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35" windowWidth="14235" windowHeight="7965"/>
  </bookViews>
  <sheets>
    <sheet name="Statistics" sheetId="2" r:id="rId1"/>
    <sheet name="Data - Rural" sheetId="1" r:id="rId2"/>
    <sheet name="Data - Urban" sheetId="4" r:id="rId3"/>
    <sheet name="Metadata" sheetId="6" r:id="rId4"/>
  </sheets>
  <definedNames>
    <definedName name="_xlnm._FilterDatabase" localSheetId="1" hidden="1">'Data - Rural'!$D$2:$D$659</definedName>
    <definedName name="_xlnm._FilterDatabase" localSheetId="2" hidden="1">'Data - Urban'!$A$332:$AE$339</definedName>
    <definedName name="_xlnm.Print_Area" localSheetId="3">Metadata!$A$1:$C$59</definedName>
    <definedName name="_xlnm.Print_Area" localSheetId="0">Statistics!$A$1:$L$48</definedName>
  </definedNames>
  <calcPr calcId="125725"/>
</workbook>
</file>

<file path=xl/calcChain.xml><?xml version="1.0" encoding="utf-8"?>
<calcChain xmlns="http://schemas.openxmlformats.org/spreadsheetml/2006/main">
  <c r="C6" i="2"/>
  <c r="C7"/>
  <c r="K40"/>
  <c r="K34"/>
  <c r="L40"/>
  <c r="L39"/>
  <c r="L38"/>
  <c r="L37"/>
  <c r="L36"/>
  <c r="L35"/>
  <c r="L34"/>
  <c r="F45" l="1"/>
  <c r="E43"/>
  <c r="E44"/>
  <c r="F43"/>
  <c r="E45"/>
  <c r="F44"/>
  <c r="I45"/>
  <c r="H43"/>
  <c r="H44"/>
  <c r="I43"/>
  <c r="H45"/>
  <c r="I44"/>
  <c r="K39"/>
  <c r="K38"/>
  <c r="L41" l="1"/>
  <c r="K41"/>
  <c r="L30" l="1"/>
  <c r="K30"/>
  <c r="L31"/>
  <c r="K31"/>
  <c r="K19"/>
  <c r="L19"/>
  <c r="K37"/>
  <c r="K36"/>
  <c r="L33"/>
  <c r="L44"/>
  <c r="L45"/>
  <c r="K45"/>
  <c r="K44"/>
  <c r="K43"/>
  <c r="K35"/>
  <c r="K33"/>
  <c r="K29"/>
  <c r="K28"/>
  <c r="K27"/>
  <c r="K26"/>
  <c r="K25"/>
  <c r="K24"/>
  <c r="K23"/>
  <c r="K22"/>
  <c r="K17"/>
  <c r="K16"/>
  <c r="K14"/>
  <c r="K13"/>
  <c r="K20"/>
  <c r="L20"/>
  <c r="L29"/>
  <c r="L28"/>
  <c r="L27"/>
  <c r="L26"/>
  <c r="L25"/>
  <c r="L24"/>
  <c r="L23"/>
  <c r="L22"/>
  <c r="C5"/>
  <c r="L43"/>
  <c r="L17"/>
  <c r="L14"/>
  <c r="L13"/>
  <c r="L16"/>
  <c r="E37" l="1"/>
  <c r="F40"/>
  <c r="F36"/>
  <c r="E38"/>
  <c r="E34"/>
  <c r="F37"/>
  <c r="F33"/>
  <c r="E39"/>
  <c r="E35"/>
  <c r="F38"/>
  <c r="F34"/>
  <c r="E40"/>
  <c r="E36"/>
  <c r="F39"/>
  <c r="F35"/>
  <c r="H37"/>
  <c r="I40"/>
  <c r="I36"/>
  <c r="H38"/>
  <c r="H34"/>
  <c r="I37"/>
  <c r="H39"/>
  <c r="H35"/>
  <c r="I38"/>
  <c r="I34"/>
  <c r="H40"/>
  <c r="H36"/>
  <c r="I39"/>
  <c r="I35"/>
  <c r="F41"/>
  <c r="H41"/>
  <c r="I41"/>
  <c r="E41"/>
  <c r="E31"/>
  <c r="F30"/>
  <c r="F31"/>
  <c r="E30"/>
  <c r="E33"/>
  <c r="I30"/>
  <c r="I33"/>
  <c r="I31"/>
  <c r="H31"/>
  <c r="H30"/>
  <c r="H33"/>
  <c r="F14"/>
  <c r="F17"/>
  <c r="F20"/>
  <c r="F23"/>
  <c r="F25"/>
  <c r="F27"/>
  <c r="F29"/>
  <c r="E14"/>
  <c r="E17"/>
  <c r="E20"/>
  <c r="E23"/>
  <c r="E25"/>
  <c r="E27"/>
  <c r="E29"/>
  <c r="E10"/>
  <c r="F13"/>
  <c r="F16"/>
  <c r="F19"/>
  <c r="F22"/>
  <c r="F24"/>
  <c r="F26"/>
  <c r="F28"/>
  <c r="E13"/>
  <c r="E16"/>
  <c r="E19"/>
  <c r="E22"/>
  <c r="E24"/>
  <c r="E26"/>
  <c r="E28"/>
  <c r="I24"/>
  <c r="I29"/>
  <c r="H13"/>
  <c r="H10"/>
  <c r="H26"/>
  <c r="I13"/>
  <c r="I23"/>
  <c r="I27"/>
  <c r="I20"/>
  <c r="I28"/>
  <c r="H27"/>
  <c r="H28"/>
  <c r="I16"/>
  <c r="I25"/>
  <c r="H29"/>
  <c r="I14"/>
  <c r="H19"/>
  <c r="I26"/>
  <c r="H22"/>
  <c r="H14"/>
  <c r="H23"/>
  <c r="H17"/>
  <c r="I17"/>
  <c r="H16"/>
  <c r="I22"/>
  <c r="H24"/>
  <c r="H20"/>
  <c r="I19"/>
  <c r="H25"/>
</calcChain>
</file>

<file path=xl/sharedStrings.xml><?xml version="1.0" encoding="utf-8"?>
<sst xmlns="http://schemas.openxmlformats.org/spreadsheetml/2006/main" count="6438" uniqueCount="797">
  <si>
    <t>Name</t>
  </si>
  <si>
    <t>Region</t>
  </si>
  <si>
    <t>Rural</t>
  </si>
  <si>
    <t>City of London</t>
  </si>
  <si>
    <t>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</si>
  <si>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</si>
  <si>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</si>
  <si>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</si>
  <si>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</si>
  <si>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</si>
  <si>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</si>
  <si>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</si>
  <si>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</si>
  <si>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</si>
  <si>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</si>
  <si>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</si>
  <si>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</si>
  <si>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</si>
  <si>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</si>
  <si>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</si>
  <si>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</si>
  <si>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</si>
  <si>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</si>
  <si>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</si>
  <si>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</si>
  <si>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</si>
  <si>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</si>
  <si>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</si>
  <si>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</si>
  <si>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</si>
  <si>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</si>
  <si>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</si>
  <si>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</si>
  <si>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</si>
  <si>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</si>
  <si>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</si>
  <si>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</si>
  <si>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</si>
  <si>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North West</t>
  </si>
  <si>
    <t>Bury</t>
  </si>
  <si>
    <t>Manchester</t>
  </si>
  <si>
    <t>Oldham</t>
  </si>
  <si>
    <t>Rochdale</t>
  </si>
  <si>
    <t>Salford</t>
  </si>
  <si>
    <t>Stockport</t>
  </si>
  <si>
    <t>Tameside</t>
  </si>
  <si>
    <t>Trafford</t>
  </si>
  <si>
    <t>Wigan</t>
  </si>
  <si>
    <t>Knowsley</t>
  </si>
  <si>
    <t>Liverpool</t>
  </si>
  <si>
    <t>St. Helens</t>
  </si>
  <si>
    <t>Sefton</t>
  </si>
  <si>
    <t>Wirral</t>
  </si>
  <si>
    <t>Barnsley</t>
  </si>
  <si>
    <t>Yorkshire and The Humber</t>
  </si>
  <si>
    <t>Doncaster</t>
  </si>
  <si>
    <t>Rotherham</t>
  </si>
  <si>
    <t>Sheffield</t>
  </si>
  <si>
    <t>Gateshead</t>
  </si>
  <si>
    <t>North East</t>
  </si>
  <si>
    <t>Newcastle upon Tyne</t>
  </si>
  <si>
    <t>North Tyneside</t>
  </si>
  <si>
    <t>South Tyneside</t>
  </si>
  <si>
    <t>Sunderland</t>
  </si>
  <si>
    <t>Birmingham</t>
  </si>
  <si>
    <t>West Midlands</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</si>
  <si>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</si>
  <si>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</si>
  <si>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</si>
  <si>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</si>
  <si>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</si>
  <si>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</si>
  <si>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</si>
  <si>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</si>
  <si>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</si>
  <si>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</si>
  <si>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</si>
  <si>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</si>
  <si>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</si>
  <si>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</si>
  <si>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</si>
  <si>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</si>
  <si>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Halton</t>
  </si>
  <si>
    <t>Warrington</t>
  </si>
  <si>
    <t>Blackburn with Darwen</t>
  </si>
  <si>
    <t>Blackpool</t>
  </si>
  <si>
    <t>East Riding of Yorkshire</t>
  </si>
  <si>
    <t>North East Lincolnshire</t>
  </si>
  <si>
    <t>North Lincolnshire</t>
  </si>
  <si>
    <t>York</t>
  </si>
  <si>
    <t>Derby</t>
  </si>
  <si>
    <t>East Midlands</t>
  </si>
  <si>
    <t>Leicester</t>
  </si>
  <si>
    <t>Rutland</t>
  </si>
  <si>
    <t>Nottingham</t>
  </si>
  <si>
    <t>Telford and Wrekin</t>
  </si>
  <si>
    <t>Stoke-on-Trent</t>
  </si>
  <si>
    <t>Bath and North East Somerset</t>
  </si>
  <si>
    <t>South West</t>
  </si>
  <si>
    <t>North Somerset</t>
  </si>
  <si>
    <t>South Gloucestershire</t>
  </si>
  <si>
    <t>Plymouth</t>
  </si>
  <si>
    <t>Torbay</t>
  </si>
  <si>
    <t>Bournemouth</t>
  </si>
  <si>
    <t>Poole</t>
  </si>
  <si>
    <t>Swindon</t>
  </si>
  <si>
    <t>Peterborough</t>
  </si>
  <si>
    <t>East of England</t>
  </si>
  <si>
    <t>Luton</t>
  </si>
  <si>
    <t>Southend-on-Sea</t>
  </si>
  <si>
    <t>Thurrock</t>
  </si>
  <si>
    <t>Medway</t>
  </si>
  <si>
    <t>South East</t>
  </si>
  <si>
    <t>Bracknell Forest</t>
  </si>
  <si>
    <t>West Berkshire</t>
  </si>
  <si>
    <t>Reading</t>
  </si>
  <si>
    <t>Slough</t>
  </si>
  <si>
    <t>Windsor and Maidenhead</t>
  </si>
  <si>
    <t>Wokingham</t>
  </si>
  <si>
    <t>Milton Keynes</t>
  </si>
  <si>
    <t>Brighton and Hove</t>
  </si>
  <si>
    <t>Portsmouth</t>
  </si>
  <si>
    <t>Southampton</t>
  </si>
  <si>
    <t>Isle of Wight</t>
  </si>
  <si>
    <t>Bedford</t>
  </si>
  <si>
    <t>Aylesbury Vale</t>
  </si>
  <si>
    <t>Chiltern</t>
  </si>
  <si>
    <t>South Bucks</t>
  </si>
  <si>
    <t>Wycombe</t>
  </si>
  <si>
    <t>Cambridge</t>
  </si>
  <si>
    <t>East Cambridgeshire</t>
  </si>
  <si>
    <t>Fenland</t>
  </si>
  <si>
    <t>Huntingdonshire</t>
  </si>
  <si>
    <t>South Cambridgeshire</t>
  </si>
  <si>
    <t>Isles of Scilly</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</si>
  <si>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</si>
  <si>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</si>
  <si>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</si>
  <si>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</si>
  <si>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</si>
  <si>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</si>
  <si>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</si>
  <si>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</si>
  <si>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</si>
  <si>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</si>
  <si>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</si>
  <si>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</si>
  <si>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</si>
  <si>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</si>
  <si>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</si>
  <si>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</si>
  <si>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</si>
  <si>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</si>
  <si>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</si>
  <si>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</si>
  <si>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</si>
  <si>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</si>
  <si>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</si>
  <si>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</si>
  <si>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</si>
  <si>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</si>
  <si>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</si>
  <si>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</si>
  <si>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</si>
  <si>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</si>
  <si>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</si>
  <si>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</si>
  <si>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</si>
  <si>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</si>
  <si>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</si>
  <si>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</si>
  <si>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</si>
  <si>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</si>
  <si>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</si>
  <si>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</si>
  <si>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</si>
  <si>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</si>
  <si>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</si>
  <si>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</si>
  <si>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</si>
  <si>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</si>
  <si>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</si>
  <si>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</si>
  <si>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</si>
  <si>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</si>
  <si>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</si>
  <si>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</si>
  <si>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</si>
  <si>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</si>
  <si>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</si>
  <si>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</si>
  <si>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</si>
  <si>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</si>
  <si>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</si>
  <si>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</si>
  <si>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</si>
  <si>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</si>
  <si>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</si>
  <si>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</si>
  <si>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</si>
  <si>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</si>
  <si>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</si>
  <si>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</si>
  <si>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</si>
  <si>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</si>
  <si>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</si>
  <si>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</si>
  <si>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</si>
  <si>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</si>
  <si>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</si>
  <si>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</si>
  <si>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</si>
  <si>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</si>
  <si>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</si>
  <si>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</si>
  <si>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</si>
  <si>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</si>
  <si>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</si>
  <si>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</si>
  <si>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</si>
  <si>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</si>
  <si>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</si>
  <si>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</si>
  <si>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</si>
  <si>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</si>
  <si>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</si>
  <si>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</si>
  <si>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</si>
  <si>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</si>
  <si>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</si>
  <si>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</si>
  <si>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</si>
  <si>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</si>
  <si>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</si>
  <si>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</si>
  <si>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</si>
  <si>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</si>
  <si>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</si>
  <si>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</si>
  <si>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</si>
  <si>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</si>
  <si>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</si>
  <si>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</si>
  <si>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</si>
  <si>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</si>
  <si>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</si>
  <si>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</si>
  <si>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</si>
  <si>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</si>
  <si>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</si>
  <si>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</si>
  <si>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</si>
  <si>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</si>
  <si>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</si>
  <si>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</si>
  <si>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</si>
  <si>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</si>
  <si>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</si>
  <si>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</si>
  <si>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</si>
  <si>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</si>
  <si>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</si>
  <si>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</si>
  <si>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</si>
  <si>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</si>
  <si>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</si>
  <si>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</si>
  <si>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</si>
  <si>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</si>
  <si>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</si>
  <si>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</si>
  <si>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</si>
  <si>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</si>
  <si>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</si>
  <si>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</si>
  <si>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</si>
  <si>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</si>
  <si>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</si>
  <si>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</si>
  <si>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</si>
  <si>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</si>
  <si>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</si>
  <si>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</si>
  <si>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</si>
  <si>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</si>
  <si>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</si>
  <si>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</si>
  <si>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</si>
  <si>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</si>
  <si>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</si>
  <si>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</si>
  <si>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</si>
  <si>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</si>
  <si>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</si>
  <si>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</si>
  <si>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</si>
  <si>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</si>
  <si>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</si>
  <si>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</si>
  <si>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</si>
  <si>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</si>
  <si>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</si>
  <si>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</si>
  <si>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</si>
  <si>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</si>
  <si>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</si>
  <si>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</si>
  <si>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</si>
  <si>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</si>
  <si>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</si>
  <si>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</si>
  <si>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</si>
  <si>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</si>
  <si>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</si>
  <si>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</si>
  <si>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</si>
  <si>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</si>
  <si>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</si>
  <si>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</si>
  <si>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</si>
  <si>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</si>
  <si>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</si>
  <si>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</si>
  <si>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</si>
  <si>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</si>
  <si>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Urban</t>
  </si>
  <si>
    <t>England</t>
  </si>
  <si>
    <t>Population</t>
  </si>
  <si>
    <t>Rural-Urban Classification:</t>
  </si>
  <si>
    <t>*</t>
  </si>
  <si>
    <t>%</t>
  </si>
  <si>
    <t>Rural-Urban Classification</t>
  </si>
  <si>
    <t>NA</t>
  </si>
  <si>
    <t>Claimant Count</t>
  </si>
  <si>
    <t>Detached</t>
  </si>
  <si>
    <t>Semi-Detached</t>
  </si>
  <si>
    <t>Average House Price</t>
  </si>
  <si>
    <t>Region:</t>
  </si>
  <si>
    <t xml:space="preserve">% </t>
  </si>
  <si>
    <t>Northumberland</t>
  </si>
  <si>
    <t>Cheshire East</t>
  </si>
  <si>
    <t>Cheshire West and Chester</t>
  </si>
  <si>
    <t>Shropshire</t>
  </si>
  <si>
    <t>Central Bedfordshire</t>
  </si>
  <si>
    <t>Cornwall</t>
  </si>
  <si>
    <t>Wiltshire</t>
  </si>
  <si>
    <t>Agriculture, forestry &amp; fishing</t>
  </si>
  <si>
    <t>Public Administration, Education and Health</t>
  </si>
  <si>
    <t>Construction</t>
  </si>
  <si>
    <t>Manufacturing</t>
  </si>
  <si>
    <t>Tourism and recreation</t>
  </si>
  <si>
    <t>Local Authority</t>
  </si>
  <si>
    <t>Insolvency Rate</t>
  </si>
  <si>
    <t>Number</t>
  </si>
  <si>
    <t>Insolvency rate</t>
  </si>
  <si>
    <t>**</t>
  </si>
  <si>
    <t>Semi-detached</t>
  </si>
  <si>
    <t>Flat and Terrace</t>
  </si>
  <si>
    <t>Large Urban</t>
  </si>
  <si>
    <t>Rural-80</t>
  </si>
  <si>
    <t>Significant Rural</t>
  </si>
  <si>
    <t>Other Urban</t>
  </si>
  <si>
    <t>Rural-50</t>
  </si>
  <si>
    <t>Major Urban</t>
  </si>
  <si>
    <t>Total</t>
  </si>
  <si>
    <t>Insolvency Number</t>
  </si>
  <si>
    <t>Insolvency number</t>
  </si>
  <si>
    <t xml:space="preserve">Rate per 1,000 businesses </t>
  </si>
  <si>
    <t>Date</t>
  </si>
  <si>
    <t xml:space="preserve">Land Registry, Price Paid Data.  Supplied at Postcode level. Analysed at Output area level. </t>
  </si>
  <si>
    <t>pH Group. Supplied at Postcode level. Analysed at Output area level.</t>
  </si>
  <si>
    <t>Office for National Statistics, mid-year population estimates at lower super output area (LSOA) level. Data by bespoke request.</t>
  </si>
  <si>
    <t xml:space="preserve">Office for National Statistics, claimant count data. Supplied at LSOA level. See https://www.nomisweb.co.uk/Default.asp </t>
  </si>
  <si>
    <t xml:space="preserve">It is possible for a postcode in a rural census output area (COA) to be part of an urban lower super output area (LSOA). Thus, occasionally an area with no rural population at the LSOA level will have some rural businesses or house sales, because these data are analysed at COA level or based on postcode data. </t>
  </si>
  <si>
    <t>As a % of working age population</t>
  </si>
  <si>
    <t>E09000001</t>
  </si>
  <si>
    <t>-</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</si>
  <si>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</si>
  <si>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</si>
  <si>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</si>
  <si>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</si>
  <si>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</si>
  <si>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</si>
  <si>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</si>
  <si>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</si>
  <si>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</si>
  <si>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</si>
  <si>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</si>
  <si>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</si>
  <si>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</si>
  <si>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</si>
  <si>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</si>
  <si>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</si>
  <si>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</si>
  <si>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</si>
  <si>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</si>
  <si>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</si>
  <si>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</si>
  <si>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</si>
  <si>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</si>
  <si>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</si>
  <si>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</si>
  <si>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</si>
  <si>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</si>
  <si>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</si>
  <si>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</si>
  <si>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</si>
  <si>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</si>
  <si>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</si>
  <si>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</si>
  <si>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</si>
  <si>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</si>
  <si>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</si>
  <si>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</si>
  <si>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</si>
  <si>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</si>
  <si>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</si>
  <si>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</si>
  <si>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</si>
  <si>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</si>
  <si>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</si>
  <si>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</si>
  <si>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</si>
  <si>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</si>
  <si>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</si>
  <si>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</si>
  <si>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</si>
  <si>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</si>
  <si>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</si>
  <si>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</si>
  <si>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</si>
  <si>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</si>
  <si>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</si>
  <si>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</si>
  <si>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</si>
  <si>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</si>
  <si>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</si>
  <si>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</si>
  <si>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</si>
  <si>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</si>
  <si>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</si>
  <si>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</si>
  <si>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</si>
  <si>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</si>
  <si>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</si>
  <si>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E06000001</t>
  </si>
  <si>
    <t>E06000002</t>
  </si>
  <si>
    <t>E06000003</t>
  </si>
  <si>
    <t>E06000004</t>
  </si>
  <si>
    <t>E06000005</t>
  </si>
  <si>
    <t>County Durham</t>
  </si>
  <si>
    <t>E06000047</t>
  </si>
  <si>
    <t>E06000048</t>
  </si>
  <si>
    <t>E06000049</t>
  </si>
  <si>
    <t>E06000006</t>
  </si>
  <si>
    <t>E06000007</t>
  </si>
  <si>
    <t>E06000050</t>
  </si>
  <si>
    <t>E06000008</t>
  </si>
  <si>
    <t>E06000009</t>
  </si>
  <si>
    <t>Kingston upon Hull, City of</t>
  </si>
  <si>
    <t>E06000010</t>
  </si>
  <si>
    <t>E06000011</t>
  </si>
  <si>
    <t>E06000012</t>
  </si>
  <si>
    <t>E06000013</t>
  </si>
  <si>
    <t>E06000014</t>
  </si>
  <si>
    <t>E06000015</t>
  </si>
  <si>
    <t>E06000016</t>
  </si>
  <si>
    <t>E06000017</t>
  </si>
  <si>
    <t>E06000018</t>
  </si>
  <si>
    <t>Herefordshire, County of</t>
  </si>
  <si>
    <t>E06000019</t>
  </si>
  <si>
    <t>E06000020</t>
  </si>
  <si>
    <t>E06000051</t>
  </si>
  <si>
    <t>E06000021</t>
  </si>
  <si>
    <t>E06000022</t>
  </si>
  <si>
    <t>Bristol, City of</t>
  </si>
  <si>
    <t>E06000023</t>
  </si>
  <si>
    <t>E06000024</t>
  </si>
  <si>
    <t>E06000025</t>
  </si>
  <si>
    <t>E06000052</t>
  </si>
  <si>
    <t>E06000053</t>
  </si>
  <si>
    <t>E06000026</t>
  </si>
  <si>
    <t>E06000027</t>
  </si>
  <si>
    <t>E06000028</t>
  </si>
  <si>
    <t>E06000029</t>
  </si>
  <si>
    <t>E06000030</t>
  </si>
  <si>
    <t>E06000054</t>
  </si>
  <si>
    <t>E06000031</t>
  </si>
  <si>
    <t>E06000032</t>
  </si>
  <si>
    <t>E06000055</t>
  </si>
  <si>
    <t>E06000056</t>
  </si>
  <si>
    <t>E06000033</t>
  </si>
  <si>
    <t>E06000034</t>
  </si>
  <si>
    <t>E06000035</t>
  </si>
  <si>
    <t>E06000036</t>
  </si>
  <si>
    <t>E06000037</t>
  </si>
  <si>
    <t>E06000038</t>
  </si>
  <si>
    <t>E06000039</t>
  </si>
  <si>
    <t>E06000040</t>
  </si>
  <si>
    <t>E06000041</t>
  </si>
  <si>
    <t>E06000042</t>
  </si>
  <si>
    <t>E06000043</t>
  </si>
  <si>
    <t>E06000044</t>
  </si>
  <si>
    <t>E06000045</t>
  </si>
  <si>
    <t>E06000046</t>
  </si>
  <si>
    <t>E07000004</t>
  </si>
  <si>
    <t>E07000005</t>
  </si>
  <si>
    <t>E07000006</t>
  </si>
  <si>
    <t>E07000007</t>
  </si>
  <si>
    <t>E07000008</t>
  </si>
  <si>
    <t>E07000009</t>
  </si>
  <si>
    <t>E07000010</t>
  </si>
  <si>
    <t>E07000011</t>
  </si>
  <si>
    <t>E07000012</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</si>
  <si>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</si>
  <si>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</si>
  <si>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</si>
  <si>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</si>
  <si>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</si>
  <si>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</si>
  <si>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</si>
  <si>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</si>
  <si>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</si>
  <si>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</si>
  <si>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</si>
  <si>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</si>
  <si>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</si>
  <si>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</si>
  <si>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</si>
  <si>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</si>
  <si>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</si>
  <si>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</si>
  <si>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</si>
  <si>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</si>
  <si>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</si>
  <si>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</si>
  <si>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E07000048</t>
  </si>
  <si>
    <t>E07000049</t>
  </si>
  <si>
    <t>E07000050</t>
  </si>
  <si>
    <t>E07000051</t>
  </si>
  <si>
    <t>E07000052</t>
  </si>
  <si>
    <t>E07000053</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</si>
  <si>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</si>
  <si>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</si>
  <si>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</si>
  <si>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</si>
  <si>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</si>
  <si>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</si>
  <si>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</si>
  <si>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</si>
  <si>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</si>
  <si>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</si>
  <si>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</si>
  <si>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</si>
  <si>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</si>
  <si>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</si>
  <si>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</si>
  <si>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</si>
  <si>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</si>
  <si>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</si>
  <si>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</si>
  <si>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</si>
  <si>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</si>
  <si>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</si>
  <si>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</si>
  <si>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</si>
  <si>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</si>
  <si>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</si>
  <si>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</si>
  <si>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</si>
  <si>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</si>
  <si>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</si>
  <si>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</si>
  <si>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</si>
  <si>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</si>
  <si>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</si>
  <si>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</si>
  <si>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</si>
  <si>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E07000097</t>
  </si>
  <si>
    <t>E07000098</t>
  </si>
  <si>
    <t>E07000099</t>
  </si>
  <si>
    <t>E07000100</t>
  </si>
  <si>
    <t>E07000101</t>
  </si>
  <si>
    <t>E07000102</t>
  </si>
  <si>
    <t>E07000103</t>
  </si>
  <si>
    <t>E07000104</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</si>
  <si>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</si>
  <si>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</si>
  <si>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</si>
  <si>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</si>
  <si>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</si>
  <si>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</si>
  <si>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</si>
  <si>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</si>
  <si>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</si>
  <si>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</si>
  <si>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</si>
  <si>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</si>
  <si>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</si>
  <si>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</si>
  <si>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</si>
  <si>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</si>
  <si>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</si>
  <si>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</si>
  <si>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</si>
  <si>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</si>
  <si>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</si>
  <si>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</si>
  <si>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</si>
  <si>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</si>
  <si>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</si>
  <si>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</si>
  <si>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</si>
  <si>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</si>
  <si>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</si>
  <si>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</si>
  <si>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</si>
  <si>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</si>
  <si>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</si>
  <si>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</si>
  <si>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</si>
  <si>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</si>
  <si>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</si>
  <si>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</si>
  <si>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</si>
  <si>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</si>
  <si>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</si>
  <si>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King's Lynn and West Norfolk</t>
  </si>
  <si>
    <t>E07000146</t>
  </si>
  <si>
    <t>E07000147</t>
  </si>
  <si>
    <t>E07000148</t>
  </si>
  <si>
    <t>E07000149</t>
  </si>
  <si>
    <t>E07000150</t>
  </si>
  <si>
    <t>E07000151</t>
  </si>
  <si>
    <t>E07000152</t>
  </si>
  <si>
    <t>E07000153</t>
  </si>
  <si>
    <t>E07000154</t>
  </si>
  <si>
    <t>E07000155</t>
  </si>
  <si>
    <t>E07000156</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</si>
  <si>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</si>
  <si>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</si>
  <si>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</si>
  <si>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</si>
  <si>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</si>
  <si>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</si>
  <si>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</si>
  <si>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</si>
  <si>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</si>
  <si>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</si>
  <si>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</si>
  <si>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</si>
  <si>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</si>
  <si>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</si>
  <si>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</si>
  <si>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</si>
  <si>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</si>
  <si>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</si>
  <si>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</si>
  <si>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E07000187</t>
  </si>
  <si>
    <t>E07000188</t>
  </si>
  <si>
    <t>E07000189</t>
  </si>
  <si>
    <t>E07000190</t>
  </si>
  <si>
    <t>E07000191</t>
  </si>
  <si>
    <t>E07000192</t>
  </si>
  <si>
    <t>E07000193</t>
  </si>
  <si>
    <t>E07000194</t>
  </si>
  <si>
    <t>E07000195</t>
  </si>
  <si>
    <t>E07000196</t>
  </si>
  <si>
    <t>E07000197</t>
  </si>
  <si>
    <t>E07000198</t>
  </si>
  <si>
    <t>E07000199</t>
  </si>
  <si>
    <t>E07000200</t>
  </si>
  <si>
    <t>E07000201</t>
  </si>
  <si>
    <t>E07000202</t>
  </si>
  <si>
    <t>E07000203</t>
  </si>
  <si>
    <t>St Edmundsbury</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</si>
  <si>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</si>
  <si>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</si>
  <si>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</si>
  <si>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</si>
  <si>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</si>
  <si>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</si>
  <si>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</si>
  <si>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</si>
  <si>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</si>
  <si>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</si>
  <si>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</si>
  <si>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</si>
  <si>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</si>
  <si>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</si>
  <si>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</si>
  <si>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</si>
  <si>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</si>
  <si>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</si>
  <si>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</si>
  <si>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</si>
  <si>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</si>
  <si>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</si>
  <si>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</si>
  <si>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</si>
  <si>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</si>
  <si>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</si>
  <si>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</si>
  <si>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</si>
  <si>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</si>
  <si>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</si>
  <si>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</si>
  <si>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</si>
  <si>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 Not applicable or data not supplied due to disclosure rules</t>
  </si>
  <si>
    <t>Code</t>
  </si>
  <si>
    <t>E12000004</t>
  </si>
  <si>
    <t>E12000006</t>
  </si>
  <si>
    <t>E12000007</t>
  </si>
  <si>
    <t>E12000008</t>
  </si>
  <si>
    <t>E12000009</t>
  </si>
  <si>
    <t>E12000001</t>
  </si>
  <si>
    <t>E12000002</t>
  </si>
  <si>
    <t>E12000005</t>
  </si>
  <si>
    <t>E12000003</t>
  </si>
  <si>
    <t>Area Code:</t>
  </si>
  <si>
    <t>DATA - RURAL</t>
  </si>
  <si>
    <t>DATA - URBAN</t>
  </si>
  <si>
    <t>Select the Local Authority or Region by clicking on the green cell below and using the drop down arrow</t>
  </si>
  <si>
    <t>Data source</t>
  </si>
  <si>
    <t>Claimant count</t>
  </si>
  <si>
    <t>Insolvency</t>
  </si>
  <si>
    <t>1. Data source</t>
  </si>
  <si>
    <t>METADATA</t>
  </si>
  <si>
    <t>Average house price</t>
  </si>
  <si>
    <t>Section</t>
  </si>
  <si>
    <t>Apr 12 - Mar 13</t>
  </si>
  <si>
    <t>Apr 11 - Mar 12</t>
  </si>
  <si>
    <t>2. Regions</t>
  </si>
  <si>
    <t>E92000001</t>
  </si>
  <si>
    <t>3. Rural - Urban definition and classification</t>
  </si>
  <si>
    <t xml:space="preserve">Further information on rural - urban definition and classification is available from: </t>
  </si>
  <si>
    <t>https://www.gov.uk/government/publications/the-rural-urban-definition</t>
  </si>
  <si>
    <t>https://www.gov.uk/government/publications/local-authority-rural-urban-classification</t>
  </si>
  <si>
    <t>Population                                (2010)</t>
  </si>
  <si>
    <t>Claimant Count                           (Mar 13)</t>
  </si>
  <si>
    <t>Insolvency                                    (Apr 12 - Mar 13)</t>
  </si>
  <si>
    <t>Average House Price                    (Apr 12 - Mar 13)</t>
  </si>
  <si>
    <r>
      <rPr>
        <b/>
        <sz val="8"/>
        <color theme="1"/>
        <rFont val="Calibri"/>
        <family val="2"/>
        <scheme val="minor"/>
      </rPr>
      <t>Rural - Urban definition</t>
    </r>
    <r>
      <rPr>
        <sz val="8"/>
        <color theme="1"/>
        <rFont val="Calibri"/>
        <family val="2"/>
        <scheme val="minor"/>
      </rPr>
      <t xml:space="preserve"> is based on Census 2001 Output Areas. Areas are defined as rural if they fall outside of settlements with more than 10,000 resident population. </t>
    </r>
  </si>
  <si>
    <r>
      <rPr>
        <b/>
        <sz val="8"/>
        <color theme="1"/>
        <rFont val="Calibri"/>
        <family val="2"/>
        <scheme val="minor"/>
      </rPr>
      <t>Rural - Urban classification</t>
    </r>
    <r>
      <rPr>
        <sz val="8"/>
        <color theme="1"/>
        <rFont val="Calibri"/>
        <family val="2"/>
        <scheme val="minor"/>
      </rPr>
      <t xml:space="preserve"> is underpinned by rural and urban populations as defined by the Definition. However in the context of areas the size of local and unitary authorities, it also considers some urban areas as Large Market Towns. These Towns serve a wider rural hinterland and their populations are therefore classified as rural for the purposes of the Classification. The categories of the Classification are:</t>
    </r>
  </si>
  <si>
    <r>
      <rPr>
        <u/>
        <sz val="8"/>
        <color theme="1"/>
        <rFont val="Calibri"/>
        <family val="2"/>
        <scheme val="minor"/>
      </rPr>
      <t>Major urban (MU)</t>
    </r>
    <r>
      <rPr>
        <sz val="8"/>
        <color theme="1"/>
        <rFont val="Calibri"/>
        <family val="2"/>
        <scheme val="minor"/>
      </rPr>
      <t xml:space="preserve"> – districts with either 100,000 people or 50 per cent of their population living in urban areas with a population of more than 750,000.</t>
    </r>
  </si>
  <si>
    <r>
      <rPr>
        <u/>
        <sz val="8"/>
        <color theme="1"/>
        <rFont val="Calibri"/>
        <family val="2"/>
        <scheme val="minor"/>
      </rPr>
      <t>Large urban (LU)</t>
    </r>
    <r>
      <rPr>
        <sz val="8"/>
        <color theme="1"/>
        <rFont val="Calibri"/>
        <family val="2"/>
        <scheme val="minor"/>
      </rPr>
      <t xml:space="preserve"> – districts with either 50,000 people or 50 per cent of their population living in one of 17 urban areas with a population between 250,000 and 750,000.</t>
    </r>
  </si>
  <si>
    <r>
      <rPr>
        <u/>
        <sz val="8"/>
        <color theme="1"/>
        <rFont val="Calibri"/>
        <family val="2"/>
        <scheme val="minor"/>
      </rPr>
      <t>Other urban (OU)</t>
    </r>
    <r>
      <rPr>
        <sz val="8"/>
        <color theme="1"/>
        <rFont val="Calibri"/>
        <family val="2"/>
        <scheme val="minor"/>
      </rPr>
      <t xml:space="preserve"> – districts with less than 26 per cent of their population living in rural settlements and larger market towns.</t>
    </r>
  </si>
  <si>
    <r>
      <rPr>
        <u/>
        <sz val="8"/>
        <color theme="1"/>
        <rFont val="Calibri"/>
        <family val="2"/>
        <scheme val="minor"/>
      </rPr>
      <t>Significant rural (SR)</t>
    </r>
    <r>
      <rPr>
        <sz val="8"/>
        <color theme="1"/>
        <rFont val="Calibri"/>
        <family val="2"/>
        <scheme val="minor"/>
      </rPr>
      <t xml:space="preserve"> – districts with between 26 and 50 per cent of their population living in rural settlements and larger market towns.</t>
    </r>
  </si>
  <si>
    <r>
      <rPr>
        <u/>
        <sz val="8"/>
        <color theme="1"/>
        <rFont val="Calibri"/>
        <family val="2"/>
        <scheme val="minor"/>
      </rPr>
      <t>Rural-50 (R50)</t>
    </r>
    <r>
      <rPr>
        <sz val="8"/>
        <color theme="1"/>
        <rFont val="Calibri"/>
        <family val="2"/>
        <scheme val="minor"/>
      </rPr>
      <t xml:space="preserve"> – districts with at least 50 per cent but less than 80 per cent of their population living in rural settlements and larger market towns, and</t>
    </r>
  </si>
  <si>
    <r>
      <rPr>
        <u/>
        <sz val="8"/>
        <color theme="1"/>
        <rFont val="Calibri"/>
        <family val="2"/>
        <scheme val="minor"/>
      </rPr>
      <t>Rural-80 (R80)</t>
    </r>
    <r>
      <rPr>
        <sz val="8"/>
        <color theme="1"/>
        <rFont val="Calibri"/>
        <family val="2"/>
        <scheme val="minor"/>
      </rPr>
      <t xml:space="preserve"> – districts with at least 80 per cent of their population living in rural settlements and larger market towns.</t>
    </r>
  </si>
  <si>
    <t>From 1 April 2011, the former Government Office Regions (GORs) are referred to as ‘Regions’. These areas retain the names, codes and boundaries of the former GORs and are used for statistical purposes. Further information is available from: http://www.ons.gov.uk/ons/guide-method/geography/beginner-s-guide/administrative/england/government-office-regions/index.html</t>
  </si>
  <si>
    <t>Number of Local Business Units by Industry</t>
  </si>
  <si>
    <t>New Industry Label</t>
  </si>
  <si>
    <t>Original Industry label</t>
  </si>
  <si>
    <t>Agriculture, forestry &amp; fishing (A)</t>
  </si>
  <si>
    <t>Public administration &amp; defence, compulsory social services (O)</t>
  </si>
  <si>
    <t>Education (P)</t>
  </si>
  <si>
    <t>Human health &amp; social work activities (Q)</t>
  </si>
  <si>
    <t>Administrative &amp; support service activities (N)</t>
  </si>
  <si>
    <t>Information &amp; communication (J)</t>
  </si>
  <si>
    <t>Other service activities (S)</t>
  </si>
  <si>
    <t>Professional, scientific &amp; technical services (M)</t>
  </si>
  <si>
    <t>Real estate activities (L)</t>
  </si>
  <si>
    <t>Activities of households as employers (T)</t>
  </si>
  <si>
    <t>Construction (F)</t>
  </si>
  <si>
    <t>Manufacturing (C)</t>
  </si>
  <si>
    <t>Accommodation &amp; food service activities (I)</t>
  </si>
  <si>
    <t>Arts, entertainment &amp; recreation (R)</t>
  </si>
  <si>
    <t>Other</t>
  </si>
  <si>
    <t>Transport &amp; storage (H)</t>
  </si>
  <si>
    <t>Wholesale &amp; retail trade, repair of motor vehicles (G)</t>
  </si>
  <si>
    <t>Wholesale &amp; retail trade, repair of motor vehicles</t>
  </si>
  <si>
    <t>Professional, scientific &amp; technical services</t>
  </si>
  <si>
    <t>Administrative &amp; support service activities</t>
  </si>
  <si>
    <t>Financial &amp; insurance activities (K)</t>
  </si>
  <si>
    <t>Water supply, sewage, waste management &amp; remediation servs (E)</t>
  </si>
  <si>
    <t>Mining &amp; quarying (B)</t>
  </si>
  <si>
    <t>Elec., gas, steam &amp; air conditioning supply (D)</t>
  </si>
  <si>
    <t xml:space="preserve">Office for National Statistics, Inter-Departmental Business Register. Local Unit Level data. Supplied at Output area level. </t>
  </si>
  <si>
    <t>Number of local business units by industry</t>
  </si>
  <si>
    <t>1 - 49 employees</t>
  </si>
  <si>
    <t>50 - 249 employees</t>
  </si>
  <si>
    <t>&gt;=250 employees</t>
  </si>
  <si>
    <t>4. Industry sectors (SIC07)</t>
  </si>
  <si>
    <t>5. Additional information</t>
  </si>
  <si>
    <t>Number of local business units by employee number</t>
  </si>
  <si>
    <r>
      <t>Units being part of a larger business</t>
    </r>
    <r>
      <rPr>
        <b/>
        <vertAlign val="superscript"/>
        <sz val="10"/>
        <color theme="1"/>
        <rFont val="Calibri"/>
        <family val="2"/>
        <scheme val="minor"/>
      </rPr>
      <t>3</t>
    </r>
  </si>
  <si>
    <t>3. Business consisting of 2 or more units located in England</t>
  </si>
  <si>
    <t xml:space="preserve">1. Individual site, i.e. factory or shop based on IDBR Local Unit dataset. Further information available from: </t>
  </si>
  <si>
    <t>http://www.ons.gov.uk/ons/about-ons/who-we-are/services/idbr/about-the-idbr/index.html</t>
  </si>
  <si>
    <r>
      <t>Number of Local Business Units</t>
    </r>
    <r>
      <rPr>
        <b/>
        <vertAlign val="superscript"/>
        <sz val="11"/>
        <color theme="1"/>
        <rFont val="Calibri"/>
        <family val="2"/>
        <scheme val="minor"/>
      </rPr>
      <t>1</t>
    </r>
    <r>
      <rPr>
        <b/>
        <sz val="11"/>
        <color theme="1"/>
        <rFont val="Calibri"/>
        <family val="2"/>
        <scheme val="minor"/>
      </rPr>
      <t xml:space="preserve"> by Industry (Apr 11 - Mar 12)</t>
    </r>
  </si>
  <si>
    <r>
      <t>Number of Local Business Units</t>
    </r>
    <r>
      <rPr>
        <b/>
        <vertAlign val="superscript"/>
        <sz val="10"/>
        <color theme="1"/>
        <rFont val="Calibri"/>
        <family val="2"/>
        <scheme val="minor"/>
      </rPr>
      <t>1</t>
    </r>
    <r>
      <rPr>
        <b/>
        <sz val="10"/>
        <color theme="1"/>
        <rFont val="Calibri"/>
        <family val="2"/>
        <scheme val="minor"/>
      </rPr>
      <t xml:space="preserve"> by Industry</t>
    </r>
  </si>
  <si>
    <r>
      <t>Number of Local Business Units</t>
    </r>
    <r>
      <rPr>
        <b/>
        <vertAlign val="superscript"/>
        <sz val="11"/>
        <color theme="1"/>
        <rFont val="Calibri"/>
        <family val="2"/>
        <scheme val="minor"/>
      </rPr>
      <t>1</t>
    </r>
    <r>
      <rPr>
        <b/>
        <sz val="11"/>
        <color theme="1"/>
        <rFont val="Calibri"/>
        <family val="2"/>
        <scheme val="minor"/>
      </rPr>
      <t xml:space="preserve"> by employee</t>
    </r>
    <r>
      <rPr>
        <b/>
        <vertAlign val="superscript"/>
        <sz val="11"/>
        <color theme="1"/>
        <rFont val="Calibri"/>
        <family val="2"/>
        <scheme val="minor"/>
      </rPr>
      <t>2</t>
    </r>
    <r>
      <rPr>
        <b/>
        <sz val="11"/>
        <color theme="1"/>
        <rFont val="Calibri"/>
        <family val="2"/>
        <scheme val="minor"/>
      </rPr>
      <t xml:space="preserve"> number (Apr 11 - Mar 12)</t>
    </r>
  </si>
  <si>
    <r>
      <t>Units being part of a larger business</t>
    </r>
    <r>
      <rPr>
        <vertAlign val="superscript"/>
        <sz val="10"/>
        <color theme="1"/>
        <rFont val="Calibri"/>
        <family val="2"/>
        <scheme val="minor"/>
      </rPr>
      <t>3</t>
    </r>
  </si>
  <si>
    <t>2. The number of employees refers to the number of people working within the enterprise under a contract of employment in return for a wage or salary.</t>
  </si>
  <si>
    <r>
      <t>Number of Local Business Units</t>
    </r>
    <r>
      <rPr>
        <b/>
        <vertAlign val="superscript"/>
        <sz val="10"/>
        <color theme="1"/>
        <rFont val="Calibri"/>
        <family val="2"/>
        <scheme val="minor"/>
      </rPr>
      <t>1</t>
    </r>
    <r>
      <rPr>
        <b/>
        <sz val="10"/>
        <color theme="1"/>
        <rFont val="Calibri"/>
        <family val="2"/>
        <scheme val="minor"/>
      </rPr>
      <t xml:space="preserve">  by employee</t>
    </r>
    <r>
      <rPr>
        <b/>
        <vertAlign val="superscript"/>
        <sz val="10"/>
        <color theme="1"/>
        <rFont val="Calibri"/>
        <family val="2"/>
        <scheme val="minor"/>
      </rPr>
      <t>2</t>
    </r>
    <r>
      <rPr>
        <b/>
        <sz val="10"/>
        <color theme="1"/>
        <rFont val="Calibri"/>
        <family val="2"/>
        <scheme val="minor"/>
      </rPr>
      <t xml:space="preserve"> number</t>
    </r>
  </si>
  <si>
    <t>with no employees</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</si>
</sst>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0.0%"/>
    <numFmt numFmtId="165" formatCode="_-* #,##0_-;\-* #,##0_-;_-* &quot;-&quot;??_-;_-@_-"/>
    <numFmt numFmtId="166" formatCode="0.0"/>
    <numFmt numFmtId="167" formatCode="&quot;£&quot;#,##0"/>
    <numFmt numFmtId="168" formatCode="_-&quot;£&quot;* #,##0_-;\-&quot;£&quot;* #,##0_-;_-&quot;£&quot;* &quot;-&quot;??_-;_-@_-"/>
    <numFmt numFmtId="169" formatCode="#,##0_ ;\-#,##0\ "/>
  </numFmts>
  <fonts count="25">
    <font>
      <sz val="12"/>
      <color theme="1"/>
      <name val="Arial"/>
      <family val="2"/>
    </font>
    <font>
      <sz val="10"/>
      <name val="MS Sans Serif"/>
      <family val="2"/>
    </font>
    <font>
      <sz val="10"/>
      <name val="Arial"/>
      <family val="2"/>
    </font>
    <font>
      <u/>
      <sz val="11"/>
      <color indexed="12"/>
      <name val="Arial MT"/>
    </font>
    <font>
      <sz val="12"/>
      <color theme="1"/>
      <name val="Arial"/>
      <family val="2"/>
    </font>
    <font>
      <sz val="10"/>
      <name val="Calibri"/>
      <family val="2"/>
      <scheme val="minor"/>
    </font>
    <font>
      <sz val="10"/>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b/>
      <sz val="14"/>
      <color rgb="FF0000E1"/>
      <name val="Calibri"/>
      <family val="2"/>
      <scheme val="minor"/>
    </font>
    <font>
      <b/>
      <sz val="14"/>
      <color rgb="FF009900"/>
      <name val="Calibri"/>
      <family val="2"/>
      <scheme val="minor"/>
    </font>
    <font>
      <u/>
      <sz val="8"/>
      <color theme="1"/>
      <name val="Calibri"/>
      <family val="2"/>
      <scheme val="minor"/>
    </font>
    <font>
      <b/>
      <vertAlign val="superscript"/>
      <sz val="10"/>
      <color theme="1"/>
      <name val="Calibri"/>
      <family val="2"/>
      <scheme val="minor"/>
    </font>
    <font>
      <vertAlign val="superscript"/>
      <sz val="10"/>
      <color theme="1"/>
      <name val="Calibri"/>
      <family val="2"/>
      <scheme val="minor"/>
    </font>
    <font>
      <u/>
      <sz val="9.6"/>
      <color theme="10"/>
      <name val="Arial"/>
      <family val="2"/>
    </font>
    <font>
      <b/>
      <vertAlign val="superscript"/>
      <sz val="11"/>
      <color theme="1"/>
      <name val="Calibri"/>
      <family val="2"/>
      <scheme val="minor"/>
    </font>
    <font>
      <u/>
      <sz val="10"/>
      <color theme="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4"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alignment vertical="top"/>
      <protection locked="0"/>
    </xf>
  </cellStyleXfs>
  <cellXfs count="284">
    <xf numFmtId="0" fontId="0" fillId="0" borderId="0" xfId="0"/>
    <xf numFmtId="0" fontId="8" fillId="0" borderId="0" xfId="0" applyFont="1"/>
    <xf numFmtId="0" fontId="13" fillId="0" borderId="0" xfId="0" applyFont="1"/>
    <xf numFmtId="169" fontId="8" fillId="2" borderId="3" xfId="1" applyNumberFormat="1" applyFont="1" applyFill="1" applyBorder="1" applyAlignment="1">
      <alignment horizontal="right"/>
    </xf>
    <xf numFmtId="169" fontId="8" fillId="2" borderId="4" xfId="1" applyNumberFormat="1" applyFont="1" applyFill="1" applyBorder="1" applyAlignment="1">
      <alignment horizontal="right"/>
    </xf>
    <xf numFmtId="166" fontId="8" fillId="2" borderId="9" xfId="0" applyNumberFormat="1" applyFont="1" applyFill="1" applyBorder="1" applyAlignment="1">
      <alignment horizontal="right"/>
    </xf>
    <xf numFmtId="1" fontId="8" fillId="2" borderId="1" xfId="0" applyNumberFormat="1" applyFont="1" applyFill="1" applyBorder="1" applyAlignment="1">
      <alignment horizontal="right"/>
    </xf>
    <xf numFmtId="164" fontId="8" fillId="2" borderId="1" xfId="12" applyNumberFormat="1" applyFont="1" applyFill="1" applyBorder="1" applyAlignment="1">
      <alignment horizontal="right" vertical="center"/>
    </xf>
    <xf numFmtId="164" fontId="8" fillId="2" borderId="2" xfId="12" applyNumberFormat="1" applyFont="1" applyFill="1" applyBorder="1" applyAlignment="1">
      <alignment horizontal="right" vertical="center"/>
    </xf>
    <xf numFmtId="165" fontId="8" fillId="2" borderId="1"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164" fontId="8" fillId="2" borderId="9" xfId="12" applyNumberFormat="1" applyFont="1" applyFill="1" applyBorder="1" applyAlignment="1">
      <alignment horizontal="right"/>
    </xf>
    <xf numFmtId="164" fontId="8" fillId="2" borderId="6" xfId="12" applyNumberFormat="1" applyFont="1" applyFill="1" applyBorder="1" applyAlignment="1">
      <alignment horizontal="right"/>
    </xf>
    <xf numFmtId="166" fontId="8" fillId="2" borderId="6" xfId="0" applyNumberFormat="1" applyFont="1" applyFill="1" applyBorder="1" applyAlignment="1">
      <alignment horizontal="right"/>
    </xf>
    <xf numFmtId="3" fontId="8" fillId="2" borderId="2" xfId="0" applyNumberFormat="1" applyFont="1" applyFill="1" applyBorder="1" applyAlignment="1">
      <alignment horizontal="right"/>
    </xf>
    <xf numFmtId="169" fontId="8" fillId="2" borderId="1" xfId="1" applyNumberFormat="1" applyFont="1" applyFill="1" applyBorder="1" applyAlignment="1">
      <alignment horizontal="right" vertical="center"/>
    </xf>
    <xf numFmtId="169" fontId="8" fillId="2" borderId="2" xfId="1" applyNumberFormat="1" applyFont="1" applyFill="1" applyBorder="1" applyAlignment="1">
      <alignment horizontal="right" vertical="center"/>
    </xf>
    <xf numFmtId="168" fontId="8" fillId="2" borderId="1" xfId="0" applyNumberFormat="1" applyFont="1" applyFill="1" applyBorder="1" applyAlignment="1">
      <alignment horizontal="right"/>
    </xf>
    <xf numFmtId="168" fontId="8" fillId="2" borderId="2" xfId="4" applyNumberFormat="1" applyFont="1" applyFill="1" applyBorder="1" applyAlignment="1">
      <alignment horizontal="right"/>
    </xf>
    <xf numFmtId="168" fontId="8" fillId="2" borderId="3" xfId="0" applyNumberFormat="1" applyFont="1" applyFill="1" applyBorder="1" applyAlignment="1">
      <alignment horizontal="right"/>
    </xf>
    <xf numFmtId="168" fontId="8" fillId="2" borderId="4" xfId="4" applyNumberFormat="1" applyFont="1" applyFill="1" applyBorder="1" applyAlignment="1">
      <alignment horizontal="right"/>
    </xf>
    <xf numFmtId="0" fontId="7" fillId="2" borderId="1" xfId="0" applyFont="1" applyFill="1" applyBorder="1" applyAlignment="1">
      <alignment horizontal="center"/>
    </xf>
    <xf numFmtId="0" fontId="7" fillId="2" borderId="2" xfId="0" applyFont="1" applyFill="1" applyBorder="1" applyAlignment="1">
      <alignment horizont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4" borderId="6"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6"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xf numFmtId="0" fontId="11" fillId="4" borderId="4" xfId="0" applyFont="1" applyFill="1" applyBorder="1"/>
    <xf numFmtId="0" fontId="11" fillId="4" borderId="6" xfId="0" applyFont="1" applyFill="1" applyBorder="1"/>
    <xf numFmtId="164" fontId="8" fillId="4" borderId="9" xfId="12" applyNumberFormat="1" applyFont="1" applyFill="1" applyBorder="1" applyAlignment="1">
      <alignment horizontal="right"/>
    </xf>
    <xf numFmtId="169" fontId="8" fillId="4" borderId="3" xfId="1" applyNumberFormat="1" applyFont="1" applyFill="1" applyBorder="1" applyAlignment="1">
      <alignment horizontal="right"/>
    </xf>
    <xf numFmtId="169" fontId="8" fillId="4" borderId="4" xfId="1" applyNumberFormat="1" applyFont="1" applyFill="1" applyBorder="1" applyAlignment="1">
      <alignment horizontal="right"/>
    </xf>
    <xf numFmtId="166" fontId="8" fillId="4" borderId="9" xfId="0" applyNumberFormat="1" applyFont="1" applyFill="1" applyBorder="1" applyAlignment="1">
      <alignment horizontal="right"/>
    </xf>
    <xf numFmtId="166" fontId="8" fillId="4" borderId="6" xfId="0" applyNumberFormat="1" applyFont="1" applyFill="1" applyBorder="1" applyAlignment="1">
      <alignment horizontal="right"/>
    </xf>
    <xf numFmtId="1" fontId="8" fillId="4" borderId="1" xfId="0" applyNumberFormat="1" applyFont="1" applyFill="1" applyBorder="1" applyAlignment="1">
      <alignment horizontal="right"/>
    </xf>
    <xf numFmtId="165" fontId="8" fillId="4" borderId="2" xfId="1" applyNumberFormat="1" applyFont="1" applyFill="1" applyBorder="1" applyAlignment="1">
      <alignment horizontal="right" vertical="center"/>
    </xf>
    <xf numFmtId="168" fontId="8" fillId="4" borderId="1" xfId="0" applyNumberFormat="1" applyFont="1" applyFill="1" applyBorder="1" applyAlignment="1">
      <alignment horizontal="right"/>
    </xf>
    <xf numFmtId="168" fontId="8" fillId="4" borderId="3" xfId="0" applyNumberFormat="1" applyFont="1" applyFill="1" applyBorder="1" applyAlignment="1">
      <alignment horizontal="right"/>
    </xf>
    <xf numFmtId="0" fontId="7" fillId="2" borderId="3" xfId="0" applyFont="1" applyFill="1" applyBorder="1" applyAlignment="1">
      <alignment horizontal="center"/>
    </xf>
    <xf numFmtId="0" fontId="7" fillId="2" borderId="4" xfId="0" applyFont="1" applyFill="1" applyBorder="1" applyAlignment="1">
      <alignment horizontal="center"/>
    </xf>
    <xf numFmtId="164" fontId="8" fillId="2" borderId="9" xfId="12" applyNumberFormat="1" applyFont="1" applyFill="1" applyBorder="1" applyAlignment="1">
      <alignment horizontal="right" vertical="center"/>
    </xf>
    <xf numFmtId="164" fontId="8" fillId="2" borderId="6" xfId="12" applyNumberFormat="1" applyFont="1" applyFill="1" applyBorder="1" applyAlignment="1">
      <alignment horizontal="right" vertical="center"/>
    </xf>
    <xf numFmtId="165" fontId="8" fillId="2" borderId="3" xfId="1" applyNumberFormat="1" applyFont="1" applyFill="1" applyBorder="1" applyAlignment="1">
      <alignment horizontal="right" vertical="center"/>
    </xf>
    <xf numFmtId="165" fontId="8" fillId="2" borderId="4" xfId="1" applyNumberFormat="1" applyFont="1" applyFill="1" applyBorder="1" applyAlignment="1">
      <alignment horizontal="right" vertical="center"/>
    </xf>
    <xf numFmtId="1" fontId="8" fillId="2" borderId="2"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168" fontId="8" fillId="2" borderId="2" xfId="0" applyNumberFormat="1" applyFont="1" applyFill="1" applyBorder="1" applyAlignment="1">
      <alignment horizontal="right"/>
    </xf>
    <xf numFmtId="168" fontId="8" fillId="2" borderId="4" xfId="0" applyNumberFormat="1" applyFont="1" applyFill="1" applyBorder="1" applyAlignment="1">
      <alignment horizontal="right"/>
    </xf>
    <xf numFmtId="0" fontId="7" fillId="4" borderId="1" xfId="0" applyFont="1" applyFill="1" applyBorder="1" applyAlignment="1">
      <alignment horizontal="center"/>
    </xf>
    <xf numFmtId="0" fontId="7" fillId="4" borderId="2" xfId="0" applyFont="1" applyFill="1" applyBorder="1" applyAlignment="1">
      <alignment horizontal="center"/>
    </xf>
    <xf numFmtId="164" fontId="8" fillId="4" borderId="1" xfId="12" applyNumberFormat="1" applyFont="1" applyFill="1" applyBorder="1" applyAlignment="1">
      <alignment horizontal="right" vertical="center"/>
    </xf>
    <xf numFmtId="164" fontId="8" fillId="4" borderId="2" xfId="12" applyNumberFormat="1" applyFont="1" applyFill="1" applyBorder="1" applyAlignment="1">
      <alignment horizontal="right" vertical="center"/>
    </xf>
    <xf numFmtId="165" fontId="8" fillId="4" borderId="1" xfId="1" applyNumberFormat="1" applyFont="1" applyFill="1" applyBorder="1" applyAlignment="1">
      <alignment horizontal="right" vertical="center"/>
    </xf>
    <xf numFmtId="164" fontId="8" fillId="4" borderId="6" xfId="12" applyNumberFormat="1" applyFont="1" applyFill="1" applyBorder="1" applyAlignment="1">
      <alignment horizontal="right"/>
    </xf>
    <xf numFmtId="169" fontId="8" fillId="4" borderId="1" xfId="1" applyNumberFormat="1" applyFont="1" applyFill="1" applyBorder="1" applyAlignment="1">
      <alignment horizontal="right" vertical="center"/>
    </xf>
    <xf numFmtId="169" fontId="8" fillId="4" borderId="2" xfId="1" applyNumberFormat="1" applyFont="1" applyFill="1" applyBorder="1" applyAlignment="1">
      <alignment horizontal="right" vertical="center"/>
    </xf>
    <xf numFmtId="3" fontId="8" fillId="4" borderId="2" xfId="0" applyNumberFormat="1" applyFont="1" applyFill="1" applyBorder="1" applyAlignment="1">
      <alignment horizontal="right"/>
    </xf>
    <xf numFmtId="168" fontId="8" fillId="4" borderId="2" xfId="4" applyNumberFormat="1" applyFont="1" applyFill="1" applyBorder="1" applyAlignment="1">
      <alignment horizontal="right"/>
    </xf>
    <xf numFmtId="168" fontId="8" fillId="4" borderId="4" xfId="4" applyNumberFormat="1" applyFont="1" applyFill="1" applyBorder="1" applyAlignment="1">
      <alignment horizontal="right"/>
    </xf>
    <xf numFmtId="0" fontId="8" fillId="2" borderId="1" xfId="0" applyFont="1" applyFill="1" applyBorder="1"/>
    <xf numFmtId="0" fontId="8" fillId="2" borderId="2" xfId="0" applyFont="1" applyFill="1" applyBorder="1"/>
    <xf numFmtId="166" fontId="8" fillId="2" borderId="1" xfId="0" applyNumberFormat="1" applyFont="1" applyFill="1" applyBorder="1" applyAlignment="1">
      <alignment horizontal="right"/>
    </xf>
    <xf numFmtId="166" fontId="8" fillId="2" borderId="2" xfId="0" applyNumberFormat="1" applyFont="1" applyFill="1" applyBorder="1" applyAlignment="1">
      <alignment horizontal="right"/>
    </xf>
    <xf numFmtId="3" fontId="8" fillId="2" borderId="1" xfId="0" applyNumberFormat="1" applyFont="1" applyFill="1" applyBorder="1" applyAlignment="1">
      <alignment horizontal="right"/>
    </xf>
    <xf numFmtId="169" fontId="8" fillId="2" borderId="9" xfId="1" applyNumberFormat="1" applyFont="1" applyFill="1" applyBorder="1" applyAlignment="1">
      <alignment horizontal="right" vertical="center"/>
    </xf>
    <xf numFmtId="169" fontId="8" fillId="2" borderId="6" xfId="1" applyNumberFormat="1" applyFont="1" applyFill="1" applyBorder="1" applyAlignment="1">
      <alignment horizontal="right" vertical="center"/>
    </xf>
    <xf numFmtId="0" fontId="8" fillId="5" borderId="0" xfId="0" applyFont="1" applyFill="1"/>
    <xf numFmtId="0" fontId="8" fillId="5" borderId="0" xfId="0" applyFont="1" applyFill="1" applyAlignment="1">
      <alignment horizontal="left"/>
    </xf>
    <xf numFmtId="0" fontId="13" fillId="5" borderId="0" xfId="0" applyFont="1" applyFill="1"/>
    <xf numFmtId="0" fontId="10" fillId="5" borderId="0" xfId="11" applyNumberFormat="1" applyFont="1" applyFill="1" applyAlignment="1">
      <alignment horizontal="left" vertical="center" wrapText="1"/>
    </xf>
    <xf numFmtId="0" fontId="7" fillId="5" borderId="0" xfId="0" applyFont="1" applyFill="1"/>
    <xf numFmtId="0" fontId="6" fillId="5" borderId="0" xfId="0" applyFont="1" applyFill="1"/>
    <xf numFmtId="0" fontId="6" fillId="5" borderId="0" xfId="0" applyFont="1" applyFill="1" applyAlignment="1">
      <alignment vertical="center"/>
    </xf>
    <xf numFmtId="0" fontId="11"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11" fillId="5" borderId="0" xfId="0" applyFont="1" applyFill="1" applyAlignment="1">
      <alignment horizontal="center" vertical="center" wrapText="1"/>
    </xf>
    <xf numFmtId="0" fontId="12" fillId="5" borderId="0" xfId="0" applyFont="1" applyFill="1" applyAlignment="1">
      <alignment horizontal="center" vertical="center" wrapText="1"/>
    </xf>
    <xf numFmtId="0" fontId="11" fillId="5" borderId="0" xfId="0" applyFont="1" applyFill="1"/>
    <xf numFmtId="0" fontId="12" fillId="5" borderId="0" xfId="0" applyFont="1" applyFill="1"/>
    <xf numFmtId="0" fontId="12" fillId="5" borderId="5" xfId="0" applyFont="1" applyFill="1" applyBorder="1" applyAlignment="1">
      <alignment horizontal="center"/>
    </xf>
    <xf numFmtId="0" fontId="12" fillId="5" borderId="0" xfId="0" applyFont="1" applyFill="1" applyAlignment="1">
      <alignment horizontal="center"/>
    </xf>
    <xf numFmtId="0" fontId="7" fillId="5" borderId="0" xfId="0" applyFont="1" applyFill="1" applyAlignment="1">
      <alignment horizontal="center"/>
    </xf>
    <xf numFmtId="164" fontId="8" fillId="5" borderId="0" xfId="12" applyNumberFormat="1" applyFont="1" applyFill="1" applyAlignment="1">
      <alignment vertical="center"/>
    </xf>
    <xf numFmtId="165" fontId="8" fillId="5" borderId="0" xfId="1" applyNumberFormat="1" applyFont="1" applyFill="1" applyAlignment="1">
      <alignment vertical="center"/>
    </xf>
    <xf numFmtId="165" fontId="13" fillId="5" borderId="0" xfId="1" applyNumberFormat="1" applyFont="1" applyFill="1"/>
    <xf numFmtId="164" fontId="8" fillId="5" borderId="0" xfId="12" applyNumberFormat="1" applyFont="1" applyFill="1"/>
    <xf numFmtId="165" fontId="8" fillId="5" borderId="0" xfId="1" applyNumberFormat="1" applyFont="1" applyFill="1"/>
    <xf numFmtId="168" fontId="8" fillId="5" borderId="0" xfId="0" applyNumberFormat="1" applyFont="1" applyFill="1"/>
    <xf numFmtId="44" fontId="8" fillId="5" borderId="0" xfId="0" applyNumberFormat="1" applyFont="1" applyFill="1"/>
    <xf numFmtId="0" fontId="12" fillId="5" borderId="0" xfId="0" applyFont="1" applyFill="1" applyAlignment="1">
      <alignment horizontal="left" vertical="center"/>
    </xf>
    <xf numFmtId="165" fontId="13" fillId="5" borderId="8" xfId="1" applyNumberFormat="1" applyFont="1" applyFill="1" applyBorder="1" applyAlignment="1">
      <alignment horizontal="right"/>
    </xf>
    <xf numFmtId="0" fontId="13" fillId="5" borderId="0" xfId="0" applyFont="1" applyFill="1" applyAlignment="1">
      <alignment horizontal="left"/>
    </xf>
    <xf numFmtId="0" fontId="12" fillId="5" borderId="0" xfId="0" applyFont="1" applyFill="1" applyAlignment="1">
      <alignment horizontal="right" vertical="center"/>
    </xf>
    <xf numFmtId="165" fontId="13" fillId="5" borderId="0" xfId="1" applyNumberFormat="1" applyFont="1" applyFill="1" applyBorder="1" applyAlignment="1">
      <alignment horizontal="right"/>
    </xf>
    <xf numFmtId="165" fontId="13" fillId="5" borderId="10" xfId="1" applyNumberFormat="1" applyFont="1" applyFill="1" applyBorder="1" applyAlignment="1">
      <alignment horizontal="right"/>
    </xf>
    <xf numFmtId="0" fontId="14" fillId="5" borderId="0" xfId="6" applyFont="1" applyFill="1"/>
    <xf numFmtId="2" fontId="13" fillId="5" borderId="5" xfId="0" applyNumberFormat="1" applyFont="1" applyFill="1" applyBorder="1" applyAlignment="1">
      <alignment horizontal="right"/>
    </xf>
    <xf numFmtId="0" fontId="5" fillId="5" borderId="0" xfId="6" applyFont="1" applyFill="1"/>
    <xf numFmtId="0" fontId="12" fillId="5" borderId="0" xfId="0" applyFont="1" applyFill="1" applyAlignment="1">
      <alignment horizontal="left" vertical="center" wrapText="1"/>
    </xf>
    <xf numFmtId="0" fontId="13" fillId="5" borderId="5" xfId="0" applyFont="1" applyFill="1" applyBorder="1" applyAlignment="1">
      <alignment horizontal="right"/>
    </xf>
    <xf numFmtId="165" fontId="13" fillId="5" borderId="5" xfId="1" applyNumberFormat="1" applyFont="1" applyFill="1" applyBorder="1" applyAlignment="1">
      <alignment horizontal="right"/>
    </xf>
    <xf numFmtId="169" fontId="13" fillId="5" borderId="5" xfId="1" applyNumberFormat="1" applyFont="1" applyFill="1" applyBorder="1" applyAlignment="1">
      <alignment horizontal="right"/>
    </xf>
    <xf numFmtId="0" fontId="8" fillId="5" borderId="0" xfId="0" applyFont="1" applyFill="1" applyAlignment="1">
      <alignment vertical="center"/>
    </xf>
    <xf numFmtId="0" fontId="5" fillId="5" borderId="0" xfId="6" applyFont="1" applyFill="1" applyAlignment="1">
      <alignment vertical="center"/>
    </xf>
    <xf numFmtId="0" fontId="5" fillId="5" borderId="0" xfId="6" applyFont="1" applyFill="1" applyAlignment="1">
      <alignment horizontal="left" vertical="center"/>
    </xf>
    <xf numFmtId="0" fontId="9" fillId="5" borderId="0" xfId="6" applyFont="1" applyFill="1" applyAlignment="1">
      <alignment horizontal="left" vertical="center"/>
    </xf>
    <xf numFmtId="0" fontId="6" fillId="5" borderId="0" xfId="0" applyFont="1" applyFill="1" applyAlignment="1">
      <alignment horizontal="left" vertical="center"/>
    </xf>
    <xf numFmtId="0" fontId="6" fillId="5" borderId="0" xfId="0" applyFont="1" applyFill="1" applyAlignment="1">
      <alignment horizontal="right"/>
    </xf>
    <xf numFmtId="164" fontId="6" fillId="5" borderId="0" xfId="12" applyNumberFormat="1" applyFont="1" applyFill="1" applyAlignment="1">
      <alignment horizontal="right"/>
    </xf>
    <xf numFmtId="0" fontId="11" fillId="5" borderId="0" xfId="0" applyFont="1" applyFill="1" applyAlignment="1">
      <alignment horizontal="center" wrapText="1"/>
    </xf>
    <xf numFmtId="0" fontId="5" fillId="5" borderId="11" xfId="6" applyFont="1" applyFill="1" applyBorder="1"/>
    <xf numFmtId="0" fontId="5" fillId="5" borderId="0" xfId="6" applyFont="1" applyFill="1" applyBorder="1"/>
    <xf numFmtId="0" fontId="5" fillId="5" borderId="0" xfId="6" applyFont="1" applyFill="1" applyBorder="1" applyAlignment="1">
      <alignment horizontal="left"/>
    </xf>
    <xf numFmtId="0" fontId="5" fillId="5" borderId="12" xfId="11" applyNumberFormat="1" applyFont="1" applyFill="1" applyBorder="1" applyAlignment="1">
      <alignment horizontal="left"/>
    </xf>
    <xf numFmtId="165" fontId="5" fillId="5" borderId="11" xfId="1" applyNumberFormat="1" applyFont="1" applyFill="1" applyBorder="1" applyAlignment="1">
      <alignment horizontal="right"/>
    </xf>
    <xf numFmtId="164" fontId="5" fillId="5" borderId="12" xfId="12" applyNumberFormat="1" applyFont="1" applyFill="1" applyBorder="1" applyAlignment="1">
      <alignment horizontal="right"/>
    </xf>
    <xf numFmtId="165" fontId="6" fillId="5" borderId="11" xfId="1" applyNumberFormat="1" applyFont="1" applyFill="1" applyBorder="1" applyAlignment="1">
      <alignment horizontal="right"/>
    </xf>
    <xf numFmtId="164" fontId="6" fillId="5" borderId="12" xfId="12" applyNumberFormat="1" applyFont="1" applyFill="1" applyBorder="1" applyAlignment="1">
      <alignment horizontal="right"/>
    </xf>
    <xf numFmtId="166" fontId="6" fillId="5" borderId="11" xfId="0" applyNumberFormat="1" applyFont="1" applyFill="1" applyBorder="1" applyAlignment="1">
      <alignment horizontal="right"/>
    </xf>
    <xf numFmtId="0" fontId="6" fillId="5" borderId="11" xfId="0" applyFont="1" applyFill="1" applyBorder="1" applyAlignment="1">
      <alignment horizontal="right"/>
    </xf>
    <xf numFmtId="0" fontId="6" fillId="5" borderId="0" xfId="0" applyFont="1" applyFill="1" applyBorder="1" applyAlignment="1">
      <alignment horizontal="right"/>
    </xf>
    <xf numFmtId="0" fontId="6" fillId="5" borderId="12" xfId="0" applyFont="1" applyFill="1" applyBorder="1" applyAlignment="1">
      <alignment horizontal="right"/>
    </xf>
    <xf numFmtId="165" fontId="6" fillId="5" borderId="0" xfId="1" applyNumberFormat="1" applyFont="1" applyFill="1" applyBorder="1" applyAlignment="1">
      <alignment horizontal="right"/>
    </xf>
    <xf numFmtId="167" fontId="6" fillId="5" borderId="11" xfId="0" applyNumberFormat="1" applyFont="1" applyFill="1" applyBorder="1" applyAlignment="1">
      <alignment horizontal="right"/>
    </xf>
    <xf numFmtId="167" fontId="6" fillId="5" borderId="0" xfId="0" applyNumberFormat="1" applyFont="1" applyFill="1" applyBorder="1" applyAlignment="1">
      <alignment horizontal="right"/>
    </xf>
    <xf numFmtId="167" fontId="6" fillId="5" borderId="12" xfId="0" applyNumberFormat="1" applyFont="1" applyFill="1" applyBorder="1" applyAlignment="1">
      <alignment horizontal="right"/>
    </xf>
    <xf numFmtId="165" fontId="6" fillId="5" borderId="11" xfId="1" applyNumberFormat="1" applyFont="1" applyFill="1" applyBorder="1" applyAlignment="1">
      <alignment horizontal="right" vertical="center"/>
    </xf>
    <xf numFmtId="0" fontId="5" fillId="5" borderId="11" xfId="6" applyFont="1" applyFill="1" applyBorder="1" applyAlignment="1">
      <alignment vertical="center"/>
    </xf>
    <xf numFmtId="0" fontId="5" fillId="5" borderId="0" xfId="6" applyFont="1" applyFill="1" applyBorder="1" applyAlignment="1">
      <alignment vertical="center"/>
    </xf>
    <xf numFmtId="0" fontId="5" fillId="5" borderId="0" xfId="6" applyFont="1" applyFill="1" applyBorder="1" applyAlignment="1">
      <alignment horizontal="left" vertical="center"/>
    </xf>
    <xf numFmtId="0" fontId="5" fillId="5" borderId="12" xfId="11" applyNumberFormat="1" applyFont="1" applyFill="1" applyBorder="1" applyAlignment="1">
      <alignment horizontal="center"/>
    </xf>
    <xf numFmtId="0" fontId="0" fillId="5" borderId="11" xfId="0" applyFill="1" applyBorder="1" applyAlignment="1">
      <alignment horizontal="right"/>
    </xf>
    <xf numFmtId="0" fontId="0" fillId="5" borderId="0" xfId="0" applyFill="1" applyBorder="1" applyAlignment="1">
      <alignment horizontal="right"/>
    </xf>
    <xf numFmtId="0" fontId="6" fillId="5" borderId="11" xfId="0" applyFont="1" applyFill="1" applyBorder="1"/>
    <xf numFmtId="0" fontId="6" fillId="5" borderId="0" xfId="0" applyFont="1" applyFill="1" applyBorder="1"/>
    <xf numFmtId="0" fontId="5" fillId="5" borderId="12" xfId="6" applyFont="1" applyFill="1" applyBorder="1"/>
    <xf numFmtId="0" fontId="5" fillId="5" borderId="0" xfId="6" applyFont="1" applyFill="1" applyAlignment="1">
      <alignment horizontal="center" vertical="center"/>
    </xf>
    <xf numFmtId="164" fontId="5" fillId="5" borderId="0" xfId="13" applyNumberFormat="1" applyFont="1" applyFill="1" applyAlignment="1">
      <alignment horizontal="right"/>
    </xf>
    <xf numFmtId="0" fontId="15" fillId="5" borderId="0" xfId="0" applyFont="1" applyFill="1" applyAlignment="1">
      <alignment horizontal="right"/>
    </xf>
    <xf numFmtId="165" fontId="5" fillId="5" borderId="0" xfId="1" applyNumberFormat="1" applyFont="1" applyFill="1" applyAlignment="1">
      <alignment horizontal="right"/>
    </xf>
    <xf numFmtId="0" fontId="5" fillId="5" borderId="0" xfId="6" applyFont="1" applyFill="1" applyAlignment="1">
      <alignment horizontal="left"/>
    </xf>
    <xf numFmtId="0" fontId="5" fillId="5" borderId="0" xfId="11" applyNumberFormat="1" applyFont="1" applyFill="1" applyAlignment="1">
      <alignment horizontal="center"/>
    </xf>
    <xf numFmtId="164" fontId="5" fillId="5" borderId="0" xfId="12" applyNumberFormat="1" applyFont="1" applyFill="1" applyAlignment="1">
      <alignment horizontal="right"/>
    </xf>
    <xf numFmtId="165" fontId="6" fillId="5" borderId="0" xfId="1" applyNumberFormat="1" applyFont="1" applyFill="1" applyAlignment="1">
      <alignment horizontal="right"/>
    </xf>
    <xf numFmtId="9" fontId="6" fillId="5" borderId="0" xfId="12" applyFont="1" applyFill="1" applyAlignment="1">
      <alignment horizontal="right"/>
    </xf>
    <xf numFmtId="0" fontId="6" fillId="5" borderId="0" xfId="0" applyFont="1" applyFill="1" applyAlignment="1">
      <alignment vertical="center" wrapText="1"/>
    </xf>
    <xf numFmtId="0" fontId="6" fillId="5" borderId="0" xfId="0" applyFont="1" applyFill="1" applyBorder="1" applyAlignment="1">
      <alignment vertical="center"/>
    </xf>
    <xf numFmtId="164" fontId="6" fillId="5" borderId="11" xfId="12" applyNumberFormat="1" applyFont="1" applyFill="1" applyBorder="1" applyAlignment="1">
      <alignment horizontal="right"/>
    </xf>
    <xf numFmtId="0" fontId="6" fillId="5" borderId="0" xfId="0" applyFont="1" applyFill="1" applyBorder="1" applyAlignment="1">
      <alignment horizontal="left" vertical="center"/>
    </xf>
    <xf numFmtId="0" fontId="6" fillId="5" borderId="12" xfId="0" applyFont="1" applyFill="1" applyBorder="1" applyAlignment="1">
      <alignment horizontal="left" vertical="center" wrapText="1"/>
    </xf>
    <xf numFmtId="0" fontId="6" fillId="5" borderId="0" xfId="0" applyFont="1" applyFill="1" applyBorder="1" applyAlignment="1">
      <alignment horizontal="left"/>
    </xf>
    <xf numFmtId="0" fontId="5" fillId="5" borderId="12" xfId="6" applyFont="1" applyFill="1" applyBorder="1" applyAlignment="1">
      <alignment horizontal="left"/>
    </xf>
    <xf numFmtId="0" fontId="5" fillId="5" borderId="0" xfId="6" applyFont="1" applyFill="1" applyAlignment="1">
      <alignment horizontal="center" vertical="center" wrapText="1"/>
    </xf>
    <xf numFmtId="164" fontId="6" fillId="5" borderId="0" xfId="12" applyNumberFormat="1" applyFont="1" applyFill="1" applyAlignment="1">
      <alignment horizontal="center"/>
    </xf>
    <xf numFmtId="165" fontId="5" fillId="5" borderId="0" xfId="1" applyNumberFormat="1" applyFont="1" applyFill="1" applyAlignment="1">
      <alignment horizontal="center"/>
    </xf>
    <xf numFmtId="0" fontId="6" fillId="5" borderId="0" xfId="0" applyFont="1" applyFill="1" applyAlignment="1">
      <alignment horizontal="center"/>
    </xf>
    <xf numFmtId="164" fontId="5" fillId="5" borderId="0" xfId="13" applyNumberFormat="1" applyFont="1" applyFill="1"/>
    <xf numFmtId="164" fontId="5" fillId="5" borderId="0" xfId="12" applyNumberFormat="1" applyFont="1" applyFill="1" applyAlignment="1">
      <alignment horizontal="right" vertical="center"/>
    </xf>
    <xf numFmtId="0" fontId="5" fillId="5" borderId="0" xfId="6" applyFont="1" applyFill="1" applyAlignment="1">
      <alignment horizontal="right" vertical="center"/>
    </xf>
    <xf numFmtId="1" fontId="5" fillId="5" borderId="0" xfId="6" applyNumberFormat="1" applyFont="1" applyFill="1" applyAlignment="1">
      <alignment horizontal="right" vertical="center"/>
    </xf>
    <xf numFmtId="0" fontId="5" fillId="5" borderId="0" xfId="6" applyFont="1" applyFill="1" applyAlignment="1">
      <alignment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6" fillId="5" borderId="14" xfId="0" applyFont="1" applyFill="1" applyBorder="1"/>
    <xf numFmtId="0" fontId="6" fillId="5" borderId="14" xfId="0" applyFont="1" applyFill="1" applyBorder="1" applyAlignment="1">
      <alignment horizontal="left"/>
    </xf>
    <xf numFmtId="0" fontId="17" fillId="5" borderId="0" xfId="0" applyFont="1" applyFill="1" applyAlignment="1">
      <alignment vertical="center"/>
    </xf>
    <xf numFmtId="0" fontId="18" fillId="5" borderId="0" xfId="0" applyFont="1" applyFill="1" applyAlignment="1">
      <alignment vertical="center"/>
    </xf>
    <xf numFmtId="0" fontId="16" fillId="3" borderId="7" xfId="0" applyFont="1" applyFill="1" applyBorder="1" applyAlignment="1">
      <alignment horizontal="center"/>
    </xf>
    <xf numFmtId="0" fontId="6" fillId="5" borderId="13" xfId="0" applyFont="1" applyFill="1" applyBorder="1"/>
    <xf numFmtId="0" fontId="5" fillId="5" borderId="14" xfId="6" applyFont="1" applyFill="1" applyBorder="1"/>
    <xf numFmtId="0" fontId="5" fillId="5" borderId="15" xfId="6" applyFont="1" applyFill="1" applyBorder="1"/>
    <xf numFmtId="165" fontId="6" fillId="5" borderId="13" xfId="1" applyNumberFormat="1" applyFont="1" applyFill="1" applyBorder="1" applyAlignment="1">
      <alignment horizontal="right"/>
    </xf>
    <xf numFmtId="164" fontId="6" fillId="5" borderId="15" xfId="12" applyNumberFormat="1" applyFont="1" applyFill="1" applyBorder="1" applyAlignment="1">
      <alignment horizontal="right"/>
    </xf>
    <xf numFmtId="166" fontId="6" fillId="5" borderId="13" xfId="0" applyNumberFormat="1" applyFont="1" applyFill="1" applyBorder="1" applyAlignment="1">
      <alignment horizontal="right"/>
    </xf>
    <xf numFmtId="165" fontId="6" fillId="5" borderId="14" xfId="1" applyNumberFormat="1" applyFont="1" applyFill="1" applyBorder="1" applyAlignment="1">
      <alignment horizontal="right"/>
    </xf>
    <xf numFmtId="167" fontId="6" fillId="5" borderId="13" xfId="0" applyNumberFormat="1" applyFont="1" applyFill="1" applyBorder="1" applyAlignment="1">
      <alignment horizontal="right"/>
    </xf>
    <xf numFmtId="167" fontId="6" fillId="5" borderId="14" xfId="0" applyNumberFormat="1" applyFont="1" applyFill="1" applyBorder="1" applyAlignment="1">
      <alignment horizontal="right"/>
    </xf>
    <xf numFmtId="167" fontId="6" fillId="5" borderId="15" xfId="0" applyNumberFormat="1" applyFont="1" applyFill="1" applyBorder="1" applyAlignment="1">
      <alignment horizontal="right"/>
    </xf>
    <xf numFmtId="0" fontId="5" fillId="5" borderId="15" xfId="6" applyFont="1" applyFill="1" applyBorder="1" applyAlignment="1">
      <alignment horizontal="left"/>
    </xf>
    <xf numFmtId="0" fontId="12" fillId="6" borderId="0" xfId="0" applyFont="1" applyFill="1"/>
    <xf numFmtId="0" fontId="13" fillId="6" borderId="0" xfId="0" applyFont="1" applyFill="1"/>
    <xf numFmtId="0" fontId="12" fillId="5" borderId="14" xfId="0" applyFont="1" applyFill="1" applyBorder="1" applyAlignment="1">
      <alignment horizontal="left"/>
    </xf>
    <xf numFmtId="0" fontId="12" fillId="5" borderId="14" xfId="0" applyFont="1" applyFill="1" applyBorder="1"/>
    <xf numFmtId="0" fontId="13" fillId="5" borderId="14" xfId="0" applyFont="1" applyFill="1" applyBorder="1" applyAlignment="1">
      <alignment horizontal="left"/>
    </xf>
    <xf numFmtId="0" fontId="13" fillId="5" borderId="14" xfId="0" applyFont="1" applyFill="1" applyBorder="1" applyAlignment="1">
      <alignment wrapText="1"/>
    </xf>
    <xf numFmtId="17" fontId="13" fillId="5" borderId="14" xfId="0" applyNumberFormat="1" applyFont="1" applyFill="1" applyBorder="1" applyAlignment="1">
      <alignment horizontal="left"/>
    </xf>
    <xf numFmtId="0" fontId="13" fillId="5" borderId="0" xfId="0" applyFont="1" applyFill="1" applyAlignment="1">
      <alignment wrapText="1"/>
    </xf>
    <xf numFmtId="0" fontId="13" fillId="5" borderId="0" xfId="0" applyFont="1" applyFill="1" applyAlignment="1">
      <alignment vertical="top" wrapText="1"/>
    </xf>
    <xf numFmtId="3" fontId="6" fillId="5" borderId="11" xfId="0" applyNumberFormat="1" applyFont="1" applyFill="1" applyBorder="1" applyAlignment="1">
      <alignment horizontal="right"/>
    </xf>
    <xf numFmtId="3" fontId="6" fillId="5" borderId="0" xfId="0" applyNumberFormat="1" applyFont="1" applyFill="1" applyBorder="1" applyAlignment="1">
      <alignment horizontal="right"/>
    </xf>
    <xf numFmtId="3" fontId="6" fillId="5" borderId="12" xfId="0" applyNumberFormat="1" applyFont="1" applyFill="1" applyBorder="1" applyAlignment="1">
      <alignment horizontal="right"/>
    </xf>
    <xf numFmtId="3" fontId="6" fillId="5" borderId="13" xfId="0" applyNumberFormat="1" applyFont="1" applyFill="1" applyBorder="1" applyAlignment="1">
      <alignment horizontal="right"/>
    </xf>
    <xf numFmtId="3" fontId="6" fillId="5" borderId="14" xfId="0" applyNumberFormat="1" applyFont="1" applyFill="1" applyBorder="1" applyAlignment="1">
      <alignment horizontal="right"/>
    </xf>
    <xf numFmtId="3" fontId="6" fillId="5" borderId="15" xfId="0" applyNumberFormat="1" applyFont="1" applyFill="1" applyBorder="1" applyAlignment="1">
      <alignment horizontal="right"/>
    </xf>
    <xf numFmtId="3" fontId="6" fillId="5" borderId="11" xfId="1" applyNumberFormat="1" applyFont="1" applyFill="1" applyBorder="1" applyAlignment="1">
      <alignment horizontal="right"/>
    </xf>
    <xf numFmtId="3" fontId="6" fillId="5" borderId="0" xfId="1" applyNumberFormat="1" applyFont="1" applyFill="1" applyBorder="1" applyAlignment="1">
      <alignment horizontal="right"/>
    </xf>
    <xf numFmtId="3" fontId="6" fillId="5" borderId="12" xfId="1" applyNumberFormat="1" applyFont="1" applyFill="1" applyBorder="1" applyAlignment="1">
      <alignment horizontal="right"/>
    </xf>
    <xf numFmtId="3" fontId="6" fillId="5" borderId="13" xfId="1" applyNumberFormat="1" applyFont="1" applyFill="1" applyBorder="1" applyAlignment="1">
      <alignment horizontal="right"/>
    </xf>
    <xf numFmtId="3" fontId="6" fillId="5" borderId="14" xfId="1" applyNumberFormat="1" applyFont="1" applyFill="1" applyBorder="1" applyAlignment="1">
      <alignment horizontal="right"/>
    </xf>
    <xf numFmtId="3" fontId="6" fillId="5" borderId="15" xfId="1" applyNumberFormat="1" applyFont="1" applyFill="1" applyBorder="1" applyAlignment="1">
      <alignment horizontal="right"/>
    </xf>
    <xf numFmtId="3" fontId="6" fillId="5" borderId="0" xfId="0" applyNumberFormat="1" applyFont="1" applyFill="1" applyAlignment="1">
      <alignment horizontal="right"/>
    </xf>
    <xf numFmtId="3" fontId="6" fillId="5" borderId="0" xfId="12" applyNumberFormat="1" applyFont="1" applyFill="1" applyAlignment="1">
      <alignment horizontal="right"/>
    </xf>
    <xf numFmtId="3" fontId="6" fillId="5" borderId="0" xfId="0" applyNumberFormat="1" applyFont="1" applyFill="1" applyAlignment="1">
      <alignment horizontal="center"/>
    </xf>
    <xf numFmtId="0" fontId="12" fillId="6" borderId="0" xfId="0" applyFont="1" applyFill="1" applyAlignment="1">
      <alignment vertical="top" wrapText="1"/>
    </xf>
    <xf numFmtId="0" fontId="13" fillId="6" borderId="0" xfId="0" applyFont="1" applyFill="1" applyAlignment="1">
      <alignment vertical="top" wrapText="1"/>
    </xf>
    <xf numFmtId="0" fontId="8" fillId="5" borderId="0" xfId="0" applyFont="1" applyFill="1" applyBorder="1"/>
    <xf numFmtId="165" fontId="11" fillId="5" borderId="16" xfId="1" applyNumberFormat="1" applyFont="1" applyFill="1" applyBorder="1" applyAlignment="1">
      <alignment horizontal="center" vertical="center" wrapText="1"/>
    </xf>
    <xf numFmtId="165" fontId="11" fillId="5" borderId="17" xfId="1" applyNumberFormat="1" applyFont="1" applyFill="1" applyBorder="1" applyAlignment="1">
      <alignment horizontal="center" vertical="center" wrapText="1"/>
    </xf>
    <xf numFmtId="165" fontId="11" fillId="5" borderId="0" xfId="1" applyNumberFormat="1" applyFont="1" applyFill="1" applyBorder="1" applyAlignment="1">
      <alignment horizontal="center" vertical="center" wrapText="1"/>
    </xf>
    <xf numFmtId="0" fontId="6" fillId="4" borderId="2" xfId="0" applyFont="1" applyFill="1" applyBorder="1" applyAlignment="1">
      <alignment horizontal="left" vertical="center" wrapText="1" indent="1"/>
    </xf>
    <xf numFmtId="0" fontId="24" fillId="5" borderId="0" xfId="15" applyFont="1" applyFill="1" applyAlignment="1" applyProtection="1"/>
    <xf numFmtId="0" fontId="5" fillId="5" borderId="0" xfId="15" applyFont="1" applyFill="1" applyAlignment="1" applyProtection="1"/>
    <xf numFmtId="165" fontId="11" fillId="5" borderId="18" xfId="1" applyNumberFormat="1" applyFont="1" applyFill="1" applyBorder="1" applyAlignment="1">
      <alignment horizontal="center" vertical="center" wrapText="1"/>
    </xf>
    <xf numFmtId="0" fontId="7" fillId="2" borderId="9" xfId="0" applyFont="1" applyFill="1" applyBorder="1" applyAlignment="1">
      <alignment horizontal="center"/>
    </xf>
    <xf numFmtId="0" fontId="7" fillId="2" borderId="6" xfId="0" applyFont="1" applyFill="1" applyBorder="1" applyAlignment="1">
      <alignment horizontal="center"/>
    </xf>
    <xf numFmtId="0" fontId="7" fillId="4" borderId="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9" xfId="0" applyFont="1" applyFill="1" applyBorder="1" applyAlignment="1">
      <alignment horizontal="center"/>
    </xf>
    <xf numFmtId="0" fontId="7" fillId="4" borderId="6" xfId="0" applyFont="1" applyFill="1" applyBorder="1" applyAlignment="1">
      <alignment horizont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165" fontId="11" fillId="5" borderId="13" xfId="1" applyNumberFormat="1" applyFont="1" applyFill="1" applyBorder="1" applyAlignment="1">
      <alignment horizontal="center" vertical="center" wrapText="1"/>
    </xf>
    <xf numFmtId="165" fontId="11" fillId="5" borderId="14" xfId="1" applyNumberFormat="1" applyFont="1" applyFill="1" applyBorder="1" applyAlignment="1">
      <alignment horizontal="center" vertical="center" wrapText="1"/>
    </xf>
    <xf numFmtId="3" fontId="11" fillId="5" borderId="21" xfId="0" applyNumberFormat="1" applyFont="1" applyFill="1" applyBorder="1" applyAlignment="1">
      <alignment horizontal="center" vertical="center" wrapText="1"/>
    </xf>
    <xf numFmtId="3" fontId="11" fillId="5" borderId="12" xfId="0" applyNumberFormat="1" applyFont="1" applyFill="1" applyBorder="1" applyAlignment="1">
      <alignment horizontal="center" vertical="center" wrapText="1"/>
    </xf>
    <xf numFmtId="3" fontId="11" fillId="5" borderId="18" xfId="0" applyNumberFormat="1" applyFont="1" applyFill="1" applyBorder="1" applyAlignment="1">
      <alignment horizontal="center" vertical="center" wrapText="1"/>
    </xf>
    <xf numFmtId="0" fontId="10" fillId="5" borderId="19" xfId="11" applyNumberFormat="1" applyFont="1" applyFill="1" applyBorder="1" applyAlignment="1">
      <alignment horizontal="center" vertical="center" wrapText="1"/>
    </xf>
    <xf numFmtId="0" fontId="10" fillId="5" borderId="11" xfId="11" applyNumberFormat="1" applyFont="1" applyFill="1" applyBorder="1" applyAlignment="1">
      <alignment horizontal="center" vertical="center" wrapText="1"/>
    </xf>
    <xf numFmtId="0" fontId="10" fillId="5" borderId="16" xfId="11" applyNumberFormat="1" applyFont="1" applyFill="1" applyBorder="1" applyAlignment="1">
      <alignment horizontal="center" vertical="center" wrapText="1"/>
    </xf>
    <xf numFmtId="0" fontId="11" fillId="5" borderId="20" xfId="6" applyNumberFormat="1" applyFont="1" applyFill="1" applyBorder="1" applyAlignment="1">
      <alignment horizontal="center" vertical="center" wrapText="1"/>
    </xf>
    <xf numFmtId="0" fontId="11" fillId="5" borderId="0" xfId="6" applyNumberFormat="1" applyFont="1" applyFill="1" applyBorder="1" applyAlignment="1">
      <alignment horizontal="center" vertical="center" wrapText="1"/>
    </xf>
    <xf numFmtId="0" fontId="11" fillId="5" borderId="17" xfId="6" applyNumberFormat="1" applyFont="1" applyFill="1" applyBorder="1" applyAlignment="1">
      <alignment horizontal="center" vertical="center" wrapText="1"/>
    </xf>
    <xf numFmtId="0" fontId="10" fillId="5" borderId="20" xfId="11" applyNumberFormat="1" applyFont="1" applyFill="1" applyBorder="1" applyAlignment="1">
      <alignment horizontal="center" vertical="center" wrapText="1"/>
    </xf>
    <xf numFmtId="0" fontId="10" fillId="5" borderId="0" xfId="11" applyNumberFormat="1" applyFont="1" applyFill="1" applyBorder="1" applyAlignment="1">
      <alignment horizontal="center" vertical="center" wrapText="1"/>
    </xf>
    <xf numFmtId="0" fontId="10" fillId="5" borderId="17" xfId="11" applyNumberFormat="1" applyFont="1" applyFill="1" applyBorder="1" applyAlignment="1">
      <alignment horizontal="center" vertical="center" wrapText="1"/>
    </xf>
    <xf numFmtId="0" fontId="10" fillId="5" borderId="21" xfId="11" applyNumberFormat="1" applyFont="1" applyFill="1" applyBorder="1" applyAlignment="1">
      <alignment horizontal="center" vertical="center" wrapText="1"/>
    </xf>
    <xf numFmtId="0" fontId="10" fillId="5" borderId="12" xfId="11" applyNumberFormat="1" applyFont="1" applyFill="1" applyBorder="1" applyAlignment="1">
      <alignment horizontal="center" vertical="center" wrapText="1"/>
    </xf>
    <xf numFmtId="0" fontId="10" fillId="5" borderId="18" xfId="11" applyNumberFormat="1" applyFont="1" applyFill="1" applyBorder="1" applyAlignment="1">
      <alignment horizontal="center" vertical="center" wrapText="1"/>
    </xf>
    <xf numFmtId="165" fontId="10" fillId="5" borderId="19" xfId="1" applyNumberFormat="1" applyFont="1" applyFill="1" applyBorder="1" applyAlignment="1">
      <alignment horizontal="center" vertical="center" wrapText="1"/>
    </xf>
    <xf numFmtId="165" fontId="10" fillId="5" borderId="11" xfId="1" applyNumberFormat="1" applyFont="1" applyFill="1" applyBorder="1" applyAlignment="1">
      <alignment horizontal="center" vertical="center" wrapText="1"/>
    </xf>
    <xf numFmtId="165" fontId="10" fillId="5" borderId="16" xfId="1" applyNumberFormat="1" applyFont="1" applyFill="1" applyBorder="1" applyAlignment="1">
      <alignment horizontal="center" vertical="center" wrapText="1"/>
    </xf>
    <xf numFmtId="164" fontId="10" fillId="5" borderId="21" xfId="12" applyNumberFormat="1" applyFont="1" applyFill="1" applyBorder="1" applyAlignment="1">
      <alignment horizontal="center" vertical="center" wrapText="1"/>
    </xf>
    <xf numFmtId="164" fontId="10" fillId="5" borderId="12" xfId="12" applyNumberFormat="1" applyFont="1" applyFill="1" applyBorder="1" applyAlignment="1">
      <alignment horizontal="center" vertical="center" wrapText="1"/>
    </xf>
    <xf numFmtId="164" fontId="10" fillId="5" borderId="18" xfId="12" applyNumberFormat="1"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6" xfId="0" applyFont="1" applyFill="1" applyBorder="1" applyAlignment="1">
      <alignment horizontal="center" vertical="center" wrapText="1"/>
    </xf>
    <xf numFmtId="164" fontId="11" fillId="5" borderId="21" xfId="12" applyNumberFormat="1" applyFont="1" applyFill="1" applyBorder="1" applyAlignment="1">
      <alignment horizontal="center" vertical="center" wrapText="1"/>
    </xf>
    <xf numFmtId="164" fontId="11" fillId="5" borderId="12" xfId="12" applyNumberFormat="1" applyFont="1" applyFill="1" applyBorder="1" applyAlignment="1">
      <alignment horizontal="center" vertical="center" wrapText="1"/>
    </xf>
    <xf numFmtId="164" fontId="11" fillId="5" borderId="18" xfId="12" applyNumberFormat="1" applyFont="1" applyFill="1" applyBorder="1" applyAlignment="1">
      <alignment horizontal="center" vertical="center" wrapText="1"/>
    </xf>
    <xf numFmtId="164" fontId="10" fillId="5" borderId="20" xfId="12" applyNumberFormat="1" applyFont="1" applyFill="1" applyBorder="1" applyAlignment="1">
      <alignment horizontal="center" vertical="center" wrapText="1"/>
    </xf>
    <xf numFmtId="164" fontId="10" fillId="5" borderId="0" xfId="12" applyNumberFormat="1" applyFont="1" applyFill="1" applyBorder="1" applyAlignment="1">
      <alignment horizontal="center" vertical="center" wrapText="1"/>
    </xf>
    <xf numFmtId="164" fontId="10" fillId="5" borderId="17" xfId="12"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7" xfId="0" applyFont="1" applyFill="1" applyBorder="1" applyAlignment="1">
      <alignment horizontal="center" vertical="center" wrapText="1"/>
    </xf>
    <xf numFmtId="3" fontId="11" fillId="5" borderId="20" xfId="0" applyNumberFormat="1" applyFont="1" applyFill="1" applyBorder="1" applyAlignment="1">
      <alignment horizontal="center" vertical="center" wrapText="1"/>
    </xf>
    <xf numFmtId="3" fontId="11" fillId="5" borderId="0" xfId="0" applyNumberFormat="1" applyFont="1" applyFill="1" applyBorder="1" applyAlignment="1">
      <alignment horizontal="center" vertical="center" wrapText="1"/>
    </xf>
    <xf numFmtId="3" fontId="11" fillId="5" borderId="17" xfId="0" applyNumberFormat="1" applyFont="1" applyFill="1" applyBorder="1" applyAlignment="1">
      <alignment horizontal="center" vertical="center" wrapText="1"/>
    </xf>
    <xf numFmtId="165" fontId="10" fillId="5" borderId="20" xfId="1" applyNumberFormat="1" applyFont="1" applyFill="1" applyBorder="1" applyAlignment="1">
      <alignment horizontal="center" vertical="center" wrapText="1"/>
    </xf>
    <xf numFmtId="165" fontId="10" fillId="5" borderId="0" xfId="1" applyNumberFormat="1" applyFont="1" applyFill="1" applyBorder="1" applyAlignment="1">
      <alignment horizontal="center" vertical="center" wrapText="1"/>
    </xf>
    <xf numFmtId="165" fontId="10" fillId="5" borderId="17" xfId="1" applyNumberFormat="1" applyFont="1" applyFill="1" applyBorder="1" applyAlignment="1">
      <alignment horizontal="center" vertical="center" wrapText="1"/>
    </xf>
    <xf numFmtId="0" fontId="13" fillId="5" borderId="0" xfId="0" applyFont="1" applyFill="1" applyAlignment="1">
      <alignment horizontal="left" vertical="center" wrapText="1"/>
    </xf>
    <xf numFmtId="0" fontId="13" fillId="5" borderId="0" xfId="0" applyFont="1" applyFill="1" applyAlignment="1">
      <alignment horizontal="left" wrapText="1"/>
    </xf>
    <xf numFmtId="0" fontId="13" fillId="5" borderId="0" xfId="0" applyFont="1" applyFill="1" applyAlignment="1">
      <alignment horizontal="left" vertical="top" wrapText="1"/>
    </xf>
  </cellXfs>
  <cellStyles count="16">
    <cellStyle name="Comma" xfId="1" builtinId="3"/>
    <cellStyle name="Comma 2" xfId="2"/>
    <cellStyle name="Comma 3" xfId="3"/>
    <cellStyle name="Currency" xfId="4" builtinId="4"/>
    <cellStyle name="Hyperlink" xfId="15" builtinId="8"/>
    <cellStyle name="Hyperlink 2" xfId="5"/>
    <cellStyle name="Normal" xfId="0" builtinId="0"/>
    <cellStyle name="Normal 2" xfId="6"/>
    <cellStyle name="Normal 2 2" xfId="7"/>
    <cellStyle name="Normal 3" xfId="8"/>
    <cellStyle name="Normal 4" xfId="9"/>
    <cellStyle name="Normal 5" xfId="10"/>
    <cellStyle name="Normal_Dist_OA_Jun_05_class" xfId="11"/>
    <cellStyle name="Percent" xfId="12" builtinId="5"/>
    <cellStyle name="Percent 2" xfId="13"/>
    <cellStyle name="Percent 3" xfId="14"/>
  </cellStyles>
  <dxfs count="0"/>
  <tableStyles count="0" defaultTableStyle="TableStyleMedium9" defaultPivotStyle="PivotStyleLight16"/>
  <colors>
    <mruColors>
      <color rgb="FFFFFFCC"/>
      <color rgb="FF009900"/>
      <color rgb="FF0000E1"/>
      <color rgb="FF0000FF"/>
      <color rgb="FF3366FF"/>
      <color rgb="FF0000F0"/>
      <color rgb="FFFFFF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s.gov.uk/ons/about-ons/who-we-are/services/idbr/about-the-idbr/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about-ons/who-we-are/services/idbr/about-the-idbr/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about-ons/who-we-are/services/idbr/about-the-idbr/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6" tint="-0.249977111117893"/>
  </sheetPr>
  <dimension ref="A1:CS430"/>
  <sheetViews>
    <sheetView tabSelected="1" zoomScale="80" zoomScaleNormal="80" workbookViewId="0">
      <selection activeCell="B3" sqref="B3"/>
    </sheetView>
  </sheetViews>
  <sheetFormatPr defaultRowHeight="15"/>
  <cols>
    <col min="1" max="1" width="2.109375" style="71" customWidth="1"/>
    <col min="2" max="2" width="24.88671875" style="1" customWidth="1"/>
    <col min="3" max="3" width="23.33203125" style="1" customWidth="1"/>
    <col min="4" max="4" width="3.44140625" style="71" customWidth="1"/>
    <col min="5" max="5" width="9.109375" style="1" bestFit="1" customWidth="1"/>
    <col min="6" max="6" width="9.77734375" style="1" bestFit="1" customWidth="1"/>
    <col min="7" max="7" width="3.44140625" style="71" customWidth="1"/>
    <col min="8" max="8" width="9.77734375" style="1" bestFit="1" customWidth="1"/>
    <col min="9" max="9" width="11.5546875" style="1" customWidth="1"/>
    <col min="10" max="10" width="3.44140625" style="71" customWidth="1"/>
    <col min="11" max="11" width="9.88671875" style="1" bestFit="1" customWidth="1"/>
    <col min="12" max="12" width="10.21875" style="1" bestFit="1" customWidth="1"/>
    <col min="13" max="13" width="4.21875" style="71" customWidth="1"/>
    <col min="14" max="36" width="8.88671875" style="71"/>
    <col min="37" max="37" width="17.33203125" style="72" hidden="1" customWidth="1"/>
    <col min="38" max="38" width="19" style="71" customWidth="1"/>
    <col min="39" max="97" width="8.88671875" style="71"/>
    <col min="98" max="16384" width="8.88671875" style="1"/>
  </cols>
  <sheetData>
    <row r="1" spans="2:47" s="71" customFormat="1" ht="10.5" customHeight="1">
      <c r="AK1" s="72"/>
    </row>
    <row r="2" spans="2:47" s="71" customFormat="1" ht="15.75" thickBot="1">
      <c r="B2" s="71" t="s">
        <v>722</v>
      </c>
      <c r="AK2" s="72"/>
    </row>
    <row r="3" spans="2:47" ht="16.5" thickBot="1">
      <c r="B3" s="174" t="s">
        <v>326</v>
      </c>
      <c r="C3" s="71"/>
      <c r="E3" s="71"/>
      <c r="F3" s="71"/>
      <c r="H3" s="71"/>
      <c r="I3" s="71"/>
      <c r="K3" s="71"/>
      <c r="L3" s="71"/>
      <c r="AK3" s="72" t="s">
        <v>329</v>
      </c>
    </row>
    <row r="4" spans="2:47" s="71" customFormat="1" ht="10.5" customHeight="1">
      <c r="AK4" s="74" t="s">
        <v>326</v>
      </c>
    </row>
    <row r="5" spans="2:47" s="71" customFormat="1">
      <c r="B5" s="75" t="s">
        <v>719</v>
      </c>
      <c r="C5" s="71" t="str">
        <f>VLOOKUP(B3,'Data - Rural'!A:B,2,FALSE)</f>
        <v>E92000001</v>
      </c>
      <c r="AK5" s="76"/>
    </row>
    <row r="6" spans="2:47" s="71" customFormat="1">
      <c r="B6" s="75" t="s">
        <v>328</v>
      </c>
      <c r="C6" s="71" t="str">
        <f>VLOOKUP(B3,'Data - Rural'!A:E,4,FALSE)</f>
        <v>NA</v>
      </c>
      <c r="AK6" s="77" t="s">
        <v>4</v>
      </c>
    </row>
    <row r="7" spans="2:47" s="71" customFormat="1">
      <c r="B7" s="75" t="s">
        <v>337</v>
      </c>
      <c r="C7" s="71" t="str">
        <f>VLOOKUP(B3,'Data - Rural'!A:E,3,FALSE)</f>
        <v>NA</v>
      </c>
      <c r="AK7" s="77" t="s">
        <v>112</v>
      </c>
    </row>
    <row r="8" spans="2:47" s="71" customFormat="1" ht="11.25" customHeight="1" thickBot="1">
      <c r="AK8" s="77" t="s">
        <v>98</v>
      </c>
    </row>
    <row r="9" spans="2:47">
      <c r="B9" s="71"/>
      <c r="C9" s="71"/>
      <c r="E9" s="220" t="s">
        <v>351</v>
      </c>
      <c r="F9" s="221"/>
      <c r="G9" s="87"/>
      <c r="H9" s="229" t="s">
        <v>1</v>
      </c>
      <c r="I9" s="230"/>
      <c r="J9" s="87"/>
      <c r="K9" s="220" t="s">
        <v>326</v>
      </c>
      <c r="L9" s="221"/>
      <c r="AK9" s="77" t="s">
        <v>59</v>
      </c>
    </row>
    <row r="10" spans="2:47">
      <c r="B10" s="71"/>
      <c r="C10" s="71"/>
      <c r="E10" s="225" t="str">
        <f>IF(C6="NA","",B3)</f>
        <v/>
      </c>
      <c r="F10" s="226"/>
      <c r="G10" s="87"/>
      <c r="H10" s="227" t="str">
        <f>IF(C5="NA","",C7)</f>
        <v>NA</v>
      </c>
      <c r="I10" s="228"/>
      <c r="J10" s="87"/>
      <c r="K10" s="64"/>
      <c r="L10" s="65"/>
      <c r="AK10" s="77" t="s">
        <v>38</v>
      </c>
    </row>
    <row r="11" spans="2:47" ht="15.75" thickBot="1">
      <c r="B11" s="71"/>
      <c r="C11" s="71"/>
      <c r="E11" s="42" t="s">
        <v>2</v>
      </c>
      <c r="F11" s="43" t="s">
        <v>325</v>
      </c>
      <c r="G11" s="87"/>
      <c r="H11" s="53" t="s">
        <v>2</v>
      </c>
      <c r="I11" s="54" t="s">
        <v>325</v>
      </c>
      <c r="J11" s="87"/>
      <c r="K11" s="21" t="s">
        <v>2</v>
      </c>
      <c r="L11" s="22" t="s">
        <v>325</v>
      </c>
      <c r="AK11" s="77" t="s">
        <v>91</v>
      </c>
    </row>
    <row r="12" spans="2:47" s="73" customFormat="1" ht="15.75" thickBot="1">
      <c r="E12" s="85"/>
      <c r="F12" s="85"/>
      <c r="G12" s="86"/>
      <c r="H12" s="85"/>
      <c r="I12" s="85"/>
      <c r="J12" s="86"/>
      <c r="K12" s="85"/>
      <c r="L12" s="85"/>
      <c r="AK12" s="77" t="s">
        <v>65</v>
      </c>
      <c r="AL12" s="71"/>
      <c r="AO12" s="71"/>
      <c r="AP12" s="71"/>
      <c r="AS12" s="71"/>
      <c r="AU12" s="71"/>
    </row>
    <row r="13" spans="2:47" ht="15" customHeight="1">
      <c r="B13" s="222" t="s">
        <v>738</v>
      </c>
      <c r="C13" s="23" t="s">
        <v>330</v>
      </c>
      <c r="D13" s="78"/>
      <c r="E13" s="44" t="str">
        <f>IF(C6="NA","",VLOOKUP(B3,'Data - Rural'!A:F,6,FALSE))</f>
        <v/>
      </c>
      <c r="F13" s="45" t="str">
        <f>IF(C6="NA","",VLOOKUP(B3,'Data - Urban'!A:F,6,FALSE))</f>
        <v/>
      </c>
      <c r="G13" s="88"/>
      <c r="H13" s="55" t="str">
        <f>IF(C7="NA","",VLOOKUP(C7,'Data - Rural'!A:H,6,FALSE))</f>
        <v/>
      </c>
      <c r="I13" s="56" t="str">
        <f>IF(C7="NA","",VLOOKUP(C7,'Data - Urban'!A:H,6,FALSE))</f>
        <v/>
      </c>
      <c r="J13" s="88"/>
      <c r="K13" s="7">
        <f>'Data - Rural'!F341</f>
        <v>0.18849746367527156</v>
      </c>
      <c r="L13" s="8">
        <f>'Data - Urban'!F341</f>
        <v>0.81150253632472846</v>
      </c>
      <c r="AK13" s="77" t="s">
        <v>107</v>
      </c>
    </row>
    <row r="14" spans="2:47" ht="15.75" thickBot="1">
      <c r="B14" s="223"/>
      <c r="C14" s="24" t="s">
        <v>353</v>
      </c>
      <c r="D14" s="78"/>
      <c r="E14" s="46" t="str">
        <f>IF(C6="NA","",VLOOKUP(B3,'Data - Rural'!A:F,5,FALSE))</f>
        <v/>
      </c>
      <c r="F14" s="47" t="str">
        <f>IF(C6="NA","",VLOOKUP(B3,'Data - Urban'!A:F,5,FALSE))</f>
        <v/>
      </c>
      <c r="G14" s="89"/>
      <c r="H14" s="57" t="str">
        <f>IF(C7="NA","",VLOOKUP(C7,'Data - Rural'!A:H,5,FALSE))</f>
        <v/>
      </c>
      <c r="I14" s="39" t="str">
        <f>IF(C7="NA","",VLOOKUP(C7,'Data - Urban'!A:H,5,FALSE))</f>
        <v/>
      </c>
      <c r="J14" s="89"/>
      <c r="K14" s="9">
        <f>'Data - Rural'!E341</f>
        <v>9845985</v>
      </c>
      <c r="L14" s="10">
        <f>'Data - Urban'!E341</f>
        <v>42388060</v>
      </c>
      <c r="AK14" s="77" t="s">
        <v>54</v>
      </c>
    </row>
    <row r="15" spans="2:47" s="73" customFormat="1" ht="12.75" customHeight="1" thickBot="1">
      <c r="B15" s="95"/>
      <c r="C15" s="95"/>
      <c r="D15" s="79"/>
      <c r="E15" s="96"/>
      <c r="F15" s="96"/>
      <c r="G15" s="90"/>
      <c r="H15" s="96"/>
      <c r="I15" s="96"/>
      <c r="J15" s="90"/>
      <c r="K15" s="96"/>
      <c r="L15" s="96"/>
      <c r="AK15" s="97"/>
      <c r="AL15" s="71"/>
      <c r="AO15" s="71"/>
      <c r="AP15" s="71"/>
      <c r="AS15" s="71"/>
      <c r="AU15" s="71"/>
    </row>
    <row r="16" spans="2:47" ht="15" customHeight="1">
      <c r="B16" s="222" t="s">
        <v>739</v>
      </c>
      <c r="C16" s="23" t="s">
        <v>374</v>
      </c>
      <c r="D16" s="78"/>
      <c r="E16" s="11" t="str">
        <f>IF(C6="NA","",VLOOKUP(B3,'Data - Rural'!A:H,8,FALSE))</f>
        <v/>
      </c>
      <c r="F16" s="12" t="str">
        <f>IF(C6="NA","",VLOOKUP(B3,'Data - Urban'!A:H,8,FALSE))</f>
        <v/>
      </c>
      <c r="G16" s="91"/>
      <c r="H16" s="33" t="str">
        <f>IF(C7="NA","",VLOOKUP(C7,'Data - Rural'!A:AC,8,FALSE))</f>
        <v/>
      </c>
      <c r="I16" s="58" t="str">
        <f>IF(C7="NA","",VLOOKUP(C7,'Data - Urban'!A:AC,8,FALSE))</f>
        <v/>
      </c>
      <c r="J16" s="91"/>
      <c r="K16" s="11">
        <f>'Data - Rural'!H341</f>
        <v>1.9371292202645295E-2</v>
      </c>
      <c r="L16" s="12">
        <f>'Data - Urban'!H341</f>
        <v>4.2368068011350575E-2</v>
      </c>
      <c r="AK16" s="103" t="s">
        <v>312</v>
      </c>
    </row>
    <row r="17" spans="1:97" ht="15.75" thickBot="1">
      <c r="B17" s="223"/>
      <c r="C17" s="24" t="s">
        <v>353</v>
      </c>
      <c r="D17" s="78"/>
      <c r="E17" s="3" t="str">
        <f>IF(C6="NA","",VLOOKUP(B3,'Data - Rural'!A:H,7,FALSE))</f>
        <v/>
      </c>
      <c r="F17" s="4" t="str">
        <f>IF(C6="NA","",VLOOKUP(B3,'Data - Urban'!A:G,7,FALSE))</f>
        <v/>
      </c>
      <c r="G17" s="92"/>
      <c r="H17" s="34" t="str">
        <f>IF(C7="NA","",VLOOKUP(C7,'Data - Rural'!A:AC,7,FALSE))</f>
        <v/>
      </c>
      <c r="I17" s="35" t="str">
        <f>IF(C7="NA","",VLOOKUP(C7,'Data - Urban'!A:AC,7,FALSE))</f>
        <v/>
      </c>
      <c r="J17" s="92"/>
      <c r="K17" s="3">
        <f>'Data - Rural'!G341</f>
        <v>117405</v>
      </c>
      <c r="L17" s="4">
        <f>'Data - Urban'!G341</f>
        <v>1177855</v>
      </c>
      <c r="AK17" s="103" t="s">
        <v>135</v>
      </c>
    </row>
    <row r="18" spans="1:97" s="73" customFormat="1" ht="15.75" thickBot="1">
      <c r="B18" s="95"/>
      <c r="C18" s="98"/>
      <c r="D18" s="79"/>
      <c r="E18" s="99"/>
      <c r="F18" s="99"/>
      <c r="G18" s="90"/>
      <c r="H18" s="99"/>
      <c r="I18" s="100"/>
      <c r="J18" s="90"/>
      <c r="K18" s="100"/>
      <c r="L18" s="100"/>
      <c r="AK18" s="101" t="s">
        <v>141</v>
      </c>
      <c r="AL18" s="71"/>
      <c r="AO18" s="71"/>
      <c r="AP18" s="71"/>
      <c r="AS18" s="71"/>
      <c r="AU18" s="71"/>
    </row>
    <row r="19" spans="1:97" s="2" customFormat="1" ht="15" customHeight="1">
      <c r="A19" s="73"/>
      <c r="B19" s="222" t="s">
        <v>740</v>
      </c>
      <c r="C19" s="25" t="s">
        <v>367</v>
      </c>
      <c r="D19" s="79"/>
      <c r="E19" s="5" t="str">
        <f>IF(C6="NA","",VLOOKUP(B3,'Data - Rural'!A:I,9,FALSE))</f>
        <v/>
      </c>
      <c r="F19" s="13" t="str">
        <f>IF(C6="NA","",VLOOKUP(B3,'Data - Urban'!A:I,9,FALSE))</f>
        <v/>
      </c>
      <c r="G19" s="90"/>
      <c r="H19" s="36" t="str">
        <f>IF(C7="NA","",VLOOKUP(C7,'Data - Rural'!A:I,9,FALSE))</f>
        <v/>
      </c>
      <c r="I19" s="37" t="str">
        <f>IF(C7="NA","",VLOOKUP(C7,'Data - Urban'!A:I,9,FALSE))</f>
        <v/>
      </c>
      <c r="J19" s="90"/>
      <c r="K19" s="66">
        <f>'Data - Rural'!I341</f>
        <v>0.70246633546029624</v>
      </c>
      <c r="L19" s="67">
        <f>'Data - Urban'!I341</f>
        <v>0.88333254159446428</v>
      </c>
      <c r="M19" s="73"/>
      <c r="N19" s="73"/>
      <c r="O19" s="73"/>
      <c r="P19" s="73"/>
      <c r="Q19" s="73"/>
      <c r="R19" s="73"/>
      <c r="S19" s="73"/>
      <c r="T19" s="73"/>
      <c r="U19" s="73"/>
      <c r="V19" s="73"/>
      <c r="W19" s="73"/>
      <c r="X19" s="73"/>
      <c r="Y19" s="73"/>
      <c r="Z19" s="73"/>
      <c r="AA19" s="73"/>
      <c r="AB19" s="73"/>
      <c r="AC19" s="73"/>
      <c r="AD19" s="73"/>
      <c r="AE19" s="73"/>
      <c r="AF19" s="73"/>
      <c r="AG19" s="73"/>
      <c r="AH19" s="73"/>
      <c r="AI19" s="73"/>
      <c r="AJ19" s="71"/>
      <c r="AK19" s="103" t="s">
        <v>313</v>
      </c>
      <c r="AL19" s="71"/>
      <c r="AM19" s="73"/>
      <c r="AN19" s="73"/>
      <c r="AO19" s="71"/>
      <c r="AP19" s="71"/>
      <c r="AQ19" s="73"/>
      <c r="AR19" s="73"/>
      <c r="AS19" s="71"/>
      <c r="AT19" s="73"/>
      <c r="AU19" s="71"/>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row>
    <row r="20" spans="1:97" ht="15.75" customHeight="1" thickBot="1">
      <c r="B20" s="223"/>
      <c r="C20" s="24" t="s">
        <v>353</v>
      </c>
      <c r="D20" s="80"/>
      <c r="E20" s="6" t="str">
        <f>IF(C6="NA","",VLOOKUP(B3,'Data - Rural'!A:J,10,FALSE))</f>
        <v/>
      </c>
      <c r="F20" s="48" t="str">
        <f>IF(C6="NA","",VLOOKUP(B3,'Data - Urban'!A:J,10,FALSE))</f>
        <v/>
      </c>
      <c r="H20" s="38" t="str">
        <f>IF(C7="NA","",VLOOKUP(C7,'Data - Rural'!A:J,10,FALSE))</f>
        <v/>
      </c>
      <c r="I20" s="61" t="str">
        <f>IF(C7="NA","",VLOOKUP(C7,'Data - Urban'!A:J,10,FALSE))</f>
        <v/>
      </c>
      <c r="K20" s="68">
        <f>'Data - Rural'!J341</f>
        <v>2681</v>
      </c>
      <c r="L20" s="14">
        <f>'Data - Urban'!J341</f>
        <v>16382</v>
      </c>
      <c r="AK20" s="101" t="s">
        <v>265</v>
      </c>
    </row>
    <row r="21" spans="1:97" s="73" customFormat="1" ht="15.75" thickBot="1">
      <c r="B21" s="79"/>
      <c r="C21" s="79"/>
      <c r="D21" s="79"/>
      <c r="E21" s="102"/>
      <c r="F21" s="102"/>
      <c r="H21" s="102"/>
      <c r="I21" s="102"/>
      <c r="K21" s="102"/>
      <c r="L21" s="102"/>
      <c r="AK21" s="103" t="s">
        <v>207</v>
      </c>
      <c r="AL21" s="71"/>
      <c r="AO21" s="71"/>
      <c r="AP21" s="71"/>
      <c r="AS21" s="71"/>
      <c r="AU21" s="71"/>
    </row>
    <row r="22" spans="1:97" ht="25.5" customHeight="1">
      <c r="B22" s="222" t="s">
        <v>790</v>
      </c>
      <c r="C22" s="25" t="s">
        <v>346</v>
      </c>
      <c r="D22" s="81"/>
      <c r="E22" s="49" t="str">
        <f>IF($C$6="NA","",VLOOKUP(B3,'Data - Rural'!A:R,11,FALSE))</f>
        <v/>
      </c>
      <c r="F22" s="10" t="str">
        <f>IF($C$6="NA","",VLOOKUP(B3,'Data - Urban'!A:R,11,FALSE))</f>
        <v/>
      </c>
      <c r="G22" s="89"/>
      <c r="H22" s="59" t="str">
        <f>IF($C$7="NA","",VLOOKUP($C$7,'Data - Rural'!A:AE,11,FALSE))</f>
        <v/>
      </c>
      <c r="I22" s="60" t="str">
        <f>IF($C$7="NA","",VLOOKUP($C$7,'Data - Urban'!A:AE,11,FALSE))</f>
        <v/>
      </c>
      <c r="K22" s="15">
        <f>'Data - Rural'!K341</f>
        <v>84265</v>
      </c>
      <c r="L22" s="16">
        <f>'Data - Urban'!K341</f>
        <v>9965</v>
      </c>
      <c r="AK22" s="103" t="s">
        <v>125</v>
      </c>
    </row>
    <row r="23" spans="1:97" ht="25.5">
      <c r="B23" s="224"/>
      <c r="C23" s="26" t="s">
        <v>771</v>
      </c>
      <c r="D23" s="81"/>
      <c r="E23" s="49" t="str">
        <f>IF($C$6="NA","",VLOOKUP(B3,'Data - Rural'!A:R,12,FALSE))</f>
        <v/>
      </c>
      <c r="F23" s="10" t="str">
        <f>IF($C$6="NA","",VLOOKUP(B3,'Data - Urban'!A:R,12,FALSE))</f>
        <v/>
      </c>
      <c r="G23" s="89"/>
      <c r="H23" s="59" t="str">
        <f>IF($C$7="NA","",VLOOKUP($C$7,'Data - Rural'!A:AE,12,FALSE))</f>
        <v/>
      </c>
      <c r="I23" s="60" t="str">
        <f>IF($C$7="NA","",VLOOKUP($C$7,'Data - Urban'!A:AE,12,FALSE))</f>
        <v/>
      </c>
      <c r="K23" s="15">
        <f>'Data - Rural'!L341</f>
        <v>82790</v>
      </c>
      <c r="L23" s="16">
        <f>'Data - Urban'!L341</f>
        <v>332965</v>
      </c>
      <c r="AK23" s="103" t="s">
        <v>290</v>
      </c>
    </row>
    <row r="24" spans="1:97" ht="25.5">
      <c r="B24" s="224"/>
      <c r="C24" s="26" t="s">
        <v>772</v>
      </c>
      <c r="D24" s="81"/>
      <c r="E24" s="50" t="str">
        <f>IF($C$6="NA","",VLOOKUP(B3,'Data - Rural'!A:R,13,FALSE))</f>
        <v/>
      </c>
      <c r="F24" s="10" t="str">
        <f>IF($C$6="NA","",VLOOKUP(B3,'Data - Urban'!A:R,13,FALSE))</f>
        <v/>
      </c>
      <c r="G24" s="89"/>
      <c r="H24" s="59" t="str">
        <f>IF($C$7="NA","",VLOOKUP($C$7,'Data - Rural'!A:AE,13,FALSE))</f>
        <v/>
      </c>
      <c r="I24" s="60" t="str">
        <f>IF($C$7="NA","",VLOOKUP($C$7,'Data - Urban'!A:AE,13,FALSE))</f>
        <v/>
      </c>
      <c r="K24" s="15">
        <f>'Data - Rural'!M341</f>
        <v>76905</v>
      </c>
      <c r="L24" s="16">
        <f>'Data - Urban'!M341</f>
        <v>252170</v>
      </c>
      <c r="AJ24" s="73"/>
      <c r="AK24" s="103" t="s">
        <v>5</v>
      </c>
    </row>
    <row r="25" spans="1:97" ht="15.75" customHeight="1">
      <c r="B25" s="224"/>
      <c r="C25" s="26" t="s">
        <v>348</v>
      </c>
      <c r="D25" s="81"/>
      <c r="E25" s="49" t="str">
        <f>IF($C$6="NA","",VLOOKUP(B3,'Data - Rural'!A:R,14,FALSE))</f>
        <v/>
      </c>
      <c r="F25" s="10" t="str">
        <f>IF($C$6="NA","",VLOOKUP(B3,'Data - Urban'!A:R,14,FALSE))</f>
        <v/>
      </c>
      <c r="G25" s="89"/>
      <c r="H25" s="59" t="str">
        <f>IF($C$7="NA","",VLOOKUP($C$7,'Data - Rural'!A:AE,14,FALSE))</f>
        <v/>
      </c>
      <c r="I25" s="60" t="str">
        <f>IF($C$7="NA","",VLOOKUP($C$7,'Data - Urban'!A:AE,14,FALSE))</f>
        <v/>
      </c>
      <c r="K25" s="15">
        <f>'Data - Rural'!N341</f>
        <v>66395</v>
      </c>
      <c r="L25" s="16">
        <f>'Data - Urban'!N341</f>
        <v>166420</v>
      </c>
      <c r="AK25" s="103" t="s">
        <v>6</v>
      </c>
    </row>
    <row r="26" spans="1:97" ht="15.75" customHeight="1">
      <c r="B26" s="224"/>
      <c r="C26" s="26" t="s">
        <v>350</v>
      </c>
      <c r="D26" s="81"/>
      <c r="E26" s="49" t="str">
        <f>IF($C$6="NA","",VLOOKUP(B3,'Data - Rural'!A:R,15,FALSE))</f>
        <v/>
      </c>
      <c r="F26" s="10" t="str">
        <f>IF($C$6="NA","",VLOOKUP(B3,'Data - Urban'!A:R,15,FALSE))</f>
        <v/>
      </c>
      <c r="G26" s="89"/>
      <c r="H26" s="59" t="str">
        <f>IF($C$7="NA","",VLOOKUP($C$7,'Data - Rural'!A:AE,15,FALSE))</f>
        <v/>
      </c>
      <c r="I26" s="60" t="str">
        <f>IF($C$7="NA","",VLOOKUP($C$7,'Data - Urban'!A:AE,15,FALSE))</f>
        <v/>
      </c>
      <c r="K26" s="15">
        <f>'Data - Rural'!O341</f>
        <v>47575</v>
      </c>
      <c r="L26" s="16">
        <f>'Data - Urban'!O341</f>
        <v>158575</v>
      </c>
      <c r="AK26" s="103" t="s">
        <v>53</v>
      </c>
    </row>
    <row r="27" spans="1:97" ht="31.5" customHeight="1">
      <c r="B27" s="224"/>
      <c r="C27" s="26" t="s">
        <v>347</v>
      </c>
      <c r="D27" s="81"/>
      <c r="E27" s="49" t="str">
        <f>IF($C$6="NA","",VLOOKUP(B3,'Data - Rural'!A:R,16,FALSE))</f>
        <v/>
      </c>
      <c r="F27" s="10" t="str">
        <f>IF($C$6="NA","",VLOOKUP(B3,'Data - Urban'!A:R,16,FALSE))</f>
        <v/>
      </c>
      <c r="G27" s="89"/>
      <c r="H27" s="59" t="str">
        <f>IF($C$7="NA","",VLOOKUP($C$7,'Data - Rural'!A:AE,16,FALSE))</f>
        <v/>
      </c>
      <c r="I27" s="60" t="str">
        <f>IF($C$7="NA","",VLOOKUP($C$7,'Data - Urban'!A:AE,16,FALSE))</f>
        <v/>
      </c>
      <c r="K27" s="15">
        <f>'Data - Rural'!P341</f>
        <v>39765</v>
      </c>
      <c r="L27" s="16">
        <f>'Data - Urban'!P341</f>
        <v>163760</v>
      </c>
      <c r="AJ27" s="73"/>
      <c r="AK27" s="103" t="s">
        <v>136</v>
      </c>
    </row>
    <row r="28" spans="1:97" ht="33" customHeight="1">
      <c r="B28" s="224"/>
      <c r="C28" s="26" t="s">
        <v>773</v>
      </c>
      <c r="D28" s="81"/>
      <c r="E28" s="49" t="str">
        <f>IF($C$6="NA","",VLOOKUP(B3,'Data - Rural'!A:R,17,FALSE))</f>
        <v/>
      </c>
      <c r="F28" s="10" t="str">
        <f>IF($C$6="NA","",VLOOKUP(B3,'Data - Urban'!A:R,17,FALSE))</f>
        <v/>
      </c>
      <c r="G28" s="89"/>
      <c r="H28" s="59" t="str">
        <f>IF($C$7="NA","",VLOOKUP($C$7,'Data - Rural'!A:AE,17,FALSE))</f>
        <v/>
      </c>
      <c r="I28" s="60" t="str">
        <f>IF($C$7="NA","",VLOOKUP($C$7,'Data - Urban'!A:AE,17,FALSE))</f>
        <v/>
      </c>
      <c r="K28" s="15">
        <f>'Data - Rural'!Q341</f>
        <v>37415</v>
      </c>
      <c r="L28" s="16">
        <f>'Data - Urban'!Q341</f>
        <v>120100</v>
      </c>
      <c r="AK28" s="103" t="s">
        <v>168</v>
      </c>
    </row>
    <row r="29" spans="1:97" ht="15.75" customHeight="1">
      <c r="B29" s="224"/>
      <c r="C29" s="26" t="s">
        <v>349</v>
      </c>
      <c r="D29" s="81"/>
      <c r="E29" s="50" t="str">
        <f>IF($C$6="NA","",VLOOKUP(B3,'Data - Rural'!A:T,18,FALSE))</f>
        <v/>
      </c>
      <c r="F29" s="10" t="str">
        <f>IF($C$6="NA","",VLOOKUP(B3,'Data - Urban'!A:R,18,FALSE))</f>
        <v/>
      </c>
      <c r="G29" s="89"/>
      <c r="H29" s="59" t="str">
        <f>IF($C$7="NA","",VLOOKUP($C$7,'Data - Rural'!A:AE,18,FALSE))</f>
        <v/>
      </c>
      <c r="I29" s="60" t="str">
        <f>IF($C$7="NA","",VLOOKUP($C$7,'Data - Urban'!A:AE,18,FALSE))</f>
        <v/>
      </c>
      <c r="K29" s="15">
        <f>'Data - Rural'!R341</f>
        <v>32120</v>
      </c>
      <c r="L29" s="16">
        <f>'Data - Urban'!R341</f>
        <v>87470</v>
      </c>
      <c r="AK29" s="103" t="s">
        <v>186</v>
      </c>
    </row>
    <row r="30" spans="1:97" ht="15.75" customHeight="1">
      <c r="B30" s="224"/>
      <c r="C30" s="26" t="s">
        <v>768</v>
      </c>
      <c r="D30" s="81"/>
      <c r="E30" s="50" t="str">
        <f>IF($C$6="NA","",VLOOKUP(B3,'Data - Rural'!A:T,19,FALSE))</f>
        <v/>
      </c>
      <c r="F30" s="10" t="str">
        <f>IF($C$6="NA","",VLOOKUP(B3,'Data - Urban'!A:T,19,FALSE))</f>
        <v/>
      </c>
      <c r="G30" s="89"/>
      <c r="H30" s="59" t="str">
        <f>IF($C$7="NA","",VLOOKUP($C$7,'Data - Rural'!A:AE,19,FALSE))</f>
        <v/>
      </c>
      <c r="I30" s="60" t="str">
        <f>IF($C$7="NA","",VLOOKUP($C$7,'Data - Urban'!A:AE,19,FALSE))</f>
        <v/>
      </c>
      <c r="K30" s="15">
        <f>'Data - Rural'!S341</f>
        <v>93955</v>
      </c>
      <c r="L30" s="16">
        <f>'Data - Urban'!S341</f>
        <v>365595</v>
      </c>
      <c r="AK30" s="101" t="s">
        <v>266</v>
      </c>
    </row>
    <row r="31" spans="1:97" ht="16.5" customHeight="1" thickBot="1">
      <c r="B31" s="223"/>
      <c r="C31" s="27" t="s">
        <v>364</v>
      </c>
      <c r="D31" s="81"/>
      <c r="E31" s="50" t="str">
        <f>IF($C$6="NA","",VLOOKUP(B3,'Data - Rural'!A:T,20,FALSE))</f>
        <v/>
      </c>
      <c r="F31" s="10" t="str">
        <f>IF($C$6="NA","",VLOOKUP(B3,'Data - Urban'!A:T,20,FALSE))</f>
        <v/>
      </c>
      <c r="G31" s="89"/>
      <c r="H31" s="59" t="str">
        <f>IF($C$7="NA","",VLOOKUP($C$7,'Data - Rural'!A:AE,20,FALSE))</f>
        <v/>
      </c>
      <c r="I31" s="60" t="str">
        <f>IF($C$7="NA","",VLOOKUP($C$7,'Data - Urban'!A:AE,20,FALSE))</f>
        <v/>
      </c>
      <c r="J31" s="92"/>
      <c r="K31" s="15">
        <f>'Data - Rural'!T341</f>
        <v>561190</v>
      </c>
      <c r="L31" s="16">
        <f>'Data - Urban'!T341</f>
        <v>1657015</v>
      </c>
      <c r="AJ31" s="73"/>
      <c r="AK31" s="103" t="s">
        <v>97</v>
      </c>
    </row>
    <row r="32" spans="1:97" s="73" customFormat="1" ht="15.75" thickBot="1">
      <c r="B32" s="104"/>
      <c r="C32" s="82"/>
      <c r="D32" s="82"/>
      <c r="E32" s="105"/>
      <c r="F32" s="106"/>
      <c r="G32" s="90"/>
      <c r="H32" s="107"/>
      <c r="I32" s="107"/>
      <c r="K32" s="107"/>
      <c r="L32" s="107"/>
      <c r="AJ32" s="71"/>
      <c r="AK32" s="103" t="s">
        <v>124</v>
      </c>
      <c r="AL32" s="71"/>
      <c r="AO32" s="71"/>
      <c r="AP32" s="71"/>
      <c r="AS32" s="71"/>
      <c r="AU32" s="71"/>
    </row>
    <row r="33" spans="2:47" ht="15" customHeight="1">
      <c r="B33" s="222" t="s">
        <v>792</v>
      </c>
      <c r="C33" s="28" t="s">
        <v>782</v>
      </c>
      <c r="D33" s="78"/>
      <c r="E33" s="50" t="str">
        <f>IF($C$6="NA","",VLOOKUP(B3,'Data - Rural'!A:AE,21,FALSE))</f>
        <v/>
      </c>
      <c r="F33" s="10" t="str">
        <f>IF(C$6="NA","",VLOOKUP(B3,'Data - Urban'!A:AE,21,FALSE))</f>
        <v/>
      </c>
      <c r="G33" s="89"/>
      <c r="H33" s="59" t="str">
        <f>IF($C$7="NA","",VLOOKUP($C$7,'Data - Rural'!A:AE,21,FALSE))</f>
        <v/>
      </c>
      <c r="I33" s="60" t="str">
        <f>IF($C$7="NA","",VLOOKUP($C$7,'Data - Urban'!A:AE,21,FALSE))</f>
        <v/>
      </c>
      <c r="J33" s="89"/>
      <c r="K33" s="69">
        <f>'Data - Rural'!U341</f>
        <v>1140</v>
      </c>
      <c r="L33" s="70">
        <f>'Data - Urban'!U341</f>
        <v>8715</v>
      </c>
      <c r="AK33" s="103" t="s">
        <v>7</v>
      </c>
    </row>
    <row r="34" spans="2:47" ht="29.25" customHeight="1">
      <c r="B34" s="224"/>
      <c r="C34" s="216" t="s">
        <v>793</v>
      </c>
      <c r="D34" s="78"/>
      <c r="E34" s="50" t="str">
        <f>IF($C$6="NA","",VLOOKUP(B3,'Data - Rural'!A:AE,22,FALSE))</f>
        <v/>
      </c>
      <c r="F34" s="10" t="str">
        <f>IF(C$6="NA","",VLOOKUP(B3,'Data - Urban'!A:AE,22,FALSE))</f>
        <v/>
      </c>
      <c r="G34" s="89"/>
      <c r="H34" s="59" t="str">
        <f>IF($C$7="NA","",VLOOKUP($C$7,'Data - Rural'!A:AE,22,FALSE))</f>
        <v/>
      </c>
      <c r="I34" s="60" t="str">
        <f>IF($C$7="NA","",VLOOKUP($C$7,'Data - Urban'!A:AE,22,FALSE))</f>
        <v/>
      </c>
      <c r="J34" s="89"/>
      <c r="K34" s="15">
        <f>'Data - Rural'!V341</f>
        <v>845</v>
      </c>
      <c r="L34" s="16">
        <f>'Data - Urban'!V341</f>
        <v>7240</v>
      </c>
      <c r="AK34" s="103" t="s">
        <v>64</v>
      </c>
    </row>
    <row r="35" spans="2:47" ht="15.75" customHeight="1">
      <c r="B35" s="224"/>
      <c r="C35" s="29" t="s">
        <v>781</v>
      </c>
      <c r="D35" s="78"/>
      <c r="E35" s="49" t="str">
        <f>IF($C$6="NA","",VLOOKUP(B3,'Data - Rural'!A:AE,23,FALSE))</f>
        <v/>
      </c>
      <c r="F35" s="10" t="str">
        <f>IF(C$6="NA","",VLOOKUP(B3,'Data - Urban'!A:AE,23,FALSE))</f>
        <v/>
      </c>
      <c r="G35" s="89"/>
      <c r="H35" s="59" t="str">
        <f>IF($C$7="NA","",VLOOKUP($C$7,'Data - Rural'!A:AE,23,FALSE))</f>
        <v/>
      </c>
      <c r="I35" s="60" t="str">
        <f>IF($C$7="NA","",VLOOKUP($C$7,'Data - Urban'!A:AE,23,FALSE))</f>
        <v/>
      </c>
      <c r="J35" s="89"/>
      <c r="K35" s="15">
        <f>'Data - Rural'!W341</f>
        <v>9135</v>
      </c>
      <c r="L35" s="16">
        <f>'Data - Urban'!W341</f>
        <v>54965</v>
      </c>
      <c r="AJ35" s="73"/>
      <c r="AK35" s="103" t="s">
        <v>231</v>
      </c>
    </row>
    <row r="36" spans="2:47" ht="27.75" customHeight="1">
      <c r="B36" s="224"/>
      <c r="C36" s="216" t="s">
        <v>793</v>
      </c>
      <c r="D36" s="83"/>
      <c r="E36" s="50" t="str">
        <f>IF($C$6="NA","",VLOOKUP(B3,'Data - Rural'!A:AE,24,FALSE))</f>
        <v/>
      </c>
      <c r="F36" s="10" t="str">
        <f>IF(C$6="NA","",VLOOKUP(B3,'Data - Urban'!A:AE,24,FALSE))</f>
        <v/>
      </c>
      <c r="G36" s="89"/>
      <c r="H36" s="59" t="str">
        <f>IF($C$7="NA","",VLOOKUP($C$7,'Data - Rural'!A:AE,24,FALSE))</f>
        <v/>
      </c>
      <c r="I36" s="60" t="str">
        <f>IF($C$7="NA","",VLOOKUP($C$7,'Data - Urban'!A:AE,24,FALSE))</f>
        <v/>
      </c>
      <c r="J36" s="89"/>
      <c r="K36" s="15">
        <f>'Data - Rural'!X341</f>
        <v>5655</v>
      </c>
      <c r="L36" s="16">
        <f>'Data - Urban'!X341</f>
        <v>40190</v>
      </c>
      <c r="N36" s="212"/>
      <c r="AK36" s="101" t="s">
        <v>84</v>
      </c>
    </row>
    <row r="37" spans="2:47" ht="15.75" customHeight="1">
      <c r="B37" s="224"/>
      <c r="C37" s="30" t="s">
        <v>780</v>
      </c>
      <c r="D37" s="83"/>
      <c r="E37" s="49" t="str">
        <f>IF($C$6="NA","",VLOOKUP($B$3,'Data - Rural'!A:AE,25,FALSE))</f>
        <v/>
      </c>
      <c r="F37" s="10" t="str">
        <f>IF(C$6="NA","",VLOOKUP($B$3,'Data - Urban'!A:AE,25,FALSE))</f>
        <v/>
      </c>
      <c r="G37" s="89"/>
      <c r="H37" s="59" t="str">
        <f>IF($C$7="NA","",VLOOKUP($C$7,'Data - Rural'!A:AE,25,FALSE))</f>
        <v/>
      </c>
      <c r="I37" s="60" t="str">
        <f>IF($C$7="NA","",VLOOKUP($C$7,'Data - Urban'!A:AE,25,FALSE))</f>
        <v/>
      </c>
      <c r="J37" s="89"/>
      <c r="K37" s="15">
        <f>'Data - Rural'!Y341</f>
        <v>430925</v>
      </c>
      <c r="L37" s="16">
        <f>'Data - Urban'!Y341</f>
        <v>1419590</v>
      </c>
      <c r="AK37" s="103" t="s">
        <v>85</v>
      </c>
    </row>
    <row r="38" spans="2:47" ht="29.25" customHeight="1">
      <c r="B38" s="224"/>
      <c r="C38" s="216" t="s">
        <v>793</v>
      </c>
      <c r="D38" s="83"/>
      <c r="E38" s="49" t="str">
        <f>IF($C$6="NA","",VLOOKUP($B$3,'Data - Rural'!A:AE,26,FALSE))</f>
        <v/>
      </c>
      <c r="F38" s="10" t="str">
        <f>IF(C$6="NA","",VLOOKUP($B$3,'Data - Urban'!A:AE,26,FALSE))</f>
        <v/>
      </c>
      <c r="G38" s="89"/>
      <c r="H38" s="59" t="str">
        <f>IF($C$7="NA","",VLOOKUP($C$7,'Data - Rural'!A:AE,26,FALSE))</f>
        <v/>
      </c>
      <c r="I38" s="60" t="str">
        <f>IF($C$7="NA","",VLOOKUP($C$7,'Data - Urban'!A:AE,26,FALSE))</f>
        <v/>
      </c>
      <c r="J38" s="89"/>
      <c r="K38" s="15">
        <f>'Data - Rural'!Z341</f>
        <v>53835</v>
      </c>
      <c r="L38" s="16">
        <f>'Data - Urban'!Z341</f>
        <v>310510</v>
      </c>
      <c r="AK38" s="103" t="s">
        <v>142</v>
      </c>
    </row>
    <row r="39" spans="2:47" ht="15.75" customHeight="1">
      <c r="B39" s="224"/>
      <c r="C39" s="30" t="s">
        <v>796</v>
      </c>
      <c r="D39" s="83"/>
      <c r="E39" s="49" t="str">
        <f>IF($C$6="NA","",VLOOKUP($B$3,'Data - Rural'!A:AE,27,FALSE))</f>
        <v/>
      </c>
      <c r="F39" s="10" t="str">
        <f>IF(C$6="NA","",VLOOKUP($B$3,'Data - Urban'!A:AE,27,FALSE))</f>
        <v/>
      </c>
      <c r="G39" s="89"/>
      <c r="H39" s="59" t="str">
        <f>IF($C$7="NA","",VLOOKUP($C$7,'Data - Rural'!A:AE,27,FALSE))</f>
        <v/>
      </c>
      <c r="I39" s="60" t="str">
        <f>IF($C$7="NA","",VLOOKUP($C$7,'Data - Urban'!A:AE,27,FALSE))</f>
        <v/>
      </c>
      <c r="J39" s="89"/>
      <c r="K39" s="15">
        <f>'Data - Rural'!AA341</f>
        <v>119990</v>
      </c>
      <c r="L39" s="16">
        <f>'Data - Urban'!AA341</f>
        <v>173745</v>
      </c>
      <c r="AK39" s="103" t="s">
        <v>37</v>
      </c>
    </row>
    <row r="40" spans="2:47" ht="26.25" customHeight="1">
      <c r="B40" s="224"/>
      <c r="C40" s="216" t="s">
        <v>793</v>
      </c>
      <c r="D40" s="83"/>
      <c r="E40" s="49" t="str">
        <f>IF($C$6="NA","",VLOOKUP($B$3,'Data - Rural'!A:AE,28,FALSE))</f>
        <v/>
      </c>
      <c r="F40" s="10" t="str">
        <f>IF(C$6="NA","",VLOOKUP($B$3,'Data - Urban'!A:AE,28,FALSE))</f>
        <v/>
      </c>
      <c r="G40" s="89"/>
      <c r="H40" s="59" t="str">
        <f>IF($C$7="NA","",VLOOKUP($C$7,'Data - Rural'!A:AE,28,FALSE))</f>
        <v/>
      </c>
      <c r="I40" s="60" t="str">
        <f>IF($C$7="NA","",VLOOKUP($C$7,'Data - Urban'!A:AE,28,FALSE))</f>
        <v/>
      </c>
      <c r="J40" s="89"/>
      <c r="K40" s="15">
        <f>'Data - Rural'!AB341</f>
        <v>1830</v>
      </c>
      <c r="L40" s="16">
        <f>'Data - Urban'!AB341</f>
        <v>430</v>
      </c>
      <c r="AK40" s="103" t="s">
        <v>238</v>
      </c>
    </row>
    <row r="41" spans="2:47" ht="15.75" customHeight="1" thickBot="1">
      <c r="B41" s="223"/>
      <c r="C41" s="27" t="s">
        <v>364</v>
      </c>
      <c r="D41" s="83"/>
      <c r="E41" s="50" t="str">
        <f>IF($C$6="NA","",VLOOKUP(B3,'Data - Rural'!A:T,20,FALSE))</f>
        <v/>
      </c>
      <c r="F41" s="10" t="str">
        <f>IF($C$6="NA","",VLOOKUP(B3,'Data - Urban'!A:AE,20,FALSE))</f>
        <v/>
      </c>
      <c r="G41" s="89"/>
      <c r="H41" s="59" t="str">
        <f>IF($C$7="NA","",VLOOKUP($C$7,'Data - Rural'!A:AE,20,FALSE))</f>
        <v/>
      </c>
      <c r="I41" s="60" t="str">
        <f>IF($C$7="NA","",VLOOKUP($C$7,'Data - Urban'!A:AE,20,FALSE))</f>
        <v/>
      </c>
      <c r="J41" s="89"/>
      <c r="K41" s="15">
        <f>'Data - Rural'!T341</f>
        <v>561190</v>
      </c>
      <c r="L41" s="16">
        <f>'Data - Urban'!T341</f>
        <v>1657015</v>
      </c>
      <c r="AK41" s="103" t="s">
        <v>103</v>
      </c>
    </row>
    <row r="42" spans="2:47" ht="16.5" customHeight="1" thickBot="1">
      <c r="B42" s="104"/>
      <c r="C42" s="84"/>
      <c r="D42" s="84"/>
      <c r="E42" s="106"/>
      <c r="F42" s="106"/>
      <c r="G42" s="90"/>
      <c r="H42" s="106"/>
      <c r="I42" s="106"/>
      <c r="J42" s="90"/>
      <c r="K42" s="106"/>
      <c r="L42" s="106"/>
      <c r="AJ42" s="73"/>
      <c r="AK42" s="103" t="s">
        <v>113</v>
      </c>
    </row>
    <row r="43" spans="2:47" s="73" customFormat="1">
      <c r="B43" s="222" t="s">
        <v>741</v>
      </c>
      <c r="C43" s="32" t="s">
        <v>334</v>
      </c>
      <c r="D43" s="83"/>
      <c r="E43" s="17" t="str">
        <f>IF(C$6="NA","",VLOOKUP(B3,'Data - Rural'!A:AE,29,FALSE))</f>
        <v/>
      </c>
      <c r="F43" s="51" t="str">
        <f>IF(Statistics!C$6="NA","",VLOOKUP(B3,'Data - Urban'!A:AE,29,FALSE))</f>
        <v/>
      </c>
      <c r="G43" s="93"/>
      <c r="H43" s="40" t="str">
        <f>IF(C7="NA","",VLOOKUP(C$7,'Data - Rural'!A:AE,29,FALSE))</f>
        <v/>
      </c>
      <c r="I43" s="62" t="str">
        <f>IF(C7="NA","",VLOOKUP(C$7,'Data - Urban'!A:AE,29,FALSE))</f>
        <v/>
      </c>
      <c r="J43" s="94"/>
      <c r="K43" s="17">
        <f>'Data - Rural'!AC341</f>
        <v>348100</v>
      </c>
      <c r="L43" s="18">
        <f>'Data - Urban'!AC341</f>
        <v>331400</v>
      </c>
      <c r="AJ43" s="71"/>
      <c r="AK43" s="103" t="s">
        <v>72</v>
      </c>
      <c r="AL43" s="71"/>
      <c r="AO43" s="71"/>
      <c r="AP43" s="71"/>
      <c r="AS43" s="71"/>
      <c r="AU43" s="71"/>
    </row>
    <row r="44" spans="2:47" ht="15" customHeight="1">
      <c r="B44" s="224"/>
      <c r="C44" s="30" t="s">
        <v>335</v>
      </c>
      <c r="D44" s="83"/>
      <c r="E44" s="17" t="str">
        <f>IF(C$6="NA","",VLOOKUP(B3,'Data - Rural'!A:AE,30,FALSE))</f>
        <v/>
      </c>
      <c r="F44" s="51" t="str">
        <f>IF(Statistics!C$6="NA","",VLOOKUP(B3,'Data - Urban'!A:AE,30,FALSE))</f>
        <v/>
      </c>
      <c r="G44" s="93"/>
      <c r="H44" s="40" t="str">
        <f>IF(C7="NA","",VLOOKUP(C$7,'Data - Rural'!A:AE,30,FALSE))</f>
        <v/>
      </c>
      <c r="I44" s="62" t="str">
        <f>IF(C7="NA","",VLOOKUP(C$7,'Data - Urban'!A:AE,30,FALSE))</f>
        <v/>
      </c>
      <c r="J44" s="94"/>
      <c r="K44" s="17">
        <f>'Data - Rural'!AD341</f>
        <v>202600</v>
      </c>
      <c r="L44" s="18">
        <f>'Data - Urban'!AD341</f>
        <v>206900</v>
      </c>
      <c r="AK44" s="103" t="s">
        <v>169</v>
      </c>
    </row>
    <row r="45" spans="2:47" ht="15.75" customHeight="1" thickBot="1">
      <c r="B45" s="223"/>
      <c r="C45" s="31" t="s">
        <v>357</v>
      </c>
      <c r="D45" s="83"/>
      <c r="E45" s="19" t="str">
        <f>IF(C$6="NA","",VLOOKUP(B3,'Data - Rural'!A:AE,31,FALSE))</f>
        <v/>
      </c>
      <c r="F45" s="52" t="str">
        <f>IF(Statistics!C$6="NA","",VLOOKUP(B3,'Data - Urban'!A:AE,31,FALSE))</f>
        <v/>
      </c>
      <c r="G45" s="93"/>
      <c r="H45" s="41" t="str">
        <f>IF(C7="NA","",VLOOKUP(C$7,'Data - Rural'!A:AE,31,FALSE))</f>
        <v/>
      </c>
      <c r="I45" s="63" t="str">
        <f>IF(C7="NA","",VLOOKUP(C$7,'Data - Urban'!A:AE,31,FALSE))</f>
        <v/>
      </c>
      <c r="J45" s="94"/>
      <c r="K45" s="19">
        <f>'Data - Rural'!AE341</f>
        <v>176200</v>
      </c>
      <c r="L45" s="20">
        <f>'Data - Urban'!AE341</f>
        <v>226300</v>
      </c>
      <c r="AG45" s="108"/>
      <c r="AJ45" s="73"/>
      <c r="AK45" s="103" t="s">
        <v>245</v>
      </c>
    </row>
    <row r="46" spans="2:47" ht="16.5" customHeight="1">
      <c r="B46" s="80"/>
      <c r="C46" s="71"/>
      <c r="E46" s="71"/>
      <c r="F46" s="71"/>
      <c r="H46" s="71"/>
      <c r="I46" s="71"/>
      <c r="K46" s="71"/>
      <c r="L46" s="71"/>
      <c r="AK46" s="103" t="s">
        <v>8</v>
      </c>
    </row>
    <row r="47" spans="2:47" s="71" customFormat="1">
      <c r="B47" s="76" t="s">
        <v>708</v>
      </c>
      <c r="C47" s="76"/>
      <c r="D47" s="76"/>
      <c r="AK47" s="103" t="s">
        <v>170</v>
      </c>
    </row>
    <row r="48" spans="2:47" s="71" customFormat="1">
      <c r="B48" s="76" t="s">
        <v>788</v>
      </c>
      <c r="C48" s="76"/>
      <c r="D48" s="76"/>
      <c r="AJ48" s="73"/>
      <c r="AK48" s="103" t="s">
        <v>120</v>
      </c>
    </row>
    <row r="49" spans="1:37" s="71" customFormat="1">
      <c r="B49" s="217" t="s">
        <v>789</v>
      </c>
      <c r="C49" s="76"/>
      <c r="D49" s="78"/>
      <c r="E49" s="76"/>
      <c r="F49" s="76"/>
      <c r="G49" s="76"/>
      <c r="H49" s="76"/>
      <c r="I49" s="76"/>
      <c r="J49" s="76"/>
      <c r="K49" s="76"/>
      <c r="L49" s="76"/>
      <c r="AJ49" s="73"/>
      <c r="AK49" s="103" t="s">
        <v>475</v>
      </c>
    </row>
    <row r="50" spans="1:37" s="76" customFormat="1">
      <c r="A50" s="71"/>
      <c r="B50" s="218" t="s">
        <v>794</v>
      </c>
      <c r="D50" s="71"/>
      <c r="E50" s="71"/>
      <c r="F50" s="71"/>
      <c r="G50" s="71"/>
      <c r="H50" s="71"/>
      <c r="I50" s="71"/>
      <c r="J50" s="71"/>
      <c r="K50" s="71"/>
      <c r="L50" s="71"/>
      <c r="AK50" s="103" t="s">
        <v>246</v>
      </c>
    </row>
    <row r="51" spans="1:37" s="71" customFormat="1">
      <c r="B51" s="76" t="s">
        <v>787</v>
      </c>
      <c r="C51" s="78"/>
      <c r="AK51" s="103" t="s">
        <v>9</v>
      </c>
    </row>
    <row r="52" spans="1:37" s="71" customFormat="1" ht="15" customHeight="1">
      <c r="A52" s="76"/>
      <c r="B52" s="76"/>
      <c r="AJ52" s="73"/>
      <c r="AK52" s="103" t="s">
        <v>319</v>
      </c>
    </row>
    <row r="53" spans="1:37" s="71" customFormat="1">
      <c r="B53" s="76"/>
      <c r="AK53" s="103" t="s">
        <v>197</v>
      </c>
    </row>
    <row r="54" spans="1:37" s="71" customFormat="1">
      <c r="B54" s="76"/>
      <c r="AK54" s="103" t="s">
        <v>267</v>
      </c>
    </row>
    <row r="55" spans="1:37" s="71" customFormat="1">
      <c r="AJ55" s="73"/>
      <c r="AK55" s="103" t="s">
        <v>219</v>
      </c>
    </row>
    <row r="56" spans="1:37" s="71" customFormat="1">
      <c r="AK56" s="103" t="s">
        <v>39</v>
      </c>
    </row>
    <row r="57" spans="1:37" s="71" customFormat="1">
      <c r="AK57" s="103" t="s">
        <v>73</v>
      </c>
    </row>
    <row r="58" spans="1:37" s="71" customFormat="1">
      <c r="AJ58" s="73"/>
      <c r="AK58" s="103" t="s">
        <v>129</v>
      </c>
    </row>
    <row r="59" spans="1:37" s="71" customFormat="1">
      <c r="AK59" s="103" t="s">
        <v>10</v>
      </c>
    </row>
    <row r="60" spans="1:37" s="71" customFormat="1">
      <c r="AK60" s="103" t="s">
        <v>282</v>
      </c>
    </row>
    <row r="61" spans="1:37" s="71" customFormat="1">
      <c r="AJ61" s="73"/>
      <c r="AK61" s="103" t="s">
        <v>208</v>
      </c>
    </row>
    <row r="62" spans="1:37" s="71" customFormat="1">
      <c r="AK62" s="103" t="s">
        <v>137</v>
      </c>
    </row>
    <row r="63" spans="1:37" s="71" customFormat="1">
      <c r="AK63" s="109" t="s">
        <v>171</v>
      </c>
    </row>
    <row r="64" spans="1:37" s="71" customFormat="1">
      <c r="AJ64" s="73"/>
      <c r="AK64" s="103" t="s">
        <v>343</v>
      </c>
    </row>
    <row r="65" spans="36:37" s="71" customFormat="1">
      <c r="AK65" s="103" t="s">
        <v>232</v>
      </c>
    </row>
    <row r="66" spans="36:37" s="71" customFormat="1">
      <c r="AK66" s="103" t="s">
        <v>172</v>
      </c>
    </row>
    <row r="67" spans="36:37" s="71" customFormat="1">
      <c r="AJ67" s="73"/>
      <c r="AK67" s="103" t="s">
        <v>180</v>
      </c>
    </row>
    <row r="68" spans="36:37" s="71" customFormat="1">
      <c r="AK68" s="109" t="s">
        <v>272</v>
      </c>
    </row>
    <row r="69" spans="36:37" s="71" customFormat="1">
      <c r="AK69" s="109" t="s">
        <v>340</v>
      </c>
    </row>
    <row r="70" spans="36:37" s="71" customFormat="1">
      <c r="AJ70" s="73"/>
      <c r="AK70" s="103" t="s">
        <v>341</v>
      </c>
    </row>
    <row r="71" spans="36:37" s="71" customFormat="1">
      <c r="AK71" s="103" t="s">
        <v>143</v>
      </c>
    </row>
    <row r="72" spans="36:37" s="71" customFormat="1">
      <c r="AK72" s="103" t="s">
        <v>314</v>
      </c>
    </row>
    <row r="73" spans="36:37" s="71" customFormat="1">
      <c r="AJ73" s="73"/>
      <c r="AK73" s="103" t="s">
        <v>126</v>
      </c>
    </row>
    <row r="74" spans="36:37" s="71" customFormat="1">
      <c r="AK74" s="103" t="s">
        <v>220</v>
      </c>
    </row>
    <row r="75" spans="36:37" s="71" customFormat="1">
      <c r="AK75" s="103" t="s">
        <v>157</v>
      </c>
    </row>
    <row r="76" spans="36:37" s="71" customFormat="1">
      <c r="AJ76" s="73"/>
      <c r="AK76" s="103" t="s">
        <v>3</v>
      </c>
    </row>
    <row r="77" spans="36:37" s="71" customFormat="1">
      <c r="AK77" s="103" t="s">
        <v>173</v>
      </c>
    </row>
    <row r="78" spans="36:37" s="71" customFormat="1">
      <c r="AK78" s="103" t="s">
        <v>138</v>
      </c>
    </row>
    <row r="79" spans="36:37" s="71" customFormat="1">
      <c r="AJ79" s="73"/>
      <c r="AK79" s="109" t="s">
        <v>251</v>
      </c>
    </row>
    <row r="80" spans="36:37" s="71" customFormat="1">
      <c r="AK80" s="103" t="s">
        <v>344</v>
      </c>
    </row>
    <row r="81" spans="36:37" s="71" customFormat="1">
      <c r="AK81" s="103" t="s">
        <v>181</v>
      </c>
    </row>
    <row r="82" spans="36:37" s="71" customFormat="1">
      <c r="AJ82" s="73"/>
      <c r="AK82" s="103" t="s">
        <v>450</v>
      </c>
    </row>
    <row r="83" spans="36:37" s="71" customFormat="1">
      <c r="AK83" s="103" t="s">
        <v>66</v>
      </c>
    </row>
    <row r="84" spans="36:37" s="71" customFormat="1">
      <c r="AK84" s="103" t="s">
        <v>258</v>
      </c>
    </row>
    <row r="85" spans="36:37" s="71" customFormat="1">
      <c r="AJ85" s="73"/>
      <c r="AK85" s="103" t="s">
        <v>315</v>
      </c>
    </row>
    <row r="86" spans="36:37" s="71" customFormat="1">
      <c r="AK86" s="103" t="s">
        <v>11</v>
      </c>
    </row>
    <row r="87" spans="36:37" s="71" customFormat="1">
      <c r="AK87" s="103" t="s">
        <v>198</v>
      </c>
    </row>
    <row r="88" spans="36:37" s="71" customFormat="1">
      <c r="AJ88" s="73"/>
      <c r="AK88" s="103" t="s">
        <v>81</v>
      </c>
    </row>
    <row r="89" spans="36:37" s="71" customFormat="1">
      <c r="AK89" s="103" t="s">
        <v>209</v>
      </c>
    </row>
    <row r="90" spans="36:37" s="71" customFormat="1">
      <c r="AK90" s="103" t="s">
        <v>252</v>
      </c>
    </row>
    <row r="91" spans="36:37" s="71" customFormat="1">
      <c r="AJ91" s="73"/>
      <c r="AK91" s="103" t="s">
        <v>90</v>
      </c>
    </row>
    <row r="92" spans="36:37" s="71" customFormat="1">
      <c r="AK92" s="103" t="s">
        <v>144</v>
      </c>
    </row>
    <row r="93" spans="36:37" s="71" customFormat="1">
      <c r="AK93" s="103" t="s">
        <v>55</v>
      </c>
    </row>
    <row r="94" spans="36:37" s="71" customFormat="1">
      <c r="AJ94" s="73"/>
      <c r="AK94" s="109" t="s">
        <v>210</v>
      </c>
    </row>
    <row r="95" spans="36:37" s="71" customFormat="1">
      <c r="AK95" s="103" t="s">
        <v>67</v>
      </c>
    </row>
    <row r="96" spans="36:37" s="71" customFormat="1">
      <c r="AK96" s="103" t="s">
        <v>12</v>
      </c>
    </row>
    <row r="97" spans="36:45" s="71" customFormat="1">
      <c r="AJ97" s="73"/>
      <c r="AK97" s="103" t="s">
        <v>130</v>
      </c>
    </row>
    <row r="98" spans="36:45" s="71" customFormat="1">
      <c r="AK98" s="103" t="s">
        <v>149</v>
      </c>
    </row>
    <row r="99" spans="36:45" s="71" customFormat="1">
      <c r="AK99" s="103" t="s">
        <v>158</v>
      </c>
    </row>
    <row r="100" spans="36:45" s="71" customFormat="1">
      <c r="AJ100" s="73"/>
      <c r="AK100" s="103" t="s">
        <v>187</v>
      </c>
    </row>
    <row r="101" spans="36:45" s="71" customFormat="1">
      <c r="AK101" s="103" t="s">
        <v>199</v>
      </c>
    </row>
    <row r="102" spans="36:45" s="71" customFormat="1">
      <c r="AK102" s="103" t="s">
        <v>239</v>
      </c>
    </row>
    <row r="103" spans="36:45" s="71" customFormat="1">
      <c r="AJ103" s="73"/>
      <c r="AK103" s="103" t="s">
        <v>253</v>
      </c>
    </row>
    <row r="104" spans="36:45" s="71" customFormat="1">
      <c r="AK104" s="103" t="s">
        <v>86</v>
      </c>
      <c r="AS104" s="73"/>
    </row>
    <row r="105" spans="36:45" s="71" customFormat="1">
      <c r="AK105" s="103" t="s">
        <v>283</v>
      </c>
    </row>
    <row r="106" spans="36:45" s="71" customFormat="1">
      <c r="AJ106" s="73"/>
      <c r="AK106" s="103" t="s">
        <v>163</v>
      </c>
    </row>
    <row r="107" spans="36:45" s="71" customFormat="1">
      <c r="AK107" s="103" t="s">
        <v>188</v>
      </c>
    </row>
    <row r="108" spans="36:45" s="71" customFormat="1">
      <c r="AK108" s="103" t="s">
        <v>139</v>
      </c>
    </row>
    <row r="109" spans="36:45" s="71" customFormat="1">
      <c r="AJ109" s="73"/>
      <c r="AK109" s="103" t="s">
        <v>296</v>
      </c>
    </row>
    <row r="110" spans="36:45" s="71" customFormat="1">
      <c r="AK110" s="103" t="s">
        <v>13</v>
      </c>
    </row>
    <row r="111" spans="36:45" s="71" customFormat="1">
      <c r="AK111" s="103" t="s">
        <v>174</v>
      </c>
    </row>
    <row r="112" spans="36:45" s="71" customFormat="1">
      <c r="AJ112" s="73"/>
      <c r="AK112" s="103" t="s">
        <v>297</v>
      </c>
    </row>
    <row r="113" spans="36:45" s="71" customFormat="1">
      <c r="AK113" s="103" t="s">
        <v>145</v>
      </c>
    </row>
    <row r="114" spans="36:45" s="71" customFormat="1">
      <c r="AK114" s="103" t="s">
        <v>150</v>
      </c>
    </row>
    <row r="115" spans="36:45" s="71" customFormat="1">
      <c r="AJ115" s="73"/>
      <c r="AK115" s="103" t="s">
        <v>189</v>
      </c>
    </row>
    <row r="116" spans="36:45" s="71" customFormat="1">
      <c r="AK116" s="103" t="s">
        <v>131</v>
      </c>
    </row>
    <row r="117" spans="36:45" s="71" customFormat="1">
      <c r="AK117" s="103" t="s">
        <v>291</v>
      </c>
    </row>
    <row r="118" spans="36:45" s="71" customFormat="1">
      <c r="AJ118" s="73"/>
      <c r="AK118" s="103" t="s">
        <v>182</v>
      </c>
    </row>
    <row r="119" spans="36:45" s="71" customFormat="1">
      <c r="AK119" s="103" t="s">
        <v>221</v>
      </c>
    </row>
    <row r="120" spans="36:45" s="71" customFormat="1">
      <c r="AK120" s="103" t="s">
        <v>58</v>
      </c>
    </row>
    <row r="121" spans="36:45" s="71" customFormat="1">
      <c r="AJ121" s="73"/>
      <c r="AK121" s="103" t="s">
        <v>268</v>
      </c>
    </row>
    <row r="122" spans="36:45" s="71" customFormat="1">
      <c r="AK122" s="103" t="s">
        <v>183</v>
      </c>
    </row>
    <row r="123" spans="36:45" s="71" customFormat="1">
      <c r="AK123" s="103" t="s">
        <v>190</v>
      </c>
    </row>
    <row r="124" spans="36:45" s="71" customFormat="1">
      <c r="AJ124" s="73"/>
      <c r="AK124" s="103" t="s">
        <v>211</v>
      </c>
    </row>
    <row r="125" spans="36:45" s="71" customFormat="1">
      <c r="AK125" s="103" t="s">
        <v>247</v>
      </c>
      <c r="AS125" s="73"/>
    </row>
    <row r="126" spans="36:45" s="71" customFormat="1">
      <c r="AK126" s="103" t="s">
        <v>14</v>
      </c>
    </row>
    <row r="127" spans="36:45" s="71" customFormat="1">
      <c r="AJ127" s="73"/>
      <c r="AK127" s="103" t="s">
        <v>298</v>
      </c>
    </row>
    <row r="128" spans="36:45" s="71" customFormat="1">
      <c r="AK128" s="103" t="s">
        <v>15</v>
      </c>
    </row>
    <row r="129" spans="36:45" s="71" customFormat="1">
      <c r="AK129" s="103" t="s">
        <v>82</v>
      </c>
    </row>
    <row r="130" spans="36:45" s="71" customFormat="1">
      <c r="AJ130" s="73"/>
      <c r="AK130" s="103" t="s">
        <v>259</v>
      </c>
    </row>
    <row r="131" spans="36:45" s="71" customFormat="1">
      <c r="AK131" s="103" t="s">
        <v>16</v>
      </c>
    </row>
    <row r="132" spans="36:45" s="71" customFormat="1">
      <c r="AK132" s="103" t="s">
        <v>233</v>
      </c>
    </row>
    <row r="133" spans="36:45" s="71" customFormat="1">
      <c r="AJ133" s="73"/>
      <c r="AK133" s="103" t="s">
        <v>17</v>
      </c>
    </row>
    <row r="134" spans="36:45" s="71" customFormat="1">
      <c r="AK134" s="103" t="s">
        <v>175</v>
      </c>
    </row>
    <row r="135" spans="36:45" s="71" customFormat="1">
      <c r="AK135" s="103" t="s">
        <v>260</v>
      </c>
      <c r="AS135" s="73"/>
    </row>
    <row r="136" spans="36:45" s="71" customFormat="1">
      <c r="AJ136" s="73"/>
      <c r="AK136" s="103" t="s">
        <v>18</v>
      </c>
    </row>
    <row r="137" spans="36:45" s="71" customFormat="1">
      <c r="AK137" s="103" t="s">
        <v>191</v>
      </c>
    </row>
    <row r="138" spans="36:45" s="71" customFormat="1">
      <c r="AK138" s="103" t="s">
        <v>77</v>
      </c>
    </row>
    <row r="139" spans="36:45" s="71" customFormat="1">
      <c r="AJ139" s="73"/>
      <c r="AK139" s="103" t="s">
        <v>164</v>
      </c>
      <c r="AS139" s="73"/>
    </row>
    <row r="140" spans="36:45" s="71" customFormat="1">
      <c r="AK140" s="103" t="s">
        <v>192</v>
      </c>
    </row>
    <row r="141" spans="36:45" s="71" customFormat="1">
      <c r="AK141" s="103" t="s">
        <v>19</v>
      </c>
    </row>
    <row r="142" spans="36:45" s="71" customFormat="1">
      <c r="AJ142" s="73"/>
      <c r="AK142" s="103" t="s">
        <v>469</v>
      </c>
    </row>
    <row r="143" spans="36:45" s="71" customFormat="1">
      <c r="AK143" s="103" t="s">
        <v>200</v>
      </c>
    </row>
    <row r="144" spans="36:45" s="71" customFormat="1">
      <c r="AK144" s="103" t="s">
        <v>146</v>
      </c>
    </row>
    <row r="145" spans="36:45" s="71" customFormat="1">
      <c r="AJ145" s="73"/>
      <c r="AK145" s="103" t="s">
        <v>20</v>
      </c>
    </row>
    <row r="146" spans="36:45" s="71" customFormat="1">
      <c r="AK146" s="103" t="s">
        <v>234</v>
      </c>
    </row>
    <row r="147" spans="36:45" s="71" customFormat="1">
      <c r="AK147" s="103" t="s">
        <v>316</v>
      </c>
    </row>
    <row r="148" spans="36:45" s="71" customFormat="1">
      <c r="AJ148" s="73"/>
      <c r="AK148" s="103" t="s">
        <v>21</v>
      </c>
      <c r="AS148" s="73"/>
    </row>
    <row r="149" spans="36:45" s="71" customFormat="1">
      <c r="AK149" s="103" t="s">
        <v>132</v>
      </c>
    </row>
    <row r="150" spans="36:45" s="71" customFormat="1">
      <c r="AK150" s="103" t="s">
        <v>222</v>
      </c>
    </row>
    <row r="151" spans="36:45" s="71" customFormat="1">
      <c r="AJ151" s="73"/>
      <c r="AK151" s="103" t="s">
        <v>292</v>
      </c>
    </row>
    <row r="152" spans="36:45" s="71" customFormat="1">
      <c r="AK152" s="103" t="s">
        <v>123</v>
      </c>
    </row>
    <row r="153" spans="36:45" s="71" customFormat="1">
      <c r="AK153" s="103" t="s">
        <v>134</v>
      </c>
    </row>
    <row r="154" spans="36:45" s="71" customFormat="1">
      <c r="AJ154" s="73"/>
      <c r="AK154" s="103" t="s">
        <v>22</v>
      </c>
    </row>
    <row r="155" spans="36:45" s="71" customFormat="1">
      <c r="AK155" s="103" t="s">
        <v>23</v>
      </c>
    </row>
    <row r="156" spans="36:45" s="71" customFormat="1">
      <c r="AK156" s="103" t="s">
        <v>254</v>
      </c>
    </row>
    <row r="157" spans="36:45" s="71" customFormat="1">
      <c r="AJ157" s="73"/>
      <c r="AK157" s="103" t="s">
        <v>627</v>
      </c>
    </row>
    <row r="158" spans="36:45" s="71" customFormat="1">
      <c r="AK158" s="103" t="s">
        <v>459</v>
      </c>
    </row>
    <row r="159" spans="36:45" s="71" customFormat="1">
      <c r="AK159" s="103" t="s">
        <v>24</v>
      </c>
    </row>
    <row r="160" spans="36:45" s="71" customFormat="1">
      <c r="AJ160" s="73"/>
      <c r="AK160" s="103" t="s">
        <v>74</v>
      </c>
    </row>
    <row r="161" spans="36:37" s="71" customFormat="1">
      <c r="AK161" s="103" t="s">
        <v>48</v>
      </c>
    </row>
    <row r="162" spans="36:37" s="71" customFormat="1">
      <c r="AK162" s="103" t="s">
        <v>25</v>
      </c>
    </row>
    <row r="163" spans="36:37" s="71" customFormat="1">
      <c r="AJ163" s="73"/>
      <c r="AK163" s="103" t="s">
        <v>223</v>
      </c>
    </row>
    <row r="164" spans="36:37" s="71" customFormat="1">
      <c r="AK164" s="103" t="s">
        <v>75</v>
      </c>
    </row>
    <row r="165" spans="36:37" s="71" customFormat="1">
      <c r="AK165" s="103" t="s">
        <v>92</v>
      </c>
    </row>
    <row r="166" spans="36:37" s="71" customFormat="1">
      <c r="AJ166" s="73"/>
      <c r="AK166" s="103" t="s">
        <v>165</v>
      </c>
    </row>
    <row r="167" spans="36:37" s="71" customFormat="1">
      <c r="AK167" s="103" t="s">
        <v>26</v>
      </c>
    </row>
    <row r="168" spans="36:37" s="71" customFormat="1">
      <c r="AK168" s="103" t="s">
        <v>284</v>
      </c>
    </row>
    <row r="169" spans="36:37" s="71" customFormat="1">
      <c r="AJ169" s="73"/>
      <c r="AK169" s="103" t="s">
        <v>240</v>
      </c>
    </row>
    <row r="170" spans="36:37" s="71" customFormat="1">
      <c r="AK170" s="103" t="s">
        <v>49</v>
      </c>
    </row>
    <row r="171" spans="36:37" s="71" customFormat="1">
      <c r="AK171" s="103" t="s">
        <v>108</v>
      </c>
    </row>
    <row r="172" spans="36:37" s="71" customFormat="1">
      <c r="AJ172" s="73"/>
      <c r="AK172" s="103" t="s">
        <v>212</v>
      </c>
    </row>
    <row r="173" spans="36:37" s="71" customFormat="1">
      <c r="AK173" s="103" t="s">
        <v>176</v>
      </c>
    </row>
    <row r="174" spans="36:37" s="71" customFormat="1">
      <c r="AK174" s="103" t="s">
        <v>320</v>
      </c>
    </row>
    <row r="175" spans="36:37" s="71" customFormat="1">
      <c r="AJ175" s="73"/>
      <c r="AK175" s="103" t="s">
        <v>40</v>
      </c>
    </row>
    <row r="176" spans="36:37" s="71" customFormat="1">
      <c r="AK176" s="103" t="s">
        <v>269</v>
      </c>
    </row>
    <row r="177" spans="36:37" s="71" customFormat="1">
      <c r="AK177" s="103" t="s">
        <v>111</v>
      </c>
    </row>
    <row r="178" spans="36:37" s="71" customFormat="1">
      <c r="AJ178" s="73"/>
      <c r="AK178" s="103" t="s">
        <v>235</v>
      </c>
    </row>
    <row r="179" spans="36:37" s="71" customFormat="1">
      <c r="AK179" s="103" t="s">
        <v>277</v>
      </c>
    </row>
    <row r="180" spans="36:37" s="71" customFormat="1">
      <c r="AK180" s="103" t="s">
        <v>27</v>
      </c>
    </row>
    <row r="181" spans="36:37" s="71" customFormat="1">
      <c r="AJ181" s="73"/>
      <c r="AK181" s="103" t="s">
        <v>151</v>
      </c>
    </row>
    <row r="182" spans="36:37" s="71" customFormat="1">
      <c r="AK182" s="103" t="s">
        <v>293</v>
      </c>
    </row>
    <row r="183" spans="36:37" s="71" customFormat="1">
      <c r="AK183" s="103" t="s">
        <v>317</v>
      </c>
    </row>
    <row r="184" spans="36:37" s="71" customFormat="1">
      <c r="AJ184" s="73"/>
      <c r="AK184" s="103" t="s">
        <v>78</v>
      </c>
    </row>
    <row r="185" spans="36:37" s="71" customFormat="1">
      <c r="AK185" s="103" t="s">
        <v>119</v>
      </c>
    </row>
    <row r="186" spans="36:37" s="71" customFormat="1">
      <c r="AK186" s="103" t="s">
        <v>299</v>
      </c>
    </row>
    <row r="187" spans="36:37" s="71" customFormat="1">
      <c r="AJ187" s="73"/>
      <c r="AK187" s="103" t="s">
        <v>193</v>
      </c>
    </row>
    <row r="188" spans="36:37" s="71" customFormat="1">
      <c r="AK188" s="103" t="s">
        <v>270</v>
      </c>
    </row>
    <row r="189" spans="36:37" s="71" customFormat="1">
      <c r="AK189" s="103" t="s">
        <v>60</v>
      </c>
    </row>
    <row r="190" spans="36:37" s="71" customFormat="1">
      <c r="AJ190" s="73"/>
      <c r="AK190" s="103" t="s">
        <v>285</v>
      </c>
    </row>
    <row r="191" spans="36:37" s="71" customFormat="1">
      <c r="AK191" s="103" t="s">
        <v>28</v>
      </c>
    </row>
    <row r="192" spans="36:37" s="71" customFormat="1">
      <c r="AK192" s="103" t="s">
        <v>152</v>
      </c>
    </row>
    <row r="193" spans="36:37" s="71" customFormat="1">
      <c r="AJ193" s="73"/>
      <c r="AK193" s="103" t="s">
        <v>159</v>
      </c>
    </row>
    <row r="194" spans="36:37" s="71" customFormat="1">
      <c r="AK194" s="103" t="s">
        <v>147</v>
      </c>
    </row>
    <row r="195" spans="36:37" s="71" customFormat="1">
      <c r="AK195" s="103" t="s">
        <v>87</v>
      </c>
    </row>
    <row r="196" spans="36:37" s="71" customFormat="1">
      <c r="AJ196" s="73"/>
      <c r="AK196" s="103" t="s">
        <v>201</v>
      </c>
    </row>
    <row r="197" spans="36:37" s="71" customFormat="1">
      <c r="AK197" s="103" t="s">
        <v>241</v>
      </c>
    </row>
    <row r="198" spans="36:37" s="71" customFormat="1">
      <c r="AK198" s="103" t="s">
        <v>88</v>
      </c>
    </row>
    <row r="199" spans="36:37" s="71" customFormat="1">
      <c r="AJ199" s="73"/>
      <c r="AK199" s="103" t="s">
        <v>248</v>
      </c>
    </row>
    <row r="200" spans="36:37" s="71" customFormat="1">
      <c r="AK200" s="103" t="s">
        <v>99</v>
      </c>
    </row>
    <row r="201" spans="36:37" s="71" customFormat="1">
      <c r="AK201" s="103" t="s">
        <v>61</v>
      </c>
    </row>
    <row r="202" spans="36:37" s="71" customFormat="1">
      <c r="AJ202" s="73"/>
      <c r="AK202" s="103" t="s">
        <v>307</v>
      </c>
    </row>
    <row r="203" spans="36:37" s="71" customFormat="1">
      <c r="AK203" s="103" t="s">
        <v>236</v>
      </c>
    </row>
    <row r="204" spans="36:37" s="71" customFormat="1">
      <c r="AK204" s="103" t="s">
        <v>255</v>
      </c>
    </row>
    <row r="205" spans="36:37" s="71" customFormat="1">
      <c r="AJ205" s="73"/>
      <c r="AK205" s="109" t="s">
        <v>339</v>
      </c>
    </row>
    <row r="206" spans="36:37" s="71" customFormat="1">
      <c r="AK206" s="103" t="s">
        <v>249</v>
      </c>
    </row>
    <row r="207" spans="36:37" s="71" customFormat="1">
      <c r="AK207" s="103" t="s">
        <v>94</v>
      </c>
    </row>
    <row r="208" spans="36:37" s="71" customFormat="1">
      <c r="AJ208" s="73"/>
      <c r="AK208" s="103" t="s">
        <v>308</v>
      </c>
    </row>
    <row r="209" spans="36:37" s="71" customFormat="1">
      <c r="AK209" s="103" t="s">
        <v>237</v>
      </c>
    </row>
    <row r="210" spans="36:37" s="71" customFormat="1">
      <c r="AK210" s="103" t="s">
        <v>41</v>
      </c>
    </row>
    <row r="211" spans="36:37" s="71" customFormat="1">
      <c r="AJ211" s="73"/>
      <c r="AK211" s="103" t="s">
        <v>273</v>
      </c>
    </row>
    <row r="212" spans="36:37" s="71" customFormat="1">
      <c r="AK212" s="103" t="s">
        <v>224</v>
      </c>
    </row>
    <row r="213" spans="36:37" s="71" customFormat="1">
      <c r="AK213" s="103" t="s">
        <v>106</v>
      </c>
    </row>
    <row r="214" spans="36:37" s="71" customFormat="1">
      <c r="AJ214" s="73"/>
      <c r="AK214" s="103" t="s">
        <v>101</v>
      </c>
    </row>
    <row r="215" spans="36:37" s="71" customFormat="1">
      <c r="AK215" s="103" t="s">
        <v>104</v>
      </c>
    </row>
    <row r="216" spans="36:37" s="71" customFormat="1">
      <c r="AK216" s="103" t="s">
        <v>121</v>
      </c>
    </row>
    <row r="217" spans="36:37" s="71" customFormat="1">
      <c r="AJ217" s="73"/>
      <c r="AK217" s="103" t="s">
        <v>225</v>
      </c>
    </row>
    <row r="218" spans="36:37" s="71" customFormat="1">
      <c r="AK218" s="103" t="s">
        <v>160</v>
      </c>
    </row>
    <row r="219" spans="36:37" s="71" customFormat="1">
      <c r="AK219" s="103" t="s">
        <v>115</v>
      </c>
    </row>
    <row r="220" spans="36:37" s="71" customFormat="1">
      <c r="AJ220" s="73"/>
      <c r="AK220" s="103" t="s">
        <v>29</v>
      </c>
    </row>
    <row r="221" spans="36:37" s="71" customFormat="1">
      <c r="AK221" s="103" t="s">
        <v>79</v>
      </c>
    </row>
    <row r="222" spans="36:37" s="71" customFormat="1">
      <c r="AK222" s="103" t="s">
        <v>321</v>
      </c>
    </row>
    <row r="223" spans="36:37" s="71" customFormat="1">
      <c r="AJ223" s="73"/>
      <c r="AK223" s="103" t="s">
        <v>300</v>
      </c>
    </row>
    <row r="224" spans="36:37" s="71" customFormat="1">
      <c r="AK224" s="103" t="s">
        <v>226</v>
      </c>
    </row>
    <row r="225" spans="36:37" s="71" customFormat="1">
      <c r="AK225" s="103" t="s">
        <v>30</v>
      </c>
    </row>
    <row r="226" spans="36:37" s="71" customFormat="1">
      <c r="AJ226" s="73"/>
      <c r="AK226" s="103" t="s">
        <v>261</v>
      </c>
    </row>
    <row r="227" spans="36:37" s="71" customFormat="1">
      <c r="AK227" s="103" t="s">
        <v>42</v>
      </c>
    </row>
    <row r="228" spans="36:37" s="71" customFormat="1">
      <c r="AK228" s="103" t="s">
        <v>177</v>
      </c>
    </row>
    <row r="229" spans="36:37" s="71" customFormat="1">
      <c r="AJ229" s="73"/>
      <c r="AK229" s="103" t="s">
        <v>227</v>
      </c>
    </row>
    <row r="230" spans="36:37" s="71" customFormat="1">
      <c r="AK230" s="103" t="s">
        <v>166</v>
      </c>
    </row>
    <row r="231" spans="36:37" s="71" customFormat="1">
      <c r="AK231" s="103" t="s">
        <v>56</v>
      </c>
    </row>
    <row r="232" spans="36:37" s="71" customFormat="1">
      <c r="AJ232" s="73"/>
      <c r="AK232" s="103" t="s">
        <v>309</v>
      </c>
    </row>
    <row r="233" spans="36:37" s="71" customFormat="1">
      <c r="AK233" s="103" t="s">
        <v>301</v>
      </c>
    </row>
    <row r="234" spans="36:37" s="71" customFormat="1">
      <c r="AK234" s="103" t="s">
        <v>271</v>
      </c>
    </row>
    <row r="235" spans="36:37" s="71" customFormat="1">
      <c r="AJ235" s="73"/>
      <c r="AK235" s="103" t="s">
        <v>194</v>
      </c>
    </row>
    <row r="236" spans="36:37" s="71" customFormat="1">
      <c r="AK236" s="103" t="s">
        <v>93</v>
      </c>
    </row>
    <row r="237" spans="36:37" s="71" customFormat="1">
      <c r="AK237" s="103" t="s">
        <v>262</v>
      </c>
    </row>
    <row r="238" spans="36:37" s="71" customFormat="1">
      <c r="AJ238" s="73"/>
      <c r="AK238" s="103" t="s">
        <v>43</v>
      </c>
    </row>
    <row r="239" spans="36:37" s="71" customFormat="1">
      <c r="AK239" s="103" t="s">
        <v>68</v>
      </c>
    </row>
    <row r="240" spans="36:37" s="71" customFormat="1">
      <c r="AK240" s="103" t="s">
        <v>263</v>
      </c>
    </row>
    <row r="241" spans="36:37" s="71" customFormat="1">
      <c r="AJ241" s="73"/>
      <c r="AK241" s="103" t="s">
        <v>278</v>
      </c>
    </row>
    <row r="242" spans="36:37" s="71" customFormat="1">
      <c r="AK242" s="103" t="s">
        <v>51</v>
      </c>
    </row>
    <row r="243" spans="36:37" s="71" customFormat="1">
      <c r="AK243" s="103" t="s">
        <v>264</v>
      </c>
    </row>
    <row r="244" spans="36:37" s="71" customFormat="1">
      <c r="AJ244" s="73"/>
      <c r="AK244" s="103" t="s">
        <v>213</v>
      </c>
    </row>
    <row r="245" spans="36:37" s="71" customFormat="1">
      <c r="AK245" s="103" t="s">
        <v>57</v>
      </c>
    </row>
    <row r="246" spans="36:37" s="71" customFormat="1">
      <c r="AK246" s="103" t="s">
        <v>214</v>
      </c>
    </row>
    <row r="247" spans="36:37" s="71" customFormat="1">
      <c r="AJ247" s="73"/>
      <c r="AK247" s="109" t="s">
        <v>342</v>
      </c>
    </row>
    <row r="248" spans="36:37" s="71" customFormat="1">
      <c r="AK248" s="103" t="s">
        <v>116</v>
      </c>
    </row>
    <row r="249" spans="36:37" s="71" customFormat="1">
      <c r="AK249" s="103" t="s">
        <v>69</v>
      </c>
    </row>
    <row r="250" spans="36:37" s="71" customFormat="1">
      <c r="AJ250" s="73"/>
      <c r="AK250" s="103" t="s">
        <v>127</v>
      </c>
    </row>
    <row r="251" spans="36:37" s="71" customFormat="1">
      <c r="AK251" s="103" t="s">
        <v>133</v>
      </c>
    </row>
    <row r="252" spans="36:37" s="71" customFormat="1">
      <c r="AK252" s="103" t="s">
        <v>148</v>
      </c>
    </row>
    <row r="253" spans="36:37" s="71" customFormat="1">
      <c r="AJ253" s="73"/>
      <c r="AK253" s="103" t="s">
        <v>100</v>
      </c>
    </row>
    <row r="254" spans="36:37" s="71" customFormat="1">
      <c r="AK254" s="103" t="s">
        <v>153</v>
      </c>
    </row>
    <row r="255" spans="36:37" s="71" customFormat="1">
      <c r="AK255" s="103" t="s">
        <v>242</v>
      </c>
    </row>
    <row r="256" spans="36:37" s="71" customFormat="1">
      <c r="AJ256" s="73"/>
      <c r="AK256" s="103" t="s">
        <v>243</v>
      </c>
    </row>
    <row r="257" spans="36:37" s="71" customFormat="1">
      <c r="AK257" s="103" t="s">
        <v>140</v>
      </c>
    </row>
    <row r="258" spans="36:37" s="71" customFormat="1">
      <c r="AK258" s="103" t="s">
        <v>250</v>
      </c>
    </row>
    <row r="259" spans="36:37" s="71" customFormat="1">
      <c r="AJ259" s="73"/>
      <c r="AK259" s="103" t="s">
        <v>256</v>
      </c>
    </row>
    <row r="260" spans="36:37" s="71" customFormat="1">
      <c r="AK260" s="103" t="s">
        <v>274</v>
      </c>
    </row>
    <row r="261" spans="36:37" s="71" customFormat="1">
      <c r="AK261" s="103" t="s">
        <v>228</v>
      </c>
    </row>
    <row r="262" spans="36:37" s="71" customFormat="1">
      <c r="AJ262" s="73"/>
      <c r="AK262" s="103" t="s">
        <v>279</v>
      </c>
    </row>
    <row r="263" spans="36:37" s="71" customFormat="1">
      <c r="AK263" s="103" t="s">
        <v>286</v>
      </c>
    </row>
    <row r="264" spans="36:37" s="71" customFormat="1">
      <c r="AK264" s="103" t="s">
        <v>62</v>
      </c>
    </row>
    <row r="265" spans="36:37" s="71" customFormat="1">
      <c r="AJ265" s="73"/>
      <c r="AK265" s="103" t="s">
        <v>122</v>
      </c>
    </row>
    <row r="266" spans="36:37" s="71" customFormat="1">
      <c r="AK266" s="103" t="s">
        <v>109</v>
      </c>
    </row>
    <row r="267" spans="36:37" s="71" customFormat="1">
      <c r="AK267" s="103" t="s">
        <v>31</v>
      </c>
    </row>
    <row r="268" spans="36:37" s="71" customFormat="1">
      <c r="AJ268" s="73"/>
      <c r="AK268" s="103" t="s">
        <v>302</v>
      </c>
    </row>
    <row r="269" spans="36:37" s="71" customFormat="1">
      <c r="AK269" s="103" t="s">
        <v>202</v>
      </c>
    </row>
    <row r="270" spans="36:37" s="71" customFormat="1">
      <c r="AK270" s="103" t="s">
        <v>675</v>
      </c>
    </row>
    <row r="271" spans="36:37" s="71" customFormat="1">
      <c r="AJ271" s="73"/>
      <c r="AK271" s="103" t="s">
        <v>50</v>
      </c>
    </row>
    <row r="272" spans="36:37" s="71" customFormat="1">
      <c r="AK272" s="103" t="s">
        <v>287</v>
      </c>
    </row>
    <row r="273" spans="36:45" s="71" customFormat="1">
      <c r="AK273" s="103" t="s">
        <v>288</v>
      </c>
    </row>
    <row r="274" spans="36:45" s="71" customFormat="1">
      <c r="AJ274" s="73"/>
      <c r="AK274" s="103" t="s">
        <v>203</v>
      </c>
    </row>
    <row r="275" spans="36:45" s="71" customFormat="1">
      <c r="AK275" s="103" t="s">
        <v>44</v>
      </c>
    </row>
    <row r="276" spans="36:45" s="71" customFormat="1">
      <c r="AK276" s="103" t="s">
        <v>80</v>
      </c>
    </row>
    <row r="277" spans="36:45" s="71" customFormat="1">
      <c r="AJ277" s="73"/>
      <c r="AK277" s="103" t="s">
        <v>96</v>
      </c>
      <c r="AS277" s="73"/>
    </row>
    <row r="278" spans="36:45" s="71" customFormat="1">
      <c r="AK278" s="103" t="s">
        <v>310</v>
      </c>
    </row>
    <row r="279" spans="36:45" s="71" customFormat="1">
      <c r="AK279" s="103" t="s">
        <v>184</v>
      </c>
    </row>
    <row r="280" spans="36:45" s="71" customFormat="1">
      <c r="AJ280" s="73"/>
      <c r="AK280" s="103" t="s">
        <v>294</v>
      </c>
    </row>
    <row r="281" spans="36:45" s="71" customFormat="1">
      <c r="AK281" s="103" t="s">
        <v>63</v>
      </c>
    </row>
    <row r="282" spans="36:45" s="71" customFormat="1">
      <c r="AK282" s="103" t="s">
        <v>303</v>
      </c>
    </row>
    <row r="283" spans="36:45" s="71" customFormat="1">
      <c r="AJ283" s="73"/>
      <c r="AK283" s="103" t="s">
        <v>32</v>
      </c>
    </row>
    <row r="284" spans="36:45" s="71" customFormat="1">
      <c r="AK284" s="103" t="s">
        <v>215</v>
      </c>
    </row>
    <row r="285" spans="36:45" s="71" customFormat="1">
      <c r="AK285" s="103" t="s">
        <v>105</v>
      </c>
    </row>
    <row r="286" spans="36:45" s="71" customFormat="1">
      <c r="AJ286" s="73"/>
      <c r="AK286" s="103" t="s">
        <v>45</v>
      </c>
    </row>
    <row r="287" spans="36:45" s="71" customFormat="1">
      <c r="AK287" s="103" t="s">
        <v>289</v>
      </c>
    </row>
    <row r="288" spans="36:45" s="71" customFormat="1">
      <c r="AK288" s="103" t="s">
        <v>304</v>
      </c>
    </row>
    <row r="289" spans="36:37" s="71" customFormat="1">
      <c r="AJ289" s="73"/>
      <c r="AK289" s="103" t="s">
        <v>280</v>
      </c>
    </row>
    <row r="290" spans="36:37" s="71" customFormat="1">
      <c r="AK290" s="103" t="s">
        <v>154</v>
      </c>
    </row>
    <row r="291" spans="36:37" s="71" customFormat="1">
      <c r="AK291" s="103" t="s">
        <v>95</v>
      </c>
    </row>
    <row r="292" spans="36:37" s="71" customFormat="1">
      <c r="AJ292" s="73"/>
      <c r="AK292" s="103" t="s">
        <v>178</v>
      </c>
    </row>
    <row r="293" spans="36:37" s="71" customFormat="1">
      <c r="AK293" s="103" t="s">
        <v>195</v>
      </c>
    </row>
    <row r="294" spans="36:37" s="71" customFormat="1">
      <c r="AK294" s="103" t="s">
        <v>185</v>
      </c>
    </row>
    <row r="295" spans="36:37" s="71" customFormat="1">
      <c r="AJ295" s="73"/>
      <c r="AK295" s="103" t="s">
        <v>216</v>
      </c>
    </row>
    <row r="296" spans="36:37" s="71" customFormat="1">
      <c r="AK296" s="103" t="s">
        <v>204</v>
      </c>
    </row>
    <row r="297" spans="36:37" s="71" customFormat="1">
      <c r="AK297" s="103" t="s">
        <v>110</v>
      </c>
    </row>
    <row r="298" spans="36:37" s="71" customFormat="1">
      <c r="AJ298" s="73"/>
      <c r="AK298" s="103" t="s">
        <v>217</v>
      </c>
    </row>
    <row r="299" spans="36:37" s="71" customFormat="1">
      <c r="AK299" s="103" t="s">
        <v>102</v>
      </c>
    </row>
    <row r="300" spans="36:37" s="71" customFormat="1">
      <c r="AK300" s="103" t="s">
        <v>155</v>
      </c>
    </row>
    <row r="301" spans="36:37" s="71" customFormat="1">
      <c r="AJ301" s="73"/>
      <c r="AK301" s="103" t="s">
        <v>33</v>
      </c>
    </row>
    <row r="302" spans="36:37" s="71" customFormat="1">
      <c r="AK302" s="103" t="s">
        <v>46</v>
      </c>
    </row>
    <row r="303" spans="36:37" s="71" customFormat="1">
      <c r="AK303" s="103" t="s">
        <v>218</v>
      </c>
    </row>
    <row r="304" spans="36:37" s="71" customFormat="1">
      <c r="AJ304" s="73"/>
      <c r="AK304" s="103" t="s">
        <v>179</v>
      </c>
    </row>
    <row r="305" spans="36:37" s="71" customFormat="1">
      <c r="AK305" s="103" t="s">
        <v>275</v>
      </c>
    </row>
    <row r="306" spans="36:37" s="71" customFormat="1">
      <c r="AK306" s="103" t="s">
        <v>76</v>
      </c>
    </row>
    <row r="307" spans="36:37" s="71" customFormat="1">
      <c r="AJ307" s="73"/>
      <c r="AK307" s="103" t="s">
        <v>70</v>
      </c>
    </row>
    <row r="308" spans="36:37" s="71" customFormat="1">
      <c r="AK308" s="103" t="s">
        <v>34</v>
      </c>
    </row>
    <row r="309" spans="36:37" s="71" customFormat="1">
      <c r="AK309" s="103" t="s">
        <v>35</v>
      </c>
    </row>
    <row r="310" spans="36:37" s="71" customFormat="1">
      <c r="AJ310" s="73"/>
      <c r="AK310" s="103" t="s">
        <v>83</v>
      </c>
    </row>
    <row r="311" spans="36:37" s="71" customFormat="1">
      <c r="AK311" s="103" t="s">
        <v>311</v>
      </c>
    </row>
    <row r="312" spans="36:37" s="71" customFormat="1">
      <c r="AK312" s="103" t="s">
        <v>205</v>
      </c>
    </row>
    <row r="313" spans="36:37" s="71" customFormat="1">
      <c r="AJ313" s="73"/>
      <c r="AK313" s="103" t="s">
        <v>295</v>
      </c>
    </row>
    <row r="314" spans="36:37" s="71" customFormat="1">
      <c r="AK314" s="103" t="s">
        <v>305</v>
      </c>
    </row>
    <row r="315" spans="36:37" s="71" customFormat="1">
      <c r="AK315" s="103" t="s">
        <v>167</v>
      </c>
    </row>
    <row r="316" spans="36:37" s="71" customFormat="1">
      <c r="AJ316" s="73"/>
      <c r="AK316" s="103" t="s">
        <v>257</v>
      </c>
    </row>
    <row r="317" spans="36:37" s="71" customFormat="1">
      <c r="AK317" s="103" t="s">
        <v>206</v>
      </c>
    </row>
    <row r="318" spans="36:37" s="71" customFormat="1">
      <c r="AK318" s="103" t="s">
        <v>114</v>
      </c>
    </row>
    <row r="319" spans="36:37" s="71" customFormat="1">
      <c r="AJ319" s="73"/>
      <c r="AK319" s="103" t="s">
        <v>156</v>
      </c>
    </row>
    <row r="320" spans="36:37" s="71" customFormat="1">
      <c r="AK320" s="103" t="s">
        <v>161</v>
      </c>
    </row>
    <row r="321" spans="36:37" s="71" customFormat="1">
      <c r="AK321" s="103" t="s">
        <v>229</v>
      </c>
    </row>
    <row r="322" spans="36:37" s="71" customFormat="1">
      <c r="AJ322" s="73"/>
      <c r="AK322" s="103" t="s">
        <v>244</v>
      </c>
    </row>
    <row r="323" spans="36:37" s="71" customFormat="1">
      <c r="AK323" s="103" t="s">
        <v>276</v>
      </c>
    </row>
    <row r="324" spans="36:37" s="71" customFormat="1">
      <c r="AK324" s="103" t="s">
        <v>281</v>
      </c>
    </row>
    <row r="325" spans="36:37" s="71" customFormat="1">
      <c r="AJ325" s="73"/>
      <c r="AK325" s="103" t="s">
        <v>36</v>
      </c>
    </row>
    <row r="326" spans="36:37" s="71" customFormat="1">
      <c r="AK326" s="103" t="s">
        <v>162</v>
      </c>
    </row>
    <row r="327" spans="36:37" s="71" customFormat="1">
      <c r="AK327" s="103" t="s">
        <v>47</v>
      </c>
    </row>
    <row r="328" spans="36:37" s="71" customFormat="1">
      <c r="AJ328" s="73"/>
      <c r="AK328" s="109" t="s">
        <v>345</v>
      </c>
    </row>
    <row r="329" spans="36:37" s="71" customFormat="1">
      <c r="AK329" s="103" t="s">
        <v>196</v>
      </c>
    </row>
    <row r="330" spans="36:37" s="71" customFormat="1">
      <c r="AK330" s="103" t="s">
        <v>117</v>
      </c>
    </row>
    <row r="331" spans="36:37" s="71" customFormat="1">
      <c r="AJ331" s="73"/>
      <c r="AK331" s="103" t="s">
        <v>52</v>
      </c>
    </row>
    <row r="332" spans="36:37" s="71" customFormat="1">
      <c r="AK332" s="103" t="s">
        <v>306</v>
      </c>
    </row>
    <row r="333" spans="36:37" s="71" customFormat="1">
      <c r="AK333" s="103" t="s">
        <v>118</v>
      </c>
    </row>
    <row r="334" spans="36:37" s="71" customFormat="1">
      <c r="AJ334" s="73"/>
      <c r="AK334" s="103" t="s">
        <v>71</v>
      </c>
    </row>
    <row r="335" spans="36:37" s="71" customFormat="1">
      <c r="AK335" s="103" t="s">
        <v>322</v>
      </c>
    </row>
    <row r="336" spans="36:37" s="71" customFormat="1">
      <c r="AK336" s="103" t="s">
        <v>318</v>
      </c>
    </row>
    <row r="337" spans="36:37" s="71" customFormat="1">
      <c r="AJ337" s="73"/>
      <c r="AK337" s="103" t="s">
        <v>323</v>
      </c>
    </row>
    <row r="338" spans="36:37" s="71" customFormat="1">
      <c r="AK338" s="103" t="s">
        <v>128</v>
      </c>
    </row>
    <row r="339" spans="36:37" s="71" customFormat="1">
      <c r="AK339" s="103" t="s">
        <v>230</v>
      </c>
    </row>
    <row r="340" spans="36:37" s="71" customFormat="1">
      <c r="AJ340" s="73"/>
      <c r="AK340" s="103" t="s">
        <v>324</v>
      </c>
    </row>
    <row r="341" spans="36:37" s="71" customFormat="1">
      <c r="AK341" s="103" t="s">
        <v>89</v>
      </c>
    </row>
    <row r="342" spans="36:37" s="71" customFormat="1">
      <c r="AK342" s="110"/>
    </row>
    <row r="343" spans="36:37" s="71" customFormat="1">
      <c r="AJ343" s="73"/>
      <c r="AK343" s="110"/>
    </row>
    <row r="344" spans="36:37" s="71" customFormat="1">
      <c r="AK344" s="110"/>
    </row>
    <row r="345" spans="36:37" s="71" customFormat="1">
      <c r="AK345" s="110"/>
    </row>
    <row r="346" spans="36:37" s="71" customFormat="1">
      <c r="AJ346" s="73"/>
      <c r="AK346" s="110"/>
    </row>
    <row r="347" spans="36:37" s="71" customFormat="1">
      <c r="AK347" s="110"/>
    </row>
    <row r="348" spans="36:37" s="71" customFormat="1">
      <c r="AK348" s="110"/>
    </row>
    <row r="349" spans="36:37" s="71" customFormat="1">
      <c r="AJ349" s="73"/>
      <c r="AK349" s="110"/>
    </row>
    <row r="350" spans="36:37" s="71" customFormat="1">
      <c r="AK350" s="110"/>
    </row>
    <row r="351" spans="36:37" s="71" customFormat="1">
      <c r="AK351" s="110"/>
    </row>
    <row r="352" spans="36:37" s="71" customFormat="1">
      <c r="AJ352" s="73"/>
      <c r="AK352" s="110"/>
    </row>
    <row r="353" spans="36:37" s="71" customFormat="1">
      <c r="AK353" s="110"/>
    </row>
    <row r="354" spans="36:37" s="71" customFormat="1">
      <c r="AK354" s="110"/>
    </row>
    <row r="355" spans="36:37" s="71" customFormat="1">
      <c r="AJ355" s="73"/>
      <c r="AK355" s="110"/>
    </row>
    <row r="356" spans="36:37" s="71" customFormat="1">
      <c r="AK356" s="110"/>
    </row>
    <row r="357" spans="36:37" s="71" customFormat="1">
      <c r="AK357" s="110"/>
    </row>
    <row r="358" spans="36:37" s="71" customFormat="1">
      <c r="AJ358" s="73"/>
      <c r="AK358" s="110"/>
    </row>
    <row r="359" spans="36:37" s="71" customFormat="1">
      <c r="AK359" s="110"/>
    </row>
    <row r="360" spans="36:37" s="71" customFormat="1">
      <c r="AK360" s="110"/>
    </row>
    <row r="361" spans="36:37" s="71" customFormat="1">
      <c r="AJ361" s="73"/>
      <c r="AK361" s="110"/>
    </row>
    <row r="362" spans="36:37" s="71" customFormat="1">
      <c r="AK362" s="110"/>
    </row>
    <row r="363" spans="36:37" s="71" customFormat="1">
      <c r="AK363" s="110"/>
    </row>
    <row r="364" spans="36:37" s="71" customFormat="1">
      <c r="AJ364" s="73"/>
      <c r="AK364" s="110"/>
    </row>
    <row r="365" spans="36:37" s="71" customFormat="1">
      <c r="AK365" s="110"/>
    </row>
    <row r="366" spans="36:37" s="71" customFormat="1">
      <c r="AK366" s="110"/>
    </row>
    <row r="367" spans="36:37" s="71" customFormat="1">
      <c r="AJ367" s="73"/>
      <c r="AK367" s="110"/>
    </row>
    <row r="368" spans="36:37" s="71" customFormat="1">
      <c r="AK368" s="72"/>
    </row>
    <row r="369" spans="36:37" s="71" customFormat="1">
      <c r="AK369" s="72"/>
    </row>
    <row r="370" spans="36:37" s="71" customFormat="1">
      <c r="AJ370" s="73"/>
      <c r="AK370" s="72"/>
    </row>
    <row r="371" spans="36:37" s="71" customFormat="1">
      <c r="AK371" s="72"/>
    </row>
    <row r="372" spans="36:37" s="71" customFormat="1">
      <c r="AK372" s="72"/>
    </row>
    <row r="373" spans="36:37" s="71" customFormat="1">
      <c r="AJ373" s="73"/>
      <c r="AK373" s="72"/>
    </row>
    <row r="374" spans="36:37" s="71" customFormat="1">
      <c r="AK374" s="72"/>
    </row>
    <row r="375" spans="36:37" s="71" customFormat="1">
      <c r="AK375" s="72"/>
    </row>
    <row r="376" spans="36:37" s="71" customFormat="1">
      <c r="AK376" s="72"/>
    </row>
    <row r="377" spans="36:37" s="71" customFormat="1">
      <c r="AK377" s="72"/>
    </row>
    <row r="378" spans="36:37" s="71" customFormat="1">
      <c r="AK378" s="72"/>
    </row>
    <row r="379" spans="36:37" s="71" customFormat="1">
      <c r="AK379" s="72"/>
    </row>
    <row r="380" spans="36:37" s="71" customFormat="1">
      <c r="AK380" s="72"/>
    </row>
    <row r="381" spans="36:37" s="71" customFormat="1">
      <c r="AK381" s="72"/>
    </row>
    <row r="382" spans="36:37" s="71" customFormat="1">
      <c r="AK382" s="72"/>
    </row>
    <row r="383" spans="36:37" s="71" customFormat="1">
      <c r="AK383" s="72"/>
    </row>
    <row r="384" spans="36:37" s="71" customFormat="1">
      <c r="AK384" s="72"/>
    </row>
    <row r="385" spans="37:37" s="71" customFormat="1">
      <c r="AK385" s="72"/>
    </row>
    <row r="386" spans="37:37" s="71" customFormat="1">
      <c r="AK386" s="72"/>
    </row>
    <row r="387" spans="37:37" s="71" customFormat="1">
      <c r="AK387" s="72"/>
    </row>
    <row r="388" spans="37:37" s="71" customFormat="1">
      <c r="AK388" s="72"/>
    </row>
    <row r="389" spans="37:37" s="71" customFormat="1">
      <c r="AK389" s="72"/>
    </row>
    <row r="390" spans="37:37" s="71" customFormat="1">
      <c r="AK390" s="72"/>
    </row>
    <row r="391" spans="37:37" s="71" customFormat="1">
      <c r="AK391" s="72"/>
    </row>
    <row r="392" spans="37:37" s="71" customFormat="1">
      <c r="AK392" s="72"/>
    </row>
    <row r="393" spans="37:37" s="71" customFormat="1">
      <c r="AK393" s="72"/>
    </row>
    <row r="394" spans="37:37" s="71" customFormat="1">
      <c r="AK394" s="72"/>
    </row>
    <row r="395" spans="37:37" s="71" customFormat="1">
      <c r="AK395" s="72"/>
    </row>
    <row r="396" spans="37:37" s="71" customFormat="1">
      <c r="AK396" s="72"/>
    </row>
    <row r="397" spans="37:37" s="71" customFormat="1">
      <c r="AK397" s="72"/>
    </row>
    <row r="398" spans="37:37" s="71" customFormat="1">
      <c r="AK398" s="72"/>
    </row>
    <row r="399" spans="37:37" s="71" customFormat="1">
      <c r="AK399" s="72"/>
    </row>
    <row r="400" spans="37:37" s="71" customFormat="1">
      <c r="AK400" s="72"/>
    </row>
    <row r="401" spans="37:37" s="71" customFormat="1">
      <c r="AK401" s="72"/>
    </row>
    <row r="402" spans="37:37" s="71" customFormat="1">
      <c r="AK402" s="72"/>
    </row>
    <row r="403" spans="37:37" s="71" customFormat="1">
      <c r="AK403" s="72"/>
    </row>
    <row r="404" spans="37:37" s="71" customFormat="1">
      <c r="AK404" s="72"/>
    </row>
    <row r="405" spans="37:37" s="71" customFormat="1">
      <c r="AK405" s="72"/>
    </row>
    <row r="406" spans="37:37" s="71" customFormat="1">
      <c r="AK406" s="72"/>
    </row>
    <row r="407" spans="37:37" s="71" customFormat="1">
      <c r="AK407" s="72"/>
    </row>
    <row r="408" spans="37:37" s="71" customFormat="1">
      <c r="AK408" s="72"/>
    </row>
    <row r="409" spans="37:37" s="71" customFormat="1">
      <c r="AK409" s="72"/>
    </row>
    <row r="410" spans="37:37" s="71" customFormat="1">
      <c r="AK410" s="72"/>
    </row>
    <row r="411" spans="37:37" s="71" customFormat="1">
      <c r="AK411" s="72"/>
    </row>
    <row r="412" spans="37:37" s="71" customFormat="1">
      <c r="AK412" s="72"/>
    </row>
    <row r="413" spans="37:37" s="71" customFormat="1">
      <c r="AK413" s="72"/>
    </row>
    <row r="414" spans="37:37" s="71" customFormat="1">
      <c r="AK414" s="72"/>
    </row>
    <row r="415" spans="37:37" s="71" customFormat="1">
      <c r="AK415" s="72"/>
    </row>
    <row r="416" spans="37:37" s="71" customFormat="1">
      <c r="AK416" s="72"/>
    </row>
    <row r="417" spans="2:37" s="71" customFormat="1">
      <c r="AK417" s="72"/>
    </row>
    <row r="418" spans="2:37" s="71" customFormat="1">
      <c r="AK418" s="72"/>
    </row>
    <row r="419" spans="2:37" s="71" customFormat="1">
      <c r="AK419" s="72"/>
    </row>
    <row r="420" spans="2:37" s="71" customFormat="1">
      <c r="AK420" s="72"/>
    </row>
    <row r="421" spans="2:37" s="71" customFormat="1">
      <c r="AK421" s="111"/>
    </row>
    <row r="422" spans="2:37" s="71" customFormat="1">
      <c r="AK422" s="72"/>
    </row>
    <row r="423" spans="2:37" s="71" customFormat="1">
      <c r="AK423" s="72"/>
    </row>
    <row r="424" spans="2:37" s="71" customFormat="1">
      <c r="AK424" s="72"/>
    </row>
    <row r="425" spans="2:37" s="71" customFormat="1">
      <c r="AK425" s="72"/>
    </row>
    <row r="426" spans="2:37" s="71" customFormat="1">
      <c r="AK426" s="72"/>
    </row>
    <row r="427" spans="2:37" s="71" customFormat="1">
      <c r="AK427" s="72"/>
    </row>
    <row r="428" spans="2:37" s="71" customFormat="1">
      <c r="E428" s="1"/>
      <c r="F428" s="1"/>
      <c r="H428" s="1"/>
      <c r="I428" s="1"/>
      <c r="K428" s="1"/>
      <c r="L428" s="1"/>
      <c r="AK428" s="72"/>
    </row>
    <row r="429" spans="2:37">
      <c r="B429" s="71"/>
      <c r="C429" s="71"/>
    </row>
    <row r="430" spans="2:37">
      <c r="B430" s="71"/>
    </row>
  </sheetData>
  <sortState ref="AS3:AS328">
    <sortCondition ref="AS3:AS328"/>
  </sortState>
  <mergeCells count="11">
    <mergeCell ref="K9:L9"/>
    <mergeCell ref="B13:B14"/>
    <mergeCell ref="B16:B17"/>
    <mergeCell ref="B43:B45"/>
    <mergeCell ref="E10:F10"/>
    <mergeCell ref="H10:I10"/>
    <mergeCell ref="B22:B31"/>
    <mergeCell ref="E9:F9"/>
    <mergeCell ref="H9:I9"/>
    <mergeCell ref="B19:B20"/>
    <mergeCell ref="B33:B41"/>
  </mergeCells>
  <dataValidations count="1">
    <dataValidation type="list" allowBlank="1" showInputMessage="1" showErrorMessage="1" sqref="B3">
      <formula1>$AK$4:$AK$341</formula1>
    </dataValidation>
  </dataValidations>
  <hyperlinks>
    <hyperlink ref="B49" r:id="rId1"/>
  </hyperlinks>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sheetPr>
    <tabColor rgb="FF009900"/>
  </sheetPr>
  <dimension ref="A1:AE659"/>
  <sheetViews>
    <sheetView zoomScale="85" zoomScaleNormal="85" workbookViewId="0">
      <pane xSplit="4" ySplit="4" topLeftCell="E5" activePane="bottomRight" state="frozen"/>
      <selection pane="topRight" activeCell="E1" sqref="E1"/>
      <selection pane="bottomLeft" activeCell="A4" sqref="A4"/>
      <selection pane="bottomRight" activeCell="B1" sqref="B1"/>
    </sheetView>
  </sheetViews>
  <sheetFormatPr defaultRowHeight="12.75"/>
  <cols>
    <col min="1" max="1" width="19" style="77" bestFit="1" customWidth="1"/>
    <col min="2" max="2" width="8.5546875" style="77" bestFit="1" customWidth="1"/>
    <col min="3" max="3" width="18" style="112" customWidth="1"/>
    <col min="4" max="4" width="11" style="77" bestFit="1" customWidth="1"/>
    <col min="5" max="5" width="9.109375" style="113" bestFit="1" customWidth="1"/>
    <col min="6" max="6" width="8.88671875" style="114"/>
    <col min="7" max="7" width="8.88671875" style="113"/>
    <col min="8" max="8" width="8.88671875" style="114"/>
    <col min="9" max="9" width="8.88671875" style="113"/>
    <col min="10" max="10" width="8.88671875" style="207"/>
    <col min="11" max="15" width="8.88671875" style="113"/>
    <col min="16" max="16" width="10.21875" style="113" customWidth="1"/>
    <col min="17" max="17" width="8.88671875" style="113"/>
    <col min="18" max="18" width="9.5546875" style="113" customWidth="1"/>
    <col min="19" max="29" width="8.88671875" style="113"/>
    <col min="30" max="30" width="9.77734375" style="113" customWidth="1"/>
    <col min="31" max="31" width="11" style="113" customWidth="1"/>
    <col min="32" max="16384" width="8.88671875" style="76"/>
  </cols>
  <sheetData>
    <row r="1" spans="1:31" ht="18.75">
      <c r="A1" s="173" t="s">
        <v>720</v>
      </c>
    </row>
    <row r="2" spans="1:31" ht="15" customHeight="1">
      <c r="A2" s="245" t="s">
        <v>0</v>
      </c>
      <c r="B2" s="248" t="s">
        <v>709</v>
      </c>
      <c r="C2" s="251" t="s">
        <v>1</v>
      </c>
      <c r="D2" s="254" t="s">
        <v>331</v>
      </c>
      <c r="E2" s="257" t="s">
        <v>327</v>
      </c>
      <c r="F2" s="260" t="s">
        <v>330</v>
      </c>
      <c r="G2" s="263" t="s">
        <v>333</v>
      </c>
      <c r="H2" s="266" t="s">
        <v>330</v>
      </c>
      <c r="I2" s="263" t="s">
        <v>352</v>
      </c>
      <c r="J2" s="242" t="s">
        <v>365</v>
      </c>
      <c r="K2" s="234" t="s">
        <v>791</v>
      </c>
      <c r="L2" s="235"/>
      <c r="M2" s="235"/>
      <c r="N2" s="235"/>
      <c r="O2" s="235"/>
      <c r="P2" s="235"/>
      <c r="Q2" s="235"/>
      <c r="R2" s="235"/>
      <c r="S2" s="235"/>
      <c r="T2" s="236"/>
      <c r="U2" s="231" t="s">
        <v>795</v>
      </c>
      <c r="V2" s="232"/>
      <c r="W2" s="232"/>
      <c r="X2" s="232"/>
      <c r="Y2" s="232"/>
      <c r="Z2" s="232"/>
      <c r="AA2" s="232"/>
      <c r="AB2" s="233"/>
      <c r="AC2" s="235" t="s">
        <v>336</v>
      </c>
      <c r="AD2" s="235"/>
      <c r="AE2" s="236"/>
    </row>
    <row r="3" spans="1:31" ht="15" customHeight="1">
      <c r="A3" s="246"/>
      <c r="B3" s="249"/>
      <c r="C3" s="252"/>
      <c r="D3" s="255"/>
      <c r="E3" s="258"/>
      <c r="F3" s="261"/>
      <c r="G3" s="264"/>
      <c r="H3" s="267"/>
      <c r="I3" s="264"/>
      <c r="J3" s="243"/>
      <c r="K3" s="237"/>
      <c r="L3" s="238"/>
      <c r="M3" s="238"/>
      <c r="N3" s="238"/>
      <c r="O3" s="238"/>
      <c r="P3" s="238"/>
      <c r="Q3" s="238"/>
      <c r="R3" s="238"/>
      <c r="S3" s="238"/>
      <c r="T3" s="239"/>
      <c r="U3" s="240" t="s">
        <v>782</v>
      </c>
      <c r="V3" s="241"/>
      <c r="W3" s="232" t="s">
        <v>781</v>
      </c>
      <c r="X3" s="232"/>
      <c r="Y3" s="232" t="s">
        <v>780</v>
      </c>
      <c r="Z3" s="232"/>
      <c r="AA3" s="232" t="s">
        <v>796</v>
      </c>
      <c r="AB3" s="233"/>
      <c r="AC3" s="238"/>
      <c r="AD3" s="238"/>
      <c r="AE3" s="239"/>
    </row>
    <row r="4" spans="1:31" s="115" customFormat="1" ht="65.25" customHeight="1">
      <c r="A4" s="247"/>
      <c r="B4" s="250"/>
      <c r="C4" s="253"/>
      <c r="D4" s="256"/>
      <c r="E4" s="259"/>
      <c r="F4" s="262"/>
      <c r="G4" s="265"/>
      <c r="H4" s="268"/>
      <c r="I4" s="265"/>
      <c r="J4" s="244"/>
      <c r="K4" s="167" t="s">
        <v>346</v>
      </c>
      <c r="L4" s="169" t="s">
        <v>771</v>
      </c>
      <c r="M4" s="169" t="s">
        <v>772</v>
      </c>
      <c r="N4" s="169" t="s">
        <v>348</v>
      </c>
      <c r="O4" s="169" t="s">
        <v>350</v>
      </c>
      <c r="P4" s="169" t="s">
        <v>347</v>
      </c>
      <c r="Q4" s="169" t="s">
        <v>773</v>
      </c>
      <c r="R4" s="169" t="s">
        <v>349</v>
      </c>
      <c r="S4" s="169" t="s">
        <v>768</v>
      </c>
      <c r="T4" s="168" t="s">
        <v>364</v>
      </c>
      <c r="U4" s="213" t="s">
        <v>364</v>
      </c>
      <c r="V4" s="214" t="s">
        <v>786</v>
      </c>
      <c r="W4" s="215" t="s">
        <v>364</v>
      </c>
      <c r="X4" s="214" t="s">
        <v>786</v>
      </c>
      <c r="Y4" s="214" t="s">
        <v>364</v>
      </c>
      <c r="Z4" s="214" t="s">
        <v>786</v>
      </c>
      <c r="AA4" s="214" t="s">
        <v>364</v>
      </c>
      <c r="AB4" s="219" t="s">
        <v>786</v>
      </c>
      <c r="AC4" s="169" t="s">
        <v>334</v>
      </c>
      <c r="AD4" s="169" t="s">
        <v>356</v>
      </c>
      <c r="AE4" s="168" t="s">
        <v>357</v>
      </c>
    </row>
    <row r="5" spans="1:31" ht="15" customHeight="1">
      <c r="A5" s="116" t="s">
        <v>3</v>
      </c>
      <c r="B5" s="117" t="s">
        <v>375</v>
      </c>
      <c r="C5" s="118" t="s">
        <v>4</v>
      </c>
      <c r="D5" s="119" t="s">
        <v>363</v>
      </c>
      <c r="E5" s="120" t="s">
        <v>376</v>
      </c>
      <c r="F5" s="121">
        <v>0</v>
      </c>
      <c r="G5" s="122" t="s">
        <v>355</v>
      </c>
      <c r="H5" s="123" t="s">
        <v>355</v>
      </c>
      <c r="I5" s="124" t="s">
        <v>355</v>
      </c>
      <c r="J5" s="197" t="s">
        <v>355</v>
      </c>
      <c r="K5" s="195" t="s">
        <v>355</v>
      </c>
      <c r="L5" s="196" t="s">
        <v>355</v>
      </c>
      <c r="M5" s="196" t="s">
        <v>355</v>
      </c>
      <c r="N5" s="196" t="s">
        <v>355</v>
      </c>
      <c r="O5" s="196" t="s">
        <v>355</v>
      </c>
      <c r="P5" s="196" t="s">
        <v>355</v>
      </c>
      <c r="Q5" s="196" t="s">
        <v>355</v>
      </c>
      <c r="R5" s="196" t="s">
        <v>355</v>
      </c>
      <c r="S5" s="196" t="s">
        <v>355</v>
      </c>
      <c r="T5" s="197" t="s">
        <v>355</v>
      </c>
      <c r="U5" s="122" t="s">
        <v>355</v>
      </c>
      <c r="V5" s="128" t="s">
        <v>355</v>
      </c>
      <c r="W5" s="128" t="s">
        <v>355</v>
      </c>
      <c r="X5" s="128" t="s">
        <v>355</v>
      </c>
      <c r="Y5" s="128" t="s">
        <v>355</v>
      </c>
      <c r="Z5" s="128" t="s">
        <v>355</v>
      </c>
      <c r="AA5" s="128" t="s">
        <v>355</v>
      </c>
      <c r="AB5" s="128" t="s">
        <v>355</v>
      </c>
      <c r="AC5" s="129" t="s">
        <v>355</v>
      </c>
      <c r="AD5" s="130" t="s">
        <v>355</v>
      </c>
      <c r="AE5" s="131" t="s">
        <v>355</v>
      </c>
    </row>
    <row r="6" spans="1:31">
      <c r="A6" s="116" t="s">
        <v>5</v>
      </c>
      <c r="B6" s="117" t="s">
        <v>377</v>
      </c>
      <c r="C6" s="118" t="s">
        <v>4</v>
      </c>
      <c r="D6" s="119" t="s">
        <v>363</v>
      </c>
      <c r="E6" s="120" t="s">
        <v>376</v>
      </c>
      <c r="F6" s="121">
        <v>0</v>
      </c>
      <c r="G6" s="122" t="s">
        <v>355</v>
      </c>
      <c r="H6" s="123" t="s">
        <v>355</v>
      </c>
      <c r="I6" s="124" t="s">
        <v>355</v>
      </c>
      <c r="J6" s="197" t="s">
        <v>355</v>
      </c>
      <c r="K6" s="195" t="s">
        <v>355</v>
      </c>
      <c r="L6" s="196" t="s">
        <v>355</v>
      </c>
      <c r="M6" s="196" t="s">
        <v>355</v>
      </c>
      <c r="N6" s="196" t="s">
        <v>355</v>
      </c>
      <c r="O6" s="196" t="s">
        <v>355</v>
      </c>
      <c r="P6" s="196" t="s">
        <v>355</v>
      </c>
      <c r="Q6" s="196" t="s">
        <v>355</v>
      </c>
      <c r="R6" s="196" t="s">
        <v>355</v>
      </c>
      <c r="S6" s="196" t="s">
        <v>355</v>
      </c>
      <c r="T6" s="197" t="s">
        <v>355</v>
      </c>
      <c r="U6" s="122" t="s">
        <v>355</v>
      </c>
      <c r="V6" s="128" t="s">
        <v>355</v>
      </c>
      <c r="W6" s="128" t="s">
        <v>355</v>
      </c>
      <c r="X6" s="128" t="s">
        <v>355</v>
      </c>
      <c r="Y6" s="128" t="s">
        <v>355</v>
      </c>
      <c r="Z6" s="128" t="s">
        <v>355</v>
      </c>
      <c r="AA6" s="128" t="s">
        <v>355</v>
      </c>
      <c r="AB6" s="128" t="s">
        <v>355</v>
      </c>
      <c r="AC6" s="129" t="s">
        <v>355</v>
      </c>
      <c r="AD6" s="130" t="s">
        <v>355</v>
      </c>
      <c r="AE6" s="131" t="s">
        <v>355</v>
      </c>
    </row>
    <row r="7" spans="1:31">
      <c r="A7" s="116" t="s">
        <v>6</v>
      </c>
      <c r="B7" s="117" t="s">
        <v>378</v>
      </c>
      <c r="C7" s="118" t="s">
        <v>4</v>
      </c>
      <c r="D7" s="119" t="s">
        <v>363</v>
      </c>
      <c r="E7" s="120" t="s">
        <v>376</v>
      </c>
      <c r="F7" s="121">
        <v>0</v>
      </c>
      <c r="G7" s="122" t="s">
        <v>355</v>
      </c>
      <c r="H7" s="123" t="s">
        <v>355</v>
      </c>
      <c r="I7" s="124" t="s">
        <v>355</v>
      </c>
      <c r="J7" s="197" t="s">
        <v>355</v>
      </c>
      <c r="K7" s="195" t="s">
        <v>355</v>
      </c>
      <c r="L7" s="196">
        <v>5</v>
      </c>
      <c r="M7" s="196">
        <v>10</v>
      </c>
      <c r="N7" s="196" t="s">
        <v>355</v>
      </c>
      <c r="O7" s="196" t="s">
        <v>355</v>
      </c>
      <c r="P7" s="196" t="s">
        <v>355</v>
      </c>
      <c r="Q7" s="196" t="s">
        <v>355</v>
      </c>
      <c r="R7" s="196" t="s">
        <v>355</v>
      </c>
      <c r="S7" s="196">
        <v>30</v>
      </c>
      <c r="T7" s="197">
        <v>55</v>
      </c>
      <c r="U7" s="122" t="s">
        <v>355</v>
      </c>
      <c r="V7" s="128" t="s">
        <v>355</v>
      </c>
      <c r="W7" s="128" t="s">
        <v>355</v>
      </c>
      <c r="X7" s="128" t="s">
        <v>355</v>
      </c>
      <c r="Y7" s="128">
        <v>45</v>
      </c>
      <c r="Z7" s="128" t="s">
        <v>355</v>
      </c>
      <c r="AA7" s="128">
        <v>10</v>
      </c>
      <c r="AB7" s="128" t="s">
        <v>355</v>
      </c>
      <c r="AC7" s="129" t="s">
        <v>355</v>
      </c>
      <c r="AD7" s="130" t="s">
        <v>355</v>
      </c>
      <c r="AE7" s="131" t="s">
        <v>355</v>
      </c>
    </row>
    <row r="8" spans="1:31" ht="15" customHeight="1">
      <c r="A8" s="116" t="s">
        <v>7</v>
      </c>
      <c r="B8" s="117" t="s">
        <v>379</v>
      </c>
      <c r="C8" s="118" t="s">
        <v>4</v>
      </c>
      <c r="D8" s="119" t="s">
        <v>363</v>
      </c>
      <c r="E8" s="120" t="s">
        <v>376</v>
      </c>
      <c r="F8" s="121">
        <v>0</v>
      </c>
      <c r="G8" s="122" t="s">
        <v>355</v>
      </c>
      <c r="H8" s="123" t="s">
        <v>355</v>
      </c>
      <c r="I8" s="124" t="s">
        <v>355</v>
      </c>
      <c r="J8" s="197" t="s">
        <v>355</v>
      </c>
      <c r="K8" s="195" t="s">
        <v>355</v>
      </c>
      <c r="L8" s="196">
        <v>5</v>
      </c>
      <c r="M8" s="196" t="s">
        <v>355</v>
      </c>
      <c r="N8" s="196" t="s">
        <v>355</v>
      </c>
      <c r="O8" s="196" t="s">
        <v>355</v>
      </c>
      <c r="P8" s="196" t="s">
        <v>355</v>
      </c>
      <c r="Q8" s="196" t="s">
        <v>355</v>
      </c>
      <c r="R8" s="196" t="s">
        <v>355</v>
      </c>
      <c r="S8" s="196">
        <v>10</v>
      </c>
      <c r="T8" s="197">
        <v>30</v>
      </c>
      <c r="U8" s="122" t="s">
        <v>355</v>
      </c>
      <c r="V8" s="128" t="s">
        <v>355</v>
      </c>
      <c r="W8" s="128" t="s">
        <v>355</v>
      </c>
      <c r="X8" s="128" t="s">
        <v>355</v>
      </c>
      <c r="Y8" s="128">
        <v>25</v>
      </c>
      <c r="Z8" s="128" t="s">
        <v>355</v>
      </c>
      <c r="AA8" s="128" t="s">
        <v>355</v>
      </c>
      <c r="AB8" s="128" t="s">
        <v>355</v>
      </c>
      <c r="AC8" s="129" t="s">
        <v>355</v>
      </c>
      <c r="AD8" s="130" t="s">
        <v>355</v>
      </c>
      <c r="AE8" s="131" t="s">
        <v>355</v>
      </c>
    </row>
    <row r="9" spans="1:31">
      <c r="A9" s="116" t="s">
        <v>8</v>
      </c>
      <c r="B9" s="117" t="s">
        <v>380</v>
      </c>
      <c r="C9" s="118" t="s">
        <v>4</v>
      </c>
      <c r="D9" s="119" t="s">
        <v>363</v>
      </c>
      <c r="E9" s="120" t="s">
        <v>376</v>
      </c>
      <c r="F9" s="121">
        <v>0</v>
      </c>
      <c r="G9" s="122" t="s">
        <v>355</v>
      </c>
      <c r="H9" s="123" t="s">
        <v>355</v>
      </c>
      <c r="I9" s="124" t="s">
        <v>355</v>
      </c>
      <c r="J9" s="197" t="s">
        <v>355</v>
      </c>
      <c r="K9" s="195" t="s">
        <v>355</v>
      </c>
      <c r="L9" s="196" t="s">
        <v>355</v>
      </c>
      <c r="M9" s="196" t="s">
        <v>355</v>
      </c>
      <c r="N9" s="196" t="s">
        <v>355</v>
      </c>
      <c r="O9" s="196" t="s">
        <v>355</v>
      </c>
      <c r="P9" s="196" t="s">
        <v>355</v>
      </c>
      <c r="Q9" s="196" t="s">
        <v>355</v>
      </c>
      <c r="R9" s="196" t="s">
        <v>355</v>
      </c>
      <c r="S9" s="196" t="s">
        <v>355</v>
      </c>
      <c r="T9" s="197" t="s">
        <v>355</v>
      </c>
      <c r="U9" s="122" t="s">
        <v>355</v>
      </c>
      <c r="V9" s="128" t="s">
        <v>355</v>
      </c>
      <c r="W9" s="128" t="s">
        <v>355</v>
      </c>
      <c r="X9" s="128" t="s">
        <v>355</v>
      </c>
      <c r="Y9" s="128" t="s">
        <v>355</v>
      </c>
      <c r="Z9" s="128" t="s">
        <v>355</v>
      </c>
      <c r="AA9" s="128" t="s">
        <v>355</v>
      </c>
      <c r="AB9" s="128" t="s">
        <v>355</v>
      </c>
      <c r="AC9" s="129" t="s">
        <v>355</v>
      </c>
      <c r="AD9" s="130" t="s">
        <v>355</v>
      </c>
      <c r="AE9" s="131" t="s">
        <v>355</v>
      </c>
    </row>
    <row r="10" spans="1:31" ht="15" customHeight="1">
      <c r="A10" s="116" t="s">
        <v>9</v>
      </c>
      <c r="B10" s="117" t="s">
        <v>381</v>
      </c>
      <c r="C10" s="118" t="s">
        <v>4</v>
      </c>
      <c r="D10" s="119" t="s">
        <v>363</v>
      </c>
      <c r="E10" s="120">
        <v>3312</v>
      </c>
      <c r="F10" s="121">
        <v>1.0602471348998015E-2</v>
      </c>
      <c r="G10" s="132">
        <v>25</v>
      </c>
      <c r="H10" s="123">
        <v>1.2853470437017995E-2</v>
      </c>
      <c r="I10" s="124" t="s">
        <v>355</v>
      </c>
      <c r="J10" s="197" t="s">
        <v>355</v>
      </c>
      <c r="K10" s="195">
        <v>25</v>
      </c>
      <c r="L10" s="196">
        <v>35</v>
      </c>
      <c r="M10" s="196">
        <v>20</v>
      </c>
      <c r="N10" s="196">
        <v>30</v>
      </c>
      <c r="O10" s="196">
        <v>30</v>
      </c>
      <c r="P10" s="196">
        <v>15</v>
      </c>
      <c r="Q10" s="196">
        <v>20</v>
      </c>
      <c r="R10" s="196">
        <v>15</v>
      </c>
      <c r="S10" s="196">
        <v>50</v>
      </c>
      <c r="T10" s="197">
        <v>240</v>
      </c>
      <c r="U10" s="122" t="s">
        <v>355</v>
      </c>
      <c r="V10" s="128" t="s">
        <v>355</v>
      </c>
      <c r="W10" s="128">
        <v>5</v>
      </c>
      <c r="X10" s="128" t="s">
        <v>355</v>
      </c>
      <c r="Y10" s="128">
        <v>190</v>
      </c>
      <c r="Z10" s="128">
        <v>25</v>
      </c>
      <c r="AA10" s="128">
        <v>45</v>
      </c>
      <c r="AB10" s="128" t="s">
        <v>355</v>
      </c>
      <c r="AC10" s="129">
        <v>733200</v>
      </c>
      <c r="AD10" s="130" t="s">
        <v>355</v>
      </c>
      <c r="AE10" s="131">
        <v>342900</v>
      </c>
    </row>
    <row r="11" spans="1:31">
      <c r="A11" s="116" t="s">
        <v>10</v>
      </c>
      <c r="B11" s="117" t="s">
        <v>382</v>
      </c>
      <c r="C11" s="118" t="s">
        <v>4</v>
      </c>
      <c r="D11" s="119" t="s">
        <v>363</v>
      </c>
      <c r="E11" s="120" t="s">
        <v>376</v>
      </c>
      <c r="F11" s="121">
        <v>0</v>
      </c>
      <c r="G11" s="122" t="s">
        <v>355</v>
      </c>
      <c r="H11" s="123" t="s">
        <v>355</v>
      </c>
      <c r="I11" s="124" t="s">
        <v>355</v>
      </c>
      <c r="J11" s="197" t="s">
        <v>355</v>
      </c>
      <c r="K11" s="195" t="s">
        <v>355</v>
      </c>
      <c r="L11" s="196" t="s">
        <v>355</v>
      </c>
      <c r="M11" s="196" t="s">
        <v>355</v>
      </c>
      <c r="N11" s="196" t="s">
        <v>355</v>
      </c>
      <c r="O11" s="196" t="s">
        <v>355</v>
      </c>
      <c r="P11" s="196" t="s">
        <v>355</v>
      </c>
      <c r="Q11" s="196" t="s">
        <v>355</v>
      </c>
      <c r="R11" s="196" t="s">
        <v>355</v>
      </c>
      <c r="S11" s="196" t="s">
        <v>355</v>
      </c>
      <c r="T11" s="197" t="s">
        <v>355</v>
      </c>
      <c r="U11" s="122" t="s">
        <v>355</v>
      </c>
      <c r="V11" s="128" t="s">
        <v>355</v>
      </c>
      <c r="W11" s="128" t="s">
        <v>355</v>
      </c>
      <c r="X11" s="128" t="s">
        <v>355</v>
      </c>
      <c r="Y11" s="128" t="s">
        <v>355</v>
      </c>
      <c r="Z11" s="128" t="s">
        <v>355</v>
      </c>
      <c r="AA11" s="128" t="s">
        <v>355</v>
      </c>
      <c r="AB11" s="128" t="s">
        <v>355</v>
      </c>
      <c r="AC11" s="129" t="s">
        <v>355</v>
      </c>
      <c r="AD11" s="130" t="s">
        <v>355</v>
      </c>
      <c r="AE11" s="131" t="s">
        <v>355</v>
      </c>
    </row>
    <row r="12" spans="1:31" ht="15" customHeight="1">
      <c r="A12" s="116" t="s">
        <v>11</v>
      </c>
      <c r="B12" s="117" t="s">
        <v>383</v>
      </c>
      <c r="C12" s="118" t="s">
        <v>4</v>
      </c>
      <c r="D12" s="119" t="s">
        <v>363</v>
      </c>
      <c r="E12" s="120" t="s">
        <v>376</v>
      </c>
      <c r="F12" s="121">
        <v>0</v>
      </c>
      <c r="G12" s="122" t="s">
        <v>355</v>
      </c>
      <c r="H12" s="123" t="s">
        <v>355</v>
      </c>
      <c r="I12" s="124" t="s">
        <v>355</v>
      </c>
      <c r="J12" s="197" t="s">
        <v>355</v>
      </c>
      <c r="K12" s="195" t="s">
        <v>355</v>
      </c>
      <c r="L12" s="196" t="s">
        <v>355</v>
      </c>
      <c r="M12" s="196" t="s">
        <v>355</v>
      </c>
      <c r="N12" s="196" t="s">
        <v>355</v>
      </c>
      <c r="O12" s="196" t="s">
        <v>355</v>
      </c>
      <c r="P12" s="196" t="s">
        <v>355</v>
      </c>
      <c r="Q12" s="196" t="s">
        <v>355</v>
      </c>
      <c r="R12" s="196" t="s">
        <v>355</v>
      </c>
      <c r="S12" s="196" t="s">
        <v>355</v>
      </c>
      <c r="T12" s="197" t="s">
        <v>355</v>
      </c>
      <c r="U12" s="122" t="s">
        <v>355</v>
      </c>
      <c r="V12" s="128" t="s">
        <v>355</v>
      </c>
      <c r="W12" s="128" t="s">
        <v>355</v>
      </c>
      <c r="X12" s="128" t="s">
        <v>355</v>
      </c>
      <c r="Y12" s="128" t="s">
        <v>355</v>
      </c>
      <c r="Z12" s="128" t="s">
        <v>355</v>
      </c>
      <c r="AA12" s="128" t="s">
        <v>355</v>
      </c>
      <c r="AB12" s="128" t="s">
        <v>355</v>
      </c>
      <c r="AC12" s="129" t="s">
        <v>355</v>
      </c>
      <c r="AD12" s="130" t="s">
        <v>355</v>
      </c>
      <c r="AE12" s="131" t="s">
        <v>355</v>
      </c>
    </row>
    <row r="13" spans="1:31">
      <c r="A13" s="116" t="s">
        <v>12</v>
      </c>
      <c r="B13" s="117" t="s">
        <v>384</v>
      </c>
      <c r="C13" s="118" t="s">
        <v>4</v>
      </c>
      <c r="D13" s="119" t="s">
        <v>363</v>
      </c>
      <c r="E13" s="120" t="s">
        <v>376</v>
      </c>
      <c r="F13" s="121">
        <v>0</v>
      </c>
      <c r="G13" s="122" t="s">
        <v>355</v>
      </c>
      <c r="H13" s="123" t="s">
        <v>355</v>
      </c>
      <c r="I13" s="124" t="s">
        <v>355</v>
      </c>
      <c r="J13" s="197" t="s">
        <v>355</v>
      </c>
      <c r="K13" s="195" t="s">
        <v>355</v>
      </c>
      <c r="L13" s="196" t="s">
        <v>355</v>
      </c>
      <c r="M13" s="196" t="s">
        <v>355</v>
      </c>
      <c r="N13" s="196" t="s">
        <v>355</v>
      </c>
      <c r="O13" s="196" t="s">
        <v>355</v>
      </c>
      <c r="P13" s="196" t="s">
        <v>355</v>
      </c>
      <c r="Q13" s="196" t="s">
        <v>355</v>
      </c>
      <c r="R13" s="196" t="s">
        <v>355</v>
      </c>
      <c r="S13" s="196" t="s">
        <v>355</v>
      </c>
      <c r="T13" s="197" t="s">
        <v>355</v>
      </c>
      <c r="U13" s="122" t="s">
        <v>355</v>
      </c>
      <c r="V13" s="128" t="s">
        <v>355</v>
      </c>
      <c r="W13" s="128" t="s">
        <v>355</v>
      </c>
      <c r="X13" s="128" t="s">
        <v>355</v>
      </c>
      <c r="Y13" s="128" t="s">
        <v>355</v>
      </c>
      <c r="Z13" s="128" t="s">
        <v>355</v>
      </c>
      <c r="AA13" s="128" t="s">
        <v>355</v>
      </c>
      <c r="AB13" s="128" t="s">
        <v>355</v>
      </c>
      <c r="AC13" s="129" t="s">
        <v>355</v>
      </c>
      <c r="AD13" s="130" t="s">
        <v>355</v>
      </c>
      <c r="AE13" s="131" t="s">
        <v>355</v>
      </c>
    </row>
    <row r="14" spans="1:31" ht="15" customHeight="1">
      <c r="A14" s="116" t="s">
        <v>13</v>
      </c>
      <c r="B14" s="117" t="s">
        <v>385</v>
      </c>
      <c r="C14" s="118" t="s">
        <v>4</v>
      </c>
      <c r="D14" s="119" t="s">
        <v>363</v>
      </c>
      <c r="E14" s="120" t="s">
        <v>376</v>
      </c>
      <c r="F14" s="121">
        <v>0</v>
      </c>
      <c r="G14" s="122" t="s">
        <v>355</v>
      </c>
      <c r="H14" s="123" t="s">
        <v>355</v>
      </c>
      <c r="I14" s="124" t="s">
        <v>355</v>
      </c>
      <c r="J14" s="197" t="s">
        <v>355</v>
      </c>
      <c r="K14" s="195" t="s">
        <v>355</v>
      </c>
      <c r="L14" s="196">
        <v>5</v>
      </c>
      <c r="M14" s="196" t="s">
        <v>355</v>
      </c>
      <c r="N14" s="196">
        <v>5</v>
      </c>
      <c r="O14" s="196">
        <v>10</v>
      </c>
      <c r="P14" s="196">
        <v>10</v>
      </c>
      <c r="Q14" s="196">
        <v>10</v>
      </c>
      <c r="R14" s="196" t="s">
        <v>355</v>
      </c>
      <c r="S14" s="196">
        <v>10</v>
      </c>
      <c r="T14" s="197">
        <v>55</v>
      </c>
      <c r="U14" s="122" t="s">
        <v>355</v>
      </c>
      <c r="V14" s="128" t="s">
        <v>355</v>
      </c>
      <c r="W14" s="128" t="s">
        <v>355</v>
      </c>
      <c r="X14" s="128" t="s">
        <v>355</v>
      </c>
      <c r="Y14" s="128">
        <v>45</v>
      </c>
      <c r="Z14" s="128">
        <v>10</v>
      </c>
      <c r="AA14" s="128">
        <v>5</v>
      </c>
      <c r="AB14" s="128" t="s">
        <v>355</v>
      </c>
      <c r="AC14" s="129" t="s">
        <v>355</v>
      </c>
      <c r="AD14" s="130" t="s">
        <v>355</v>
      </c>
      <c r="AE14" s="131" t="s">
        <v>355</v>
      </c>
    </row>
    <row r="15" spans="1:31">
      <c r="A15" s="116" t="s">
        <v>14</v>
      </c>
      <c r="B15" s="117" t="s">
        <v>386</v>
      </c>
      <c r="C15" s="118" t="s">
        <v>4</v>
      </c>
      <c r="D15" s="119" t="s">
        <v>363</v>
      </c>
      <c r="E15" s="120" t="s">
        <v>376</v>
      </c>
      <c r="F15" s="121">
        <v>0</v>
      </c>
      <c r="G15" s="122" t="s">
        <v>355</v>
      </c>
      <c r="H15" s="123" t="s">
        <v>355</v>
      </c>
      <c r="I15" s="124" t="s">
        <v>355</v>
      </c>
      <c r="J15" s="197" t="s">
        <v>355</v>
      </c>
      <c r="K15" s="195" t="s">
        <v>355</v>
      </c>
      <c r="L15" s="196" t="s">
        <v>355</v>
      </c>
      <c r="M15" s="196" t="s">
        <v>355</v>
      </c>
      <c r="N15" s="196" t="s">
        <v>355</v>
      </c>
      <c r="O15" s="196" t="s">
        <v>355</v>
      </c>
      <c r="P15" s="196" t="s">
        <v>355</v>
      </c>
      <c r="Q15" s="196" t="s">
        <v>355</v>
      </c>
      <c r="R15" s="196" t="s">
        <v>355</v>
      </c>
      <c r="S15" s="196" t="s">
        <v>355</v>
      </c>
      <c r="T15" s="197" t="s">
        <v>355</v>
      </c>
      <c r="U15" s="122" t="s">
        <v>355</v>
      </c>
      <c r="V15" s="128" t="s">
        <v>355</v>
      </c>
      <c r="W15" s="128" t="s">
        <v>355</v>
      </c>
      <c r="X15" s="128" t="s">
        <v>355</v>
      </c>
      <c r="Y15" s="128" t="s">
        <v>355</v>
      </c>
      <c r="Z15" s="128" t="s">
        <v>355</v>
      </c>
      <c r="AA15" s="128" t="s">
        <v>355</v>
      </c>
      <c r="AB15" s="128" t="s">
        <v>355</v>
      </c>
      <c r="AC15" s="129" t="s">
        <v>355</v>
      </c>
      <c r="AD15" s="130" t="s">
        <v>355</v>
      </c>
      <c r="AE15" s="131" t="s">
        <v>355</v>
      </c>
    </row>
    <row r="16" spans="1:31" ht="15" customHeight="1">
      <c r="A16" s="116" t="s">
        <v>15</v>
      </c>
      <c r="B16" s="117" t="s">
        <v>387</v>
      </c>
      <c r="C16" s="118" t="s">
        <v>4</v>
      </c>
      <c r="D16" s="119" t="s">
        <v>363</v>
      </c>
      <c r="E16" s="120" t="s">
        <v>376</v>
      </c>
      <c r="F16" s="121">
        <v>0</v>
      </c>
      <c r="G16" s="122" t="s">
        <v>355</v>
      </c>
      <c r="H16" s="123" t="s">
        <v>355</v>
      </c>
      <c r="I16" s="124" t="s">
        <v>355</v>
      </c>
      <c r="J16" s="197" t="s">
        <v>355</v>
      </c>
      <c r="K16" s="195" t="s">
        <v>355</v>
      </c>
      <c r="L16" s="196" t="s">
        <v>355</v>
      </c>
      <c r="M16" s="196" t="s">
        <v>355</v>
      </c>
      <c r="N16" s="196" t="s">
        <v>355</v>
      </c>
      <c r="O16" s="196" t="s">
        <v>355</v>
      </c>
      <c r="P16" s="196" t="s">
        <v>355</v>
      </c>
      <c r="Q16" s="196" t="s">
        <v>355</v>
      </c>
      <c r="R16" s="196" t="s">
        <v>355</v>
      </c>
      <c r="S16" s="196" t="s">
        <v>355</v>
      </c>
      <c r="T16" s="197" t="s">
        <v>355</v>
      </c>
      <c r="U16" s="122" t="s">
        <v>355</v>
      </c>
      <c r="V16" s="128" t="s">
        <v>355</v>
      </c>
      <c r="W16" s="128" t="s">
        <v>355</v>
      </c>
      <c r="X16" s="128" t="s">
        <v>355</v>
      </c>
      <c r="Y16" s="128" t="s">
        <v>355</v>
      </c>
      <c r="Z16" s="128" t="s">
        <v>355</v>
      </c>
      <c r="AA16" s="128" t="s">
        <v>355</v>
      </c>
      <c r="AB16" s="128" t="s">
        <v>355</v>
      </c>
      <c r="AC16" s="129" t="s">
        <v>355</v>
      </c>
      <c r="AD16" s="130" t="s">
        <v>355</v>
      </c>
      <c r="AE16" s="131" t="s">
        <v>355</v>
      </c>
    </row>
    <row r="17" spans="1:31">
      <c r="A17" s="116" t="s">
        <v>16</v>
      </c>
      <c r="B17" s="117" t="s">
        <v>388</v>
      </c>
      <c r="C17" s="118" t="s">
        <v>4</v>
      </c>
      <c r="D17" s="119" t="s">
        <v>363</v>
      </c>
      <c r="E17" s="120" t="s">
        <v>376</v>
      </c>
      <c r="F17" s="121">
        <v>0</v>
      </c>
      <c r="G17" s="122" t="s">
        <v>355</v>
      </c>
      <c r="H17" s="123" t="s">
        <v>355</v>
      </c>
      <c r="I17" s="124" t="s">
        <v>355</v>
      </c>
      <c r="J17" s="197" t="s">
        <v>355</v>
      </c>
      <c r="K17" s="195" t="s">
        <v>355</v>
      </c>
      <c r="L17" s="196" t="s">
        <v>355</v>
      </c>
      <c r="M17" s="196" t="s">
        <v>355</v>
      </c>
      <c r="N17" s="196" t="s">
        <v>355</v>
      </c>
      <c r="O17" s="196" t="s">
        <v>355</v>
      </c>
      <c r="P17" s="196" t="s">
        <v>355</v>
      </c>
      <c r="Q17" s="196" t="s">
        <v>355</v>
      </c>
      <c r="R17" s="196" t="s">
        <v>355</v>
      </c>
      <c r="S17" s="196" t="s">
        <v>355</v>
      </c>
      <c r="T17" s="197" t="s">
        <v>355</v>
      </c>
      <c r="U17" s="122" t="s">
        <v>355</v>
      </c>
      <c r="V17" s="128" t="s">
        <v>355</v>
      </c>
      <c r="W17" s="128" t="s">
        <v>355</v>
      </c>
      <c r="X17" s="128" t="s">
        <v>355</v>
      </c>
      <c r="Y17" s="128" t="s">
        <v>355</v>
      </c>
      <c r="Z17" s="128" t="s">
        <v>355</v>
      </c>
      <c r="AA17" s="128" t="s">
        <v>355</v>
      </c>
      <c r="AB17" s="128" t="s">
        <v>355</v>
      </c>
      <c r="AC17" s="129" t="s">
        <v>355</v>
      </c>
      <c r="AD17" s="130" t="s">
        <v>355</v>
      </c>
      <c r="AE17" s="131" t="s">
        <v>355</v>
      </c>
    </row>
    <row r="18" spans="1:31" ht="15" customHeight="1">
      <c r="A18" s="116" t="s">
        <v>17</v>
      </c>
      <c r="B18" s="117" t="s">
        <v>389</v>
      </c>
      <c r="C18" s="118" t="s">
        <v>4</v>
      </c>
      <c r="D18" s="119" t="s">
        <v>363</v>
      </c>
      <c r="E18" s="120" t="s">
        <v>376</v>
      </c>
      <c r="F18" s="121">
        <v>0</v>
      </c>
      <c r="G18" s="122" t="s">
        <v>355</v>
      </c>
      <c r="H18" s="123" t="s">
        <v>355</v>
      </c>
      <c r="I18" s="124" t="s">
        <v>355</v>
      </c>
      <c r="J18" s="197" t="s">
        <v>355</v>
      </c>
      <c r="K18" s="195" t="s">
        <v>355</v>
      </c>
      <c r="L18" s="196" t="s">
        <v>355</v>
      </c>
      <c r="M18" s="196" t="s">
        <v>355</v>
      </c>
      <c r="N18" s="196" t="s">
        <v>355</v>
      </c>
      <c r="O18" s="196" t="s">
        <v>355</v>
      </c>
      <c r="P18" s="196" t="s">
        <v>355</v>
      </c>
      <c r="Q18" s="196" t="s">
        <v>355</v>
      </c>
      <c r="R18" s="196" t="s">
        <v>355</v>
      </c>
      <c r="S18" s="196" t="s">
        <v>355</v>
      </c>
      <c r="T18" s="197" t="s">
        <v>355</v>
      </c>
      <c r="U18" s="122" t="s">
        <v>355</v>
      </c>
      <c r="V18" s="128" t="s">
        <v>355</v>
      </c>
      <c r="W18" s="128" t="s">
        <v>355</v>
      </c>
      <c r="X18" s="128" t="s">
        <v>355</v>
      </c>
      <c r="Y18" s="128" t="s">
        <v>355</v>
      </c>
      <c r="Z18" s="128" t="s">
        <v>355</v>
      </c>
      <c r="AA18" s="128" t="s">
        <v>355</v>
      </c>
      <c r="AB18" s="128" t="s">
        <v>355</v>
      </c>
      <c r="AC18" s="129" t="s">
        <v>355</v>
      </c>
      <c r="AD18" s="130" t="s">
        <v>355</v>
      </c>
      <c r="AE18" s="131" t="s">
        <v>355</v>
      </c>
    </row>
    <row r="19" spans="1:31">
      <c r="A19" s="116" t="s">
        <v>18</v>
      </c>
      <c r="B19" s="117" t="s">
        <v>390</v>
      </c>
      <c r="C19" s="118" t="s">
        <v>4</v>
      </c>
      <c r="D19" s="119" t="s">
        <v>363</v>
      </c>
      <c r="E19" s="120" t="s">
        <v>376</v>
      </c>
      <c r="F19" s="121">
        <v>0</v>
      </c>
      <c r="G19" s="122" t="s">
        <v>355</v>
      </c>
      <c r="H19" s="123" t="s">
        <v>355</v>
      </c>
      <c r="I19" s="124" t="s">
        <v>355</v>
      </c>
      <c r="J19" s="197" t="s">
        <v>355</v>
      </c>
      <c r="K19" s="195" t="s">
        <v>355</v>
      </c>
      <c r="L19" s="196" t="s">
        <v>355</v>
      </c>
      <c r="M19" s="196" t="s">
        <v>355</v>
      </c>
      <c r="N19" s="196" t="s">
        <v>355</v>
      </c>
      <c r="O19" s="196">
        <v>5</v>
      </c>
      <c r="P19" s="196" t="s">
        <v>355</v>
      </c>
      <c r="Q19" s="196" t="s">
        <v>355</v>
      </c>
      <c r="R19" s="196" t="s">
        <v>355</v>
      </c>
      <c r="S19" s="196" t="s">
        <v>355</v>
      </c>
      <c r="T19" s="197">
        <v>15</v>
      </c>
      <c r="U19" s="122" t="s">
        <v>355</v>
      </c>
      <c r="V19" s="128" t="s">
        <v>355</v>
      </c>
      <c r="W19" s="128" t="s">
        <v>355</v>
      </c>
      <c r="X19" s="128" t="s">
        <v>355</v>
      </c>
      <c r="Y19" s="128">
        <v>10</v>
      </c>
      <c r="Z19" s="128" t="s">
        <v>355</v>
      </c>
      <c r="AA19" s="128" t="s">
        <v>355</v>
      </c>
      <c r="AB19" s="128" t="s">
        <v>355</v>
      </c>
      <c r="AC19" s="129" t="s">
        <v>355</v>
      </c>
      <c r="AD19" s="130" t="s">
        <v>355</v>
      </c>
      <c r="AE19" s="131" t="s">
        <v>355</v>
      </c>
    </row>
    <row r="20" spans="1:31" ht="15" customHeight="1">
      <c r="A20" s="116" t="s">
        <v>19</v>
      </c>
      <c r="B20" s="117" t="s">
        <v>391</v>
      </c>
      <c r="C20" s="118" t="s">
        <v>4</v>
      </c>
      <c r="D20" s="119" t="s">
        <v>363</v>
      </c>
      <c r="E20" s="120" t="s">
        <v>376</v>
      </c>
      <c r="F20" s="121">
        <v>0</v>
      </c>
      <c r="G20" s="122" t="s">
        <v>355</v>
      </c>
      <c r="H20" s="123" t="s">
        <v>355</v>
      </c>
      <c r="I20" s="124" t="s">
        <v>355</v>
      </c>
      <c r="J20" s="197" t="s">
        <v>355</v>
      </c>
      <c r="K20" s="195">
        <v>10</v>
      </c>
      <c r="L20" s="196">
        <v>70</v>
      </c>
      <c r="M20" s="196">
        <v>15</v>
      </c>
      <c r="N20" s="196">
        <v>45</v>
      </c>
      <c r="O20" s="196">
        <v>20</v>
      </c>
      <c r="P20" s="196">
        <v>10</v>
      </c>
      <c r="Q20" s="196">
        <v>20</v>
      </c>
      <c r="R20" s="196">
        <v>50</v>
      </c>
      <c r="S20" s="196">
        <v>75</v>
      </c>
      <c r="T20" s="197">
        <v>310</v>
      </c>
      <c r="U20" s="122" t="s">
        <v>355</v>
      </c>
      <c r="V20" s="128" t="s">
        <v>355</v>
      </c>
      <c r="W20" s="128">
        <v>15</v>
      </c>
      <c r="X20" s="128">
        <v>10</v>
      </c>
      <c r="Y20" s="128">
        <v>270</v>
      </c>
      <c r="Z20" s="128">
        <v>40</v>
      </c>
      <c r="AA20" s="128">
        <v>30</v>
      </c>
      <c r="AB20" s="128" t="s">
        <v>355</v>
      </c>
      <c r="AC20" s="129" t="s">
        <v>355</v>
      </c>
      <c r="AD20" s="130" t="s">
        <v>355</v>
      </c>
      <c r="AE20" s="131">
        <v>261900</v>
      </c>
    </row>
    <row r="21" spans="1:31">
      <c r="A21" s="116" t="s">
        <v>20</v>
      </c>
      <c r="B21" s="117" t="s">
        <v>392</v>
      </c>
      <c r="C21" s="118" t="s">
        <v>4</v>
      </c>
      <c r="D21" s="119" t="s">
        <v>363</v>
      </c>
      <c r="E21" s="120">
        <v>7562</v>
      </c>
      <c r="F21" s="121">
        <v>2.8416392974439524E-2</v>
      </c>
      <c r="G21" s="132">
        <v>125</v>
      </c>
      <c r="H21" s="123">
        <v>2.6288553094597392E-2</v>
      </c>
      <c r="I21" s="124" t="s">
        <v>355</v>
      </c>
      <c r="J21" s="197" t="s">
        <v>355</v>
      </c>
      <c r="K21" s="195">
        <v>10</v>
      </c>
      <c r="L21" s="196">
        <v>60</v>
      </c>
      <c r="M21" s="196">
        <v>35</v>
      </c>
      <c r="N21" s="196">
        <v>45</v>
      </c>
      <c r="O21" s="196">
        <v>25</v>
      </c>
      <c r="P21" s="196">
        <v>30</v>
      </c>
      <c r="Q21" s="196">
        <v>25</v>
      </c>
      <c r="R21" s="196">
        <v>15</v>
      </c>
      <c r="S21" s="196">
        <v>70</v>
      </c>
      <c r="T21" s="197">
        <v>305</v>
      </c>
      <c r="U21" s="122" t="s">
        <v>355</v>
      </c>
      <c r="V21" s="128" t="s">
        <v>355</v>
      </c>
      <c r="W21" s="128">
        <v>10</v>
      </c>
      <c r="X21" s="128">
        <v>5</v>
      </c>
      <c r="Y21" s="128">
        <v>255</v>
      </c>
      <c r="Z21" s="128">
        <v>25</v>
      </c>
      <c r="AA21" s="128">
        <v>40</v>
      </c>
      <c r="AB21" s="128" t="s">
        <v>355</v>
      </c>
      <c r="AC21" s="129">
        <v>490600</v>
      </c>
      <c r="AD21" s="130">
        <v>317100</v>
      </c>
      <c r="AE21" s="131">
        <v>264500</v>
      </c>
    </row>
    <row r="22" spans="1:31">
      <c r="A22" s="116" t="s">
        <v>21</v>
      </c>
      <c r="B22" s="117" t="s">
        <v>393</v>
      </c>
      <c r="C22" s="118" t="s">
        <v>4</v>
      </c>
      <c r="D22" s="119" t="s">
        <v>363</v>
      </c>
      <c r="E22" s="120" t="s">
        <v>376</v>
      </c>
      <c r="F22" s="121">
        <v>0</v>
      </c>
      <c r="G22" s="122" t="s">
        <v>355</v>
      </c>
      <c r="H22" s="123" t="s">
        <v>355</v>
      </c>
      <c r="I22" s="124" t="s">
        <v>355</v>
      </c>
      <c r="J22" s="197" t="s">
        <v>355</v>
      </c>
      <c r="K22" s="195" t="s">
        <v>355</v>
      </c>
      <c r="L22" s="196" t="s">
        <v>355</v>
      </c>
      <c r="M22" s="196" t="s">
        <v>355</v>
      </c>
      <c r="N22" s="196" t="s">
        <v>355</v>
      </c>
      <c r="O22" s="196" t="s">
        <v>355</v>
      </c>
      <c r="P22" s="196" t="s">
        <v>355</v>
      </c>
      <c r="Q22" s="196" t="s">
        <v>355</v>
      </c>
      <c r="R22" s="196" t="s">
        <v>355</v>
      </c>
      <c r="S22" s="196" t="s">
        <v>355</v>
      </c>
      <c r="T22" s="197" t="s">
        <v>355</v>
      </c>
      <c r="U22" s="122" t="s">
        <v>355</v>
      </c>
      <c r="V22" s="128" t="s">
        <v>355</v>
      </c>
      <c r="W22" s="128" t="s">
        <v>355</v>
      </c>
      <c r="X22" s="128" t="s">
        <v>355</v>
      </c>
      <c r="Y22" s="128" t="s">
        <v>355</v>
      </c>
      <c r="Z22" s="128" t="s">
        <v>355</v>
      </c>
      <c r="AA22" s="128" t="s">
        <v>355</v>
      </c>
      <c r="AB22" s="128" t="s">
        <v>355</v>
      </c>
      <c r="AC22" s="129" t="s">
        <v>355</v>
      </c>
      <c r="AD22" s="130" t="s">
        <v>355</v>
      </c>
      <c r="AE22" s="131" t="s">
        <v>355</v>
      </c>
    </row>
    <row r="23" spans="1:31" ht="15" customHeight="1">
      <c r="A23" s="116" t="s">
        <v>22</v>
      </c>
      <c r="B23" s="117" t="s">
        <v>394</v>
      </c>
      <c r="C23" s="118" t="s">
        <v>4</v>
      </c>
      <c r="D23" s="119" t="s">
        <v>363</v>
      </c>
      <c r="E23" s="120" t="s">
        <v>376</v>
      </c>
      <c r="F23" s="121">
        <v>0</v>
      </c>
      <c r="G23" s="122" t="s">
        <v>355</v>
      </c>
      <c r="H23" s="123" t="s">
        <v>355</v>
      </c>
      <c r="I23" s="124" t="s">
        <v>355</v>
      </c>
      <c r="J23" s="197" t="s">
        <v>355</v>
      </c>
      <c r="K23" s="195" t="s">
        <v>355</v>
      </c>
      <c r="L23" s="196" t="s">
        <v>355</v>
      </c>
      <c r="M23" s="196" t="s">
        <v>355</v>
      </c>
      <c r="N23" s="196" t="s">
        <v>355</v>
      </c>
      <c r="O23" s="196" t="s">
        <v>355</v>
      </c>
      <c r="P23" s="196" t="s">
        <v>355</v>
      </c>
      <c r="Q23" s="196" t="s">
        <v>355</v>
      </c>
      <c r="R23" s="196" t="s">
        <v>355</v>
      </c>
      <c r="S23" s="196" t="s">
        <v>355</v>
      </c>
      <c r="T23" s="197" t="s">
        <v>355</v>
      </c>
      <c r="U23" s="122" t="s">
        <v>355</v>
      </c>
      <c r="V23" s="128" t="s">
        <v>355</v>
      </c>
      <c r="W23" s="128" t="s">
        <v>355</v>
      </c>
      <c r="X23" s="128" t="s">
        <v>355</v>
      </c>
      <c r="Y23" s="128" t="s">
        <v>355</v>
      </c>
      <c r="Z23" s="128" t="s">
        <v>355</v>
      </c>
      <c r="AA23" s="128" t="s">
        <v>355</v>
      </c>
      <c r="AB23" s="128" t="s">
        <v>355</v>
      </c>
      <c r="AC23" s="129" t="s">
        <v>355</v>
      </c>
      <c r="AD23" s="130" t="s">
        <v>355</v>
      </c>
      <c r="AE23" s="131" t="s">
        <v>355</v>
      </c>
    </row>
    <row r="24" spans="1:31">
      <c r="A24" s="116" t="s">
        <v>23</v>
      </c>
      <c r="B24" s="117" t="s">
        <v>395</v>
      </c>
      <c r="C24" s="118" t="s">
        <v>4</v>
      </c>
      <c r="D24" s="119" t="s">
        <v>363</v>
      </c>
      <c r="E24" s="120" t="s">
        <v>376</v>
      </c>
      <c r="F24" s="121">
        <v>0</v>
      </c>
      <c r="G24" s="122" t="s">
        <v>355</v>
      </c>
      <c r="H24" s="123" t="s">
        <v>355</v>
      </c>
      <c r="I24" s="124" t="s">
        <v>355</v>
      </c>
      <c r="J24" s="197" t="s">
        <v>355</v>
      </c>
      <c r="K24" s="195" t="s">
        <v>355</v>
      </c>
      <c r="L24" s="196" t="s">
        <v>355</v>
      </c>
      <c r="M24" s="196" t="s">
        <v>355</v>
      </c>
      <c r="N24" s="196" t="s">
        <v>355</v>
      </c>
      <c r="O24" s="196" t="s">
        <v>355</v>
      </c>
      <c r="P24" s="196" t="s">
        <v>355</v>
      </c>
      <c r="Q24" s="196" t="s">
        <v>355</v>
      </c>
      <c r="R24" s="196" t="s">
        <v>355</v>
      </c>
      <c r="S24" s="196" t="s">
        <v>355</v>
      </c>
      <c r="T24" s="197" t="s">
        <v>355</v>
      </c>
      <c r="U24" s="122" t="s">
        <v>355</v>
      </c>
      <c r="V24" s="128" t="s">
        <v>355</v>
      </c>
      <c r="W24" s="128" t="s">
        <v>355</v>
      </c>
      <c r="X24" s="128" t="s">
        <v>355</v>
      </c>
      <c r="Y24" s="128" t="s">
        <v>355</v>
      </c>
      <c r="Z24" s="128" t="s">
        <v>355</v>
      </c>
      <c r="AA24" s="128" t="s">
        <v>355</v>
      </c>
      <c r="AB24" s="128" t="s">
        <v>355</v>
      </c>
      <c r="AC24" s="129" t="s">
        <v>355</v>
      </c>
      <c r="AD24" s="130" t="s">
        <v>355</v>
      </c>
      <c r="AE24" s="131" t="s">
        <v>355</v>
      </c>
    </row>
    <row r="25" spans="1:31" ht="15" customHeight="1">
      <c r="A25" s="116" t="s">
        <v>24</v>
      </c>
      <c r="B25" s="117" t="s">
        <v>396</v>
      </c>
      <c r="C25" s="118" t="s">
        <v>4</v>
      </c>
      <c r="D25" s="119" t="s">
        <v>363</v>
      </c>
      <c r="E25" s="120" t="s">
        <v>376</v>
      </c>
      <c r="F25" s="121">
        <v>0</v>
      </c>
      <c r="G25" s="122" t="s">
        <v>355</v>
      </c>
      <c r="H25" s="123" t="s">
        <v>355</v>
      </c>
      <c r="I25" s="124" t="s">
        <v>355</v>
      </c>
      <c r="J25" s="197" t="s">
        <v>355</v>
      </c>
      <c r="K25" s="195" t="s">
        <v>355</v>
      </c>
      <c r="L25" s="196" t="s">
        <v>355</v>
      </c>
      <c r="M25" s="196" t="s">
        <v>355</v>
      </c>
      <c r="N25" s="196">
        <v>5</v>
      </c>
      <c r="O25" s="196">
        <v>5</v>
      </c>
      <c r="P25" s="196" t="s">
        <v>355</v>
      </c>
      <c r="Q25" s="196" t="s">
        <v>355</v>
      </c>
      <c r="R25" s="196" t="s">
        <v>355</v>
      </c>
      <c r="S25" s="196">
        <v>5</v>
      </c>
      <c r="T25" s="197">
        <v>30</v>
      </c>
      <c r="U25" s="122" t="s">
        <v>355</v>
      </c>
      <c r="V25" s="128" t="s">
        <v>355</v>
      </c>
      <c r="W25" s="128" t="s">
        <v>355</v>
      </c>
      <c r="X25" s="128" t="s">
        <v>355</v>
      </c>
      <c r="Y25" s="128">
        <v>25</v>
      </c>
      <c r="Z25" s="128">
        <v>10</v>
      </c>
      <c r="AA25" s="128">
        <v>5</v>
      </c>
      <c r="AB25" s="128" t="s">
        <v>355</v>
      </c>
      <c r="AC25" s="129" t="s">
        <v>355</v>
      </c>
      <c r="AD25" s="130" t="s">
        <v>355</v>
      </c>
      <c r="AE25" s="131" t="s">
        <v>355</v>
      </c>
    </row>
    <row r="26" spans="1:31">
      <c r="A26" s="116" t="s">
        <v>25</v>
      </c>
      <c r="B26" s="117" t="s">
        <v>397</v>
      </c>
      <c r="C26" s="118" t="s">
        <v>4</v>
      </c>
      <c r="D26" s="119" t="s">
        <v>363</v>
      </c>
      <c r="E26" s="120" t="s">
        <v>376</v>
      </c>
      <c r="F26" s="121">
        <v>0</v>
      </c>
      <c r="G26" s="122" t="s">
        <v>355</v>
      </c>
      <c r="H26" s="123" t="s">
        <v>355</v>
      </c>
      <c r="I26" s="124" t="s">
        <v>355</v>
      </c>
      <c r="J26" s="197" t="s">
        <v>355</v>
      </c>
      <c r="K26" s="195" t="s">
        <v>355</v>
      </c>
      <c r="L26" s="196" t="s">
        <v>355</v>
      </c>
      <c r="M26" s="196" t="s">
        <v>355</v>
      </c>
      <c r="N26" s="196" t="s">
        <v>355</v>
      </c>
      <c r="O26" s="196" t="s">
        <v>355</v>
      </c>
      <c r="P26" s="196" t="s">
        <v>355</v>
      </c>
      <c r="Q26" s="196" t="s">
        <v>355</v>
      </c>
      <c r="R26" s="196" t="s">
        <v>355</v>
      </c>
      <c r="S26" s="196" t="s">
        <v>355</v>
      </c>
      <c r="T26" s="197" t="s">
        <v>355</v>
      </c>
      <c r="U26" s="122" t="s">
        <v>355</v>
      </c>
      <c r="V26" s="128" t="s">
        <v>355</v>
      </c>
      <c r="W26" s="128" t="s">
        <v>355</v>
      </c>
      <c r="X26" s="128" t="s">
        <v>355</v>
      </c>
      <c r="Y26" s="128" t="s">
        <v>355</v>
      </c>
      <c r="Z26" s="128" t="s">
        <v>355</v>
      </c>
      <c r="AA26" s="128" t="s">
        <v>355</v>
      </c>
      <c r="AB26" s="128" t="s">
        <v>355</v>
      </c>
      <c r="AC26" s="129" t="s">
        <v>355</v>
      </c>
      <c r="AD26" s="130" t="s">
        <v>355</v>
      </c>
      <c r="AE26" s="131" t="s">
        <v>355</v>
      </c>
    </row>
    <row r="27" spans="1:31">
      <c r="A27" s="116" t="s">
        <v>26</v>
      </c>
      <c r="B27" s="117" t="s">
        <v>398</v>
      </c>
      <c r="C27" s="118" t="s">
        <v>4</v>
      </c>
      <c r="D27" s="119" t="s">
        <v>363</v>
      </c>
      <c r="E27" s="120" t="s">
        <v>376</v>
      </c>
      <c r="F27" s="121">
        <v>0</v>
      </c>
      <c r="G27" s="122" t="s">
        <v>355</v>
      </c>
      <c r="H27" s="123" t="s">
        <v>355</v>
      </c>
      <c r="I27" s="124" t="s">
        <v>355</v>
      </c>
      <c r="J27" s="197" t="s">
        <v>355</v>
      </c>
      <c r="K27" s="195" t="s">
        <v>355</v>
      </c>
      <c r="L27" s="196" t="s">
        <v>355</v>
      </c>
      <c r="M27" s="196" t="s">
        <v>355</v>
      </c>
      <c r="N27" s="196" t="s">
        <v>355</v>
      </c>
      <c r="O27" s="196" t="s">
        <v>355</v>
      </c>
      <c r="P27" s="196" t="s">
        <v>355</v>
      </c>
      <c r="Q27" s="196" t="s">
        <v>355</v>
      </c>
      <c r="R27" s="196" t="s">
        <v>355</v>
      </c>
      <c r="S27" s="196" t="s">
        <v>355</v>
      </c>
      <c r="T27" s="197" t="s">
        <v>355</v>
      </c>
      <c r="U27" s="122" t="s">
        <v>355</v>
      </c>
      <c r="V27" s="128" t="s">
        <v>355</v>
      </c>
      <c r="W27" s="128" t="s">
        <v>355</v>
      </c>
      <c r="X27" s="128" t="s">
        <v>355</v>
      </c>
      <c r="Y27" s="128" t="s">
        <v>355</v>
      </c>
      <c r="Z27" s="128" t="s">
        <v>355</v>
      </c>
      <c r="AA27" s="128" t="s">
        <v>355</v>
      </c>
      <c r="AB27" s="128" t="s">
        <v>355</v>
      </c>
      <c r="AC27" s="129" t="s">
        <v>355</v>
      </c>
      <c r="AD27" s="130" t="s">
        <v>355</v>
      </c>
      <c r="AE27" s="131" t="s">
        <v>355</v>
      </c>
    </row>
    <row r="28" spans="1:31" ht="15" customHeight="1">
      <c r="A28" s="116" t="s">
        <v>27</v>
      </c>
      <c r="B28" s="117" t="s">
        <v>399</v>
      </c>
      <c r="C28" s="118" t="s">
        <v>4</v>
      </c>
      <c r="D28" s="119" t="s">
        <v>363</v>
      </c>
      <c r="E28" s="120" t="s">
        <v>376</v>
      </c>
      <c r="F28" s="121">
        <v>0</v>
      </c>
      <c r="G28" s="122" t="s">
        <v>355</v>
      </c>
      <c r="H28" s="123" t="s">
        <v>355</v>
      </c>
      <c r="I28" s="124" t="s">
        <v>355</v>
      </c>
      <c r="J28" s="197" t="s">
        <v>355</v>
      </c>
      <c r="K28" s="195" t="s">
        <v>355</v>
      </c>
      <c r="L28" s="196" t="s">
        <v>355</v>
      </c>
      <c r="M28" s="196" t="s">
        <v>355</v>
      </c>
      <c r="N28" s="196" t="s">
        <v>355</v>
      </c>
      <c r="O28" s="196" t="s">
        <v>355</v>
      </c>
      <c r="P28" s="196" t="s">
        <v>355</v>
      </c>
      <c r="Q28" s="196" t="s">
        <v>355</v>
      </c>
      <c r="R28" s="196" t="s">
        <v>355</v>
      </c>
      <c r="S28" s="196" t="s">
        <v>355</v>
      </c>
      <c r="T28" s="197" t="s">
        <v>355</v>
      </c>
      <c r="U28" s="122" t="s">
        <v>355</v>
      </c>
      <c r="V28" s="128" t="s">
        <v>355</v>
      </c>
      <c r="W28" s="128" t="s">
        <v>355</v>
      </c>
      <c r="X28" s="128" t="s">
        <v>355</v>
      </c>
      <c r="Y28" s="128" t="s">
        <v>355</v>
      </c>
      <c r="Z28" s="128" t="s">
        <v>355</v>
      </c>
      <c r="AA28" s="128" t="s">
        <v>355</v>
      </c>
      <c r="AB28" s="128" t="s">
        <v>355</v>
      </c>
      <c r="AC28" s="129" t="s">
        <v>355</v>
      </c>
      <c r="AD28" s="130" t="s">
        <v>355</v>
      </c>
      <c r="AE28" s="131" t="s">
        <v>355</v>
      </c>
    </row>
    <row r="29" spans="1:31">
      <c r="A29" s="116" t="s">
        <v>28</v>
      </c>
      <c r="B29" s="117" t="s">
        <v>400</v>
      </c>
      <c r="C29" s="118" t="s">
        <v>4</v>
      </c>
      <c r="D29" s="119" t="s">
        <v>363</v>
      </c>
      <c r="E29" s="120" t="s">
        <v>376</v>
      </c>
      <c r="F29" s="121">
        <v>0</v>
      </c>
      <c r="G29" s="122" t="s">
        <v>355</v>
      </c>
      <c r="H29" s="123" t="s">
        <v>355</v>
      </c>
      <c r="I29" s="124" t="s">
        <v>355</v>
      </c>
      <c r="J29" s="197" t="s">
        <v>355</v>
      </c>
      <c r="K29" s="195" t="s">
        <v>355</v>
      </c>
      <c r="L29" s="196" t="s">
        <v>355</v>
      </c>
      <c r="M29" s="196" t="s">
        <v>355</v>
      </c>
      <c r="N29" s="196" t="s">
        <v>355</v>
      </c>
      <c r="O29" s="196" t="s">
        <v>355</v>
      </c>
      <c r="P29" s="196" t="s">
        <v>355</v>
      </c>
      <c r="Q29" s="196" t="s">
        <v>355</v>
      </c>
      <c r="R29" s="196" t="s">
        <v>355</v>
      </c>
      <c r="S29" s="196" t="s">
        <v>355</v>
      </c>
      <c r="T29" s="197" t="s">
        <v>355</v>
      </c>
      <c r="U29" s="122" t="s">
        <v>355</v>
      </c>
      <c r="V29" s="128" t="s">
        <v>355</v>
      </c>
      <c r="W29" s="128" t="s">
        <v>355</v>
      </c>
      <c r="X29" s="128" t="s">
        <v>355</v>
      </c>
      <c r="Y29" s="128" t="s">
        <v>355</v>
      </c>
      <c r="Z29" s="128" t="s">
        <v>355</v>
      </c>
      <c r="AA29" s="128" t="s">
        <v>355</v>
      </c>
      <c r="AB29" s="128" t="s">
        <v>355</v>
      </c>
      <c r="AC29" s="129" t="s">
        <v>355</v>
      </c>
      <c r="AD29" s="130" t="s">
        <v>355</v>
      </c>
      <c r="AE29" s="131" t="s">
        <v>355</v>
      </c>
    </row>
    <row r="30" spans="1:31" ht="15" customHeight="1">
      <c r="A30" s="116" t="s">
        <v>29</v>
      </c>
      <c r="B30" s="117" t="s">
        <v>401</v>
      </c>
      <c r="C30" s="118" t="s">
        <v>4</v>
      </c>
      <c r="D30" s="119" t="s">
        <v>363</v>
      </c>
      <c r="E30" s="120" t="s">
        <v>376</v>
      </c>
      <c r="F30" s="121">
        <v>0</v>
      </c>
      <c r="G30" s="122" t="s">
        <v>355</v>
      </c>
      <c r="H30" s="123" t="s">
        <v>355</v>
      </c>
      <c r="I30" s="124" t="s">
        <v>355</v>
      </c>
      <c r="J30" s="197" t="s">
        <v>355</v>
      </c>
      <c r="K30" s="195" t="s">
        <v>355</v>
      </c>
      <c r="L30" s="196" t="s">
        <v>355</v>
      </c>
      <c r="M30" s="196" t="s">
        <v>355</v>
      </c>
      <c r="N30" s="196" t="s">
        <v>355</v>
      </c>
      <c r="O30" s="196" t="s">
        <v>355</v>
      </c>
      <c r="P30" s="196" t="s">
        <v>355</v>
      </c>
      <c r="Q30" s="196" t="s">
        <v>355</v>
      </c>
      <c r="R30" s="196" t="s">
        <v>355</v>
      </c>
      <c r="S30" s="196" t="s">
        <v>355</v>
      </c>
      <c r="T30" s="197" t="s">
        <v>355</v>
      </c>
      <c r="U30" s="122" t="s">
        <v>355</v>
      </c>
      <c r="V30" s="128" t="s">
        <v>355</v>
      </c>
      <c r="W30" s="128" t="s">
        <v>355</v>
      </c>
      <c r="X30" s="128" t="s">
        <v>355</v>
      </c>
      <c r="Y30" s="128" t="s">
        <v>355</v>
      </c>
      <c r="Z30" s="128" t="s">
        <v>355</v>
      </c>
      <c r="AA30" s="128" t="s">
        <v>355</v>
      </c>
      <c r="AB30" s="128" t="s">
        <v>355</v>
      </c>
      <c r="AC30" s="129" t="s">
        <v>355</v>
      </c>
      <c r="AD30" s="130" t="s">
        <v>355</v>
      </c>
      <c r="AE30" s="131" t="s">
        <v>355</v>
      </c>
    </row>
    <row r="31" spans="1:31">
      <c r="A31" s="116" t="s">
        <v>30</v>
      </c>
      <c r="B31" s="117" t="s">
        <v>402</v>
      </c>
      <c r="C31" s="118" t="s">
        <v>4</v>
      </c>
      <c r="D31" s="119" t="s">
        <v>363</v>
      </c>
      <c r="E31" s="120" t="s">
        <v>376</v>
      </c>
      <c r="F31" s="121">
        <v>0</v>
      </c>
      <c r="G31" s="122" t="s">
        <v>355</v>
      </c>
      <c r="H31" s="123" t="s">
        <v>355</v>
      </c>
      <c r="I31" s="124" t="s">
        <v>355</v>
      </c>
      <c r="J31" s="197" t="s">
        <v>355</v>
      </c>
      <c r="K31" s="195" t="s">
        <v>355</v>
      </c>
      <c r="L31" s="196" t="s">
        <v>355</v>
      </c>
      <c r="M31" s="196" t="s">
        <v>355</v>
      </c>
      <c r="N31" s="196" t="s">
        <v>355</v>
      </c>
      <c r="O31" s="196" t="s">
        <v>355</v>
      </c>
      <c r="P31" s="196" t="s">
        <v>355</v>
      </c>
      <c r="Q31" s="196" t="s">
        <v>355</v>
      </c>
      <c r="R31" s="196" t="s">
        <v>355</v>
      </c>
      <c r="S31" s="196" t="s">
        <v>355</v>
      </c>
      <c r="T31" s="197" t="s">
        <v>355</v>
      </c>
      <c r="U31" s="122" t="s">
        <v>355</v>
      </c>
      <c r="V31" s="128" t="s">
        <v>355</v>
      </c>
      <c r="W31" s="128" t="s">
        <v>355</v>
      </c>
      <c r="X31" s="128" t="s">
        <v>355</v>
      </c>
      <c r="Y31" s="128" t="s">
        <v>355</v>
      </c>
      <c r="Z31" s="128" t="s">
        <v>355</v>
      </c>
      <c r="AA31" s="128" t="s">
        <v>355</v>
      </c>
      <c r="AB31" s="128" t="s">
        <v>355</v>
      </c>
      <c r="AC31" s="129" t="s">
        <v>355</v>
      </c>
      <c r="AD31" s="130" t="s">
        <v>355</v>
      </c>
      <c r="AE31" s="131" t="s">
        <v>355</v>
      </c>
    </row>
    <row r="32" spans="1:31" ht="15" customHeight="1">
      <c r="A32" s="116" t="s">
        <v>31</v>
      </c>
      <c r="B32" s="117" t="s">
        <v>403</v>
      </c>
      <c r="C32" s="118" t="s">
        <v>4</v>
      </c>
      <c r="D32" s="119" t="s">
        <v>363</v>
      </c>
      <c r="E32" s="120" t="s">
        <v>376</v>
      </c>
      <c r="F32" s="121">
        <v>0</v>
      </c>
      <c r="G32" s="122" t="s">
        <v>355</v>
      </c>
      <c r="H32" s="123" t="s">
        <v>355</v>
      </c>
      <c r="I32" s="124" t="s">
        <v>355</v>
      </c>
      <c r="J32" s="197" t="s">
        <v>355</v>
      </c>
      <c r="K32" s="195" t="s">
        <v>355</v>
      </c>
      <c r="L32" s="196" t="s">
        <v>355</v>
      </c>
      <c r="M32" s="196" t="s">
        <v>355</v>
      </c>
      <c r="N32" s="196" t="s">
        <v>355</v>
      </c>
      <c r="O32" s="196" t="s">
        <v>355</v>
      </c>
      <c r="P32" s="196" t="s">
        <v>355</v>
      </c>
      <c r="Q32" s="196" t="s">
        <v>355</v>
      </c>
      <c r="R32" s="196" t="s">
        <v>355</v>
      </c>
      <c r="S32" s="196" t="s">
        <v>355</v>
      </c>
      <c r="T32" s="197" t="s">
        <v>355</v>
      </c>
      <c r="U32" s="122" t="s">
        <v>355</v>
      </c>
      <c r="V32" s="128" t="s">
        <v>355</v>
      </c>
      <c r="W32" s="128" t="s">
        <v>355</v>
      </c>
      <c r="X32" s="128" t="s">
        <v>355</v>
      </c>
      <c r="Y32" s="128" t="s">
        <v>355</v>
      </c>
      <c r="Z32" s="128" t="s">
        <v>355</v>
      </c>
      <c r="AA32" s="128" t="s">
        <v>355</v>
      </c>
      <c r="AB32" s="128" t="s">
        <v>355</v>
      </c>
      <c r="AC32" s="129" t="s">
        <v>355</v>
      </c>
      <c r="AD32" s="130" t="s">
        <v>355</v>
      </c>
      <c r="AE32" s="131" t="s">
        <v>355</v>
      </c>
    </row>
    <row r="33" spans="1:31">
      <c r="A33" s="116" t="s">
        <v>32</v>
      </c>
      <c r="B33" s="117" t="s">
        <v>404</v>
      </c>
      <c r="C33" s="118" t="s">
        <v>4</v>
      </c>
      <c r="D33" s="119" t="s">
        <v>363</v>
      </c>
      <c r="E33" s="120" t="s">
        <v>376</v>
      </c>
      <c r="F33" s="121">
        <v>0</v>
      </c>
      <c r="G33" s="122" t="s">
        <v>355</v>
      </c>
      <c r="H33" s="123" t="s">
        <v>355</v>
      </c>
      <c r="I33" s="124" t="s">
        <v>355</v>
      </c>
      <c r="J33" s="197" t="s">
        <v>355</v>
      </c>
      <c r="K33" s="195">
        <v>10</v>
      </c>
      <c r="L33" s="196">
        <v>10</v>
      </c>
      <c r="M33" s="196" t="s">
        <v>355</v>
      </c>
      <c r="N33" s="196">
        <v>5</v>
      </c>
      <c r="O33" s="196">
        <v>5</v>
      </c>
      <c r="P33" s="196" t="s">
        <v>355</v>
      </c>
      <c r="Q33" s="196" t="s">
        <v>355</v>
      </c>
      <c r="R33" s="196" t="s">
        <v>355</v>
      </c>
      <c r="S33" s="196" t="s">
        <v>355</v>
      </c>
      <c r="T33" s="197">
        <v>40</v>
      </c>
      <c r="U33" s="122" t="s">
        <v>355</v>
      </c>
      <c r="V33" s="128" t="s">
        <v>355</v>
      </c>
      <c r="W33" s="128" t="s">
        <v>355</v>
      </c>
      <c r="X33" s="128" t="s">
        <v>355</v>
      </c>
      <c r="Y33" s="128">
        <v>35</v>
      </c>
      <c r="Z33" s="128" t="s">
        <v>355</v>
      </c>
      <c r="AA33" s="128">
        <v>5</v>
      </c>
      <c r="AB33" s="128" t="s">
        <v>355</v>
      </c>
      <c r="AC33" s="129" t="s">
        <v>355</v>
      </c>
      <c r="AD33" s="130" t="s">
        <v>355</v>
      </c>
      <c r="AE33" s="131" t="s">
        <v>355</v>
      </c>
    </row>
    <row r="34" spans="1:31" ht="15" customHeight="1">
      <c r="A34" s="116" t="s">
        <v>33</v>
      </c>
      <c r="B34" s="117" t="s">
        <v>405</v>
      </c>
      <c r="C34" s="118" t="s">
        <v>4</v>
      </c>
      <c r="D34" s="119" t="s">
        <v>363</v>
      </c>
      <c r="E34" s="120" t="s">
        <v>376</v>
      </c>
      <c r="F34" s="121">
        <v>0</v>
      </c>
      <c r="G34" s="122" t="s">
        <v>355</v>
      </c>
      <c r="H34" s="123" t="s">
        <v>355</v>
      </c>
      <c r="I34" s="124" t="s">
        <v>355</v>
      </c>
      <c r="J34" s="197" t="s">
        <v>355</v>
      </c>
      <c r="K34" s="195" t="s">
        <v>355</v>
      </c>
      <c r="L34" s="196" t="s">
        <v>355</v>
      </c>
      <c r="M34" s="196" t="s">
        <v>355</v>
      </c>
      <c r="N34" s="196" t="s">
        <v>355</v>
      </c>
      <c r="O34" s="196" t="s">
        <v>355</v>
      </c>
      <c r="P34" s="196" t="s">
        <v>355</v>
      </c>
      <c r="Q34" s="196" t="s">
        <v>355</v>
      </c>
      <c r="R34" s="196" t="s">
        <v>355</v>
      </c>
      <c r="S34" s="196" t="s">
        <v>355</v>
      </c>
      <c r="T34" s="197" t="s">
        <v>355</v>
      </c>
      <c r="U34" s="122" t="s">
        <v>355</v>
      </c>
      <c r="V34" s="128" t="s">
        <v>355</v>
      </c>
      <c r="W34" s="128" t="s">
        <v>355</v>
      </c>
      <c r="X34" s="128" t="s">
        <v>355</v>
      </c>
      <c r="Y34" s="128" t="s">
        <v>355</v>
      </c>
      <c r="Z34" s="128" t="s">
        <v>355</v>
      </c>
      <c r="AA34" s="128" t="s">
        <v>355</v>
      </c>
      <c r="AB34" s="128" t="s">
        <v>355</v>
      </c>
      <c r="AC34" s="129" t="s">
        <v>355</v>
      </c>
      <c r="AD34" s="130" t="s">
        <v>355</v>
      </c>
      <c r="AE34" s="131" t="s">
        <v>355</v>
      </c>
    </row>
    <row r="35" spans="1:31">
      <c r="A35" s="116" t="s">
        <v>34</v>
      </c>
      <c r="B35" s="117" t="s">
        <v>406</v>
      </c>
      <c r="C35" s="118" t="s">
        <v>4</v>
      </c>
      <c r="D35" s="119" t="s">
        <v>363</v>
      </c>
      <c r="E35" s="120" t="s">
        <v>376</v>
      </c>
      <c r="F35" s="121">
        <v>0</v>
      </c>
      <c r="G35" s="122" t="s">
        <v>355</v>
      </c>
      <c r="H35" s="123" t="s">
        <v>355</v>
      </c>
      <c r="I35" s="124" t="s">
        <v>355</v>
      </c>
      <c r="J35" s="197" t="s">
        <v>355</v>
      </c>
      <c r="K35" s="195" t="s">
        <v>355</v>
      </c>
      <c r="L35" s="196" t="s">
        <v>355</v>
      </c>
      <c r="M35" s="196" t="s">
        <v>355</v>
      </c>
      <c r="N35" s="196" t="s">
        <v>355</v>
      </c>
      <c r="O35" s="196" t="s">
        <v>355</v>
      </c>
      <c r="P35" s="196" t="s">
        <v>355</v>
      </c>
      <c r="Q35" s="196" t="s">
        <v>355</v>
      </c>
      <c r="R35" s="196" t="s">
        <v>355</v>
      </c>
      <c r="S35" s="196" t="s">
        <v>355</v>
      </c>
      <c r="T35" s="197" t="s">
        <v>355</v>
      </c>
      <c r="U35" s="122" t="s">
        <v>355</v>
      </c>
      <c r="V35" s="128" t="s">
        <v>355</v>
      </c>
      <c r="W35" s="128" t="s">
        <v>355</v>
      </c>
      <c r="X35" s="128" t="s">
        <v>355</v>
      </c>
      <c r="Y35" s="128" t="s">
        <v>355</v>
      </c>
      <c r="Z35" s="128" t="s">
        <v>355</v>
      </c>
      <c r="AA35" s="128" t="s">
        <v>355</v>
      </c>
      <c r="AB35" s="128" t="s">
        <v>355</v>
      </c>
      <c r="AC35" s="129" t="s">
        <v>355</v>
      </c>
      <c r="AD35" s="130" t="s">
        <v>355</v>
      </c>
      <c r="AE35" s="131" t="s">
        <v>355</v>
      </c>
    </row>
    <row r="36" spans="1:31" ht="15" customHeight="1">
      <c r="A36" s="116" t="s">
        <v>35</v>
      </c>
      <c r="B36" s="117" t="s">
        <v>407</v>
      </c>
      <c r="C36" s="118" t="s">
        <v>4</v>
      </c>
      <c r="D36" s="119" t="s">
        <v>363</v>
      </c>
      <c r="E36" s="120" t="s">
        <v>376</v>
      </c>
      <c r="F36" s="121">
        <v>0</v>
      </c>
      <c r="G36" s="122" t="s">
        <v>355</v>
      </c>
      <c r="H36" s="123" t="s">
        <v>355</v>
      </c>
      <c r="I36" s="124" t="s">
        <v>355</v>
      </c>
      <c r="J36" s="197" t="s">
        <v>355</v>
      </c>
      <c r="K36" s="195" t="s">
        <v>355</v>
      </c>
      <c r="L36" s="196" t="s">
        <v>355</v>
      </c>
      <c r="M36" s="196" t="s">
        <v>355</v>
      </c>
      <c r="N36" s="196" t="s">
        <v>355</v>
      </c>
      <c r="O36" s="196" t="s">
        <v>355</v>
      </c>
      <c r="P36" s="196" t="s">
        <v>355</v>
      </c>
      <c r="Q36" s="196" t="s">
        <v>355</v>
      </c>
      <c r="R36" s="196" t="s">
        <v>355</v>
      </c>
      <c r="S36" s="196" t="s">
        <v>355</v>
      </c>
      <c r="T36" s="197" t="s">
        <v>355</v>
      </c>
      <c r="U36" s="122" t="s">
        <v>355</v>
      </c>
      <c r="V36" s="128" t="s">
        <v>355</v>
      </c>
      <c r="W36" s="128" t="s">
        <v>355</v>
      </c>
      <c r="X36" s="128" t="s">
        <v>355</v>
      </c>
      <c r="Y36" s="128" t="s">
        <v>355</v>
      </c>
      <c r="Z36" s="128" t="s">
        <v>355</v>
      </c>
      <c r="AA36" s="128" t="s">
        <v>355</v>
      </c>
      <c r="AB36" s="128" t="s">
        <v>355</v>
      </c>
      <c r="AC36" s="129" t="s">
        <v>355</v>
      </c>
      <c r="AD36" s="130" t="s">
        <v>355</v>
      </c>
      <c r="AE36" s="131" t="s">
        <v>355</v>
      </c>
    </row>
    <row r="37" spans="1:31" ht="15" customHeight="1">
      <c r="A37" s="116" t="s">
        <v>36</v>
      </c>
      <c r="B37" s="117" t="s">
        <v>408</v>
      </c>
      <c r="C37" s="118" t="s">
        <v>4</v>
      </c>
      <c r="D37" s="119" t="s">
        <v>363</v>
      </c>
      <c r="E37" s="120" t="s">
        <v>376</v>
      </c>
      <c r="F37" s="121">
        <v>0</v>
      </c>
      <c r="G37" s="122" t="s">
        <v>355</v>
      </c>
      <c r="H37" s="123" t="s">
        <v>355</v>
      </c>
      <c r="I37" s="124" t="s">
        <v>355</v>
      </c>
      <c r="J37" s="197" t="s">
        <v>355</v>
      </c>
      <c r="K37" s="195" t="s">
        <v>355</v>
      </c>
      <c r="L37" s="196" t="s">
        <v>355</v>
      </c>
      <c r="M37" s="196" t="s">
        <v>355</v>
      </c>
      <c r="N37" s="196" t="s">
        <v>355</v>
      </c>
      <c r="O37" s="196" t="s">
        <v>355</v>
      </c>
      <c r="P37" s="196" t="s">
        <v>355</v>
      </c>
      <c r="Q37" s="196" t="s">
        <v>355</v>
      </c>
      <c r="R37" s="196" t="s">
        <v>355</v>
      </c>
      <c r="S37" s="196" t="s">
        <v>355</v>
      </c>
      <c r="T37" s="197" t="s">
        <v>355</v>
      </c>
      <c r="U37" s="122" t="s">
        <v>355</v>
      </c>
      <c r="V37" s="128" t="s">
        <v>355</v>
      </c>
      <c r="W37" s="128" t="s">
        <v>355</v>
      </c>
      <c r="X37" s="128" t="s">
        <v>355</v>
      </c>
      <c r="Y37" s="128" t="s">
        <v>355</v>
      </c>
      <c r="Z37" s="128" t="s">
        <v>355</v>
      </c>
      <c r="AA37" s="128" t="s">
        <v>355</v>
      </c>
      <c r="AB37" s="128" t="s">
        <v>355</v>
      </c>
      <c r="AC37" s="129" t="s">
        <v>355</v>
      </c>
      <c r="AD37" s="130" t="s">
        <v>355</v>
      </c>
      <c r="AE37" s="131" t="s">
        <v>355</v>
      </c>
    </row>
    <row r="38" spans="1:31">
      <c r="A38" s="116" t="s">
        <v>37</v>
      </c>
      <c r="B38" s="117" t="s">
        <v>409</v>
      </c>
      <c r="C38" s="118" t="s">
        <v>38</v>
      </c>
      <c r="D38" s="119" t="s">
        <v>363</v>
      </c>
      <c r="E38" s="120">
        <v>10050</v>
      </c>
      <c r="F38" s="121">
        <v>3.7712201491977244E-2</v>
      </c>
      <c r="G38" s="122">
        <v>145</v>
      </c>
      <c r="H38" s="123">
        <v>2.2709597137968579E-2</v>
      </c>
      <c r="I38" s="124" t="s">
        <v>355</v>
      </c>
      <c r="J38" s="197" t="s">
        <v>355</v>
      </c>
      <c r="K38" s="195">
        <v>30</v>
      </c>
      <c r="L38" s="196">
        <v>65</v>
      </c>
      <c r="M38" s="196">
        <v>50</v>
      </c>
      <c r="N38" s="196">
        <v>70</v>
      </c>
      <c r="O38" s="196">
        <v>40</v>
      </c>
      <c r="P38" s="196">
        <v>30</v>
      </c>
      <c r="Q38" s="196">
        <v>20</v>
      </c>
      <c r="R38" s="196">
        <v>40</v>
      </c>
      <c r="S38" s="196">
        <v>75</v>
      </c>
      <c r="T38" s="197">
        <v>415</v>
      </c>
      <c r="U38" s="122" t="s">
        <v>355</v>
      </c>
      <c r="V38" s="128" t="s">
        <v>355</v>
      </c>
      <c r="W38" s="128">
        <v>15</v>
      </c>
      <c r="X38" s="128">
        <v>10</v>
      </c>
      <c r="Y38" s="128">
        <v>335</v>
      </c>
      <c r="Z38" s="128">
        <v>40</v>
      </c>
      <c r="AA38" s="128">
        <v>60</v>
      </c>
      <c r="AB38" s="128" t="s">
        <v>355</v>
      </c>
      <c r="AC38" s="129">
        <v>284800</v>
      </c>
      <c r="AD38" s="130">
        <v>120200</v>
      </c>
      <c r="AE38" s="131">
        <v>110500</v>
      </c>
    </row>
    <row r="39" spans="1:31" ht="15" customHeight="1">
      <c r="A39" s="116" t="s">
        <v>39</v>
      </c>
      <c r="B39" s="117" t="s">
        <v>410</v>
      </c>
      <c r="C39" s="118" t="s">
        <v>38</v>
      </c>
      <c r="D39" s="119" t="s">
        <v>363</v>
      </c>
      <c r="E39" s="120">
        <v>6218</v>
      </c>
      <c r="F39" s="121">
        <v>3.3838903310422143E-2</v>
      </c>
      <c r="G39" s="122">
        <v>105</v>
      </c>
      <c r="H39" s="123">
        <v>2.6061057334326135E-2</v>
      </c>
      <c r="I39" s="124" t="s">
        <v>355</v>
      </c>
      <c r="J39" s="197" t="s">
        <v>355</v>
      </c>
      <c r="K39" s="195">
        <v>30</v>
      </c>
      <c r="L39" s="196">
        <v>30</v>
      </c>
      <c r="M39" s="196">
        <v>30</v>
      </c>
      <c r="N39" s="196">
        <v>25</v>
      </c>
      <c r="O39" s="196">
        <v>20</v>
      </c>
      <c r="P39" s="196">
        <v>20</v>
      </c>
      <c r="Q39" s="196">
        <v>15</v>
      </c>
      <c r="R39" s="196">
        <v>20</v>
      </c>
      <c r="S39" s="196">
        <v>35</v>
      </c>
      <c r="T39" s="197">
        <v>220</v>
      </c>
      <c r="U39" s="122" t="s">
        <v>355</v>
      </c>
      <c r="V39" s="128" t="s">
        <v>355</v>
      </c>
      <c r="W39" s="128">
        <v>10</v>
      </c>
      <c r="X39" s="128" t="s">
        <v>355</v>
      </c>
      <c r="Y39" s="128">
        <v>170</v>
      </c>
      <c r="Z39" s="128">
        <v>15</v>
      </c>
      <c r="AA39" s="128">
        <v>40</v>
      </c>
      <c r="AB39" s="128" t="s">
        <v>355</v>
      </c>
      <c r="AC39" s="129">
        <v>298300</v>
      </c>
      <c r="AD39" s="130">
        <v>193100</v>
      </c>
      <c r="AE39" s="131">
        <v>171600</v>
      </c>
    </row>
    <row r="40" spans="1:31">
      <c r="A40" s="116" t="s">
        <v>40</v>
      </c>
      <c r="B40" s="117" t="s">
        <v>411</v>
      </c>
      <c r="C40" s="118" t="s">
        <v>38</v>
      </c>
      <c r="D40" s="119" t="s">
        <v>363</v>
      </c>
      <c r="E40" s="120" t="s">
        <v>376</v>
      </c>
      <c r="F40" s="121">
        <v>0</v>
      </c>
      <c r="G40" s="122" t="s">
        <v>355</v>
      </c>
      <c r="H40" s="123" t="s">
        <v>355</v>
      </c>
      <c r="I40" s="124" t="s">
        <v>355</v>
      </c>
      <c r="J40" s="197" t="s">
        <v>355</v>
      </c>
      <c r="K40" s="195" t="s">
        <v>355</v>
      </c>
      <c r="L40" s="196">
        <v>45</v>
      </c>
      <c r="M40" s="196">
        <v>10</v>
      </c>
      <c r="N40" s="196">
        <v>5</v>
      </c>
      <c r="O40" s="196">
        <v>45</v>
      </c>
      <c r="P40" s="196">
        <v>10</v>
      </c>
      <c r="Q40" s="196">
        <v>20</v>
      </c>
      <c r="R40" s="196">
        <v>10</v>
      </c>
      <c r="S40" s="196">
        <v>135</v>
      </c>
      <c r="T40" s="197">
        <v>280</v>
      </c>
      <c r="U40" s="122">
        <v>10</v>
      </c>
      <c r="V40" s="128">
        <v>10</v>
      </c>
      <c r="W40" s="128">
        <v>35</v>
      </c>
      <c r="X40" s="128">
        <v>30</v>
      </c>
      <c r="Y40" s="128">
        <v>225</v>
      </c>
      <c r="Z40" s="128">
        <v>180</v>
      </c>
      <c r="AA40" s="128">
        <v>5</v>
      </c>
      <c r="AB40" s="128" t="s">
        <v>355</v>
      </c>
      <c r="AC40" s="129" t="s">
        <v>355</v>
      </c>
      <c r="AD40" s="130" t="s">
        <v>355</v>
      </c>
      <c r="AE40" s="131" t="s">
        <v>355</v>
      </c>
    </row>
    <row r="41" spans="1:31" ht="15" customHeight="1">
      <c r="A41" s="116" t="s">
        <v>41</v>
      </c>
      <c r="B41" s="117" t="s">
        <v>412</v>
      </c>
      <c r="C41" s="118" t="s">
        <v>38</v>
      </c>
      <c r="D41" s="119" t="s">
        <v>363</v>
      </c>
      <c r="E41" s="120">
        <v>17216</v>
      </c>
      <c r="F41" s="121">
        <v>7.8336086198816046E-2</v>
      </c>
      <c r="G41" s="122">
        <v>200</v>
      </c>
      <c r="H41" s="123">
        <v>1.8311664530305805E-2</v>
      </c>
      <c r="I41" s="124" t="s">
        <v>355</v>
      </c>
      <c r="J41" s="197" t="s">
        <v>355</v>
      </c>
      <c r="K41" s="195">
        <v>45</v>
      </c>
      <c r="L41" s="196">
        <v>150</v>
      </c>
      <c r="M41" s="196">
        <v>125</v>
      </c>
      <c r="N41" s="196">
        <v>140</v>
      </c>
      <c r="O41" s="196">
        <v>105</v>
      </c>
      <c r="P41" s="196">
        <v>65</v>
      </c>
      <c r="Q41" s="196">
        <v>55</v>
      </c>
      <c r="R41" s="196">
        <v>80</v>
      </c>
      <c r="S41" s="196">
        <v>215</v>
      </c>
      <c r="T41" s="197">
        <v>975</v>
      </c>
      <c r="U41" s="122" t="s">
        <v>355</v>
      </c>
      <c r="V41" s="128" t="s">
        <v>355</v>
      </c>
      <c r="W41" s="128">
        <v>10</v>
      </c>
      <c r="X41" s="128">
        <v>5</v>
      </c>
      <c r="Y41" s="128">
        <v>805</v>
      </c>
      <c r="Z41" s="128">
        <v>70</v>
      </c>
      <c r="AA41" s="128">
        <v>160</v>
      </c>
      <c r="AB41" s="128" t="s">
        <v>355</v>
      </c>
      <c r="AC41" s="129">
        <v>300300</v>
      </c>
      <c r="AD41" s="130">
        <v>193200</v>
      </c>
      <c r="AE41" s="131">
        <v>163200</v>
      </c>
    </row>
    <row r="42" spans="1:31">
      <c r="A42" s="116" t="s">
        <v>42</v>
      </c>
      <c r="B42" s="117" t="s">
        <v>413</v>
      </c>
      <c r="C42" s="118" t="s">
        <v>38</v>
      </c>
      <c r="D42" s="119" t="s">
        <v>363</v>
      </c>
      <c r="E42" s="120" t="s">
        <v>376</v>
      </c>
      <c r="F42" s="121">
        <v>0</v>
      </c>
      <c r="G42" s="122" t="s">
        <v>355</v>
      </c>
      <c r="H42" s="123" t="s">
        <v>355</v>
      </c>
      <c r="I42" s="124" t="s">
        <v>355</v>
      </c>
      <c r="J42" s="197" t="s">
        <v>355</v>
      </c>
      <c r="K42" s="195">
        <v>40</v>
      </c>
      <c r="L42" s="196">
        <v>30</v>
      </c>
      <c r="M42" s="196">
        <v>15</v>
      </c>
      <c r="N42" s="196">
        <v>25</v>
      </c>
      <c r="O42" s="196">
        <v>25</v>
      </c>
      <c r="P42" s="196">
        <v>10</v>
      </c>
      <c r="Q42" s="196">
        <v>25</v>
      </c>
      <c r="R42" s="196">
        <v>10</v>
      </c>
      <c r="S42" s="196">
        <v>45</v>
      </c>
      <c r="T42" s="197">
        <v>220</v>
      </c>
      <c r="U42" s="122" t="s">
        <v>355</v>
      </c>
      <c r="V42" s="128" t="s">
        <v>355</v>
      </c>
      <c r="W42" s="128">
        <v>10</v>
      </c>
      <c r="X42" s="128">
        <v>5</v>
      </c>
      <c r="Y42" s="128">
        <v>160</v>
      </c>
      <c r="Z42" s="128">
        <v>20</v>
      </c>
      <c r="AA42" s="128">
        <v>55</v>
      </c>
      <c r="AB42" s="128" t="s">
        <v>355</v>
      </c>
      <c r="AC42" s="129" t="s">
        <v>355</v>
      </c>
      <c r="AD42" s="130" t="s">
        <v>355</v>
      </c>
      <c r="AE42" s="131">
        <v>180800</v>
      </c>
    </row>
    <row r="43" spans="1:31" ht="15" customHeight="1">
      <c r="A43" s="116" t="s">
        <v>43</v>
      </c>
      <c r="B43" s="117" t="s">
        <v>414</v>
      </c>
      <c r="C43" s="118" t="s">
        <v>38</v>
      </c>
      <c r="D43" s="119" t="s">
        <v>363</v>
      </c>
      <c r="E43" s="120" t="s">
        <v>376</v>
      </c>
      <c r="F43" s="121">
        <v>0</v>
      </c>
      <c r="G43" s="122" t="s">
        <v>355</v>
      </c>
      <c r="H43" s="123" t="s">
        <v>355</v>
      </c>
      <c r="I43" s="124" t="s">
        <v>355</v>
      </c>
      <c r="J43" s="197" t="s">
        <v>355</v>
      </c>
      <c r="K43" s="195">
        <v>10</v>
      </c>
      <c r="L43" s="196">
        <v>15</v>
      </c>
      <c r="M43" s="196">
        <v>10</v>
      </c>
      <c r="N43" s="196">
        <v>10</v>
      </c>
      <c r="O43" s="196" t="s">
        <v>355</v>
      </c>
      <c r="P43" s="196" t="s">
        <v>355</v>
      </c>
      <c r="Q43" s="196" t="s">
        <v>355</v>
      </c>
      <c r="R43" s="196">
        <v>5</v>
      </c>
      <c r="S43" s="196">
        <v>15</v>
      </c>
      <c r="T43" s="197">
        <v>70</v>
      </c>
      <c r="U43" s="122" t="s">
        <v>355</v>
      </c>
      <c r="V43" s="128" t="s">
        <v>355</v>
      </c>
      <c r="W43" s="128" t="s">
        <v>355</v>
      </c>
      <c r="X43" s="128" t="s">
        <v>355</v>
      </c>
      <c r="Y43" s="128">
        <v>55</v>
      </c>
      <c r="Z43" s="128">
        <v>5</v>
      </c>
      <c r="AA43" s="128">
        <v>10</v>
      </c>
      <c r="AB43" s="128" t="s">
        <v>355</v>
      </c>
      <c r="AC43" s="129" t="s">
        <v>355</v>
      </c>
      <c r="AD43" s="130" t="s">
        <v>355</v>
      </c>
      <c r="AE43" s="131">
        <v>100700</v>
      </c>
    </row>
    <row r="44" spans="1:31">
      <c r="A44" s="116" t="s">
        <v>44</v>
      </c>
      <c r="B44" s="117" t="s">
        <v>415</v>
      </c>
      <c r="C44" s="118" t="s">
        <v>38</v>
      </c>
      <c r="D44" s="119" t="s">
        <v>363</v>
      </c>
      <c r="E44" s="120">
        <v>4381</v>
      </c>
      <c r="F44" s="121">
        <v>1.5391101196226879E-2</v>
      </c>
      <c r="G44" s="122">
        <v>35</v>
      </c>
      <c r="H44" s="123">
        <v>1.4553014553014554E-2</v>
      </c>
      <c r="I44" s="124" t="s">
        <v>355</v>
      </c>
      <c r="J44" s="197" t="s">
        <v>355</v>
      </c>
      <c r="K44" s="195">
        <v>25</v>
      </c>
      <c r="L44" s="196">
        <v>40</v>
      </c>
      <c r="M44" s="196">
        <v>50</v>
      </c>
      <c r="N44" s="196">
        <v>45</v>
      </c>
      <c r="O44" s="196">
        <v>35</v>
      </c>
      <c r="P44" s="196">
        <v>15</v>
      </c>
      <c r="Q44" s="196">
        <v>20</v>
      </c>
      <c r="R44" s="196">
        <v>15</v>
      </c>
      <c r="S44" s="196">
        <v>55</v>
      </c>
      <c r="T44" s="197">
        <v>300</v>
      </c>
      <c r="U44" s="122" t="s">
        <v>355</v>
      </c>
      <c r="V44" s="128" t="s">
        <v>355</v>
      </c>
      <c r="W44" s="128" t="s">
        <v>355</v>
      </c>
      <c r="X44" s="128" t="s">
        <v>355</v>
      </c>
      <c r="Y44" s="128">
        <v>230</v>
      </c>
      <c r="Z44" s="128">
        <v>15</v>
      </c>
      <c r="AA44" s="128">
        <v>70</v>
      </c>
      <c r="AB44" s="128" t="s">
        <v>355</v>
      </c>
      <c r="AC44" s="129">
        <v>292700</v>
      </c>
      <c r="AD44" s="130">
        <v>199400</v>
      </c>
      <c r="AE44" s="131">
        <v>166800</v>
      </c>
    </row>
    <row r="45" spans="1:31" ht="15" customHeight="1">
      <c r="A45" s="116" t="s">
        <v>45</v>
      </c>
      <c r="B45" s="117" t="s">
        <v>416</v>
      </c>
      <c r="C45" s="118" t="s">
        <v>38</v>
      </c>
      <c r="D45" s="119" t="s">
        <v>363</v>
      </c>
      <c r="E45" s="120">
        <v>1613</v>
      </c>
      <c r="F45" s="121">
        <v>7.4372239282190318E-3</v>
      </c>
      <c r="G45" s="122">
        <v>30</v>
      </c>
      <c r="H45" s="123">
        <v>2.8089887640449437E-2</v>
      </c>
      <c r="I45" s="124" t="s">
        <v>355</v>
      </c>
      <c r="J45" s="197" t="s">
        <v>355</v>
      </c>
      <c r="K45" s="195">
        <v>20</v>
      </c>
      <c r="L45" s="196">
        <v>5</v>
      </c>
      <c r="M45" s="196">
        <v>20</v>
      </c>
      <c r="N45" s="196">
        <v>25</v>
      </c>
      <c r="O45" s="196">
        <v>15</v>
      </c>
      <c r="P45" s="196">
        <v>5</v>
      </c>
      <c r="Q45" s="196">
        <v>5</v>
      </c>
      <c r="R45" s="196">
        <v>5</v>
      </c>
      <c r="S45" s="196">
        <v>15</v>
      </c>
      <c r="T45" s="197">
        <v>120</v>
      </c>
      <c r="U45" s="122" t="s">
        <v>355</v>
      </c>
      <c r="V45" s="128" t="s">
        <v>355</v>
      </c>
      <c r="W45" s="128" t="s">
        <v>355</v>
      </c>
      <c r="X45" s="128" t="s">
        <v>355</v>
      </c>
      <c r="Y45" s="128">
        <v>80</v>
      </c>
      <c r="Z45" s="128">
        <v>5</v>
      </c>
      <c r="AA45" s="128">
        <v>35</v>
      </c>
      <c r="AB45" s="128" t="s">
        <v>355</v>
      </c>
      <c r="AC45" s="129">
        <v>228400</v>
      </c>
      <c r="AD45" s="130" t="s">
        <v>355</v>
      </c>
      <c r="AE45" s="131">
        <v>112500</v>
      </c>
    </row>
    <row r="46" spans="1:31">
      <c r="A46" s="116" t="s">
        <v>46</v>
      </c>
      <c r="B46" s="117" t="s">
        <v>417</v>
      </c>
      <c r="C46" s="118" t="s">
        <v>38</v>
      </c>
      <c r="D46" s="119" t="s">
        <v>363</v>
      </c>
      <c r="E46" s="120">
        <v>1483</v>
      </c>
      <c r="F46" s="121">
        <v>6.8244465203605963E-3</v>
      </c>
      <c r="G46" s="122">
        <v>10</v>
      </c>
      <c r="H46" s="123">
        <v>1.088139281828074E-2</v>
      </c>
      <c r="I46" s="124" t="s">
        <v>355</v>
      </c>
      <c r="J46" s="197" t="s">
        <v>355</v>
      </c>
      <c r="K46" s="195">
        <v>25</v>
      </c>
      <c r="L46" s="196">
        <v>10</v>
      </c>
      <c r="M46" s="196">
        <v>15</v>
      </c>
      <c r="N46" s="196" t="s">
        <v>355</v>
      </c>
      <c r="O46" s="196">
        <v>5</v>
      </c>
      <c r="P46" s="196">
        <v>5</v>
      </c>
      <c r="Q46" s="196">
        <v>10</v>
      </c>
      <c r="R46" s="196" t="s">
        <v>355</v>
      </c>
      <c r="S46" s="196">
        <v>15</v>
      </c>
      <c r="T46" s="197">
        <v>90</v>
      </c>
      <c r="U46" s="122" t="s">
        <v>355</v>
      </c>
      <c r="V46" s="128" t="s">
        <v>355</v>
      </c>
      <c r="W46" s="128" t="s">
        <v>355</v>
      </c>
      <c r="X46" s="128" t="s">
        <v>355</v>
      </c>
      <c r="Y46" s="128">
        <v>65</v>
      </c>
      <c r="Z46" s="128">
        <v>10</v>
      </c>
      <c r="AA46" s="128">
        <v>25</v>
      </c>
      <c r="AB46" s="128" t="s">
        <v>355</v>
      </c>
      <c r="AC46" s="129" t="s">
        <v>355</v>
      </c>
      <c r="AD46" s="130" t="s">
        <v>355</v>
      </c>
      <c r="AE46" s="131" t="s">
        <v>355</v>
      </c>
    </row>
    <row r="47" spans="1:31" ht="15" customHeight="1">
      <c r="A47" s="116" t="s">
        <v>47</v>
      </c>
      <c r="B47" s="117" t="s">
        <v>418</v>
      </c>
      <c r="C47" s="118" t="s">
        <v>38</v>
      </c>
      <c r="D47" s="119" t="s">
        <v>363</v>
      </c>
      <c r="E47" s="120">
        <v>17350</v>
      </c>
      <c r="F47" s="121">
        <v>5.6408639137516786E-2</v>
      </c>
      <c r="G47" s="122">
        <v>440</v>
      </c>
      <c r="H47" s="123">
        <v>4.0314471158241154E-2</v>
      </c>
      <c r="I47" s="124" t="s">
        <v>355</v>
      </c>
      <c r="J47" s="197" t="s">
        <v>355</v>
      </c>
      <c r="K47" s="195">
        <v>35</v>
      </c>
      <c r="L47" s="196">
        <v>80</v>
      </c>
      <c r="M47" s="196">
        <v>70</v>
      </c>
      <c r="N47" s="196">
        <v>85</v>
      </c>
      <c r="O47" s="196">
        <v>40</v>
      </c>
      <c r="P47" s="196">
        <v>45</v>
      </c>
      <c r="Q47" s="196">
        <v>30</v>
      </c>
      <c r="R47" s="196">
        <v>30</v>
      </c>
      <c r="S47" s="196">
        <v>110</v>
      </c>
      <c r="T47" s="197">
        <v>520</v>
      </c>
      <c r="U47" s="122" t="s">
        <v>355</v>
      </c>
      <c r="V47" s="128" t="s">
        <v>355</v>
      </c>
      <c r="W47" s="128">
        <v>5</v>
      </c>
      <c r="X47" s="128" t="s">
        <v>355</v>
      </c>
      <c r="Y47" s="128">
        <v>425</v>
      </c>
      <c r="Z47" s="128">
        <v>60</v>
      </c>
      <c r="AA47" s="128">
        <v>85</v>
      </c>
      <c r="AB47" s="128" t="s">
        <v>355</v>
      </c>
      <c r="AC47" s="129">
        <v>248700</v>
      </c>
      <c r="AD47" s="130">
        <v>126600</v>
      </c>
      <c r="AE47" s="131">
        <v>129600</v>
      </c>
    </row>
    <row r="48" spans="1:31">
      <c r="A48" s="116" t="s">
        <v>48</v>
      </c>
      <c r="B48" s="117" t="s">
        <v>419</v>
      </c>
      <c r="C48" s="118" t="s">
        <v>38</v>
      </c>
      <c r="D48" s="119" t="s">
        <v>363</v>
      </c>
      <c r="E48" s="120">
        <v>2124</v>
      </c>
      <c r="F48" s="121">
        <v>1.424394431181094E-2</v>
      </c>
      <c r="G48" s="122">
        <v>25</v>
      </c>
      <c r="H48" s="123">
        <v>1.6795865633074936E-2</v>
      </c>
      <c r="I48" s="124" t="s">
        <v>355</v>
      </c>
      <c r="J48" s="197" t="s">
        <v>355</v>
      </c>
      <c r="K48" s="195">
        <v>15</v>
      </c>
      <c r="L48" s="196">
        <v>15</v>
      </c>
      <c r="M48" s="196">
        <v>20</v>
      </c>
      <c r="N48" s="196">
        <v>20</v>
      </c>
      <c r="O48" s="196">
        <v>5</v>
      </c>
      <c r="P48" s="196">
        <v>5</v>
      </c>
      <c r="Q48" s="196">
        <v>15</v>
      </c>
      <c r="R48" s="196">
        <v>15</v>
      </c>
      <c r="S48" s="196">
        <v>30</v>
      </c>
      <c r="T48" s="197">
        <v>140</v>
      </c>
      <c r="U48" s="122" t="s">
        <v>355</v>
      </c>
      <c r="V48" s="128" t="s">
        <v>355</v>
      </c>
      <c r="W48" s="128">
        <v>10</v>
      </c>
      <c r="X48" s="128" t="s">
        <v>355</v>
      </c>
      <c r="Y48" s="128">
        <v>110</v>
      </c>
      <c r="Z48" s="128">
        <v>10</v>
      </c>
      <c r="AA48" s="128">
        <v>20</v>
      </c>
      <c r="AB48" s="128" t="s">
        <v>355</v>
      </c>
      <c r="AC48" s="129">
        <v>144900</v>
      </c>
      <c r="AD48" s="130">
        <v>119900</v>
      </c>
      <c r="AE48" s="131" t="s">
        <v>355</v>
      </c>
    </row>
    <row r="49" spans="1:31" ht="15" customHeight="1">
      <c r="A49" s="116" t="s">
        <v>49</v>
      </c>
      <c r="B49" s="117" t="s">
        <v>420</v>
      </c>
      <c r="C49" s="118" t="s">
        <v>38</v>
      </c>
      <c r="D49" s="119" t="s">
        <v>363</v>
      </c>
      <c r="E49" s="120" t="s">
        <v>376</v>
      </c>
      <c r="F49" s="121">
        <v>0</v>
      </c>
      <c r="G49" s="122" t="s">
        <v>355</v>
      </c>
      <c r="H49" s="123" t="s">
        <v>355</v>
      </c>
      <c r="I49" s="124" t="s">
        <v>355</v>
      </c>
      <c r="J49" s="197" t="s">
        <v>355</v>
      </c>
      <c r="K49" s="195" t="s">
        <v>355</v>
      </c>
      <c r="L49" s="196" t="s">
        <v>355</v>
      </c>
      <c r="M49" s="196" t="s">
        <v>355</v>
      </c>
      <c r="N49" s="196" t="s">
        <v>355</v>
      </c>
      <c r="O49" s="196" t="s">
        <v>355</v>
      </c>
      <c r="P49" s="196" t="s">
        <v>355</v>
      </c>
      <c r="Q49" s="196" t="s">
        <v>355</v>
      </c>
      <c r="R49" s="196" t="s">
        <v>355</v>
      </c>
      <c r="S49" s="196" t="s">
        <v>355</v>
      </c>
      <c r="T49" s="197" t="s">
        <v>355</v>
      </c>
      <c r="U49" s="122" t="s">
        <v>355</v>
      </c>
      <c r="V49" s="128" t="s">
        <v>355</v>
      </c>
      <c r="W49" s="128" t="s">
        <v>355</v>
      </c>
      <c r="X49" s="128" t="s">
        <v>355</v>
      </c>
      <c r="Y49" s="128" t="s">
        <v>355</v>
      </c>
      <c r="Z49" s="128" t="s">
        <v>355</v>
      </c>
      <c r="AA49" s="128" t="s">
        <v>355</v>
      </c>
      <c r="AB49" s="128" t="s">
        <v>355</v>
      </c>
      <c r="AC49" s="129" t="s">
        <v>355</v>
      </c>
      <c r="AD49" s="130" t="s">
        <v>355</v>
      </c>
      <c r="AE49" s="131" t="s">
        <v>355</v>
      </c>
    </row>
    <row r="50" spans="1:31">
      <c r="A50" s="116" t="s">
        <v>50</v>
      </c>
      <c r="B50" s="117" t="s">
        <v>421</v>
      </c>
      <c r="C50" s="118" t="s">
        <v>38</v>
      </c>
      <c r="D50" s="119" t="s">
        <v>363</v>
      </c>
      <c r="E50" s="120">
        <v>14287</v>
      </c>
      <c r="F50" s="121">
        <v>8.0552313616706978E-2</v>
      </c>
      <c r="G50" s="122">
        <v>190</v>
      </c>
      <c r="H50" s="123">
        <v>2.1654445462878095E-2</v>
      </c>
      <c r="I50" s="124" t="s">
        <v>355</v>
      </c>
      <c r="J50" s="197" t="s">
        <v>355</v>
      </c>
      <c r="K50" s="195">
        <v>55</v>
      </c>
      <c r="L50" s="196">
        <v>95</v>
      </c>
      <c r="M50" s="196">
        <v>75</v>
      </c>
      <c r="N50" s="196">
        <v>80</v>
      </c>
      <c r="O50" s="196">
        <v>50</v>
      </c>
      <c r="P50" s="196">
        <v>55</v>
      </c>
      <c r="Q50" s="196">
        <v>40</v>
      </c>
      <c r="R50" s="196">
        <v>55</v>
      </c>
      <c r="S50" s="196">
        <v>85</v>
      </c>
      <c r="T50" s="197">
        <v>590</v>
      </c>
      <c r="U50" s="122" t="s">
        <v>355</v>
      </c>
      <c r="V50" s="128" t="s">
        <v>355</v>
      </c>
      <c r="W50" s="128">
        <v>20</v>
      </c>
      <c r="X50" s="128">
        <v>10</v>
      </c>
      <c r="Y50" s="128">
        <v>485</v>
      </c>
      <c r="Z50" s="128">
        <v>60</v>
      </c>
      <c r="AA50" s="128">
        <v>90</v>
      </c>
      <c r="AB50" s="128" t="s">
        <v>355</v>
      </c>
      <c r="AC50" s="129">
        <v>251300</v>
      </c>
      <c r="AD50" s="130">
        <v>156500</v>
      </c>
      <c r="AE50" s="131">
        <v>121100</v>
      </c>
    </row>
    <row r="51" spans="1:31">
      <c r="A51" s="116" t="s">
        <v>51</v>
      </c>
      <c r="B51" s="117" t="s">
        <v>422</v>
      </c>
      <c r="C51" s="118" t="s">
        <v>38</v>
      </c>
      <c r="D51" s="119" t="s">
        <v>363</v>
      </c>
      <c r="E51" s="120">
        <v>2081</v>
      </c>
      <c r="F51" s="121">
        <v>7.6261745261584019E-3</v>
      </c>
      <c r="G51" s="122">
        <v>20</v>
      </c>
      <c r="H51" s="123">
        <v>1.5907447577729574E-2</v>
      </c>
      <c r="I51" s="124" t="s">
        <v>355</v>
      </c>
      <c r="J51" s="197" t="s">
        <v>355</v>
      </c>
      <c r="K51" s="195">
        <v>25</v>
      </c>
      <c r="L51" s="196">
        <v>30</v>
      </c>
      <c r="M51" s="196">
        <v>30</v>
      </c>
      <c r="N51" s="196">
        <v>15</v>
      </c>
      <c r="O51" s="196">
        <v>20</v>
      </c>
      <c r="P51" s="196">
        <v>5</v>
      </c>
      <c r="Q51" s="196">
        <v>10</v>
      </c>
      <c r="R51" s="196" t="s">
        <v>355</v>
      </c>
      <c r="S51" s="196">
        <v>30</v>
      </c>
      <c r="T51" s="197">
        <v>165</v>
      </c>
      <c r="U51" s="122" t="s">
        <v>355</v>
      </c>
      <c r="V51" s="128" t="s">
        <v>355</v>
      </c>
      <c r="W51" s="128" t="s">
        <v>355</v>
      </c>
      <c r="X51" s="128" t="s">
        <v>355</v>
      </c>
      <c r="Y51" s="128">
        <v>135</v>
      </c>
      <c r="Z51" s="128">
        <v>15</v>
      </c>
      <c r="AA51" s="128">
        <v>30</v>
      </c>
      <c r="AB51" s="128" t="s">
        <v>355</v>
      </c>
      <c r="AC51" s="129">
        <v>265400</v>
      </c>
      <c r="AD51" s="130">
        <v>185200</v>
      </c>
      <c r="AE51" s="131" t="s">
        <v>355</v>
      </c>
    </row>
    <row r="52" spans="1:31" ht="15" customHeight="1">
      <c r="A52" s="116" t="s">
        <v>52</v>
      </c>
      <c r="B52" s="117" t="s">
        <v>423</v>
      </c>
      <c r="C52" s="118" t="s">
        <v>38</v>
      </c>
      <c r="D52" s="119" t="s">
        <v>358</v>
      </c>
      <c r="E52" s="120">
        <v>1339</v>
      </c>
      <c r="F52" s="121">
        <v>4.3356204081764814E-3</v>
      </c>
      <c r="G52" s="122">
        <v>10</v>
      </c>
      <c r="H52" s="123">
        <v>1.2145748987854251E-2</v>
      </c>
      <c r="I52" s="124" t="s">
        <v>355</v>
      </c>
      <c r="J52" s="197" t="s">
        <v>355</v>
      </c>
      <c r="K52" s="195">
        <v>35</v>
      </c>
      <c r="L52" s="196">
        <v>35</v>
      </c>
      <c r="M52" s="196">
        <v>25</v>
      </c>
      <c r="N52" s="196">
        <v>20</v>
      </c>
      <c r="O52" s="196">
        <v>30</v>
      </c>
      <c r="P52" s="196">
        <v>20</v>
      </c>
      <c r="Q52" s="196">
        <v>20</v>
      </c>
      <c r="R52" s="196">
        <v>20</v>
      </c>
      <c r="S52" s="196">
        <v>30</v>
      </c>
      <c r="T52" s="197">
        <v>230</v>
      </c>
      <c r="U52" s="122" t="s">
        <v>355</v>
      </c>
      <c r="V52" s="128" t="s">
        <v>355</v>
      </c>
      <c r="W52" s="128">
        <v>5</v>
      </c>
      <c r="X52" s="128" t="s">
        <v>355</v>
      </c>
      <c r="Y52" s="128">
        <v>190</v>
      </c>
      <c r="Z52" s="128">
        <v>30</v>
      </c>
      <c r="AA52" s="128">
        <v>35</v>
      </c>
      <c r="AB52" s="128" t="s">
        <v>355</v>
      </c>
      <c r="AC52" s="129">
        <v>358200</v>
      </c>
      <c r="AD52" s="130">
        <v>163400</v>
      </c>
      <c r="AE52" s="131">
        <v>135500</v>
      </c>
    </row>
    <row r="53" spans="1:31">
      <c r="A53" s="116" t="s">
        <v>53</v>
      </c>
      <c r="B53" s="117" t="s">
        <v>424</v>
      </c>
      <c r="C53" s="118" t="s">
        <v>54</v>
      </c>
      <c r="D53" s="119" t="s">
        <v>361</v>
      </c>
      <c r="E53" s="120">
        <v>45224</v>
      </c>
      <c r="F53" s="121">
        <v>0.19869074293748079</v>
      </c>
      <c r="G53" s="122">
        <v>1115</v>
      </c>
      <c r="H53" s="123">
        <v>3.8755382692040562E-2</v>
      </c>
      <c r="I53" s="124">
        <v>4.0611307042855618</v>
      </c>
      <c r="J53" s="197">
        <v>38</v>
      </c>
      <c r="K53" s="195">
        <v>185</v>
      </c>
      <c r="L53" s="196">
        <v>250</v>
      </c>
      <c r="M53" s="196">
        <v>145</v>
      </c>
      <c r="N53" s="196">
        <v>235</v>
      </c>
      <c r="O53" s="196">
        <v>135</v>
      </c>
      <c r="P53" s="196">
        <v>110</v>
      </c>
      <c r="Q53" s="196">
        <v>85</v>
      </c>
      <c r="R53" s="196">
        <v>105</v>
      </c>
      <c r="S53" s="196">
        <v>245</v>
      </c>
      <c r="T53" s="197">
        <v>1490</v>
      </c>
      <c r="U53" s="122" t="s">
        <v>355</v>
      </c>
      <c r="V53" s="128" t="s">
        <v>355</v>
      </c>
      <c r="W53" s="128">
        <v>40</v>
      </c>
      <c r="X53" s="128">
        <v>20</v>
      </c>
      <c r="Y53" s="128">
        <v>1155</v>
      </c>
      <c r="Z53" s="128">
        <v>180</v>
      </c>
      <c r="AA53" s="128">
        <v>290</v>
      </c>
      <c r="AB53" s="128">
        <v>5</v>
      </c>
      <c r="AC53" s="129">
        <v>242800</v>
      </c>
      <c r="AD53" s="130">
        <v>117600</v>
      </c>
      <c r="AE53" s="131">
        <v>103700</v>
      </c>
    </row>
    <row r="54" spans="1:31">
      <c r="A54" s="116" t="s">
        <v>55</v>
      </c>
      <c r="B54" s="117" t="s">
        <v>425</v>
      </c>
      <c r="C54" s="118" t="s">
        <v>54</v>
      </c>
      <c r="D54" s="119" t="s">
        <v>361</v>
      </c>
      <c r="E54" s="120">
        <v>50873</v>
      </c>
      <c r="F54" s="121">
        <v>0.17506615782210858</v>
      </c>
      <c r="G54" s="122">
        <v>1045</v>
      </c>
      <c r="H54" s="123">
        <v>3.2528170329328268E-2</v>
      </c>
      <c r="I54" s="124">
        <v>0.85731781996325784</v>
      </c>
      <c r="J54" s="197">
        <v>21</v>
      </c>
      <c r="K54" s="195">
        <v>250</v>
      </c>
      <c r="L54" s="196">
        <v>380</v>
      </c>
      <c r="M54" s="196">
        <v>225</v>
      </c>
      <c r="N54" s="196">
        <v>250</v>
      </c>
      <c r="O54" s="196">
        <v>160</v>
      </c>
      <c r="P54" s="196">
        <v>145</v>
      </c>
      <c r="Q54" s="196">
        <v>135</v>
      </c>
      <c r="R54" s="196">
        <v>105</v>
      </c>
      <c r="S54" s="196">
        <v>345</v>
      </c>
      <c r="T54" s="197">
        <v>1985</v>
      </c>
      <c r="U54" s="122">
        <v>5</v>
      </c>
      <c r="V54" s="128">
        <v>5</v>
      </c>
      <c r="W54" s="128">
        <v>35</v>
      </c>
      <c r="X54" s="128">
        <v>20</v>
      </c>
      <c r="Y54" s="128">
        <v>1565</v>
      </c>
      <c r="Z54" s="128">
        <v>220</v>
      </c>
      <c r="AA54" s="128">
        <v>375</v>
      </c>
      <c r="AB54" s="128" t="s">
        <v>355</v>
      </c>
      <c r="AC54" s="129">
        <v>228600</v>
      </c>
      <c r="AD54" s="130">
        <v>122900</v>
      </c>
      <c r="AE54" s="131">
        <v>103900</v>
      </c>
    </row>
    <row r="55" spans="1:31" ht="15" customHeight="1">
      <c r="A55" s="116" t="s">
        <v>56</v>
      </c>
      <c r="B55" s="117" t="s">
        <v>426</v>
      </c>
      <c r="C55" s="118" t="s">
        <v>54</v>
      </c>
      <c r="D55" s="119" t="s">
        <v>358</v>
      </c>
      <c r="E55" s="120">
        <v>29364</v>
      </c>
      <c r="F55" s="121">
        <v>0.11533159207399697</v>
      </c>
      <c r="G55" s="122">
        <v>640</v>
      </c>
      <c r="H55" s="123">
        <v>3.4349506225848002E-2</v>
      </c>
      <c r="I55" s="124">
        <v>1.0852713178294573</v>
      </c>
      <c r="J55" s="197">
        <v>7</v>
      </c>
      <c r="K55" s="195">
        <v>90</v>
      </c>
      <c r="L55" s="196">
        <v>175</v>
      </c>
      <c r="M55" s="196">
        <v>100</v>
      </c>
      <c r="N55" s="196">
        <v>140</v>
      </c>
      <c r="O55" s="196">
        <v>85</v>
      </c>
      <c r="P55" s="196">
        <v>100</v>
      </c>
      <c r="Q55" s="196">
        <v>75</v>
      </c>
      <c r="R55" s="196">
        <v>85</v>
      </c>
      <c r="S55" s="196">
        <v>185</v>
      </c>
      <c r="T55" s="197">
        <v>1035</v>
      </c>
      <c r="U55" s="122" t="s">
        <v>355</v>
      </c>
      <c r="V55" s="128" t="s">
        <v>355</v>
      </c>
      <c r="W55" s="128">
        <v>15</v>
      </c>
      <c r="X55" s="128">
        <v>10</v>
      </c>
      <c r="Y55" s="128">
        <v>820</v>
      </c>
      <c r="Z55" s="128">
        <v>120</v>
      </c>
      <c r="AA55" s="128">
        <v>195</v>
      </c>
      <c r="AB55" s="128" t="s">
        <v>355</v>
      </c>
      <c r="AC55" s="129">
        <v>213700</v>
      </c>
      <c r="AD55" s="130">
        <v>125100</v>
      </c>
      <c r="AE55" s="131">
        <v>102400</v>
      </c>
    </row>
    <row r="56" spans="1:31">
      <c r="A56" s="116" t="s">
        <v>57</v>
      </c>
      <c r="B56" s="117" t="s">
        <v>427</v>
      </c>
      <c r="C56" s="118" t="s">
        <v>54</v>
      </c>
      <c r="D56" s="119" t="s">
        <v>358</v>
      </c>
      <c r="E56" s="120">
        <v>9949</v>
      </c>
      <c r="F56" s="121">
        <v>1.79097653134884E-2</v>
      </c>
      <c r="G56" s="122">
        <v>140</v>
      </c>
      <c r="H56" s="123">
        <v>2.0783132530120482E-2</v>
      </c>
      <c r="I56" s="124" t="s">
        <v>355</v>
      </c>
      <c r="J56" s="197" t="s">
        <v>355</v>
      </c>
      <c r="K56" s="195">
        <v>105</v>
      </c>
      <c r="L56" s="196">
        <v>50</v>
      </c>
      <c r="M56" s="196">
        <v>35</v>
      </c>
      <c r="N56" s="196">
        <v>80</v>
      </c>
      <c r="O56" s="196">
        <v>45</v>
      </c>
      <c r="P56" s="196">
        <v>30</v>
      </c>
      <c r="Q56" s="196">
        <v>25</v>
      </c>
      <c r="R56" s="196">
        <v>25</v>
      </c>
      <c r="S56" s="196">
        <v>65</v>
      </c>
      <c r="T56" s="197">
        <v>450</v>
      </c>
      <c r="U56" s="122" t="s">
        <v>355</v>
      </c>
      <c r="V56" s="128" t="s">
        <v>355</v>
      </c>
      <c r="W56" s="128">
        <v>5</v>
      </c>
      <c r="X56" s="128" t="s">
        <v>355</v>
      </c>
      <c r="Y56" s="128">
        <v>305</v>
      </c>
      <c r="Z56" s="128">
        <v>30</v>
      </c>
      <c r="AA56" s="128">
        <v>140</v>
      </c>
      <c r="AB56" s="128">
        <v>5</v>
      </c>
      <c r="AC56" s="129">
        <v>333900</v>
      </c>
      <c r="AD56" s="130">
        <v>145800</v>
      </c>
      <c r="AE56" s="131">
        <v>130500</v>
      </c>
    </row>
    <row r="57" spans="1:31" ht="15" customHeight="1">
      <c r="A57" s="116" t="s">
        <v>58</v>
      </c>
      <c r="B57" s="117" t="s">
        <v>428</v>
      </c>
      <c r="C57" s="118" t="s">
        <v>59</v>
      </c>
      <c r="D57" s="119" t="s">
        <v>363</v>
      </c>
      <c r="E57" s="120">
        <v>18421</v>
      </c>
      <c r="F57" s="121">
        <v>9.6097866346705613E-2</v>
      </c>
      <c r="G57" s="122">
        <v>515</v>
      </c>
      <c r="H57" s="123">
        <v>4.4129032258064513E-2</v>
      </c>
      <c r="I57" s="124" t="s">
        <v>355</v>
      </c>
      <c r="J57" s="197" t="s">
        <v>355</v>
      </c>
      <c r="K57" s="195">
        <v>40</v>
      </c>
      <c r="L57" s="196">
        <v>145</v>
      </c>
      <c r="M57" s="196">
        <v>60</v>
      </c>
      <c r="N57" s="196">
        <v>90</v>
      </c>
      <c r="O57" s="196">
        <v>55</v>
      </c>
      <c r="P57" s="196">
        <v>45</v>
      </c>
      <c r="Q57" s="196">
        <v>40</v>
      </c>
      <c r="R57" s="196">
        <v>45</v>
      </c>
      <c r="S57" s="196">
        <v>105</v>
      </c>
      <c r="T57" s="197">
        <v>630</v>
      </c>
      <c r="U57" s="122" t="s">
        <v>355</v>
      </c>
      <c r="V57" s="128" t="s">
        <v>355</v>
      </c>
      <c r="W57" s="128">
        <v>20</v>
      </c>
      <c r="X57" s="128">
        <v>20</v>
      </c>
      <c r="Y57" s="128">
        <v>505</v>
      </c>
      <c r="Z57" s="128">
        <v>120</v>
      </c>
      <c r="AA57" s="128">
        <v>100</v>
      </c>
      <c r="AB57" s="128" t="s">
        <v>355</v>
      </c>
      <c r="AC57" s="129">
        <v>238200</v>
      </c>
      <c r="AD57" s="130">
        <v>135800</v>
      </c>
      <c r="AE57" s="131">
        <v>97100</v>
      </c>
    </row>
    <row r="58" spans="1:31" ht="15" customHeight="1">
      <c r="A58" s="116" t="s">
        <v>60</v>
      </c>
      <c r="B58" s="117" t="s">
        <v>429</v>
      </c>
      <c r="C58" s="118" t="s">
        <v>59</v>
      </c>
      <c r="D58" s="119" t="s">
        <v>363</v>
      </c>
      <c r="E58" s="120">
        <v>5688</v>
      </c>
      <c r="F58" s="121">
        <v>1.946751819945992E-2</v>
      </c>
      <c r="G58" s="122">
        <v>100</v>
      </c>
      <c r="H58" s="123">
        <v>2.7932960893854747E-2</v>
      </c>
      <c r="I58" s="124">
        <v>3.7735849056603774</v>
      </c>
      <c r="J58" s="197">
        <v>10</v>
      </c>
      <c r="K58" s="195">
        <v>15</v>
      </c>
      <c r="L58" s="196">
        <v>40</v>
      </c>
      <c r="M58" s="196">
        <v>30</v>
      </c>
      <c r="N58" s="196">
        <v>35</v>
      </c>
      <c r="O58" s="196">
        <v>30</v>
      </c>
      <c r="P58" s="196">
        <v>25</v>
      </c>
      <c r="Q58" s="196">
        <v>20</v>
      </c>
      <c r="R58" s="196">
        <v>15</v>
      </c>
      <c r="S58" s="196">
        <v>70</v>
      </c>
      <c r="T58" s="197">
        <v>280</v>
      </c>
      <c r="U58" s="122">
        <v>5</v>
      </c>
      <c r="V58" s="128" t="s">
        <v>355</v>
      </c>
      <c r="W58" s="128">
        <v>15</v>
      </c>
      <c r="X58" s="128">
        <v>10</v>
      </c>
      <c r="Y58" s="128">
        <v>235</v>
      </c>
      <c r="Z58" s="128">
        <v>85</v>
      </c>
      <c r="AA58" s="128">
        <v>25</v>
      </c>
      <c r="AB58" s="128" t="s">
        <v>355</v>
      </c>
      <c r="AC58" s="129">
        <v>264400</v>
      </c>
      <c r="AD58" s="130">
        <v>196200</v>
      </c>
      <c r="AE58" s="131">
        <v>145700</v>
      </c>
    </row>
    <row r="59" spans="1:31">
      <c r="A59" s="116" t="s">
        <v>61</v>
      </c>
      <c r="B59" s="117" t="s">
        <v>430</v>
      </c>
      <c r="C59" s="118" t="s">
        <v>59</v>
      </c>
      <c r="D59" s="119" t="s">
        <v>363</v>
      </c>
      <c r="E59" s="120">
        <v>19399</v>
      </c>
      <c r="F59" s="121">
        <v>9.7738792208708264E-2</v>
      </c>
      <c r="G59" s="122">
        <v>560</v>
      </c>
      <c r="H59" s="123">
        <v>4.4776119402985072E-2</v>
      </c>
      <c r="I59" s="124" t="s">
        <v>355</v>
      </c>
      <c r="J59" s="197" t="s">
        <v>355</v>
      </c>
      <c r="K59" s="195">
        <v>15</v>
      </c>
      <c r="L59" s="196">
        <v>70</v>
      </c>
      <c r="M59" s="196">
        <v>50</v>
      </c>
      <c r="N59" s="196">
        <v>65</v>
      </c>
      <c r="O59" s="196">
        <v>40</v>
      </c>
      <c r="P59" s="196">
        <v>50</v>
      </c>
      <c r="Q59" s="196">
        <v>35</v>
      </c>
      <c r="R59" s="196">
        <v>15</v>
      </c>
      <c r="S59" s="196">
        <v>65</v>
      </c>
      <c r="T59" s="197">
        <v>395</v>
      </c>
      <c r="U59" s="122">
        <v>5</v>
      </c>
      <c r="V59" s="128">
        <v>5</v>
      </c>
      <c r="W59" s="128">
        <v>10</v>
      </c>
      <c r="X59" s="128">
        <v>5</v>
      </c>
      <c r="Y59" s="128">
        <v>325</v>
      </c>
      <c r="Z59" s="128">
        <v>75</v>
      </c>
      <c r="AA59" s="128">
        <v>50</v>
      </c>
      <c r="AB59" s="128" t="s">
        <v>355</v>
      </c>
      <c r="AC59" s="129">
        <v>207100</v>
      </c>
      <c r="AD59" s="130">
        <v>127400</v>
      </c>
      <c r="AE59" s="131">
        <v>118500</v>
      </c>
    </row>
    <row r="60" spans="1:31" ht="15" customHeight="1">
      <c r="A60" s="116" t="s">
        <v>62</v>
      </c>
      <c r="B60" s="117" t="s">
        <v>431</v>
      </c>
      <c r="C60" s="118" t="s">
        <v>59</v>
      </c>
      <c r="D60" s="119" t="s">
        <v>363</v>
      </c>
      <c r="E60" s="120" t="s">
        <v>376</v>
      </c>
      <c r="F60" s="121">
        <v>0</v>
      </c>
      <c r="G60" s="122" t="s">
        <v>355</v>
      </c>
      <c r="H60" s="123" t="s">
        <v>355</v>
      </c>
      <c r="I60" s="124" t="s">
        <v>355</v>
      </c>
      <c r="J60" s="197" t="s">
        <v>355</v>
      </c>
      <c r="K60" s="195">
        <v>10</v>
      </c>
      <c r="L60" s="196" t="s">
        <v>355</v>
      </c>
      <c r="M60" s="196">
        <v>10</v>
      </c>
      <c r="N60" s="196">
        <v>10</v>
      </c>
      <c r="O60" s="196">
        <v>10</v>
      </c>
      <c r="P60" s="196">
        <v>5</v>
      </c>
      <c r="Q60" s="196">
        <v>10</v>
      </c>
      <c r="R60" s="196" t="s">
        <v>355</v>
      </c>
      <c r="S60" s="196">
        <v>10</v>
      </c>
      <c r="T60" s="197">
        <v>65</v>
      </c>
      <c r="U60" s="122" t="s">
        <v>355</v>
      </c>
      <c r="V60" s="128" t="s">
        <v>355</v>
      </c>
      <c r="W60" s="128" t="s">
        <v>355</v>
      </c>
      <c r="X60" s="128" t="s">
        <v>355</v>
      </c>
      <c r="Y60" s="128">
        <v>50</v>
      </c>
      <c r="Z60" s="128">
        <v>10</v>
      </c>
      <c r="AA60" s="128">
        <v>10</v>
      </c>
      <c r="AB60" s="128" t="s">
        <v>355</v>
      </c>
      <c r="AC60" s="129" t="s">
        <v>355</v>
      </c>
      <c r="AD60" s="130" t="s">
        <v>355</v>
      </c>
      <c r="AE60" s="131" t="s">
        <v>355</v>
      </c>
    </row>
    <row r="61" spans="1:31" ht="15" customHeight="1">
      <c r="A61" s="116" t="s">
        <v>63</v>
      </c>
      <c r="B61" s="117" t="s">
        <v>432</v>
      </c>
      <c r="C61" s="118" t="s">
        <v>59</v>
      </c>
      <c r="D61" s="119" t="s">
        <v>363</v>
      </c>
      <c r="E61" s="120">
        <v>1523</v>
      </c>
      <c r="F61" s="121">
        <v>5.3719635002768872E-3</v>
      </c>
      <c r="G61" s="122">
        <v>35</v>
      </c>
      <c r="H61" s="123">
        <v>3.6253776435045321E-2</v>
      </c>
      <c r="I61" s="124" t="s">
        <v>355</v>
      </c>
      <c r="J61" s="197" t="s">
        <v>355</v>
      </c>
      <c r="K61" s="195">
        <v>5</v>
      </c>
      <c r="L61" s="196">
        <v>10</v>
      </c>
      <c r="M61" s="196">
        <v>15</v>
      </c>
      <c r="N61" s="196">
        <v>5</v>
      </c>
      <c r="O61" s="196">
        <v>10</v>
      </c>
      <c r="P61" s="196">
        <v>5</v>
      </c>
      <c r="Q61" s="196">
        <v>5</v>
      </c>
      <c r="R61" s="196">
        <v>10</v>
      </c>
      <c r="S61" s="196">
        <v>30</v>
      </c>
      <c r="T61" s="197">
        <v>100</v>
      </c>
      <c r="U61" s="122" t="s">
        <v>355</v>
      </c>
      <c r="V61" s="128" t="s">
        <v>355</v>
      </c>
      <c r="W61" s="128">
        <v>5</v>
      </c>
      <c r="X61" s="128" t="s">
        <v>355</v>
      </c>
      <c r="Y61" s="128">
        <v>80</v>
      </c>
      <c r="Z61" s="128">
        <v>15</v>
      </c>
      <c r="AA61" s="128">
        <v>10</v>
      </c>
      <c r="AB61" s="128" t="s">
        <v>355</v>
      </c>
      <c r="AC61" s="129">
        <v>232100</v>
      </c>
      <c r="AD61" s="130">
        <v>141800</v>
      </c>
      <c r="AE61" s="131" t="s">
        <v>355</v>
      </c>
    </row>
    <row r="62" spans="1:31">
      <c r="A62" s="116" t="s">
        <v>64</v>
      </c>
      <c r="B62" s="117" t="s">
        <v>433</v>
      </c>
      <c r="C62" s="118" t="s">
        <v>65</v>
      </c>
      <c r="D62" s="119" t="s">
        <v>363</v>
      </c>
      <c r="E62" s="120" t="s">
        <v>376</v>
      </c>
      <c r="F62" s="121">
        <v>0</v>
      </c>
      <c r="G62" s="122" t="s">
        <v>355</v>
      </c>
      <c r="H62" s="123" t="s">
        <v>355</v>
      </c>
      <c r="I62" s="124" t="s">
        <v>355</v>
      </c>
      <c r="J62" s="197" t="s">
        <v>355</v>
      </c>
      <c r="K62" s="195">
        <v>15</v>
      </c>
      <c r="L62" s="196">
        <v>5</v>
      </c>
      <c r="M62" s="196" t="s">
        <v>355</v>
      </c>
      <c r="N62" s="196">
        <v>5</v>
      </c>
      <c r="O62" s="196">
        <v>5</v>
      </c>
      <c r="P62" s="196" t="s">
        <v>355</v>
      </c>
      <c r="Q62" s="196">
        <v>10</v>
      </c>
      <c r="R62" s="196" t="s">
        <v>355</v>
      </c>
      <c r="S62" s="196">
        <v>15</v>
      </c>
      <c r="T62" s="197">
        <v>65</v>
      </c>
      <c r="U62" s="122" t="s">
        <v>355</v>
      </c>
      <c r="V62" s="128" t="s">
        <v>355</v>
      </c>
      <c r="W62" s="128" t="s">
        <v>355</v>
      </c>
      <c r="X62" s="128" t="s">
        <v>355</v>
      </c>
      <c r="Y62" s="128">
        <v>45</v>
      </c>
      <c r="Z62" s="128" t="s">
        <v>355</v>
      </c>
      <c r="AA62" s="128">
        <v>15</v>
      </c>
      <c r="AB62" s="128" t="s">
        <v>355</v>
      </c>
      <c r="AC62" s="129" t="s">
        <v>355</v>
      </c>
      <c r="AD62" s="130" t="s">
        <v>355</v>
      </c>
      <c r="AE62" s="131" t="s">
        <v>355</v>
      </c>
    </row>
    <row r="63" spans="1:31" ht="15" customHeight="1">
      <c r="A63" s="116" t="s">
        <v>66</v>
      </c>
      <c r="B63" s="117" t="s">
        <v>434</v>
      </c>
      <c r="C63" s="118" t="s">
        <v>65</v>
      </c>
      <c r="D63" s="119" t="s">
        <v>358</v>
      </c>
      <c r="E63" s="120" t="s">
        <v>376</v>
      </c>
      <c r="F63" s="121">
        <v>0</v>
      </c>
      <c r="G63" s="122" t="s">
        <v>355</v>
      </c>
      <c r="H63" s="123" t="s">
        <v>355</v>
      </c>
      <c r="I63" s="124" t="s">
        <v>355</v>
      </c>
      <c r="J63" s="197" t="s">
        <v>355</v>
      </c>
      <c r="K63" s="195">
        <v>10</v>
      </c>
      <c r="L63" s="196">
        <v>25</v>
      </c>
      <c r="M63" s="196">
        <v>25</v>
      </c>
      <c r="N63" s="196">
        <v>25</v>
      </c>
      <c r="O63" s="196">
        <v>15</v>
      </c>
      <c r="P63" s="196">
        <v>5</v>
      </c>
      <c r="Q63" s="196">
        <v>15</v>
      </c>
      <c r="R63" s="196">
        <v>10</v>
      </c>
      <c r="S63" s="196">
        <v>45</v>
      </c>
      <c r="T63" s="197">
        <v>185</v>
      </c>
      <c r="U63" s="122" t="s">
        <v>355</v>
      </c>
      <c r="V63" s="128" t="s">
        <v>355</v>
      </c>
      <c r="W63" s="128">
        <v>10</v>
      </c>
      <c r="X63" s="128">
        <v>10</v>
      </c>
      <c r="Y63" s="128">
        <v>140</v>
      </c>
      <c r="Z63" s="128">
        <v>25</v>
      </c>
      <c r="AA63" s="128">
        <v>30</v>
      </c>
      <c r="AB63" s="128" t="s">
        <v>355</v>
      </c>
      <c r="AC63" s="129">
        <v>312400</v>
      </c>
      <c r="AD63" s="130" t="s">
        <v>355</v>
      </c>
      <c r="AE63" s="131">
        <v>111000</v>
      </c>
    </row>
    <row r="64" spans="1:31">
      <c r="A64" s="116" t="s">
        <v>67</v>
      </c>
      <c r="B64" s="117" t="s">
        <v>435</v>
      </c>
      <c r="C64" s="118" t="s">
        <v>65</v>
      </c>
      <c r="D64" s="119" t="s">
        <v>363</v>
      </c>
      <c r="E64" s="120" t="s">
        <v>376</v>
      </c>
      <c r="F64" s="121">
        <v>0</v>
      </c>
      <c r="G64" s="122" t="s">
        <v>355</v>
      </c>
      <c r="H64" s="123" t="s">
        <v>355</v>
      </c>
      <c r="I64" s="124" t="s">
        <v>355</v>
      </c>
      <c r="J64" s="197" t="s">
        <v>355</v>
      </c>
      <c r="K64" s="195" t="s">
        <v>355</v>
      </c>
      <c r="L64" s="196" t="s">
        <v>355</v>
      </c>
      <c r="M64" s="196" t="s">
        <v>355</v>
      </c>
      <c r="N64" s="196" t="s">
        <v>355</v>
      </c>
      <c r="O64" s="196" t="s">
        <v>355</v>
      </c>
      <c r="P64" s="196" t="s">
        <v>355</v>
      </c>
      <c r="Q64" s="196" t="s">
        <v>355</v>
      </c>
      <c r="R64" s="196" t="s">
        <v>355</v>
      </c>
      <c r="S64" s="196" t="s">
        <v>355</v>
      </c>
      <c r="T64" s="197" t="s">
        <v>355</v>
      </c>
      <c r="U64" s="122" t="s">
        <v>355</v>
      </c>
      <c r="V64" s="128" t="s">
        <v>355</v>
      </c>
      <c r="W64" s="128" t="s">
        <v>355</v>
      </c>
      <c r="X64" s="128" t="s">
        <v>355</v>
      </c>
      <c r="Y64" s="128" t="s">
        <v>355</v>
      </c>
      <c r="Z64" s="128" t="s">
        <v>355</v>
      </c>
      <c r="AA64" s="128" t="s">
        <v>355</v>
      </c>
      <c r="AB64" s="128" t="s">
        <v>355</v>
      </c>
      <c r="AC64" s="129" t="s">
        <v>355</v>
      </c>
      <c r="AD64" s="130" t="s">
        <v>355</v>
      </c>
      <c r="AE64" s="131" t="s">
        <v>355</v>
      </c>
    </row>
    <row r="65" spans="1:31" ht="15" customHeight="1">
      <c r="A65" s="116" t="s">
        <v>68</v>
      </c>
      <c r="B65" s="117" t="s">
        <v>436</v>
      </c>
      <c r="C65" s="118" t="s">
        <v>65</v>
      </c>
      <c r="D65" s="119" t="s">
        <v>363</v>
      </c>
      <c r="E65" s="120" t="s">
        <v>376</v>
      </c>
      <c r="F65" s="121">
        <v>0</v>
      </c>
      <c r="G65" s="122" t="s">
        <v>355</v>
      </c>
      <c r="H65" s="123" t="s">
        <v>355</v>
      </c>
      <c r="I65" s="124" t="s">
        <v>355</v>
      </c>
      <c r="J65" s="197" t="s">
        <v>355</v>
      </c>
      <c r="K65" s="195" t="s">
        <v>355</v>
      </c>
      <c r="L65" s="196" t="s">
        <v>355</v>
      </c>
      <c r="M65" s="196" t="s">
        <v>355</v>
      </c>
      <c r="N65" s="196" t="s">
        <v>355</v>
      </c>
      <c r="O65" s="196" t="s">
        <v>355</v>
      </c>
      <c r="P65" s="196" t="s">
        <v>355</v>
      </c>
      <c r="Q65" s="196" t="s">
        <v>355</v>
      </c>
      <c r="R65" s="196" t="s">
        <v>355</v>
      </c>
      <c r="S65" s="196" t="s">
        <v>355</v>
      </c>
      <c r="T65" s="197" t="s">
        <v>355</v>
      </c>
      <c r="U65" s="122" t="s">
        <v>355</v>
      </c>
      <c r="V65" s="128" t="s">
        <v>355</v>
      </c>
      <c r="W65" s="128" t="s">
        <v>355</v>
      </c>
      <c r="X65" s="128" t="s">
        <v>355</v>
      </c>
      <c r="Y65" s="128" t="s">
        <v>355</v>
      </c>
      <c r="Z65" s="128" t="s">
        <v>355</v>
      </c>
      <c r="AA65" s="128" t="s">
        <v>355</v>
      </c>
      <c r="AB65" s="128" t="s">
        <v>355</v>
      </c>
      <c r="AC65" s="129" t="s">
        <v>355</v>
      </c>
      <c r="AD65" s="130" t="s">
        <v>355</v>
      </c>
      <c r="AE65" s="131" t="s">
        <v>355</v>
      </c>
    </row>
    <row r="66" spans="1:31">
      <c r="A66" s="116" t="s">
        <v>69</v>
      </c>
      <c r="B66" s="117" t="s">
        <v>437</v>
      </c>
      <c r="C66" s="118" t="s">
        <v>65</v>
      </c>
      <c r="D66" s="119" t="s">
        <v>363</v>
      </c>
      <c r="E66" s="120">
        <v>21017</v>
      </c>
      <c r="F66" s="121">
        <v>0.10197922277052369</v>
      </c>
      <c r="G66" s="122">
        <v>165</v>
      </c>
      <c r="H66" s="123">
        <v>1.2348467735863263E-2</v>
      </c>
      <c r="I66" s="124">
        <v>0.50783977655049828</v>
      </c>
      <c r="J66" s="197">
        <v>8</v>
      </c>
      <c r="K66" s="195">
        <v>90</v>
      </c>
      <c r="L66" s="196">
        <v>200</v>
      </c>
      <c r="M66" s="196">
        <v>310</v>
      </c>
      <c r="N66" s="196">
        <v>190</v>
      </c>
      <c r="O66" s="196">
        <v>115</v>
      </c>
      <c r="P66" s="196">
        <v>90</v>
      </c>
      <c r="Q66" s="196">
        <v>130</v>
      </c>
      <c r="R66" s="196">
        <v>65</v>
      </c>
      <c r="S66" s="196">
        <v>440</v>
      </c>
      <c r="T66" s="197">
        <v>1625</v>
      </c>
      <c r="U66" s="122" t="s">
        <v>355</v>
      </c>
      <c r="V66" s="128" t="s">
        <v>355</v>
      </c>
      <c r="W66" s="128">
        <v>30</v>
      </c>
      <c r="X66" s="128">
        <v>20</v>
      </c>
      <c r="Y66" s="128">
        <v>1285</v>
      </c>
      <c r="Z66" s="128">
        <v>145</v>
      </c>
      <c r="AA66" s="128">
        <v>305</v>
      </c>
      <c r="AB66" s="128" t="s">
        <v>355</v>
      </c>
      <c r="AC66" s="129">
        <v>426300</v>
      </c>
      <c r="AD66" s="130">
        <v>245300</v>
      </c>
      <c r="AE66" s="131">
        <v>188700</v>
      </c>
    </row>
    <row r="67" spans="1:31">
      <c r="A67" s="116" t="s">
        <v>70</v>
      </c>
      <c r="B67" s="117" t="s">
        <v>438</v>
      </c>
      <c r="C67" s="118" t="s">
        <v>65</v>
      </c>
      <c r="D67" s="119" t="s">
        <v>363</v>
      </c>
      <c r="E67" s="120">
        <v>1439</v>
      </c>
      <c r="F67" s="121">
        <v>5.6014449314513931E-3</v>
      </c>
      <c r="G67" s="122">
        <v>60</v>
      </c>
      <c r="H67" s="123">
        <v>6.5217391304347824E-2</v>
      </c>
      <c r="I67" s="124" t="s">
        <v>355</v>
      </c>
      <c r="J67" s="197" t="s">
        <v>355</v>
      </c>
      <c r="K67" s="195">
        <v>10</v>
      </c>
      <c r="L67" s="196">
        <v>10</v>
      </c>
      <c r="M67" s="196">
        <v>5</v>
      </c>
      <c r="N67" s="196">
        <v>10</v>
      </c>
      <c r="O67" s="196">
        <v>10</v>
      </c>
      <c r="P67" s="196">
        <v>5</v>
      </c>
      <c r="Q67" s="196" t="s">
        <v>355</v>
      </c>
      <c r="R67" s="196" t="s">
        <v>355</v>
      </c>
      <c r="S67" s="196">
        <v>10</v>
      </c>
      <c r="T67" s="197">
        <v>60</v>
      </c>
      <c r="U67" s="122" t="s">
        <v>355</v>
      </c>
      <c r="V67" s="128" t="s">
        <v>355</v>
      </c>
      <c r="W67" s="128" t="s">
        <v>355</v>
      </c>
      <c r="X67" s="128" t="s">
        <v>355</v>
      </c>
      <c r="Y67" s="128">
        <v>40</v>
      </c>
      <c r="Z67" s="128">
        <v>5</v>
      </c>
      <c r="AA67" s="128">
        <v>15</v>
      </c>
      <c r="AB67" s="128" t="s">
        <v>355</v>
      </c>
      <c r="AC67" s="129">
        <v>168800</v>
      </c>
      <c r="AD67" s="130">
        <v>114600</v>
      </c>
      <c r="AE67" s="131" t="s">
        <v>355</v>
      </c>
    </row>
    <row r="68" spans="1:31">
      <c r="A68" s="116" t="s">
        <v>71</v>
      </c>
      <c r="B68" s="117" t="s">
        <v>439</v>
      </c>
      <c r="C68" s="118" t="s">
        <v>65</v>
      </c>
      <c r="D68" s="119" t="s">
        <v>363</v>
      </c>
      <c r="E68" s="120" t="s">
        <v>376</v>
      </c>
      <c r="F68" s="121">
        <v>0</v>
      </c>
      <c r="G68" s="122" t="s">
        <v>355</v>
      </c>
      <c r="H68" s="123" t="s">
        <v>355</v>
      </c>
      <c r="I68" s="124" t="s">
        <v>355</v>
      </c>
      <c r="J68" s="197" t="s">
        <v>355</v>
      </c>
      <c r="K68" s="195" t="s">
        <v>355</v>
      </c>
      <c r="L68" s="196" t="s">
        <v>355</v>
      </c>
      <c r="M68" s="196" t="s">
        <v>355</v>
      </c>
      <c r="N68" s="196" t="s">
        <v>355</v>
      </c>
      <c r="O68" s="196" t="s">
        <v>355</v>
      </c>
      <c r="P68" s="196" t="s">
        <v>355</v>
      </c>
      <c r="Q68" s="196" t="s">
        <v>355</v>
      </c>
      <c r="R68" s="196" t="s">
        <v>355</v>
      </c>
      <c r="S68" s="196" t="s">
        <v>355</v>
      </c>
      <c r="T68" s="197" t="s">
        <v>355</v>
      </c>
      <c r="U68" s="122" t="s">
        <v>355</v>
      </c>
      <c r="V68" s="128" t="s">
        <v>355</v>
      </c>
      <c r="W68" s="128" t="s">
        <v>355</v>
      </c>
      <c r="X68" s="128" t="s">
        <v>355</v>
      </c>
      <c r="Y68" s="128" t="s">
        <v>355</v>
      </c>
      <c r="Z68" s="128" t="s">
        <v>355</v>
      </c>
      <c r="AA68" s="128" t="s">
        <v>355</v>
      </c>
      <c r="AB68" s="128" t="s">
        <v>355</v>
      </c>
      <c r="AC68" s="129" t="s">
        <v>355</v>
      </c>
      <c r="AD68" s="130" t="s">
        <v>355</v>
      </c>
      <c r="AE68" s="131" t="s">
        <v>355</v>
      </c>
    </row>
    <row r="69" spans="1:31" ht="15" customHeight="1">
      <c r="A69" s="116" t="s">
        <v>72</v>
      </c>
      <c r="B69" s="117" t="s">
        <v>440</v>
      </c>
      <c r="C69" s="118" t="s">
        <v>54</v>
      </c>
      <c r="D69" s="119" t="s">
        <v>363</v>
      </c>
      <c r="E69" s="120">
        <v>42184</v>
      </c>
      <c r="F69" s="121">
        <v>8.2291296833119393E-2</v>
      </c>
      <c r="G69" s="122">
        <v>500</v>
      </c>
      <c r="H69" s="123">
        <v>1.8479349883112547E-2</v>
      </c>
      <c r="I69" s="124">
        <v>1.162234224379572</v>
      </c>
      <c r="J69" s="197">
        <v>17</v>
      </c>
      <c r="K69" s="195">
        <v>210</v>
      </c>
      <c r="L69" s="196">
        <v>335</v>
      </c>
      <c r="M69" s="196">
        <v>245</v>
      </c>
      <c r="N69" s="196">
        <v>240</v>
      </c>
      <c r="O69" s="196">
        <v>175</v>
      </c>
      <c r="P69" s="196">
        <v>120</v>
      </c>
      <c r="Q69" s="196">
        <v>130</v>
      </c>
      <c r="R69" s="196">
        <v>120</v>
      </c>
      <c r="S69" s="196">
        <v>365</v>
      </c>
      <c r="T69" s="197">
        <v>1935</v>
      </c>
      <c r="U69" s="122" t="s">
        <v>355</v>
      </c>
      <c r="V69" s="128" t="s">
        <v>355</v>
      </c>
      <c r="W69" s="128">
        <v>30</v>
      </c>
      <c r="X69" s="128">
        <v>15</v>
      </c>
      <c r="Y69" s="128">
        <v>1455</v>
      </c>
      <c r="Z69" s="128">
        <v>125</v>
      </c>
      <c r="AA69" s="128">
        <v>450</v>
      </c>
      <c r="AB69" s="128" t="s">
        <v>355</v>
      </c>
      <c r="AC69" s="129">
        <v>294700</v>
      </c>
      <c r="AD69" s="130">
        <v>179400</v>
      </c>
      <c r="AE69" s="131">
        <v>146200</v>
      </c>
    </row>
    <row r="70" spans="1:31">
      <c r="A70" s="116" t="s">
        <v>73</v>
      </c>
      <c r="B70" s="117" t="s">
        <v>441</v>
      </c>
      <c r="C70" s="118" t="s">
        <v>54</v>
      </c>
      <c r="D70" s="119" t="s">
        <v>360</v>
      </c>
      <c r="E70" s="120">
        <v>46160</v>
      </c>
      <c r="F70" s="121">
        <v>0.22767965039138605</v>
      </c>
      <c r="G70" s="122">
        <v>745</v>
      </c>
      <c r="H70" s="123">
        <v>2.4513029744669651E-2</v>
      </c>
      <c r="I70" s="124">
        <v>1</v>
      </c>
      <c r="J70" s="197">
        <v>17</v>
      </c>
      <c r="K70" s="195">
        <v>210</v>
      </c>
      <c r="L70" s="196">
        <v>390</v>
      </c>
      <c r="M70" s="196">
        <v>325</v>
      </c>
      <c r="N70" s="196">
        <v>305</v>
      </c>
      <c r="O70" s="196">
        <v>205</v>
      </c>
      <c r="P70" s="196">
        <v>170</v>
      </c>
      <c r="Q70" s="196">
        <v>125</v>
      </c>
      <c r="R70" s="196">
        <v>205</v>
      </c>
      <c r="S70" s="196">
        <v>450</v>
      </c>
      <c r="T70" s="197">
        <v>2375</v>
      </c>
      <c r="U70" s="122" t="s">
        <v>355</v>
      </c>
      <c r="V70" s="128" t="s">
        <v>355</v>
      </c>
      <c r="W70" s="128">
        <v>30</v>
      </c>
      <c r="X70" s="128">
        <v>15</v>
      </c>
      <c r="Y70" s="128">
        <v>1870</v>
      </c>
      <c r="Z70" s="128">
        <v>155</v>
      </c>
      <c r="AA70" s="128">
        <v>480</v>
      </c>
      <c r="AB70" s="128" t="s">
        <v>355</v>
      </c>
      <c r="AC70" s="129">
        <v>302700</v>
      </c>
      <c r="AD70" s="130">
        <v>177300</v>
      </c>
      <c r="AE70" s="131">
        <v>135500</v>
      </c>
    </row>
    <row r="71" spans="1:31" ht="15" customHeight="1">
      <c r="A71" s="116" t="s">
        <v>74</v>
      </c>
      <c r="B71" s="117" t="s">
        <v>442</v>
      </c>
      <c r="C71" s="118" t="s">
        <v>54</v>
      </c>
      <c r="D71" s="119" t="s">
        <v>363</v>
      </c>
      <c r="E71" s="120">
        <v>47439</v>
      </c>
      <c r="F71" s="121">
        <v>0.11574948394747243</v>
      </c>
      <c r="G71" s="122">
        <v>620</v>
      </c>
      <c r="H71" s="123">
        <v>1.9967793880837359E-2</v>
      </c>
      <c r="I71" s="124">
        <v>0.93784192153389256</v>
      </c>
      <c r="J71" s="197">
        <v>18</v>
      </c>
      <c r="K71" s="195">
        <v>185</v>
      </c>
      <c r="L71" s="196">
        <v>410</v>
      </c>
      <c r="M71" s="196">
        <v>355</v>
      </c>
      <c r="N71" s="196">
        <v>335</v>
      </c>
      <c r="O71" s="196">
        <v>185</v>
      </c>
      <c r="P71" s="196">
        <v>155</v>
      </c>
      <c r="Q71" s="196">
        <v>140</v>
      </c>
      <c r="R71" s="196">
        <v>205</v>
      </c>
      <c r="S71" s="196">
        <v>400</v>
      </c>
      <c r="T71" s="197">
        <v>2375</v>
      </c>
      <c r="U71" s="122" t="s">
        <v>355</v>
      </c>
      <c r="V71" s="128" t="s">
        <v>355</v>
      </c>
      <c r="W71" s="128">
        <v>40</v>
      </c>
      <c r="X71" s="128">
        <v>25</v>
      </c>
      <c r="Y71" s="128">
        <v>1850</v>
      </c>
      <c r="Z71" s="128">
        <v>165</v>
      </c>
      <c r="AA71" s="128">
        <v>485</v>
      </c>
      <c r="AB71" s="128">
        <v>5</v>
      </c>
      <c r="AC71" s="129">
        <v>290700</v>
      </c>
      <c r="AD71" s="130">
        <v>176600</v>
      </c>
      <c r="AE71" s="131">
        <v>136500</v>
      </c>
    </row>
    <row r="72" spans="1:31">
      <c r="A72" s="116" t="s">
        <v>75</v>
      </c>
      <c r="B72" s="117" t="s">
        <v>443</v>
      </c>
      <c r="C72" s="118" t="s">
        <v>54</v>
      </c>
      <c r="D72" s="119" t="s">
        <v>363</v>
      </c>
      <c r="E72" s="120">
        <v>43093</v>
      </c>
      <c r="F72" s="121">
        <v>5.394926443064265E-2</v>
      </c>
      <c r="G72" s="122">
        <v>450</v>
      </c>
      <c r="H72" s="123">
        <v>1.6709892552797333E-2</v>
      </c>
      <c r="I72" s="124">
        <v>0.58129136111607937</v>
      </c>
      <c r="J72" s="197">
        <v>13</v>
      </c>
      <c r="K72" s="195">
        <v>165</v>
      </c>
      <c r="L72" s="196">
        <v>350</v>
      </c>
      <c r="M72" s="196">
        <v>405</v>
      </c>
      <c r="N72" s="196">
        <v>330</v>
      </c>
      <c r="O72" s="196">
        <v>180</v>
      </c>
      <c r="P72" s="196">
        <v>190</v>
      </c>
      <c r="Q72" s="196">
        <v>185</v>
      </c>
      <c r="R72" s="196">
        <v>160</v>
      </c>
      <c r="S72" s="196">
        <v>545</v>
      </c>
      <c r="T72" s="197">
        <v>2515</v>
      </c>
      <c r="U72" s="122">
        <v>10</v>
      </c>
      <c r="V72" s="128">
        <v>5</v>
      </c>
      <c r="W72" s="128">
        <v>65</v>
      </c>
      <c r="X72" s="128">
        <v>45</v>
      </c>
      <c r="Y72" s="128">
        <v>2025</v>
      </c>
      <c r="Z72" s="128">
        <v>265</v>
      </c>
      <c r="AA72" s="128">
        <v>415</v>
      </c>
      <c r="AB72" s="128">
        <v>5</v>
      </c>
      <c r="AC72" s="129">
        <v>377800</v>
      </c>
      <c r="AD72" s="130">
        <v>217400</v>
      </c>
      <c r="AE72" s="131">
        <v>180900</v>
      </c>
    </row>
    <row r="73" spans="1:31" ht="15" customHeight="1">
      <c r="A73" s="116" t="s">
        <v>76</v>
      </c>
      <c r="B73" s="117" t="s">
        <v>444</v>
      </c>
      <c r="C73" s="118" t="s">
        <v>54</v>
      </c>
      <c r="D73" s="119" t="s">
        <v>360</v>
      </c>
      <c r="E73" s="120">
        <v>67761</v>
      </c>
      <c r="F73" s="121">
        <v>0.20812843816901277</v>
      </c>
      <c r="G73" s="122">
        <v>1505</v>
      </c>
      <c r="H73" s="123">
        <v>3.4578559456294629E-2</v>
      </c>
      <c r="I73" s="124">
        <v>1.5049663890839773</v>
      </c>
      <c r="J73" s="197">
        <v>15</v>
      </c>
      <c r="K73" s="195">
        <v>135</v>
      </c>
      <c r="L73" s="196">
        <v>325</v>
      </c>
      <c r="M73" s="196">
        <v>175</v>
      </c>
      <c r="N73" s="196">
        <v>240</v>
      </c>
      <c r="O73" s="196">
        <v>170</v>
      </c>
      <c r="P73" s="196">
        <v>190</v>
      </c>
      <c r="Q73" s="196">
        <v>95</v>
      </c>
      <c r="R73" s="196">
        <v>90</v>
      </c>
      <c r="S73" s="196">
        <v>325</v>
      </c>
      <c r="T73" s="197">
        <v>1745</v>
      </c>
      <c r="U73" s="122">
        <v>10</v>
      </c>
      <c r="V73" s="128">
        <v>10</v>
      </c>
      <c r="W73" s="128">
        <v>40</v>
      </c>
      <c r="X73" s="128">
        <v>25</v>
      </c>
      <c r="Y73" s="128">
        <v>1350</v>
      </c>
      <c r="Z73" s="128">
        <v>235</v>
      </c>
      <c r="AA73" s="128">
        <v>350</v>
      </c>
      <c r="AB73" s="128" t="s">
        <v>355</v>
      </c>
      <c r="AC73" s="129">
        <v>210300</v>
      </c>
      <c r="AD73" s="130">
        <v>124200</v>
      </c>
      <c r="AE73" s="131">
        <v>101800</v>
      </c>
    </row>
    <row r="74" spans="1:31" ht="15" customHeight="1">
      <c r="A74" s="116" t="s">
        <v>77</v>
      </c>
      <c r="B74" s="117" t="s">
        <v>445</v>
      </c>
      <c r="C74" s="118" t="s">
        <v>59</v>
      </c>
      <c r="D74" s="119" t="s">
        <v>361</v>
      </c>
      <c r="E74" s="120">
        <v>2024</v>
      </c>
      <c r="F74" s="121">
        <v>2.2167703496013318E-2</v>
      </c>
      <c r="G74" s="122">
        <v>20</v>
      </c>
      <c r="H74" s="123">
        <v>1.751592356687898E-2</v>
      </c>
      <c r="I74" s="124" t="s">
        <v>355</v>
      </c>
      <c r="J74" s="197" t="s">
        <v>355</v>
      </c>
      <c r="K74" s="195">
        <v>45</v>
      </c>
      <c r="L74" s="196">
        <v>15</v>
      </c>
      <c r="M74" s="196">
        <v>25</v>
      </c>
      <c r="N74" s="196">
        <v>20</v>
      </c>
      <c r="O74" s="196">
        <v>15</v>
      </c>
      <c r="P74" s="196">
        <v>10</v>
      </c>
      <c r="Q74" s="196">
        <v>5</v>
      </c>
      <c r="R74" s="196">
        <v>5</v>
      </c>
      <c r="S74" s="196">
        <v>15</v>
      </c>
      <c r="T74" s="197">
        <v>155</v>
      </c>
      <c r="U74" s="122" t="s">
        <v>355</v>
      </c>
      <c r="V74" s="128" t="s">
        <v>355</v>
      </c>
      <c r="W74" s="128" t="s">
        <v>355</v>
      </c>
      <c r="X74" s="128" t="s">
        <v>355</v>
      </c>
      <c r="Y74" s="128">
        <v>115</v>
      </c>
      <c r="Z74" s="128">
        <v>15</v>
      </c>
      <c r="AA74" s="128">
        <v>35</v>
      </c>
      <c r="AB74" s="128" t="s">
        <v>355</v>
      </c>
      <c r="AC74" s="129">
        <v>336300</v>
      </c>
      <c r="AD74" s="130" t="s">
        <v>355</v>
      </c>
      <c r="AE74" s="131">
        <v>126900</v>
      </c>
    </row>
    <row r="75" spans="1:31">
      <c r="A75" s="116" t="s">
        <v>78</v>
      </c>
      <c r="B75" s="117" t="s">
        <v>446</v>
      </c>
      <c r="C75" s="118" t="s">
        <v>59</v>
      </c>
      <c r="D75" s="119" t="s">
        <v>358</v>
      </c>
      <c r="E75" s="120" t="s">
        <v>376</v>
      </c>
      <c r="F75" s="121">
        <v>0</v>
      </c>
      <c r="G75" s="122" t="s">
        <v>355</v>
      </c>
      <c r="H75" s="123" t="s">
        <v>355</v>
      </c>
      <c r="I75" s="124" t="s">
        <v>355</v>
      </c>
      <c r="J75" s="197" t="s">
        <v>355</v>
      </c>
      <c r="K75" s="195" t="s">
        <v>355</v>
      </c>
      <c r="L75" s="196" t="s">
        <v>355</v>
      </c>
      <c r="M75" s="196">
        <v>5</v>
      </c>
      <c r="N75" s="196" t="s">
        <v>355</v>
      </c>
      <c r="O75" s="196" t="s">
        <v>355</v>
      </c>
      <c r="P75" s="196">
        <v>5</v>
      </c>
      <c r="Q75" s="196" t="s">
        <v>355</v>
      </c>
      <c r="R75" s="196" t="s">
        <v>355</v>
      </c>
      <c r="S75" s="196" t="s">
        <v>355</v>
      </c>
      <c r="T75" s="197">
        <v>25</v>
      </c>
      <c r="U75" s="122" t="s">
        <v>355</v>
      </c>
      <c r="V75" s="128" t="s">
        <v>355</v>
      </c>
      <c r="W75" s="128" t="s">
        <v>355</v>
      </c>
      <c r="X75" s="128" t="s">
        <v>355</v>
      </c>
      <c r="Y75" s="128">
        <v>20</v>
      </c>
      <c r="Z75" s="128" t="s">
        <v>355</v>
      </c>
      <c r="AA75" s="128" t="s">
        <v>355</v>
      </c>
      <c r="AB75" s="128" t="s">
        <v>355</v>
      </c>
      <c r="AC75" s="129" t="s">
        <v>355</v>
      </c>
      <c r="AD75" s="130" t="s">
        <v>355</v>
      </c>
      <c r="AE75" s="131" t="s">
        <v>355</v>
      </c>
    </row>
    <row r="76" spans="1:31" ht="15" customHeight="1">
      <c r="A76" s="116" t="s">
        <v>79</v>
      </c>
      <c r="B76" s="117" t="s">
        <v>447</v>
      </c>
      <c r="C76" s="118" t="s">
        <v>59</v>
      </c>
      <c r="D76" s="119" t="s">
        <v>360</v>
      </c>
      <c r="E76" s="120">
        <v>45556</v>
      </c>
      <c r="F76" s="121">
        <v>0.33156232259567098</v>
      </c>
      <c r="G76" s="122">
        <v>1635</v>
      </c>
      <c r="H76" s="123">
        <v>5.7640136701546697E-2</v>
      </c>
      <c r="I76" s="124">
        <v>1.0173974972021569</v>
      </c>
      <c r="J76" s="197">
        <v>10</v>
      </c>
      <c r="K76" s="195">
        <v>110</v>
      </c>
      <c r="L76" s="196">
        <v>190</v>
      </c>
      <c r="M76" s="196">
        <v>185</v>
      </c>
      <c r="N76" s="196">
        <v>140</v>
      </c>
      <c r="O76" s="196">
        <v>130</v>
      </c>
      <c r="P76" s="196">
        <v>150</v>
      </c>
      <c r="Q76" s="196">
        <v>55</v>
      </c>
      <c r="R76" s="196">
        <v>90</v>
      </c>
      <c r="S76" s="196">
        <v>155</v>
      </c>
      <c r="T76" s="197">
        <v>1205</v>
      </c>
      <c r="U76" s="122">
        <v>5</v>
      </c>
      <c r="V76" s="128">
        <v>5</v>
      </c>
      <c r="W76" s="128">
        <v>40</v>
      </c>
      <c r="X76" s="128">
        <v>30</v>
      </c>
      <c r="Y76" s="128">
        <v>1005</v>
      </c>
      <c r="Z76" s="128">
        <v>205</v>
      </c>
      <c r="AA76" s="128">
        <v>155</v>
      </c>
      <c r="AB76" s="128" t="s">
        <v>355</v>
      </c>
      <c r="AC76" s="129">
        <v>190200</v>
      </c>
      <c r="AD76" s="130">
        <v>124100</v>
      </c>
      <c r="AE76" s="131">
        <v>97000</v>
      </c>
    </row>
    <row r="77" spans="1:31">
      <c r="A77" s="116" t="s">
        <v>80</v>
      </c>
      <c r="B77" s="117" t="s">
        <v>448</v>
      </c>
      <c r="C77" s="118" t="s">
        <v>59</v>
      </c>
      <c r="D77" s="119" t="s">
        <v>358</v>
      </c>
      <c r="E77" s="120">
        <v>9086</v>
      </c>
      <c r="F77" s="121">
        <v>4.7227232326172493E-2</v>
      </c>
      <c r="G77" s="122">
        <v>105</v>
      </c>
      <c r="H77" s="123">
        <v>1.7058628684995032E-2</v>
      </c>
      <c r="I77" s="124" t="s">
        <v>355</v>
      </c>
      <c r="J77" s="197" t="s">
        <v>355</v>
      </c>
      <c r="K77" s="195">
        <v>65</v>
      </c>
      <c r="L77" s="196">
        <v>45</v>
      </c>
      <c r="M77" s="196">
        <v>105</v>
      </c>
      <c r="N77" s="196">
        <v>50</v>
      </c>
      <c r="O77" s="196">
        <v>40</v>
      </c>
      <c r="P77" s="196">
        <v>35</v>
      </c>
      <c r="Q77" s="196">
        <v>40</v>
      </c>
      <c r="R77" s="196">
        <v>20</v>
      </c>
      <c r="S77" s="196">
        <v>80</v>
      </c>
      <c r="T77" s="197">
        <v>475</v>
      </c>
      <c r="U77" s="122" t="s">
        <v>355</v>
      </c>
      <c r="V77" s="128" t="s">
        <v>355</v>
      </c>
      <c r="W77" s="128">
        <v>10</v>
      </c>
      <c r="X77" s="128">
        <v>5</v>
      </c>
      <c r="Y77" s="128">
        <v>390</v>
      </c>
      <c r="Z77" s="128">
        <v>45</v>
      </c>
      <c r="AA77" s="128">
        <v>70</v>
      </c>
      <c r="AB77" s="128" t="s">
        <v>355</v>
      </c>
      <c r="AC77" s="129">
        <v>347700</v>
      </c>
      <c r="AD77" s="130">
        <v>185100</v>
      </c>
      <c r="AE77" s="131">
        <v>156400</v>
      </c>
    </row>
    <row r="78" spans="1:31" ht="15" customHeight="1">
      <c r="A78" s="116" t="s">
        <v>81</v>
      </c>
      <c r="B78" s="117" t="s">
        <v>449</v>
      </c>
      <c r="C78" s="118" t="s">
        <v>59</v>
      </c>
      <c r="D78" s="119" t="s">
        <v>361</v>
      </c>
      <c r="E78" s="120">
        <v>13470</v>
      </c>
      <c r="F78" s="121">
        <v>0.13357397142092164</v>
      </c>
      <c r="G78" s="122">
        <v>200</v>
      </c>
      <c r="H78" s="123">
        <v>2.3688262465948122E-2</v>
      </c>
      <c r="I78" s="124" t="s">
        <v>355</v>
      </c>
      <c r="J78" s="197" t="s">
        <v>355</v>
      </c>
      <c r="K78" s="195">
        <v>135</v>
      </c>
      <c r="L78" s="196">
        <v>90</v>
      </c>
      <c r="M78" s="196">
        <v>115</v>
      </c>
      <c r="N78" s="196">
        <v>70</v>
      </c>
      <c r="O78" s="196">
        <v>65</v>
      </c>
      <c r="P78" s="196">
        <v>70</v>
      </c>
      <c r="Q78" s="196">
        <v>35</v>
      </c>
      <c r="R78" s="196">
        <v>30</v>
      </c>
      <c r="S78" s="196">
        <v>100</v>
      </c>
      <c r="T78" s="197">
        <v>710</v>
      </c>
      <c r="U78" s="122">
        <v>10</v>
      </c>
      <c r="V78" s="128">
        <v>5</v>
      </c>
      <c r="W78" s="128">
        <v>25</v>
      </c>
      <c r="X78" s="128">
        <v>15</v>
      </c>
      <c r="Y78" s="128">
        <v>530</v>
      </c>
      <c r="Z78" s="128">
        <v>75</v>
      </c>
      <c r="AA78" s="128">
        <v>145</v>
      </c>
      <c r="AB78" s="128" t="s">
        <v>355</v>
      </c>
      <c r="AC78" s="129">
        <v>236500</v>
      </c>
      <c r="AD78" s="130">
        <v>156700</v>
      </c>
      <c r="AE78" s="131">
        <v>154100</v>
      </c>
    </row>
    <row r="79" spans="1:31">
      <c r="A79" s="133" t="s">
        <v>450</v>
      </c>
      <c r="B79" s="134" t="s">
        <v>451</v>
      </c>
      <c r="C79" s="135" t="s">
        <v>59</v>
      </c>
      <c r="D79" s="119" t="s">
        <v>362</v>
      </c>
      <c r="E79" s="120">
        <v>222226</v>
      </c>
      <c r="F79" s="121">
        <v>0.435</v>
      </c>
      <c r="G79" s="120">
        <v>6300</v>
      </c>
      <c r="H79" s="123">
        <v>4.4160542996578227E-2</v>
      </c>
      <c r="I79" s="124">
        <v>0.80492301300859448</v>
      </c>
      <c r="J79" s="197">
        <v>31</v>
      </c>
      <c r="K79" s="195">
        <v>1180</v>
      </c>
      <c r="L79" s="196">
        <v>1265</v>
      </c>
      <c r="M79" s="196">
        <v>705</v>
      </c>
      <c r="N79" s="196">
        <v>810</v>
      </c>
      <c r="O79" s="196">
        <v>695</v>
      </c>
      <c r="P79" s="196">
        <v>750</v>
      </c>
      <c r="Q79" s="196">
        <v>375</v>
      </c>
      <c r="R79" s="196">
        <v>395</v>
      </c>
      <c r="S79" s="196">
        <v>1055</v>
      </c>
      <c r="T79" s="197">
        <v>7235</v>
      </c>
      <c r="U79" s="122">
        <v>20</v>
      </c>
      <c r="V79" s="128">
        <v>15</v>
      </c>
      <c r="W79" s="128">
        <v>150</v>
      </c>
      <c r="X79" s="128">
        <v>85</v>
      </c>
      <c r="Y79" s="128">
        <v>5530</v>
      </c>
      <c r="Z79" s="128">
        <v>1100</v>
      </c>
      <c r="AA79" s="128">
        <v>1535</v>
      </c>
      <c r="AB79" s="128">
        <v>25</v>
      </c>
      <c r="AC79" s="129">
        <v>199500</v>
      </c>
      <c r="AD79" s="130">
        <v>104100</v>
      </c>
      <c r="AE79" s="131">
        <v>87400</v>
      </c>
    </row>
    <row r="80" spans="1:31" ht="15" customHeight="1">
      <c r="A80" s="133" t="s">
        <v>339</v>
      </c>
      <c r="B80" s="134" t="s">
        <v>452</v>
      </c>
      <c r="C80" s="135" t="s">
        <v>59</v>
      </c>
      <c r="D80" s="119" t="s">
        <v>362</v>
      </c>
      <c r="E80" s="120">
        <v>152857</v>
      </c>
      <c r="F80" s="123">
        <v>0.51600000000000001</v>
      </c>
      <c r="G80" s="120">
        <v>3240</v>
      </c>
      <c r="H80" s="123">
        <v>3.4196869330407997E-2</v>
      </c>
      <c r="I80" s="124">
        <v>0.67347323617359445</v>
      </c>
      <c r="J80" s="197">
        <v>25</v>
      </c>
      <c r="K80" s="195">
        <v>1750</v>
      </c>
      <c r="L80" s="196">
        <v>1035</v>
      </c>
      <c r="M80" s="196">
        <v>800</v>
      </c>
      <c r="N80" s="196">
        <v>710</v>
      </c>
      <c r="O80" s="196">
        <v>790</v>
      </c>
      <c r="P80" s="196">
        <v>645</v>
      </c>
      <c r="Q80" s="196">
        <v>425</v>
      </c>
      <c r="R80" s="196">
        <v>325</v>
      </c>
      <c r="S80" s="196">
        <v>990</v>
      </c>
      <c r="T80" s="197">
        <v>7470</v>
      </c>
      <c r="U80" s="122">
        <v>10</v>
      </c>
      <c r="V80" s="128">
        <v>5</v>
      </c>
      <c r="W80" s="128">
        <v>115</v>
      </c>
      <c r="X80" s="128">
        <v>95</v>
      </c>
      <c r="Y80" s="128">
        <v>5585</v>
      </c>
      <c r="Z80" s="128">
        <v>955</v>
      </c>
      <c r="AA80" s="128">
        <v>1755</v>
      </c>
      <c r="AB80" s="128">
        <v>45</v>
      </c>
      <c r="AC80" s="129">
        <v>303300</v>
      </c>
      <c r="AD80" s="130">
        <v>154300</v>
      </c>
      <c r="AE80" s="131">
        <v>144800</v>
      </c>
    </row>
    <row r="81" spans="1:31" ht="15" customHeight="1">
      <c r="A81" s="133" t="s">
        <v>340</v>
      </c>
      <c r="B81" s="134" t="s">
        <v>453</v>
      </c>
      <c r="C81" s="135" t="s">
        <v>38</v>
      </c>
      <c r="D81" s="119" t="s">
        <v>362</v>
      </c>
      <c r="E81" s="120">
        <v>85561</v>
      </c>
      <c r="F81" s="123">
        <v>0.23499999999999999</v>
      </c>
      <c r="G81" s="120">
        <v>710</v>
      </c>
      <c r="H81" s="123">
        <v>1.3411409142425387E-2</v>
      </c>
      <c r="I81" s="124">
        <v>0.83766975504505647</v>
      </c>
      <c r="J81" s="197">
        <v>33</v>
      </c>
      <c r="K81" s="195">
        <v>1215</v>
      </c>
      <c r="L81" s="196">
        <v>890</v>
      </c>
      <c r="M81" s="196">
        <v>1000</v>
      </c>
      <c r="N81" s="196">
        <v>540</v>
      </c>
      <c r="O81" s="196">
        <v>420</v>
      </c>
      <c r="P81" s="196">
        <v>350</v>
      </c>
      <c r="Q81" s="196">
        <v>435</v>
      </c>
      <c r="R81" s="196">
        <v>295</v>
      </c>
      <c r="S81" s="196">
        <v>1140</v>
      </c>
      <c r="T81" s="197">
        <v>6290</v>
      </c>
      <c r="U81" s="122">
        <v>15</v>
      </c>
      <c r="V81" s="128">
        <v>10</v>
      </c>
      <c r="W81" s="128">
        <v>90</v>
      </c>
      <c r="X81" s="128">
        <v>60</v>
      </c>
      <c r="Y81" s="128">
        <v>4785</v>
      </c>
      <c r="Z81" s="128">
        <v>500</v>
      </c>
      <c r="AA81" s="128">
        <v>1395</v>
      </c>
      <c r="AB81" s="128">
        <v>25</v>
      </c>
      <c r="AC81" s="129">
        <v>387500</v>
      </c>
      <c r="AD81" s="130">
        <v>212100</v>
      </c>
      <c r="AE81" s="131">
        <v>174900</v>
      </c>
    </row>
    <row r="82" spans="1:31">
      <c r="A82" s="116" t="s">
        <v>82</v>
      </c>
      <c r="B82" s="117" t="s">
        <v>454</v>
      </c>
      <c r="C82" s="118" t="s">
        <v>38</v>
      </c>
      <c r="D82" s="119" t="s">
        <v>361</v>
      </c>
      <c r="E82" s="120">
        <v>4682</v>
      </c>
      <c r="F82" s="121">
        <v>3.9257774833770742E-2</v>
      </c>
      <c r="G82" s="122">
        <v>55</v>
      </c>
      <c r="H82" s="123">
        <v>1.7932833387675252E-2</v>
      </c>
      <c r="I82" s="124" t="s">
        <v>355</v>
      </c>
      <c r="J82" s="197" t="s">
        <v>355</v>
      </c>
      <c r="K82" s="195">
        <v>10</v>
      </c>
      <c r="L82" s="196">
        <v>55</v>
      </c>
      <c r="M82" s="196">
        <v>75</v>
      </c>
      <c r="N82" s="196">
        <v>35</v>
      </c>
      <c r="O82" s="196">
        <v>20</v>
      </c>
      <c r="P82" s="196">
        <v>45</v>
      </c>
      <c r="Q82" s="196">
        <v>40</v>
      </c>
      <c r="R82" s="196">
        <v>45</v>
      </c>
      <c r="S82" s="196">
        <v>110</v>
      </c>
      <c r="T82" s="197">
        <v>435</v>
      </c>
      <c r="U82" s="122">
        <v>5</v>
      </c>
      <c r="V82" s="128" t="s">
        <v>355</v>
      </c>
      <c r="W82" s="128">
        <v>35</v>
      </c>
      <c r="X82" s="128">
        <v>25</v>
      </c>
      <c r="Y82" s="128">
        <v>355</v>
      </c>
      <c r="Z82" s="128">
        <v>55</v>
      </c>
      <c r="AA82" s="128">
        <v>40</v>
      </c>
      <c r="AB82" s="128" t="s">
        <v>355</v>
      </c>
      <c r="AC82" s="129">
        <v>221600</v>
      </c>
      <c r="AD82" s="130">
        <v>156700</v>
      </c>
      <c r="AE82" s="131" t="s">
        <v>355</v>
      </c>
    </row>
    <row r="83" spans="1:31" ht="15" customHeight="1">
      <c r="A83" s="116" t="s">
        <v>83</v>
      </c>
      <c r="B83" s="117" t="s">
        <v>455</v>
      </c>
      <c r="C83" s="118" t="s">
        <v>38</v>
      </c>
      <c r="D83" s="119" t="s">
        <v>361</v>
      </c>
      <c r="E83" s="120">
        <v>33437</v>
      </c>
      <c r="F83" s="121">
        <v>0.16810537693873959</v>
      </c>
      <c r="G83" s="122">
        <v>440</v>
      </c>
      <c r="H83" s="123">
        <v>2.119700748129676E-2</v>
      </c>
      <c r="I83" s="124">
        <v>0.69078121075106758</v>
      </c>
      <c r="J83" s="197">
        <v>11</v>
      </c>
      <c r="K83" s="195">
        <v>90</v>
      </c>
      <c r="L83" s="196">
        <v>295</v>
      </c>
      <c r="M83" s="196">
        <v>400</v>
      </c>
      <c r="N83" s="196">
        <v>180</v>
      </c>
      <c r="O83" s="196">
        <v>140</v>
      </c>
      <c r="P83" s="196">
        <v>170</v>
      </c>
      <c r="Q83" s="196">
        <v>135</v>
      </c>
      <c r="R83" s="196">
        <v>85</v>
      </c>
      <c r="S83" s="196">
        <v>435</v>
      </c>
      <c r="T83" s="197">
        <v>1930</v>
      </c>
      <c r="U83" s="122">
        <v>15</v>
      </c>
      <c r="V83" s="128">
        <v>10</v>
      </c>
      <c r="W83" s="128">
        <v>30</v>
      </c>
      <c r="X83" s="128">
        <v>20</v>
      </c>
      <c r="Y83" s="128">
        <v>1650</v>
      </c>
      <c r="Z83" s="128">
        <v>225</v>
      </c>
      <c r="AA83" s="128">
        <v>240</v>
      </c>
      <c r="AB83" s="128" t="s">
        <v>355</v>
      </c>
      <c r="AC83" s="129">
        <v>368800</v>
      </c>
      <c r="AD83" s="130">
        <v>195900</v>
      </c>
      <c r="AE83" s="131">
        <v>183200</v>
      </c>
    </row>
    <row r="84" spans="1:31">
      <c r="A84" s="133" t="s">
        <v>341</v>
      </c>
      <c r="B84" s="134" t="s">
        <v>456</v>
      </c>
      <c r="C84" s="135" t="s">
        <v>38</v>
      </c>
      <c r="D84" s="119" t="s">
        <v>360</v>
      </c>
      <c r="E84" s="120">
        <v>85567</v>
      </c>
      <c r="F84" s="123">
        <v>0.26100000000000001</v>
      </c>
      <c r="G84" s="120">
        <v>850</v>
      </c>
      <c r="H84" s="123">
        <v>1.6458438092291031E-2</v>
      </c>
      <c r="I84" s="124">
        <v>0.44218953639918079</v>
      </c>
      <c r="J84" s="197">
        <v>19</v>
      </c>
      <c r="K84" s="195">
        <v>875</v>
      </c>
      <c r="L84" s="196">
        <v>780</v>
      </c>
      <c r="M84" s="196">
        <v>940</v>
      </c>
      <c r="N84" s="196">
        <v>495</v>
      </c>
      <c r="O84" s="196">
        <v>430</v>
      </c>
      <c r="P84" s="196">
        <v>370</v>
      </c>
      <c r="Q84" s="196">
        <v>380</v>
      </c>
      <c r="R84" s="196">
        <v>230</v>
      </c>
      <c r="S84" s="196">
        <v>890</v>
      </c>
      <c r="T84" s="197">
        <v>5390</v>
      </c>
      <c r="U84" s="122">
        <v>5</v>
      </c>
      <c r="V84" s="128" t="s">
        <v>355</v>
      </c>
      <c r="W84" s="128">
        <v>75</v>
      </c>
      <c r="X84" s="128">
        <v>45</v>
      </c>
      <c r="Y84" s="128">
        <v>4295</v>
      </c>
      <c r="Z84" s="128">
        <v>455</v>
      </c>
      <c r="AA84" s="128">
        <v>1015</v>
      </c>
      <c r="AB84" s="128">
        <v>10</v>
      </c>
      <c r="AC84" s="129">
        <v>340700</v>
      </c>
      <c r="AD84" s="130">
        <v>198800</v>
      </c>
      <c r="AE84" s="131">
        <v>199500</v>
      </c>
    </row>
    <row r="85" spans="1:31" ht="15" customHeight="1">
      <c r="A85" s="116" t="s">
        <v>84</v>
      </c>
      <c r="B85" s="117" t="s">
        <v>457</v>
      </c>
      <c r="C85" s="118" t="s">
        <v>38</v>
      </c>
      <c r="D85" s="119" t="s">
        <v>361</v>
      </c>
      <c r="E85" s="120">
        <v>5926</v>
      </c>
      <c r="F85" s="121">
        <v>4.2314970188153805E-2</v>
      </c>
      <c r="G85" s="122">
        <v>50</v>
      </c>
      <c r="H85" s="123">
        <v>1.2856062515754978E-2</v>
      </c>
      <c r="I85" s="124" t="s">
        <v>355</v>
      </c>
      <c r="J85" s="197" t="s">
        <v>355</v>
      </c>
      <c r="K85" s="195">
        <v>45</v>
      </c>
      <c r="L85" s="196">
        <v>45</v>
      </c>
      <c r="M85" s="196">
        <v>75</v>
      </c>
      <c r="N85" s="196">
        <v>55</v>
      </c>
      <c r="O85" s="196">
        <v>30</v>
      </c>
      <c r="P85" s="196">
        <v>25</v>
      </c>
      <c r="Q85" s="196">
        <v>20</v>
      </c>
      <c r="R85" s="196">
        <v>30</v>
      </c>
      <c r="S85" s="196">
        <v>65</v>
      </c>
      <c r="T85" s="197">
        <v>385</v>
      </c>
      <c r="U85" s="122" t="s">
        <v>355</v>
      </c>
      <c r="V85" s="128" t="s">
        <v>355</v>
      </c>
      <c r="W85" s="128">
        <v>5</v>
      </c>
      <c r="X85" s="128">
        <v>5</v>
      </c>
      <c r="Y85" s="128">
        <v>280</v>
      </c>
      <c r="Z85" s="128">
        <v>20</v>
      </c>
      <c r="AA85" s="128">
        <v>100</v>
      </c>
      <c r="AB85" s="128" t="s">
        <v>355</v>
      </c>
      <c r="AC85" s="129">
        <v>365100</v>
      </c>
      <c r="AD85" s="130">
        <v>183100</v>
      </c>
      <c r="AE85" s="131">
        <v>206600</v>
      </c>
    </row>
    <row r="86" spans="1:31" ht="15" customHeight="1">
      <c r="A86" s="116" t="s">
        <v>85</v>
      </c>
      <c r="B86" s="117" t="s">
        <v>458</v>
      </c>
      <c r="C86" s="118" t="s">
        <v>38</v>
      </c>
      <c r="D86" s="119" t="s">
        <v>358</v>
      </c>
      <c r="E86" s="120" t="s">
        <v>376</v>
      </c>
      <c r="F86" s="121">
        <v>0</v>
      </c>
      <c r="G86" s="122" t="s">
        <v>355</v>
      </c>
      <c r="H86" s="123" t="s">
        <v>355</v>
      </c>
      <c r="I86" s="124" t="s">
        <v>355</v>
      </c>
      <c r="J86" s="197" t="s">
        <v>355</v>
      </c>
      <c r="K86" s="195" t="s">
        <v>355</v>
      </c>
      <c r="L86" s="196" t="s">
        <v>355</v>
      </c>
      <c r="M86" s="196" t="s">
        <v>355</v>
      </c>
      <c r="N86" s="196" t="s">
        <v>355</v>
      </c>
      <c r="O86" s="196" t="s">
        <v>355</v>
      </c>
      <c r="P86" s="196" t="s">
        <v>355</v>
      </c>
      <c r="Q86" s="196" t="s">
        <v>355</v>
      </c>
      <c r="R86" s="196" t="s">
        <v>355</v>
      </c>
      <c r="S86" s="196" t="s">
        <v>355</v>
      </c>
      <c r="T86" s="197" t="s">
        <v>355</v>
      </c>
      <c r="U86" s="122" t="s">
        <v>355</v>
      </c>
      <c r="V86" s="128" t="s">
        <v>355</v>
      </c>
      <c r="W86" s="128" t="s">
        <v>355</v>
      </c>
      <c r="X86" s="128" t="s">
        <v>355</v>
      </c>
      <c r="Y86" s="128" t="s">
        <v>355</v>
      </c>
      <c r="Z86" s="128" t="s">
        <v>355</v>
      </c>
      <c r="AA86" s="128" t="s">
        <v>355</v>
      </c>
      <c r="AB86" s="128" t="s">
        <v>355</v>
      </c>
      <c r="AC86" s="129" t="s">
        <v>355</v>
      </c>
      <c r="AD86" s="130" t="s">
        <v>355</v>
      </c>
      <c r="AE86" s="131" t="s">
        <v>355</v>
      </c>
    </row>
    <row r="87" spans="1:31">
      <c r="A87" s="116" t="s">
        <v>459</v>
      </c>
      <c r="B87" s="117" t="s">
        <v>460</v>
      </c>
      <c r="C87" s="118" t="s">
        <v>54</v>
      </c>
      <c r="D87" s="119" t="s">
        <v>358</v>
      </c>
      <c r="E87" s="120" t="s">
        <v>376</v>
      </c>
      <c r="F87" s="121">
        <v>0</v>
      </c>
      <c r="G87" s="122" t="s">
        <v>355</v>
      </c>
      <c r="H87" s="123" t="s">
        <v>355</v>
      </c>
      <c r="I87" s="124" t="s">
        <v>355</v>
      </c>
      <c r="J87" s="197" t="s">
        <v>355</v>
      </c>
      <c r="K87" s="195" t="s">
        <v>355</v>
      </c>
      <c r="L87" s="196" t="s">
        <v>355</v>
      </c>
      <c r="M87" s="196" t="s">
        <v>355</v>
      </c>
      <c r="N87" s="196" t="s">
        <v>355</v>
      </c>
      <c r="O87" s="196" t="s">
        <v>355</v>
      </c>
      <c r="P87" s="196" t="s">
        <v>355</v>
      </c>
      <c r="Q87" s="196" t="s">
        <v>355</v>
      </c>
      <c r="R87" s="196" t="s">
        <v>355</v>
      </c>
      <c r="S87" s="196" t="s">
        <v>355</v>
      </c>
      <c r="T87" s="197" t="s">
        <v>355</v>
      </c>
      <c r="U87" s="122" t="s">
        <v>355</v>
      </c>
      <c r="V87" s="128" t="s">
        <v>355</v>
      </c>
      <c r="W87" s="128" t="s">
        <v>355</v>
      </c>
      <c r="X87" s="128" t="s">
        <v>355</v>
      </c>
      <c r="Y87" s="128" t="s">
        <v>355</v>
      </c>
      <c r="Z87" s="128" t="s">
        <v>355</v>
      </c>
      <c r="AA87" s="128" t="s">
        <v>355</v>
      </c>
      <c r="AB87" s="128" t="s">
        <v>355</v>
      </c>
      <c r="AC87" s="129" t="s">
        <v>355</v>
      </c>
      <c r="AD87" s="130" t="s">
        <v>355</v>
      </c>
      <c r="AE87" s="131" t="s">
        <v>355</v>
      </c>
    </row>
    <row r="88" spans="1:31" ht="15" customHeight="1">
      <c r="A88" s="116" t="s">
        <v>86</v>
      </c>
      <c r="B88" s="117" t="s">
        <v>461</v>
      </c>
      <c r="C88" s="118" t="s">
        <v>54</v>
      </c>
      <c r="D88" s="119" t="s">
        <v>362</v>
      </c>
      <c r="E88" s="120">
        <v>178142</v>
      </c>
      <c r="F88" s="121">
        <v>0.52597360418081429</v>
      </c>
      <c r="G88" s="122">
        <v>2610</v>
      </c>
      <c r="H88" s="123">
        <v>2.3164719989341387E-2</v>
      </c>
      <c r="I88" s="124">
        <v>0.93639973031687773</v>
      </c>
      <c r="J88" s="197">
        <v>50</v>
      </c>
      <c r="K88" s="195">
        <v>1810</v>
      </c>
      <c r="L88" s="196">
        <v>1315</v>
      </c>
      <c r="M88" s="196">
        <v>895</v>
      </c>
      <c r="N88" s="196">
        <v>1080</v>
      </c>
      <c r="O88" s="196">
        <v>645</v>
      </c>
      <c r="P88" s="196">
        <v>640</v>
      </c>
      <c r="Q88" s="196">
        <v>475</v>
      </c>
      <c r="R88" s="196">
        <v>615</v>
      </c>
      <c r="S88" s="196">
        <v>1365</v>
      </c>
      <c r="T88" s="197">
        <v>8845</v>
      </c>
      <c r="U88" s="122">
        <v>15</v>
      </c>
      <c r="V88" s="128">
        <v>15</v>
      </c>
      <c r="W88" s="128">
        <v>155</v>
      </c>
      <c r="X88" s="128">
        <v>105</v>
      </c>
      <c r="Y88" s="128">
        <v>6795</v>
      </c>
      <c r="Z88" s="128">
        <v>915</v>
      </c>
      <c r="AA88" s="128">
        <v>1875</v>
      </c>
      <c r="AB88" s="128">
        <v>25</v>
      </c>
      <c r="AC88" s="129">
        <v>238200</v>
      </c>
      <c r="AD88" s="130">
        <v>136500</v>
      </c>
      <c r="AE88" s="131">
        <v>113800</v>
      </c>
    </row>
    <row r="89" spans="1:31">
      <c r="A89" s="116" t="s">
        <v>87</v>
      </c>
      <c r="B89" s="117" t="s">
        <v>462</v>
      </c>
      <c r="C89" s="118" t="s">
        <v>54</v>
      </c>
      <c r="D89" s="119" t="s">
        <v>361</v>
      </c>
      <c r="E89" s="120">
        <v>8622</v>
      </c>
      <c r="F89" s="121">
        <v>5.4807582287653991E-2</v>
      </c>
      <c r="G89" s="122">
        <v>115</v>
      </c>
      <c r="H89" s="123">
        <v>2.1124173401910359E-2</v>
      </c>
      <c r="I89" s="124" t="s">
        <v>355</v>
      </c>
      <c r="J89" s="197" t="s">
        <v>355</v>
      </c>
      <c r="K89" s="195">
        <v>45</v>
      </c>
      <c r="L89" s="196">
        <v>85</v>
      </c>
      <c r="M89" s="196">
        <v>55</v>
      </c>
      <c r="N89" s="196">
        <v>65</v>
      </c>
      <c r="O89" s="196">
        <v>30</v>
      </c>
      <c r="P89" s="196">
        <v>35</v>
      </c>
      <c r="Q89" s="196">
        <v>30</v>
      </c>
      <c r="R89" s="196">
        <v>50</v>
      </c>
      <c r="S89" s="196">
        <v>125</v>
      </c>
      <c r="T89" s="197">
        <v>520</v>
      </c>
      <c r="U89" s="122" t="s">
        <v>355</v>
      </c>
      <c r="V89" s="128" t="s">
        <v>355</v>
      </c>
      <c r="W89" s="128">
        <v>20</v>
      </c>
      <c r="X89" s="128">
        <v>10</v>
      </c>
      <c r="Y89" s="128">
        <v>435</v>
      </c>
      <c r="Z89" s="128">
        <v>75</v>
      </c>
      <c r="AA89" s="128">
        <v>65</v>
      </c>
      <c r="AB89" s="128" t="s">
        <v>355</v>
      </c>
      <c r="AC89" s="129">
        <v>215000</v>
      </c>
      <c r="AD89" s="130">
        <v>129400</v>
      </c>
      <c r="AE89" s="131">
        <v>106100</v>
      </c>
    </row>
    <row r="90" spans="1:31" ht="15" customHeight="1">
      <c r="A90" s="116" t="s">
        <v>88</v>
      </c>
      <c r="B90" s="117" t="s">
        <v>463</v>
      </c>
      <c r="C90" s="118" t="s">
        <v>54</v>
      </c>
      <c r="D90" s="119" t="s">
        <v>362</v>
      </c>
      <c r="E90" s="120">
        <v>83426</v>
      </c>
      <c r="F90" s="121">
        <v>0.51706591465493201</v>
      </c>
      <c r="G90" s="122">
        <v>1725</v>
      </c>
      <c r="H90" s="123">
        <v>3.2946032716709983E-2</v>
      </c>
      <c r="I90" s="124">
        <v>0.84680833904592923</v>
      </c>
      <c r="J90" s="197">
        <v>21</v>
      </c>
      <c r="K90" s="195">
        <v>470</v>
      </c>
      <c r="L90" s="196">
        <v>595</v>
      </c>
      <c r="M90" s="196">
        <v>395</v>
      </c>
      <c r="N90" s="196">
        <v>450</v>
      </c>
      <c r="O90" s="196">
        <v>350</v>
      </c>
      <c r="P90" s="196">
        <v>270</v>
      </c>
      <c r="Q90" s="196">
        <v>200</v>
      </c>
      <c r="R90" s="196">
        <v>195</v>
      </c>
      <c r="S90" s="196">
        <v>630</v>
      </c>
      <c r="T90" s="197">
        <v>3555</v>
      </c>
      <c r="U90" s="122">
        <v>5</v>
      </c>
      <c r="V90" s="128">
        <v>5</v>
      </c>
      <c r="W90" s="128">
        <v>60</v>
      </c>
      <c r="X90" s="128">
        <v>40</v>
      </c>
      <c r="Y90" s="128">
        <v>2875</v>
      </c>
      <c r="Z90" s="128">
        <v>485</v>
      </c>
      <c r="AA90" s="128">
        <v>615</v>
      </c>
      <c r="AB90" s="128" t="s">
        <v>355</v>
      </c>
      <c r="AC90" s="129">
        <v>186200</v>
      </c>
      <c r="AD90" s="130">
        <v>108800</v>
      </c>
      <c r="AE90" s="131">
        <v>90300</v>
      </c>
    </row>
    <row r="91" spans="1:31">
      <c r="A91" s="116" t="s">
        <v>89</v>
      </c>
      <c r="B91" s="117" t="s">
        <v>464</v>
      </c>
      <c r="C91" s="118" t="s">
        <v>54</v>
      </c>
      <c r="D91" s="119" t="s">
        <v>361</v>
      </c>
      <c r="E91" s="120">
        <v>33408</v>
      </c>
      <c r="F91" s="121">
        <v>0.165020968451002</v>
      </c>
      <c r="G91" s="122">
        <v>205</v>
      </c>
      <c r="H91" s="123">
        <v>9.7296779141104288E-3</v>
      </c>
      <c r="I91" s="124">
        <v>0.44256180059429728</v>
      </c>
      <c r="J91" s="197">
        <v>7</v>
      </c>
      <c r="K91" s="195">
        <v>185</v>
      </c>
      <c r="L91" s="196">
        <v>265</v>
      </c>
      <c r="M91" s="196">
        <v>240</v>
      </c>
      <c r="N91" s="196">
        <v>215</v>
      </c>
      <c r="O91" s="196">
        <v>150</v>
      </c>
      <c r="P91" s="196">
        <v>125</v>
      </c>
      <c r="Q91" s="196">
        <v>130</v>
      </c>
      <c r="R91" s="196">
        <v>105</v>
      </c>
      <c r="S91" s="196">
        <v>315</v>
      </c>
      <c r="T91" s="197">
        <v>1730</v>
      </c>
      <c r="U91" s="122">
        <v>5</v>
      </c>
      <c r="V91" s="128">
        <v>5</v>
      </c>
      <c r="W91" s="128">
        <v>45</v>
      </c>
      <c r="X91" s="128">
        <v>35</v>
      </c>
      <c r="Y91" s="128">
        <v>1310</v>
      </c>
      <c r="Z91" s="128">
        <v>220</v>
      </c>
      <c r="AA91" s="128">
        <v>370</v>
      </c>
      <c r="AB91" s="128">
        <v>5</v>
      </c>
      <c r="AC91" s="129">
        <v>295700</v>
      </c>
      <c r="AD91" s="130">
        <v>197800</v>
      </c>
      <c r="AE91" s="131">
        <v>161400</v>
      </c>
    </row>
    <row r="92" spans="1:31" ht="15" customHeight="1">
      <c r="A92" s="116" t="s">
        <v>90</v>
      </c>
      <c r="B92" s="117" t="s">
        <v>465</v>
      </c>
      <c r="C92" s="118" t="s">
        <v>91</v>
      </c>
      <c r="D92" s="119" t="s">
        <v>361</v>
      </c>
      <c r="E92" s="120" t="s">
        <v>376</v>
      </c>
      <c r="F92" s="121">
        <v>0</v>
      </c>
      <c r="G92" s="122" t="s">
        <v>355</v>
      </c>
      <c r="H92" s="123" t="s">
        <v>355</v>
      </c>
      <c r="I92" s="124" t="s">
        <v>355</v>
      </c>
      <c r="J92" s="197" t="s">
        <v>355</v>
      </c>
      <c r="K92" s="195" t="s">
        <v>355</v>
      </c>
      <c r="L92" s="196" t="s">
        <v>355</v>
      </c>
      <c r="M92" s="196" t="s">
        <v>355</v>
      </c>
      <c r="N92" s="196" t="s">
        <v>355</v>
      </c>
      <c r="O92" s="196" t="s">
        <v>355</v>
      </c>
      <c r="P92" s="196" t="s">
        <v>355</v>
      </c>
      <c r="Q92" s="196" t="s">
        <v>355</v>
      </c>
      <c r="R92" s="196" t="s">
        <v>355</v>
      </c>
      <c r="S92" s="196" t="s">
        <v>355</v>
      </c>
      <c r="T92" s="197">
        <v>15</v>
      </c>
      <c r="U92" s="122" t="s">
        <v>355</v>
      </c>
      <c r="V92" s="128" t="s">
        <v>355</v>
      </c>
      <c r="W92" s="128" t="s">
        <v>355</v>
      </c>
      <c r="X92" s="128" t="s">
        <v>355</v>
      </c>
      <c r="Y92" s="128">
        <v>15</v>
      </c>
      <c r="Z92" s="128" t="s">
        <v>355</v>
      </c>
      <c r="AA92" s="128" t="s">
        <v>355</v>
      </c>
      <c r="AB92" s="128" t="s">
        <v>355</v>
      </c>
      <c r="AC92" s="129" t="s">
        <v>355</v>
      </c>
      <c r="AD92" s="130" t="s">
        <v>355</v>
      </c>
      <c r="AE92" s="131" t="s">
        <v>355</v>
      </c>
    </row>
    <row r="93" spans="1:31">
      <c r="A93" s="116" t="s">
        <v>92</v>
      </c>
      <c r="B93" s="117" t="s">
        <v>466</v>
      </c>
      <c r="C93" s="118" t="s">
        <v>91</v>
      </c>
      <c r="D93" s="119" t="s">
        <v>358</v>
      </c>
      <c r="E93" s="120" t="s">
        <v>376</v>
      </c>
      <c r="F93" s="121">
        <v>0</v>
      </c>
      <c r="G93" s="122" t="s">
        <v>355</v>
      </c>
      <c r="H93" s="123" t="s">
        <v>355</v>
      </c>
      <c r="I93" s="124" t="s">
        <v>355</v>
      </c>
      <c r="J93" s="197" t="s">
        <v>355</v>
      </c>
      <c r="K93" s="195" t="s">
        <v>355</v>
      </c>
      <c r="L93" s="196" t="s">
        <v>355</v>
      </c>
      <c r="M93" s="196" t="s">
        <v>355</v>
      </c>
      <c r="N93" s="196" t="s">
        <v>355</v>
      </c>
      <c r="O93" s="196" t="s">
        <v>355</v>
      </c>
      <c r="P93" s="196" t="s">
        <v>355</v>
      </c>
      <c r="Q93" s="196" t="s">
        <v>355</v>
      </c>
      <c r="R93" s="196" t="s">
        <v>355</v>
      </c>
      <c r="S93" s="196">
        <v>5</v>
      </c>
      <c r="T93" s="197">
        <v>15</v>
      </c>
      <c r="U93" s="122" t="s">
        <v>355</v>
      </c>
      <c r="V93" s="128" t="s">
        <v>355</v>
      </c>
      <c r="W93" s="128" t="s">
        <v>355</v>
      </c>
      <c r="X93" s="128" t="s">
        <v>355</v>
      </c>
      <c r="Y93" s="128">
        <v>15</v>
      </c>
      <c r="Z93" s="128" t="s">
        <v>355</v>
      </c>
      <c r="AA93" s="128" t="s">
        <v>355</v>
      </c>
      <c r="AB93" s="128" t="s">
        <v>355</v>
      </c>
      <c r="AC93" s="129" t="s">
        <v>355</v>
      </c>
      <c r="AD93" s="130" t="s">
        <v>355</v>
      </c>
      <c r="AE93" s="131" t="s">
        <v>355</v>
      </c>
    </row>
    <row r="94" spans="1:31" ht="15" customHeight="1">
      <c r="A94" s="116" t="s">
        <v>93</v>
      </c>
      <c r="B94" s="117" t="s">
        <v>467</v>
      </c>
      <c r="C94" s="118" t="s">
        <v>91</v>
      </c>
      <c r="D94" s="119" t="s">
        <v>359</v>
      </c>
      <c r="E94" s="120">
        <v>38559</v>
      </c>
      <c r="F94" s="121">
        <v>1</v>
      </c>
      <c r="G94" s="122">
        <v>310</v>
      </c>
      <c r="H94" s="123">
        <v>1.3240776449415091E-2</v>
      </c>
      <c r="I94" s="124">
        <v>0.81294203723274527</v>
      </c>
      <c r="J94" s="197">
        <v>10</v>
      </c>
      <c r="K94" s="195">
        <v>200</v>
      </c>
      <c r="L94" s="196">
        <v>335</v>
      </c>
      <c r="M94" s="196">
        <v>325</v>
      </c>
      <c r="N94" s="196">
        <v>185</v>
      </c>
      <c r="O94" s="196">
        <v>195</v>
      </c>
      <c r="P94" s="196">
        <v>160</v>
      </c>
      <c r="Q94" s="196">
        <v>130</v>
      </c>
      <c r="R94" s="196">
        <v>120</v>
      </c>
      <c r="S94" s="196">
        <v>300</v>
      </c>
      <c r="T94" s="197">
        <v>1950</v>
      </c>
      <c r="U94" s="122">
        <v>10</v>
      </c>
      <c r="V94" s="128">
        <v>5</v>
      </c>
      <c r="W94" s="128">
        <v>45</v>
      </c>
      <c r="X94" s="128">
        <v>30</v>
      </c>
      <c r="Y94" s="128">
        <v>1550</v>
      </c>
      <c r="Z94" s="128">
        <v>225</v>
      </c>
      <c r="AA94" s="128">
        <v>350</v>
      </c>
      <c r="AB94" s="128">
        <v>10</v>
      </c>
      <c r="AC94" s="129">
        <v>355000</v>
      </c>
      <c r="AD94" s="130">
        <v>195900</v>
      </c>
      <c r="AE94" s="131">
        <v>174800</v>
      </c>
    </row>
    <row r="95" spans="1:31">
      <c r="A95" s="116" t="s">
        <v>94</v>
      </c>
      <c r="B95" s="117" t="s">
        <v>468</v>
      </c>
      <c r="C95" s="118" t="s">
        <v>91</v>
      </c>
      <c r="D95" s="119" t="s">
        <v>358</v>
      </c>
      <c r="E95" s="120" t="s">
        <v>376</v>
      </c>
      <c r="F95" s="121">
        <v>0</v>
      </c>
      <c r="G95" s="122" t="s">
        <v>355</v>
      </c>
      <c r="H95" s="123" t="s">
        <v>355</v>
      </c>
      <c r="I95" s="124" t="s">
        <v>355</v>
      </c>
      <c r="J95" s="197" t="s">
        <v>355</v>
      </c>
      <c r="K95" s="195" t="s">
        <v>355</v>
      </c>
      <c r="L95" s="196" t="s">
        <v>355</v>
      </c>
      <c r="M95" s="196" t="s">
        <v>355</v>
      </c>
      <c r="N95" s="196" t="s">
        <v>355</v>
      </c>
      <c r="O95" s="196" t="s">
        <v>355</v>
      </c>
      <c r="P95" s="196" t="s">
        <v>355</v>
      </c>
      <c r="Q95" s="196" t="s">
        <v>355</v>
      </c>
      <c r="R95" s="196" t="s">
        <v>355</v>
      </c>
      <c r="S95" s="196" t="s">
        <v>355</v>
      </c>
      <c r="T95" s="197" t="s">
        <v>355</v>
      </c>
      <c r="U95" s="122" t="s">
        <v>355</v>
      </c>
      <c r="V95" s="128" t="s">
        <v>355</v>
      </c>
      <c r="W95" s="128" t="s">
        <v>355</v>
      </c>
      <c r="X95" s="128" t="s">
        <v>355</v>
      </c>
      <c r="Y95" s="128" t="s">
        <v>355</v>
      </c>
      <c r="Z95" s="128" t="s">
        <v>355</v>
      </c>
      <c r="AA95" s="128" t="s">
        <v>355</v>
      </c>
      <c r="AB95" s="128" t="s">
        <v>355</v>
      </c>
      <c r="AC95" s="129" t="s">
        <v>355</v>
      </c>
      <c r="AD95" s="130" t="s">
        <v>355</v>
      </c>
      <c r="AE95" s="131" t="s">
        <v>355</v>
      </c>
    </row>
    <row r="96" spans="1:31" ht="15" customHeight="1">
      <c r="A96" s="116" t="s">
        <v>469</v>
      </c>
      <c r="B96" s="117" t="s">
        <v>470</v>
      </c>
      <c r="C96" s="118" t="s">
        <v>65</v>
      </c>
      <c r="D96" s="119" t="s">
        <v>362</v>
      </c>
      <c r="E96" s="120">
        <v>97174</v>
      </c>
      <c r="F96" s="121">
        <v>0.54197225831999418</v>
      </c>
      <c r="G96" s="122">
        <v>1010</v>
      </c>
      <c r="H96" s="123">
        <v>1.7405418472536391E-2</v>
      </c>
      <c r="I96" s="124">
        <v>0.44573211499888571</v>
      </c>
      <c r="J96" s="197">
        <v>16</v>
      </c>
      <c r="K96" s="195">
        <v>2230</v>
      </c>
      <c r="L96" s="196">
        <v>855</v>
      </c>
      <c r="M96" s="196">
        <v>695</v>
      </c>
      <c r="N96" s="196">
        <v>700</v>
      </c>
      <c r="O96" s="196">
        <v>460</v>
      </c>
      <c r="P96" s="196">
        <v>440</v>
      </c>
      <c r="Q96" s="196">
        <v>520</v>
      </c>
      <c r="R96" s="196">
        <v>455</v>
      </c>
      <c r="S96" s="196">
        <v>880</v>
      </c>
      <c r="T96" s="197">
        <v>7235</v>
      </c>
      <c r="U96" s="122">
        <v>10</v>
      </c>
      <c r="V96" s="128" t="s">
        <v>355</v>
      </c>
      <c r="W96" s="128">
        <v>90</v>
      </c>
      <c r="X96" s="128">
        <v>35</v>
      </c>
      <c r="Y96" s="128">
        <v>4695</v>
      </c>
      <c r="Z96" s="128">
        <v>530</v>
      </c>
      <c r="AA96" s="128">
        <v>2445</v>
      </c>
      <c r="AB96" s="128">
        <v>60</v>
      </c>
      <c r="AC96" s="129">
        <v>309900</v>
      </c>
      <c r="AD96" s="130">
        <v>185300</v>
      </c>
      <c r="AE96" s="131">
        <v>162900</v>
      </c>
    </row>
    <row r="97" spans="1:31">
      <c r="A97" s="116" t="s">
        <v>95</v>
      </c>
      <c r="B97" s="117" t="s">
        <v>471</v>
      </c>
      <c r="C97" s="118" t="s">
        <v>65</v>
      </c>
      <c r="D97" s="119" t="s">
        <v>361</v>
      </c>
      <c r="E97" s="120">
        <v>11937</v>
      </c>
      <c r="F97" s="121">
        <v>7.3407415151310162E-2</v>
      </c>
      <c r="G97" s="122">
        <v>95</v>
      </c>
      <c r="H97" s="123">
        <v>1.2545266425245732E-2</v>
      </c>
      <c r="I97" s="124" t="s">
        <v>355</v>
      </c>
      <c r="J97" s="197" t="s">
        <v>355</v>
      </c>
      <c r="K97" s="195">
        <v>155</v>
      </c>
      <c r="L97" s="196">
        <v>105</v>
      </c>
      <c r="M97" s="196">
        <v>85</v>
      </c>
      <c r="N97" s="196">
        <v>85</v>
      </c>
      <c r="O97" s="196">
        <v>50</v>
      </c>
      <c r="P97" s="196">
        <v>55</v>
      </c>
      <c r="Q97" s="196">
        <v>45</v>
      </c>
      <c r="R97" s="196">
        <v>50</v>
      </c>
      <c r="S97" s="196">
        <v>130</v>
      </c>
      <c r="T97" s="197">
        <v>755</v>
      </c>
      <c r="U97" s="122" t="s">
        <v>355</v>
      </c>
      <c r="V97" s="128" t="s">
        <v>355</v>
      </c>
      <c r="W97" s="128">
        <v>10</v>
      </c>
      <c r="X97" s="128" t="s">
        <v>355</v>
      </c>
      <c r="Y97" s="128">
        <v>560</v>
      </c>
      <c r="Z97" s="128">
        <v>70</v>
      </c>
      <c r="AA97" s="128">
        <v>180</v>
      </c>
      <c r="AB97" s="128" t="s">
        <v>355</v>
      </c>
      <c r="AC97" s="129">
        <v>287800</v>
      </c>
      <c r="AD97" s="130">
        <v>166300</v>
      </c>
      <c r="AE97" s="131">
        <v>161500</v>
      </c>
    </row>
    <row r="98" spans="1:31">
      <c r="A98" s="133" t="s">
        <v>342</v>
      </c>
      <c r="B98" s="134" t="s">
        <v>472</v>
      </c>
      <c r="C98" s="135" t="s">
        <v>65</v>
      </c>
      <c r="D98" s="119" t="s">
        <v>362</v>
      </c>
      <c r="E98" s="120">
        <v>179733</v>
      </c>
      <c r="F98" s="123">
        <v>0.57799999999999996</v>
      </c>
      <c r="G98" s="120">
        <v>2405</v>
      </c>
      <c r="H98" s="123">
        <v>2.2171662275934489E-2</v>
      </c>
      <c r="I98" s="124">
        <v>0.70330171643635109</v>
      </c>
      <c r="J98" s="197">
        <v>37</v>
      </c>
      <c r="K98" s="195">
        <v>3070</v>
      </c>
      <c r="L98" s="196">
        <v>1665</v>
      </c>
      <c r="M98" s="196">
        <v>1025</v>
      </c>
      <c r="N98" s="196">
        <v>1045</v>
      </c>
      <c r="O98" s="196">
        <v>780</v>
      </c>
      <c r="P98" s="196">
        <v>775</v>
      </c>
      <c r="Q98" s="196">
        <v>695</v>
      </c>
      <c r="R98" s="196">
        <v>595</v>
      </c>
      <c r="S98" s="196">
        <v>1460</v>
      </c>
      <c r="T98" s="197">
        <v>11115</v>
      </c>
      <c r="U98" s="122">
        <v>10</v>
      </c>
      <c r="V98" s="128">
        <v>10</v>
      </c>
      <c r="W98" s="128">
        <v>155</v>
      </c>
      <c r="X98" s="128">
        <v>100</v>
      </c>
      <c r="Y98" s="128">
        <v>7700</v>
      </c>
      <c r="Z98" s="128">
        <v>1015</v>
      </c>
      <c r="AA98" s="128">
        <v>3245</v>
      </c>
      <c r="AB98" s="128">
        <v>65</v>
      </c>
      <c r="AC98" s="129">
        <v>273200</v>
      </c>
      <c r="AD98" s="130">
        <v>170400</v>
      </c>
      <c r="AE98" s="131">
        <v>145700</v>
      </c>
    </row>
    <row r="99" spans="1:31" ht="15" customHeight="1">
      <c r="A99" s="116" t="s">
        <v>96</v>
      </c>
      <c r="B99" s="117" t="s">
        <v>473</v>
      </c>
      <c r="C99" s="118" t="s">
        <v>65</v>
      </c>
      <c r="D99" s="119" t="s">
        <v>358</v>
      </c>
      <c r="E99" s="120" t="s">
        <v>376</v>
      </c>
      <c r="F99" s="121">
        <v>0</v>
      </c>
      <c r="G99" s="122" t="s">
        <v>355</v>
      </c>
      <c r="H99" s="123" t="s">
        <v>355</v>
      </c>
      <c r="I99" s="124" t="s">
        <v>355</v>
      </c>
      <c r="J99" s="197" t="s">
        <v>355</v>
      </c>
      <c r="K99" s="195" t="s">
        <v>355</v>
      </c>
      <c r="L99" s="196">
        <v>5</v>
      </c>
      <c r="M99" s="196">
        <v>10</v>
      </c>
      <c r="N99" s="196">
        <v>5</v>
      </c>
      <c r="O99" s="196" t="s">
        <v>355</v>
      </c>
      <c r="P99" s="196">
        <v>10</v>
      </c>
      <c r="Q99" s="196" t="s">
        <v>355</v>
      </c>
      <c r="R99" s="196">
        <v>5</v>
      </c>
      <c r="S99" s="196">
        <v>15</v>
      </c>
      <c r="T99" s="197">
        <v>60</v>
      </c>
      <c r="U99" s="122" t="s">
        <v>355</v>
      </c>
      <c r="V99" s="128" t="s">
        <v>355</v>
      </c>
      <c r="W99" s="128" t="s">
        <v>355</v>
      </c>
      <c r="X99" s="128" t="s">
        <v>355</v>
      </c>
      <c r="Y99" s="128">
        <v>50</v>
      </c>
      <c r="Z99" s="128">
        <v>10</v>
      </c>
      <c r="AA99" s="128">
        <v>5</v>
      </c>
      <c r="AB99" s="128" t="s">
        <v>355</v>
      </c>
      <c r="AC99" s="129" t="s">
        <v>355</v>
      </c>
      <c r="AD99" s="130" t="s">
        <v>355</v>
      </c>
      <c r="AE99" s="131" t="s">
        <v>355</v>
      </c>
    </row>
    <row r="100" spans="1:31">
      <c r="A100" s="116" t="s">
        <v>97</v>
      </c>
      <c r="B100" s="117" t="s">
        <v>474</v>
      </c>
      <c r="C100" s="118" t="s">
        <v>98</v>
      </c>
      <c r="D100" s="119" t="s">
        <v>360</v>
      </c>
      <c r="E100" s="120">
        <v>42496</v>
      </c>
      <c r="F100" s="121">
        <v>0.23647776343320126</v>
      </c>
      <c r="G100" s="122">
        <v>405</v>
      </c>
      <c r="H100" s="123">
        <v>1.5356476012650992E-2</v>
      </c>
      <c r="I100" s="124">
        <v>0.55089673746709922</v>
      </c>
      <c r="J100" s="197">
        <v>9</v>
      </c>
      <c r="K100" s="195">
        <v>270</v>
      </c>
      <c r="L100" s="196">
        <v>275</v>
      </c>
      <c r="M100" s="196">
        <v>345</v>
      </c>
      <c r="N100" s="196">
        <v>305</v>
      </c>
      <c r="O100" s="196">
        <v>180</v>
      </c>
      <c r="P100" s="196">
        <v>160</v>
      </c>
      <c r="Q100" s="196">
        <v>150</v>
      </c>
      <c r="R100" s="196">
        <v>115</v>
      </c>
      <c r="S100" s="196">
        <v>435</v>
      </c>
      <c r="T100" s="197">
        <v>2225</v>
      </c>
      <c r="U100" s="122" t="s">
        <v>355</v>
      </c>
      <c r="V100" s="128" t="s">
        <v>355</v>
      </c>
      <c r="W100" s="128">
        <v>30</v>
      </c>
      <c r="X100" s="128">
        <v>20</v>
      </c>
      <c r="Y100" s="128">
        <v>1735</v>
      </c>
      <c r="Z100" s="128">
        <v>165</v>
      </c>
      <c r="AA100" s="128">
        <v>460</v>
      </c>
      <c r="AB100" s="128">
        <v>5</v>
      </c>
      <c r="AC100" s="129">
        <v>404200</v>
      </c>
      <c r="AD100" s="130">
        <v>227500</v>
      </c>
      <c r="AE100" s="131">
        <v>183000</v>
      </c>
    </row>
    <row r="101" spans="1:31" ht="15" customHeight="1">
      <c r="A101" s="116" t="s">
        <v>475</v>
      </c>
      <c r="B101" s="117" t="s">
        <v>476</v>
      </c>
      <c r="C101" s="118" t="s">
        <v>98</v>
      </c>
      <c r="D101" s="119" t="s">
        <v>358</v>
      </c>
      <c r="E101" s="120" t="s">
        <v>376</v>
      </c>
      <c r="F101" s="121">
        <v>0</v>
      </c>
      <c r="G101" s="122" t="s">
        <v>355</v>
      </c>
      <c r="H101" s="123" t="s">
        <v>355</v>
      </c>
      <c r="I101" s="124" t="s">
        <v>355</v>
      </c>
      <c r="J101" s="197" t="s">
        <v>355</v>
      </c>
      <c r="K101" s="195" t="s">
        <v>355</v>
      </c>
      <c r="L101" s="196" t="s">
        <v>355</v>
      </c>
      <c r="M101" s="196" t="s">
        <v>355</v>
      </c>
      <c r="N101" s="196" t="s">
        <v>355</v>
      </c>
      <c r="O101" s="196" t="s">
        <v>355</v>
      </c>
      <c r="P101" s="196" t="s">
        <v>355</v>
      </c>
      <c r="Q101" s="196" t="s">
        <v>355</v>
      </c>
      <c r="R101" s="196" t="s">
        <v>355</v>
      </c>
      <c r="S101" s="196" t="s">
        <v>355</v>
      </c>
      <c r="T101" s="197" t="s">
        <v>355</v>
      </c>
      <c r="U101" s="122" t="s">
        <v>355</v>
      </c>
      <c r="V101" s="128" t="s">
        <v>355</v>
      </c>
      <c r="W101" s="128" t="s">
        <v>355</v>
      </c>
      <c r="X101" s="128" t="s">
        <v>355</v>
      </c>
      <c r="Y101" s="128" t="s">
        <v>355</v>
      </c>
      <c r="Z101" s="128" t="s">
        <v>355</v>
      </c>
      <c r="AA101" s="128" t="s">
        <v>355</v>
      </c>
      <c r="AB101" s="128" t="s">
        <v>355</v>
      </c>
      <c r="AC101" s="129" t="s">
        <v>355</v>
      </c>
      <c r="AD101" s="130" t="s">
        <v>355</v>
      </c>
      <c r="AE101" s="131" t="s">
        <v>355</v>
      </c>
    </row>
    <row r="102" spans="1:31">
      <c r="A102" s="116" t="s">
        <v>99</v>
      </c>
      <c r="B102" s="117" t="s">
        <v>477</v>
      </c>
      <c r="C102" s="118" t="s">
        <v>98</v>
      </c>
      <c r="D102" s="119" t="s">
        <v>362</v>
      </c>
      <c r="E102" s="120">
        <v>45901</v>
      </c>
      <c r="F102" s="121">
        <v>0.21631620121209835</v>
      </c>
      <c r="G102" s="122">
        <v>380</v>
      </c>
      <c r="H102" s="123">
        <v>1.3628005912679814E-2</v>
      </c>
      <c r="I102" s="124">
        <v>0.34248041440130139</v>
      </c>
      <c r="J102" s="197">
        <v>8</v>
      </c>
      <c r="K102" s="195">
        <v>295</v>
      </c>
      <c r="L102" s="196">
        <v>405</v>
      </c>
      <c r="M102" s="196">
        <v>460</v>
      </c>
      <c r="N102" s="196">
        <v>360</v>
      </c>
      <c r="O102" s="196">
        <v>225</v>
      </c>
      <c r="P102" s="196">
        <v>185</v>
      </c>
      <c r="Q102" s="196">
        <v>200</v>
      </c>
      <c r="R102" s="196">
        <v>130</v>
      </c>
      <c r="S102" s="196">
        <v>555</v>
      </c>
      <c r="T102" s="197">
        <v>2820</v>
      </c>
      <c r="U102" s="122">
        <v>10</v>
      </c>
      <c r="V102" s="128">
        <v>10</v>
      </c>
      <c r="W102" s="128">
        <v>55</v>
      </c>
      <c r="X102" s="128">
        <v>35</v>
      </c>
      <c r="Y102" s="128">
        <v>2155</v>
      </c>
      <c r="Z102" s="128">
        <v>265</v>
      </c>
      <c r="AA102" s="128">
        <v>600</v>
      </c>
      <c r="AB102" s="128">
        <v>5</v>
      </c>
      <c r="AC102" s="129">
        <v>352800</v>
      </c>
      <c r="AD102" s="130">
        <v>241500</v>
      </c>
      <c r="AE102" s="131">
        <v>195300</v>
      </c>
    </row>
    <row r="103" spans="1:31" ht="15" customHeight="1">
      <c r="A103" s="116" t="s">
        <v>100</v>
      </c>
      <c r="B103" s="117" t="s">
        <v>478</v>
      </c>
      <c r="C103" s="118" t="s">
        <v>98</v>
      </c>
      <c r="D103" s="119" t="s">
        <v>358</v>
      </c>
      <c r="E103" s="120">
        <v>36171</v>
      </c>
      <c r="F103" s="121">
        <v>0.13658402120637703</v>
      </c>
      <c r="G103" s="122">
        <v>325</v>
      </c>
      <c r="H103" s="123">
        <v>1.4188422247446084E-2</v>
      </c>
      <c r="I103" s="124">
        <v>1.1710848504205258</v>
      </c>
      <c r="J103" s="197">
        <v>22</v>
      </c>
      <c r="K103" s="195">
        <v>385</v>
      </c>
      <c r="L103" s="196">
        <v>350</v>
      </c>
      <c r="M103" s="196">
        <v>380</v>
      </c>
      <c r="N103" s="196">
        <v>305</v>
      </c>
      <c r="O103" s="196">
        <v>150</v>
      </c>
      <c r="P103" s="196">
        <v>160</v>
      </c>
      <c r="Q103" s="196">
        <v>190</v>
      </c>
      <c r="R103" s="196">
        <v>170</v>
      </c>
      <c r="S103" s="196">
        <v>520</v>
      </c>
      <c r="T103" s="197">
        <v>2615</v>
      </c>
      <c r="U103" s="122">
        <v>10</v>
      </c>
      <c r="V103" s="128">
        <v>10</v>
      </c>
      <c r="W103" s="128">
        <v>50</v>
      </c>
      <c r="X103" s="128">
        <v>35</v>
      </c>
      <c r="Y103" s="128">
        <v>2020</v>
      </c>
      <c r="Z103" s="128">
        <v>235</v>
      </c>
      <c r="AA103" s="128">
        <v>530</v>
      </c>
      <c r="AB103" s="128">
        <v>15</v>
      </c>
      <c r="AC103" s="129">
        <v>370500</v>
      </c>
      <c r="AD103" s="130">
        <v>236000</v>
      </c>
      <c r="AE103" s="131">
        <v>199300</v>
      </c>
    </row>
    <row r="104" spans="1:31">
      <c r="A104" s="133" t="s">
        <v>344</v>
      </c>
      <c r="B104" s="134" t="s">
        <v>479</v>
      </c>
      <c r="C104" s="135" t="s">
        <v>98</v>
      </c>
      <c r="D104" s="119" t="s">
        <v>359</v>
      </c>
      <c r="E104" s="120">
        <v>324165</v>
      </c>
      <c r="F104" s="123">
        <v>0.86299999999999999</v>
      </c>
      <c r="G104" s="120">
        <v>4890</v>
      </c>
      <c r="H104" s="123">
        <v>2.4916089009315519E-2</v>
      </c>
      <c r="I104" s="124">
        <v>0.62355370183047654</v>
      </c>
      <c r="J104" s="197">
        <v>45</v>
      </c>
      <c r="K104" s="195">
        <v>3835</v>
      </c>
      <c r="L104" s="196">
        <v>2760</v>
      </c>
      <c r="M104" s="196">
        <v>1185</v>
      </c>
      <c r="N104" s="196">
        <v>2000</v>
      </c>
      <c r="O104" s="196">
        <v>2095</v>
      </c>
      <c r="P104" s="196">
        <v>1240</v>
      </c>
      <c r="Q104" s="196">
        <v>950</v>
      </c>
      <c r="R104" s="196">
        <v>830</v>
      </c>
      <c r="S104" s="196">
        <v>2085</v>
      </c>
      <c r="T104" s="197">
        <v>16975</v>
      </c>
      <c r="U104" s="122">
        <v>15</v>
      </c>
      <c r="V104" s="128">
        <v>10</v>
      </c>
      <c r="W104" s="128">
        <v>215</v>
      </c>
      <c r="X104" s="128">
        <v>130</v>
      </c>
      <c r="Y104" s="128">
        <v>11950</v>
      </c>
      <c r="Z104" s="128">
        <v>2190</v>
      </c>
      <c r="AA104" s="128">
        <v>4795</v>
      </c>
      <c r="AB104" s="128">
        <v>90</v>
      </c>
      <c r="AC104" s="129">
        <v>315800</v>
      </c>
      <c r="AD104" s="130">
        <v>189800</v>
      </c>
      <c r="AE104" s="131">
        <v>181000</v>
      </c>
    </row>
    <row r="105" spans="1:31" ht="15" customHeight="1">
      <c r="A105" s="116" t="s">
        <v>134</v>
      </c>
      <c r="B105" s="117" t="s">
        <v>480</v>
      </c>
      <c r="C105" s="118" t="s">
        <v>98</v>
      </c>
      <c r="D105" s="119" t="s">
        <v>359</v>
      </c>
      <c r="E105" s="120">
        <v>2111</v>
      </c>
      <c r="F105" s="121">
        <v>1</v>
      </c>
      <c r="G105" s="122">
        <v>15</v>
      </c>
      <c r="H105" s="123">
        <v>1.2145748987854251E-2</v>
      </c>
      <c r="I105" s="124" t="s">
        <v>355</v>
      </c>
      <c r="J105" s="197" t="s">
        <v>355</v>
      </c>
      <c r="K105" s="195">
        <v>45</v>
      </c>
      <c r="L105" s="196">
        <v>30</v>
      </c>
      <c r="M105" s="196">
        <v>5</v>
      </c>
      <c r="N105" s="196">
        <v>20</v>
      </c>
      <c r="O105" s="196">
        <v>60</v>
      </c>
      <c r="P105" s="196">
        <v>25</v>
      </c>
      <c r="Q105" s="196">
        <v>5</v>
      </c>
      <c r="R105" s="196">
        <v>10</v>
      </c>
      <c r="S105" s="196">
        <v>45</v>
      </c>
      <c r="T105" s="197">
        <v>245</v>
      </c>
      <c r="U105" s="122" t="s">
        <v>355</v>
      </c>
      <c r="V105" s="128" t="s">
        <v>355</v>
      </c>
      <c r="W105" s="128" t="s">
        <v>355</v>
      </c>
      <c r="X105" s="128" t="s">
        <v>355</v>
      </c>
      <c r="Y105" s="128">
        <v>190</v>
      </c>
      <c r="Z105" s="128">
        <v>55</v>
      </c>
      <c r="AA105" s="128">
        <v>55</v>
      </c>
      <c r="AB105" s="128" t="s">
        <v>355</v>
      </c>
      <c r="AC105" s="129">
        <v>312300</v>
      </c>
      <c r="AD105" s="130" t="s">
        <v>355</v>
      </c>
      <c r="AE105" s="131" t="s">
        <v>355</v>
      </c>
    </row>
    <row r="106" spans="1:31">
      <c r="A106" s="116" t="s">
        <v>101</v>
      </c>
      <c r="B106" s="117" t="s">
        <v>481</v>
      </c>
      <c r="C106" s="118" t="s">
        <v>98</v>
      </c>
      <c r="D106" s="119" t="s">
        <v>361</v>
      </c>
      <c r="E106" s="120" t="s">
        <v>376</v>
      </c>
      <c r="F106" s="121">
        <v>0</v>
      </c>
      <c r="G106" s="122" t="s">
        <v>355</v>
      </c>
      <c r="H106" s="123" t="s">
        <v>355</v>
      </c>
      <c r="I106" s="124" t="s">
        <v>355</v>
      </c>
      <c r="J106" s="197" t="s">
        <v>355</v>
      </c>
      <c r="K106" s="195" t="s">
        <v>355</v>
      </c>
      <c r="L106" s="196" t="s">
        <v>355</v>
      </c>
      <c r="M106" s="196" t="s">
        <v>355</v>
      </c>
      <c r="N106" s="196" t="s">
        <v>355</v>
      </c>
      <c r="O106" s="196" t="s">
        <v>355</v>
      </c>
      <c r="P106" s="196" t="s">
        <v>355</v>
      </c>
      <c r="Q106" s="196" t="s">
        <v>355</v>
      </c>
      <c r="R106" s="196" t="s">
        <v>355</v>
      </c>
      <c r="S106" s="196" t="s">
        <v>355</v>
      </c>
      <c r="T106" s="197" t="s">
        <v>355</v>
      </c>
      <c r="U106" s="122" t="s">
        <v>355</v>
      </c>
      <c r="V106" s="128" t="s">
        <v>355</v>
      </c>
      <c r="W106" s="128" t="s">
        <v>355</v>
      </c>
      <c r="X106" s="128" t="s">
        <v>355</v>
      </c>
      <c r="Y106" s="128" t="s">
        <v>355</v>
      </c>
      <c r="Z106" s="128" t="s">
        <v>355</v>
      </c>
      <c r="AA106" s="128" t="s">
        <v>355</v>
      </c>
      <c r="AB106" s="128" t="s">
        <v>355</v>
      </c>
      <c r="AC106" s="129" t="s">
        <v>355</v>
      </c>
      <c r="AD106" s="130" t="s">
        <v>355</v>
      </c>
      <c r="AE106" s="131" t="s">
        <v>355</v>
      </c>
    </row>
    <row r="107" spans="1:31" ht="15" customHeight="1">
      <c r="A107" s="116" t="s">
        <v>102</v>
      </c>
      <c r="B107" s="117" t="s">
        <v>482</v>
      </c>
      <c r="C107" s="118" t="s">
        <v>98</v>
      </c>
      <c r="D107" s="119" t="s">
        <v>361</v>
      </c>
      <c r="E107" s="120" t="s">
        <v>376</v>
      </c>
      <c r="F107" s="121">
        <v>0</v>
      </c>
      <c r="G107" s="122" t="s">
        <v>355</v>
      </c>
      <c r="H107" s="123" t="s">
        <v>355</v>
      </c>
      <c r="I107" s="124" t="s">
        <v>355</v>
      </c>
      <c r="J107" s="197" t="s">
        <v>355</v>
      </c>
      <c r="K107" s="195">
        <v>5</v>
      </c>
      <c r="L107" s="196">
        <v>15</v>
      </c>
      <c r="M107" s="196">
        <v>10</v>
      </c>
      <c r="N107" s="196">
        <v>10</v>
      </c>
      <c r="O107" s="196">
        <v>10</v>
      </c>
      <c r="P107" s="196" t="s">
        <v>355</v>
      </c>
      <c r="Q107" s="196">
        <v>5</v>
      </c>
      <c r="R107" s="196" t="s">
        <v>355</v>
      </c>
      <c r="S107" s="196">
        <v>10</v>
      </c>
      <c r="T107" s="197">
        <v>75</v>
      </c>
      <c r="U107" s="122" t="s">
        <v>355</v>
      </c>
      <c r="V107" s="128" t="s">
        <v>355</v>
      </c>
      <c r="W107" s="128" t="s">
        <v>355</v>
      </c>
      <c r="X107" s="128" t="s">
        <v>355</v>
      </c>
      <c r="Y107" s="128">
        <v>55</v>
      </c>
      <c r="Z107" s="128" t="s">
        <v>355</v>
      </c>
      <c r="AA107" s="128">
        <v>20</v>
      </c>
      <c r="AB107" s="128" t="s">
        <v>355</v>
      </c>
      <c r="AC107" s="129">
        <v>286000</v>
      </c>
      <c r="AD107" s="130">
        <v>138700</v>
      </c>
      <c r="AE107" s="131">
        <v>151400</v>
      </c>
    </row>
    <row r="108" spans="1:31">
      <c r="A108" s="116" t="s">
        <v>103</v>
      </c>
      <c r="B108" s="117" t="s">
        <v>483</v>
      </c>
      <c r="C108" s="118" t="s">
        <v>98</v>
      </c>
      <c r="D108" s="119" t="s">
        <v>358</v>
      </c>
      <c r="E108" s="120" t="s">
        <v>376</v>
      </c>
      <c r="F108" s="121">
        <v>0</v>
      </c>
      <c r="G108" s="122" t="s">
        <v>355</v>
      </c>
      <c r="H108" s="123" t="s">
        <v>355</v>
      </c>
      <c r="I108" s="124" t="s">
        <v>355</v>
      </c>
      <c r="J108" s="197" t="s">
        <v>355</v>
      </c>
      <c r="K108" s="195" t="s">
        <v>355</v>
      </c>
      <c r="L108" s="196" t="s">
        <v>355</v>
      </c>
      <c r="M108" s="196" t="s">
        <v>355</v>
      </c>
      <c r="N108" s="196" t="s">
        <v>355</v>
      </c>
      <c r="O108" s="196" t="s">
        <v>355</v>
      </c>
      <c r="P108" s="196" t="s">
        <v>355</v>
      </c>
      <c r="Q108" s="196" t="s">
        <v>355</v>
      </c>
      <c r="R108" s="196" t="s">
        <v>355</v>
      </c>
      <c r="S108" s="196" t="s">
        <v>355</v>
      </c>
      <c r="T108" s="197">
        <v>10</v>
      </c>
      <c r="U108" s="122" t="s">
        <v>355</v>
      </c>
      <c r="V108" s="128" t="s">
        <v>355</v>
      </c>
      <c r="W108" s="128" t="s">
        <v>355</v>
      </c>
      <c r="X108" s="128" t="s">
        <v>355</v>
      </c>
      <c r="Y108" s="128">
        <v>10</v>
      </c>
      <c r="Z108" s="128" t="s">
        <v>355</v>
      </c>
      <c r="AA108" s="128" t="s">
        <v>355</v>
      </c>
      <c r="AB108" s="128" t="s">
        <v>355</v>
      </c>
      <c r="AC108" s="129" t="s">
        <v>355</v>
      </c>
      <c r="AD108" s="130" t="s">
        <v>355</v>
      </c>
      <c r="AE108" s="131" t="s">
        <v>355</v>
      </c>
    </row>
    <row r="109" spans="1:31" ht="15" customHeight="1">
      <c r="A109" s="116" t="s">
        <v>104</v>
      </c>
      <c r="B109" s="117" t="s">
        <v>484</v>
      </c>
      <c r="C109" s="118" t="s">
        <v>98</v>
      </c>
      <c r="D109" s="119" t="s">
        <v>358</v>
      </c>
      <c r="E109" s="120" t="s">
        <v>376</v>
      </c>
      <c r="F109" s="121">
        <v>0</v>
      </c>
      <c r="G109" s="122" t="s">
        <v>355</v>
      </c>
      <c r="H109" s="123" t="s">
        <v>355</v>
      </c>
      <c r="I109" s="124" t="s">
        <v>355</v>
      </c>
      <c r="J109" s="197" t="s">
        <v>355</v>
      </c>
      <c r="K109" s="195" t="s">
        <v>355</v>
      </c>
      <c r="L109" s="196" t="s">
        <v>355</v>
      </c>
      <c r="M109" s="196" t="s">
        <v>355</v>
      </c>
      <c r="N109" s="196">
        <v>5</v>
      </c>
      <c r="O109" s="196">
        <v>5</v>
      </c>
      <c r="P109" s="196" t="s">
        <v>355</v>
      </c>
      <c r="Q109" s="196" t="s">
        <v>355</v>
      </c>
      <c r="R109" s="196" t="s">
        <v>355</v>
      </c>
      <c r="S109" s="196">
        <v>5</v>
      </c>
      <c r="T109" s="197">
        <v>30</v>
      </c>
      <c r="U109" s="122" t="s">
        <v>355</v>
      </c>
      <c r="V109" s="128" t="s">
        <v>355</v>
      </c>
      <c r="W109" s="128" t="s">
        <v>355</v>
      </c>
      <c r="X109" s="128" t="s">
        <v>355</v>
      </c>
      <c r="Y109" s="128">
        <v>25</v>
      </c>
      <c r="Z109" s="128" t="s">
        <v>355</v>
      </c>
      <c r="AA109" s="128">
        <v>5</v>
      </c>
      <c r="AB109" s="128" t="s">
        <v>355</v>
      </c>
      <c r="AC109" s="129" t="s">
        <v>355</v>
      </c>
      <c r="AD109" s="130" t="s">
        <v>355</v>
      </c>
      <c r="AE109" s="131" t="s">
        <v>355</v>
      </c>
    </row>
    <row r="110" spans="1:31">
      <c r="A110" s="116" t="s">
        <v>105</v>
      </c>
      <c r="B110" s="117" t="s">
        <v>485</v>
      </c>
      <c r="C110" s="118" t="s">
        <v>98</v>
      </c>
      <c r="D110" s="119" t="s">
        <v>361</v>
      </c>
      <c r="E110" s="120">
        <v>24654</v>
      </c>
      <c r="F110" s="121">
        <v>0.12219650371486492</v>
      </c>
      <c r="G110" s="122">
        <v>235</v>
      </c>
      <c r="H110" s="123">
        <v>1.538965291421087E-2</v>
      </c>
      <c r="I110" s="124">
        <v>0.77196232823838196</v>
      </c>
      <c r="J110" s="197">
        <v>10</v>
      </c>
      <c r="K110" s="195">
        <v>100</v>
      </c>
      <c r="L110" s="196">
        <v>185</v>
      </c>
      <c r="M110" s="196">
        <v>270</v>
      </c>
      <c r="N110" s="196">
        <v>180</v>
      </c>
      <c r="O110" s="196">
        <v>130</v>
      </c>
      <c r="P110" s="196">
        <v>100</v>
      </c>
      <c r="Q110" s="196">
        <v>120</v>
      </c>
      <c r="R110" s="196">
        <v>70</v>
      </c>
      <c r="S110" s="196">
        <v>335</v>
      </c>
      <c r="T110" s="197">
        <v>1485</v>
      </c>
      <c r="U110" s="122">
        <v>10</v>
      </c>
      <c r="V110" s="128">
        <v>10</v>
      </c>
      <c r="W110" s="128">
        <v>45</v>
      </c>
      <c r="X110" s="128">
        <v>25</v>
      </c>
      <c r="Y110" s="128">
        <v>1205</v>
      </c>
      <c r="Z110" s="128">
        <v>165</v>
      </c>
      <c r="AA110" s="128">
        <v>230</v>
      </c>
      <c r="AB110" s="128">
        <v>5</v>
      </c>
      <c r="AC110" s="129">
        <v>306600</v>
      </c>
      <c r="AD110" s="130">
        <v>197400</v>
      </c>
      <c r="AE110" s="131">
        <v>146700</v>
      </c>
    </row>
    <row r="111" spans="1:31" ht="15" customHeight="1">
      <c r="A111" s="133" t="s">
        <v>345</v>
      </c>
      <c r="B111" s="134" t="s">
        <v>486</v>
      </c>
      <c r="C111" s="135" t="s">
        <v>98</v>
      </c>
      <c r="D111" s="119" t="s">
        <v>362</v>
      </c>
      <c r="E111" s="120">
        <v>228760</v>
      </c>
      <c r="F111" s="121">
        <v>0.83</v>
      </c>
      <c r="G111" s="120">
        <v>1885</v>
      </c>
      <c r="H111" s="123">
        <v>1.3363092074963688E-2</v>
      </c>
      <c r="I111" s="124">
        <v>0.57118537765433208</v>
      </c>
      <c r="J111" s="197">
        <v>51</v>
      </c>
      <c r="K111" s="195">
        <v>1845</v>
      </c>
      <c r="L111" s="196">
        <v>1755</v>
      </c>
      <c r="M111" s="196">
        <v>2275</v>
      </c>
      <c r="N111" s="196">
        <v>1410</v>
      </c>
      <c r="O111" s="196">
        <v>1315</v>
      </c>
      <c r="P111" s="196">
        <v>985</v>
      </c>
      <c r="Q111" s="196">
        <v>865</v>
      </c>
      <c r="R111" s="196">
        <v>710</v>
      </c>
      <c r="S111" s="196">
        <v>2370</v>
      </c>
      <c r="T111" s="197">
        <v>13525</v>
      </c>
      <c r="U111" s="122">
        <v>25</v>
      </c>
      <c r="V111" s="128">
        <v>15</v>
      </c>
      <c r="W111" s="128">
        <v>180</v>
      </c>
      <c r="X111" s="128">
        <v>125</v>
      </c>
      <c r="Y111" s="128">
        <v>10675</v>
      </c>
      <c r="Z111" s="128">
        <v>1305</v>
      </c>
      <c r="AA111" s="128">
        <v>2645</v>
      </c>
      <c r="AB111" s="128">
        <v>25</v>
      </c>
      <c r="AC111" s="129">
        <v>399100</v>
      </c>
      <c r="AD111" s="130">
        <v>232100</v>
      </c>
      <c r="AE111" s="131">
        <v>206600</v>
      </c>
    </row>
    <row r="112" spans="1:31">
      <c r="A112" s="116" t="s">
        <v>106</v>
      </c>
      <c r="B112" s="117" t="s">
        <v>487</v>
      </c>
      <c r="C112" s="118" t="s">
        <v>107</v>
      </c>
      <c r="D112" s="119" t="s">
        <v>361</v>
      </c>
      <c r="E112" s="120">
        <v>20572</v>
      </c>
      <c r="F112" s="121">
        <v>0.11862325066456006</v>
      </c>
      <c r="G112" s="122">
        <v>300</v>
      </c>
      <c r="H112" s="123">
        <v>2.290485674888923E-2</v>
      </c>
      <c r="I112" s="124">
        <v>0.7050528789659225</v>
      </c>
      <c r="J112" s="197">
        <v>6</v>
      </c>
      <c r="K112" s="195">
        <v>140</v>
      </c>
      <c r="L112" s="196">
        <v>205</v>
      </c>
      <c r="M112" s="196">
        <v>215</v>
      </c>
      <c r="N112" s="196">
        <v>145</v>
      </c>
      <c r="O112" s="196">
        <v>105</v>
      </c>
      <c r="P112" s="196">
        <v>110</v>
      </c>
      <c r="Q112" s="196">
        <v>90</v>
      </c>
      <c r="R112" s="196">
        <v>70</v>
      </c>
      <c r="S112" s="196">
        <v>270</v>
      </c>
      <c r="T112" s="197">
        <v>1345</v>
      </c>
      <c r="U112" s="122" t="s">
        <v>355</v>
      </c>
      <c r="V112" s="128" t="s">
        <v>355</v>
      </c>
      <c r="W112" s="128">
        <v>35</v>
      </c>
      <c r="X112" s="128">
        <v>30</v>
      </c>
      <c r="Y112" s="128">
        <v>1065</v>
      </c>
      <c r="Z112" s="128">
        <v>175</v>
      </c>
      <c r="AA112" s="128">
        <v>240</v>
      </c>
      <c r="AB112" s="128" t="s">
        <v>355</v>
      </c>
      <c r="AC112" s="129">
        <v>276400</v>
      </c>
      <c r="AD112" s="130">
        <v>151000</v>
      </c>
      <c r="AE112" s="131">
        <v>142500</v>
      </c>
    </row>
    <row r="113" spans="1:31" ht="15" customHeight="1">
      <c r="A113" s="116" t="s">
        <v>108</v>
      </c>
      <c r="B113" s="117" t="s">
        <v>488</v>
      </c>
      <c r="C113" s="118" t="s">
        <v>107</v>
      </c>
      <c r="D113" s="119" t="s">
        <v>361</v>
      </c>
      <c r="E113" s="120" t="s">
        <v>376</v>
      </c>
      <c r="F113" s="121">
        <v>0</v>
      </c>
      <c r="G113" s="122" t="s">
        <v>355</v>
      </c>
      <c r="H113" s="123" t="s">
        <v>355</v>
      </c>
      <c r="I113" s="124" t="s">
        <v>355</v>
      </c>
      <c r="J113" s="197" t="s">
        <v>355</v>
      </c>
      <c r="K113" s="195" t="s">
        <v>355</v>
      </c>
      <c r="L113" s="196" t="s">
        <v>355</v>
      </c>
      <c r="M113" s="196" t="s">
        <v>355</v>
      </c>
      <c r="N113" s="196" t="s">
        <v>355</v>
      </c>
      <c r="O113" s="196" t="s">
        <v>355</v>
      </c>
      <c r="P113" s="196" t="s">
        <v>355</v>
      </c>
      <c r="Q113" s="196" t="s">
        <v>355</v>
      </c>
      <c r="R113" s="196" t="s">
        <v>355</v>
      </c>
      <c r="S113" s="196" t="s">
        <v>355</v>
      </c>
      <c r="T113" s="197" t="s">
        <v>355</v>
      </c>
      <c r="U113" s="122" t="s">
        <v>355</v>
      </c>
      <c r="V113" s="128" t="s">
        <v>355</v>
      </c>
      <c r="W113" s="128" t="s">
        <v>355</v>
      </c>
      <c r="X113" s="128" t="s">
        <v>355</v>
      </c>
      <c r="Y113" s="128" t="s">
        <v>355</v>
      </c>
      <c r="Z113" s="128" t="s">
        <v>355</v>
      </c>
      <c r="AA113" s="128" t="s">
        <v>355</v>
      </c>
      <c r="AB113" s="128" t="s">
        <v>355</v>
      </c>
      <c r="AC113" s="129" t="s">
        <v>355</v>
      </c>
      <c r="AD113" s="130" t="s">
        <v>355</v>
      </c>
      <c r="AE113" s="131" t="s">
        <v>355</v>
      </c>
    </row>
    <row r="114" spans="1:31">
      <c r="A114" s="116" t="s">
        <v>124</v>
      </c>
      <c r="B114" s="117" t="s">
        <v>489</v>
      </c>
      <c r="C114" s="118" t="s">
        <v>107</v>
      </c>
      <c r="D114" s="119" t="s">
        <v>360</v>
      </c>
      <c r="E114" s="120">
        <v>49908</v>
      </c>
      <c r="F114" s="121">
        <v>0.31037892497994368</v>
      </c>
      <c r="G114" s="122">
        <v>625</v>
      </c>
      <c r="H114" s="123">
        <v>2.0032051282051284E-2</v>
      </c>
      <c r="I114" s="124">
        <v>0.52241641337386013</v>
      </c>
      <c r="J114" s="197">
        <v>11</v>
      </c>
      <c r="K114" s="195">
        <v>230</v>
      </c>
      <c r="L114" s="196">
        <v>345</v>
      </c>
      <c r="M114" s="196">
        <v>435</v>
      </c>
      <c r="N114" s="196">
        <v>370</v>
      </c>
      <c r="O114" s="196">
        <v>180</v>
      </c>
      <c r="P114" s="196">
        <v>180</v>
      </c>
      <c r="Q114" s="196">
        <v>155</v>
      </c>
      <c r="R114" s="196">
        <v>125</v>
      </c>
      <c r="S114" s="196">
        <v>500</v>
      </c>
      <c r="T114" s="197">
        <v>2525</v>
      </c>
      <c r="U114" s="122" t="s">
        <v>355</v>
      </c>
      <c r="V114" s="128" t="s">
        <v>355</v>
      </c>
      <c r="W114" s="128">
        <v>40</v>
      </c>
      <c r="X114" s="128">
        <v>30</v>
      </c>
      <c r="Y114" s="128">
        <v>1995</v>
      </c>
      <c r="Z114" s="128">
        <v>220</v>
      </c>
      <c r="AA114" s="128">
        <v>490</v>
      </c>
      <c r="AB114" s="128" t="s">
        <v>355</v>
      </c>
      <c r="AC114" s="129">
        <v>343500</v>
      </c>
      <c r="AD114" s="130">
        <v>198200</v>
      </c>
      <c r="AE114" s="131">
        <v>179900</v>
      </c>
    </row>
    <row r="115" spans="1:31" ht="15" customHeight="1">
      <c r="A115" s="133" t="s">
        <v>343</v>
      </c>
      <c r="B115" s="134" t="s">
        <v>490</v>
      </c>
      <c r="C115" s="118" t="s">
        <v>107</v>
      </c>
      <c r="D115" s="119" t="s">
        <v>362</v>
      </c>
      <c r="E115" s="120">
        <v>98639</v>
      </c>
      <c r="F115" s="123">
        <v>0.38600000000000001</v>
      </c>
      <c r="G115" s="120">
        <v>1140</v>
      </c>
      <c r="H115" s="123">
        <v>1.7865803100702429E-2</v>
      </c>
      <c r="I115" s="124">
        <v>0.94080015052802402</v>
      </c>
      <c r="J115" s="197">
        <v>40</v>
      </c>
      <c r="K115" s="195">
        <v>370</v>
      </c>
      <c r="L115" s="196">
        <v>720</v>
      </c>
      <c r="M115" s="196">
        <v>935</v>
      </c>
      <c r="N115" s="196">
        <v>895</v>
      </c>
      <c r="O115" s="196">
        <v>390</v>
      </c>
      <c r="P115" s="196">
        <v>315</v>
      </c>
      <c r="Q115" s="196">
        <v>400</v>
      </c>
      <c r="R115" s="196">
        <v>300</v>
      </c>
      <c r="S115" s="196">
        <v>1000</v>
      </c>
      <c r="T115" s="197">
        <v>5325</v>
      </c>
      <c r="U115" s="122">
        <v>10</v>
      </c>
      <c r="V115" s="128">
        <v>10</v>
      </c>
      <c r="W115" s="128">
        <v>65</v>
      </c>
      <c r="X115" s="128">
        <v>40</v>
      </c>
      <c r="Y115" s="128">
        <v>4295</v>
      </c>
      <c r="Z115" s="128">
        <v>395</v>
      </c>
      <c r="AA115" s="128">
        <v>950</v>
      </c>
      <c r="AB115" s="128">
        <v>15</v>
      </c>
      <c r="AC115" s="129">
        <v>374300</v>
      </c>
      <c r="AD115" s="130">
        <v>227700</v>
      </c>
      <c r="AE115" s="131">
        <v>184600</v>
      </c>
    </row>
    <row r="116" spans="1:31">
      <c r="A116" s="116" t="s">
        <v>109</v>
      </c>
      <c r="B116" s="117" t="s">
        <v>491</v>
      </c>
      <c r="C116" s="118" t="s">
        <v>107</v>
      </c>
      <c r="D116" s="119" t="s">
        <v>358</v>
      </c>
      <c r="E116" s="120" t="s">
        <v>376</v>
      </c>
      <c r="F116" s="121">
        <v>0</v>
      </c>
      <c r="G116" s="122" t="s">
        <v>355</v>
      </c>
      <c r="H116" s="123" t="s">
        <v>355</v>
      </c>
      <c r="I116" s="124" t="s">
        <v>355</v>
      </c>
      <c r="J116" s="197" t="s">
        <v>355</v>
      </c>
      <c r="K116" s="195" t="s">
        <v>355</v>
      </c>
      <c r="L116" s="196" t="s">
        <v>355</v>
      </c>
      <c r="M116" s="196" t="s">
        <v>355</v>
      </c>
      <c r="N116" s="196" t="s">
        <v>355</v>
      </c>
      <c r="O116" s="196" t="s">
        <v>355</v>
      </c>
      <c r="P116" s="196" t="s">
        <v>355</v>
      </c>
      <c r="Q116" s="196" t="s">
        <v>355</v>
      </c>
      <c r="R116" s="196" t="s">
        <v>355</v>
      </c>
      <c r="S116" s="196" t="s">
        <v>355</v>
      </c>
      <c r="T116" s="197" t="s">
        <v>355</v>
      </c>
      <c r="U116" s="122" t="s">
        <v>355</v>
      </c>
      <c r="V116" s="128" t="s">
        <v>355</v>
      </c>
      <c r="W116" s="128" t="s">
        <v>355</v>
      </c>
      <c r="X116" s="128" t="s">
        <v>355</v>
      </c>
      <c r="Y116" s="128" t="s">
        <v>355</v>
      </c>
      <c r="Z116" s="128" t="s">
        <v>355</v>
      </c>
      <c r="AA116" s="128" t="s">
        <v>355</v>
      </c>
      <c r="AB116" s="128" t="s">
        <v>355</v>
      </c>
      <c r="AC116" s="129" t="s">
        <v>355</v>
      </c>
      <c r="AD116" s="130" t="s">
        <v>355</v>
      </c>
      <c r="AE116" s="131" t="s">
        <v>355</v>
      </c>
    </row>
    <row r="117" spans="1:31" ht="15" customHeight="1">
      <c r="A117" s="116" t="s">
        <v>110</v>
      </c>
      <c r="B117" s="117" t="s">
        <v>492</v>
      </c>
      <c r="C117" s="118" t="s">
        <v>107</v>
      </c>
      <c r="D117" s="119" t="s">
        <v>361</v>
      </c>
      <c r="E117" s="120">
        <v>19927</v>
      </c>
      <c r="F117" s="121">
        <v>0.12481053251324707</v>
      </c>
      <c r="G117" s="122">
        <v>425</v>
      </c>
      <c r="H117" s="123">
        <v>3.2359241126070991E-2</v>
      </c>
      <c r="I117" s="124">
        <v>2.0263424518743669</v>
      </c>
      <c r="J117" s="197">
        <v>6</v>
      </c>
      <c r="K117" s="195">
        <v>30</v>
      </c>
      <c r="L117" s="196">
        <v>145</v>
      </c>
      <c r="M117" s="196">
        <v>70</v>
      </c>
      <c r="N117" s="196">
        <v>150</v>
      </c>
      <c r="O117" s="196">
        <v>55</v>
      </c>
      <c r="P117" s="196">
        <v>55</v>
      </c>
      <c r="Q117" s="196">
        <v>50</v>
      </c>
      <c r="R117" s="196">
        <v>60</v>
      </c>
      <c r="S117" s="196">
        <v>165</v>
      </c>
      <c r="T117" s="197">
        <v>775</v>
      </c>
      <c r="U117" s="122" t="s">
        <v>355</v>
      </c>
      <c r="V117" s="128" t="s">
        <v>355</v>
      </c>
      <c r="W117" s="128">
        <v>20</v>
      </c>
      <c r="X117" s="128">
        <v>10</v>
      </c>
      <c r="Y117" s="128">
        <v>635</v>
      </c>
      <c r="Z117" s="128">
        <v>60</v>
      </c>
      <c r="AA117" s="128">
        <v>120</v>
      </c>
      <c r="AB117" s="128" t="s">
        <v>355</v>
      </c>
      <c r="AC117" s="129">
        <v>370900</v>
      </c>
      <c r="AD117" s="130">
        <v>204500</v>
      </c>
      <c r="AE117" s="131">
        <v>157100</v>
      </c>
    </row>
    <row r="118" spans="1:31">
      <c r="A118" s="116" t="s">
        <v>111</v>
      </c>
      <c r="B118" s="117" t="s">
        <v>493</v>
      </c>
      <c r="C118" s="118" t="s">
        <v>112</v>
      </c>
      <c r="D118" s="119" t="s">
        <v>361</v>
      </c>
      <c r="E118" s="120">
        <v>26602</v>
      </c>
      <c r="F118" s="121">
        <v>0.10363110101714459</v>
      </c>
      <c r="G118" s="122">
        <v>435</v>
      </c>
      <c r="H118" s="123">
        <v>2.5258390430844269E-2</v>
      </c>
      <c r="I118" s="124" t="s">
        <v>355</v>
      </c>
      <c r="J118" s="197" t="s">
        <v>355</v>
      </c>
      <c r="K118" s="195">
        <v>45</v>
      </c>
      <c r="L118" s="196">
        <v>110</v>
      </c>
      <c r="M118" s="196">
        <v>100</v>
      </c>
      <c r="N118" s="196">
        <v>195</v>
      </c>
      <c r="O118" s="196">
        <v>80</v>
      </c>
      <c r="P118" s="196">
        <v>70</v>
      </c>
      <c r="Q118" s="196">
        <v>75</v>
      </c>
      <c r="R118" s="196">
        <v>65</v>
      </c>
      <c r="S118" s="196">
        <v>180</v>
      </c>
      <c r="T118" s="197">
        <v>925</v>
      </c>
      <c r="U118" s="122" t="s">
        <v>355</v>
      </c>
      <c r="V118" s="128" t="s">
        <v>355</v>
      </c>
      <c r="W118" s="128">
        <v>15</v>
      </c>
      <c r="X118" s="128">
        <v>10</v>
      </c>
      <c r="Y118" s="128">
        <v>765</v>
      </c>
      <c r="Z118" s="128">
        <v>140</v>
      </c>
      <c r="AA118" s="128">
        <v>145</v>
      </c>
      <c r="AB118" s="128" t="s">
        <v>355</v>
      </c>
      <c r="AC118" s="129">
        <v>295700</v>
      </c>
      <c r="AD118" s="130">
        <v>193600</v>
      </c>
      <c r="AE118" s="131">
        <v>146900</v>
      </c>
    </row>
    <row r="119" spans="1:31" ht="15" customHeight="1">
      <c r="A119" s="116" t="s">
        <v>113</v>
      </c>
      <c r="B119" s="117" t="s">
        <v>494</v>
      </c>
      <c r="C119" s="118" t="s">
        <v>112</v>
      </c>
      <c r="D119" s="119" t="s">
        <v>358</v>
      </c>
      <c r="E119" s="120">
        <v>8483</v>
      </c>
      <c r="F119" s="121">
        <v>7.2791707425904004E-2</v>
      </c>
      <c r="G119" s="122">
        <v>55</v>
      </c>
      <c r="H119" s="123">
        <v>1.056131429689028E-2</v>
      </c>
      <c r="I119" s="124" t="s">
        <v>355</v>
      </c>
      <c r="J119" s="197" t="s">
        <v>355</v>
      </c>
      <c r="K119" s="195">
        <v>30</v>
      </c>
      <c r="L119" s="196">
        <v>75</v>
      </c>
      <c r="M119" s="196">
        <v>130</v>
      </c>
      <c r="N119" s="196">
        <v>80</v>
      </c>
      <c r="O119" s="196">
        <v>55</v>
      </c>
      <c r="P119" s="196">
        <v>35</v>
      </c>
      <c r="Q119" s="196">
        <v>60</v>
      </c>
      <c r="R119" s="196">
        <v>20</v>
      </c>
      <c r="S119" s="196">
        <v>115</v>
      </c>
      <c r="T119" s="197">
        <v>600</v>
      </c>
      <c r="U119" s="122" t="s">
        <v>355</v>
      </c>
      <c r="V119" s="128" t="s">
        <v>355</v>
      </c>
      <c r="W119" s="128">
        <v>5</v>
      </c>
      <c r="X119" s="128" t="s">
        <v>355</v>
      </c>
      <c r="Y119" s="128">
        <v>500</v>
      </c>
      <c r="Z119" s="128">
        <v>35</v>
      </c>
      <c r="AA119" s="128">
        <v>90</v>
      </c>
      <c r="AB119" s="128" t="s">
        <v>355</v>
      </c>
      <c r="AC119" s="129">
        <v>708900</v>
      </c>
      <c r="AD119" s="130">
        <v>318100</v>
      </c>
      <c r="AE119" s="131">
        <v>292100</v>
      </c>
    </row>
    <row r="120" spans="1:31">
      <c r="A120" s="116" t="s">
        <v>114</v>
      </c>
      <c r="B120" s="117" t="s">
        <v>495</v>
      </c>
      <c r="C120" s="118" t="s">
        <v>112</v>
      </c>
      <c r="D120" s="119" t="s">
        <v>360</v>
      </c>
      <c r="E120" s="120">
        <v>64084</v>
      </c>
      <c r="F120" s="121">
        <v>0.41619743464848191</v>
      </c>
      <c r="G120" s="122">
        <v>510</v>
      </c>
      <c r="H120" s="123">
        <v>1.2776044915782906E-2</v>
      </c>
      <c r="I120" s="124">
        <v>0.38472763936427073</v>
      </c>
      <c r="J120" s="197">
        <v>29</v>
      </c>
      <c r="K120" s="195">
        <v>305</v>
      </c>
      <c r="L120" s="196">
        <v>680</v>
      </c>
      <c r="M120" s="196">
        <v>985</v>
      </c>
      <c r="N120" s="196">
        <v>505</v>
      </c>
      <c r="O120" s="196">
        <v>545</v>
      </c>
      <c r="P120" s="196">
        <v>310</v>
      </c>
      <c r="Q120" s="196">
        <v>470</v>
      </c>
      <c r="R120" s="196">
        <v>255</v>
      </c>
      <c r="S120" s="196">
        <v>1185</v>
      </c>
      <c r="T120" s="197">
        <v>5235</v>
      </c>
      <c r="U120" s="122">
        <v>30</v>
      </c>
      <c r="V120" s="128">
        <v>25</v>
      </c>
      <c r="W120" s="128">
        <v>125</v>
      </c>
      <c r="X120" s="128">
        <v>85</v>
      </c>
      <c r="Y120" s="128">
        <v>4250</v>
      </c>
      <c r="Z120" s="128">
        <v>590</v>
      </c>
      <c r="AA120" s="128">
        <v>825</v>
      </c>
      <c r="AB120" s="128">
        <v>5</v>
      </c>
      <c r="AC120" s="129">
        <v>540800</v>
      </c>
      <c r="AD120" s="130">
        <v>301700</v>
      </c>
      <c r="AE120" s="131">
        <v>232900</v>
      </c>
    </row>
    <row r="121" spans="1:31" ht="15" customHeight="1">
      <c r="A121" s="116" t="s">
        <v>115</v>
      </c>
      <c r="B121" s="117" t="s">
        <v>496</v>
      </c>
      <c r="C121" s="118" t="s">
        <v>112</v>
      </c>
      <c r="D121" s="119" t="s">
        <v>358</v>
      </c>
      <c r="E121" s="120" t="s">
        <v>376</v>
      </c>
      <c r="F121" s="121">
        <v>0</v>
      </c>
      <c r="G121" s="122" t="s">
        <v>355</v>
      </c>
      <c r="H121" s="123" t="s">
        <v>355</v>
      </c>
      <c r="I121" s="124" t="s">
        <v>355</v>
      </c>
      <c r="J121" s="197" t="s">
        <v>355</v>
      </c>
      <c r="K121" s="195" t="s">
        <v>355</v>
      </c>
      <c r="L121" s="196" t="s">
        <v>355</v>
      </c>
      <c r="M121" s="196" t="s">
        <v>355</v>
      </c>
      <c r="N121" s="196" t="s">
        <v>355</v>
      </c>
      <c r="O121" s="196" t="s">
        <v>355</v>
      </c>
      <c r="P121" s="196" t="s">
        <v>355</v>
      </c>
      <c r="Q121" s="196" t="s">
        <v>355</v>
      </c>
      <c r="R121" s="196" t="s">
        <v>355</v>
      </c>
      <c r="S121" s="196" t="s">
        <v>355</v>
      </c>
      <c r="T121" s="197" t="s">
        <v>355</v>
      </c>
      <c r="U121" s="122" t="s">
        <v>355</v>
      </c>
      <c r="V121" s="128" t="s">
        <v>355</v>
      </c>
      <c r="W121" s="128" t="s">
        <v>355</v>
      </c>
      <c r="X121" s="128" t="s">
        <v>355</v>
      </c>
      <c r="Y121" s="128" t="s">
        <v>355</v>
      </c>
      <c r="Z121" s="128" t="s">
        <v>355</v>
      </c>
      <c r="AA121" s="128" t="s">
        <v>355</v>
      </c>
      <c r="AB121" s="128" t="s">
        <v>355</v>
      </c>
      <c r="AC121" s="129" t="s">
        <v>355</v>
      </c>
      <c r="AD121" s="130" t="s">
        <v>355</v>
      </c>
      <c r="AE121" s="131" t="s">
        <v>355</v>
      </c>
    </row>
    <row r="122" spans="1:31">
      <c r="A122" s="116" t="s">
        <v>116</v>
      </c>
      <c r="B122" s="117" t="s">
        <v>497</v>
      </c>
      <c r="C122" s="118" t="s">
        <v>112</v>
      </c>
      <c r="D122" s="119" t="s">
        <v>361</v>
      </c>
      <c r="E122" s="120" t="s">
        <v>376</v>
      </c>
      <c r="F122" s="121">
        <v>0</v>
      </c>
      <c r="G122" s="122" t="s">
        <v>355</v>
      </c>
      <c r="H122" s="123" t="s">
        <v>355</v>
      </c>
      <c r="I122" s="124" t="s">
        <v>355</v>
      </c>
      <c r="J122" s="197" t="s">
        <v>355</v>
      </c>
      <c r="K122" s="195" t="s">
        <v>355</v>
      </c>
      <c r="L122" s="196" t="s">
        <v>355</v>
      </c>
      <c r="M122" s="196" t="s">
        <v>355</v>
      </c>
      <c r="N122" s="196" t="s">
        <v>355</v>
      </c>
      <c r="O122" s="196" t="s">
        <v>355</v>
      </c>
      <c r="P122" s="196" t="s">
        <v>355</v>
      </c>
      <c r="Q122" s="196" t="s">
        <v>355</v>
      </c>
      <c r="R122" s="196" t="s">
        <v>355</v>
      </c>
      <c r="S122" s="196" t="s">
        <v>355</v>
      </c>
      <c r="T122" s="197" t="s">
        <v>355</v>
      </c>
      <c r="U122" s="122" t="s">
        <v>355</v>
      </c>
      <c r="V122" s="128" t="s">
        <v>355</v>
      </c>
      <c r="W122" s="128" t="s">
        <v>355</v>
      </c>
      <c r="X122" s="128" t="s">
        <v>355</v>
      </c>
      <c r="Y122" s="128" t="s">
        <v>355</v>
      </c>
      <c r="Z122" s="128" t="s">
        <v>355</v>
      </c>
      <c r="AA122" s="128" t="s">
        <v>355</v>
      </c>
      <c r="AB122" s="128" t="s">
        <v>355</v>
      </c>
      <c r="AC122" s="129" t="s">
        <v>355</v>
      </c>
      <c r="AD122" s="130" t="s">
        <v>355</v>
      </c>
      <c r="AE122" s="131" t="s">
        <v>355</v>
      </c>
    </row>
    <row r="123" spans="1:31" ht="15" customHeight="1">
      <c r="A123" s="116" t="s">
        <v>117</v>
      </c>
      <c r="B123" s="117" t="s">
        <v>498</v>
      </c>
      <c r="C123" s="118" t="s">
        <v>112</v>
      </c>
      <c r="D123" s="119" t="s">
        <v>361</v>
      </c>
      <c r="E123" s="120">
        <v>24701</v>
      </c>
      <c r="F123" s="121">
        <v>0.16901360264936913</v>
      </c>
      <c r="G123" s="122">
        <v>260</v>
      </c>
      <c r="H123" s="123">
        <v>1.6110972878825579E-2</v>
      </c>
      <c r="I123" s="124">
        <v>0.41191816559110256</v>
      </c>
      <c r="J123" s="197">
        <v>6</v>
      </c>
      <c r="K123" s="195">
        <v>50</v>
      </c>
      <c r="L123" s="196">
        <v>230</v>
      </c>
      <c r="M123" s="196">
        <v>375</v>
      </c>
      <c r="N123" s="196">
        <v>160</v>
      </c>
      <c r="O123" s="196">
        <v>170</v>
      </c>
      <c r="P123" s="196">
        <v>100</v>
      </c>
      <c r="Q123" s="196">
        <v>155</v>
      </c>
      <c r="R123" s="196">
        <v>90</v>
      </c>
      <c r="S123" s="196">
        <v>395</v>
      </c>
      <c r="T123" s="197">
        <v>1725</v>
      </c>
      <c r="U123" s="122" t="s">
        <v>355</v>
      </c>
      <c r="V123" s="128" t="s">
        <v>355</v>
      </c>
      <c r="W123" s="128">
        <v>25</v>
      </c>
      <c r="X123" s="128">
        <v>15</v>
      </c>
      <c r="Y123" s="128">
        <v>1470</v>
      </c>
      <c r="Z123" s="128">
        <v>120</v>
      </c>
      <c r="AA123" s="128">
        <v>230</v>
      </c>
      <c r="AB123" s="128" t="s">
        <v>355</v>
      </c>
      <c r="AC123" s="129">
        <v>682100</v>
      </c>
      <c r="AD123" s="130">
        <v>396000</v>
      </c>
      <c r="AE123" s="131">
        <v>276900</v>
      </c>
    </row>
    <row r="124" spans="1:31">
      <c r="A124" s="116" t="s">
        <v>118</v>
      </c>
      <c r="B124" s="117" t="s">
        <v>499</v>
      </c>
      <c r="C124" s="118" t="s">
        <v>112</v>
      </c>
      <c r="D124" s="119" t="s">
        <v>358</v>
      </c>
      <c r="E124" s="120">
        <v>28397</v>
      </c>
      <c r="F124" s="121">
        <v>0.17397777260418326</v>
      </c>
      <c r="G124" s="122">
        <v>175</v>
      </c>
      <c r="H124" s="123">
        <v>9.6153846153846159E-3</v>
      </c>
      <c r="I124" s="124">
        <v>0.71047957371225579</v>
      </c>
      <c r="J124" s="197">
        <v>14</v>
      </c>
      <c r="K124" s="195">
        <v>65</v>
      </c>
      <c r="L124" s="196">
        <v>325</v>
      </c>
      <c r="M124" s="196">
        <v>440</v>
      </c>
      <c r="N124" s="196">
        <v>220</v>
      </c>
      <c r="O124" s="196">
        <v>140</v>
      </c>
      <c r="P124" s="196">
        <v>130</v>
      </c>
      <c r="Q124" s="196">
        <v>200</v>
      </c>
      <c r="R124" s="196">
        <v>100</v>
      </c>
      <c r="S124" s="196">
        <v>510</v>
      </c>
      <c r="T124" s="197">
        <v>2130</v>
      </c>
      <c r="U124" s="122">
        <v>5</v>
      </c>
      <c r="V124" s="128" t="s">
        <v>355</v>
      </c>
      <c r="W124" s="128">
        <v>30</v>
      </c>
      <c r="X124" s="128">
        <v>10</v>
      </c>
      <c r="Y124" s="128">
        <v>1830</v>
      </c>
      <c r="Z124" s="128">
        <v>155</v>
      </c>
      <c r="AA124" s="128">
        <v>265</v>
      </c>
      <c r="AB124" s="128" t="s">
        <v>355</v>
      </c>
      <c r="AC124" s="129">
        <v>558200</v>
      </c>
      <c r="AD124" s="130">
        <v>343300</v>
      </c>
      <c r="AE124" s="131">
        <v>276600</v>
      </c>
    </row>
    <row r="125" spans="1:31" ht="15" customHeight="1">
      <c r="A125" s="116" t="s">
        <v>119</v>
      </c>
      <c r="B125" s="117" t="s">
        <v>500</v>
      </c>
      <c r="C125" s="118" t="s">
        <v>112</v>
      </c>
      <c r="D125" s="119" t="s">
        <v>361</v>
      </c>
      <c r="E125" s="120">
        <v>21191</v>
      </c>
      <c r="F125" s="121">
        <v>8.7748502051785318E-2</v>
      </c>
      <c r="G125" s="122">
        <v>200</v>
      </c>
      <c r="H125" s="123">
        <v>1.4830664797461817E-2</v>
      </c>
      <c r="I125" s="124">
        <v>0.82164075338136766</v>
      </c>
      <c r="J125" s="197">
        <v>13</v>
      </c>
      <c r="K125" s="195">
        <v>120</v>
      </c>
      <c r="L125" s="196">
        <v>295</v>
      </c>
      <c r="M125" s="196">
        <v>410</v>
      </c>
      <c r="N125" s="196">
        <v>200</v>
      </c>
      <c r="O125" s="196">
        <v>145</v>
      </c>
      <c r="P125" s="196">
        <v>140</v>
      </c>
      <c r="Q125" s="196">
        <v>135</v>
      </c>
      <c r="R125" s="196">
        <v>90</v>
      </c>
      <c r="S125" s="196">
        <v>520</v>
      </c>
      <c r="T125" s="197">
        <v>2055</v>
      </c>
      <c r="U125" s="122">
        <v>5</v>
      </c>
      <c r="V125" s="128">
        <v>5</v>
      </c>
      <c r="W125" s="128">
        <v>40</v>
      </c>
      <c r="X125" s="128">
        <v>25</v>
      </c>
      <c r="Y125" s="128">
        <v>1725</v>
      </c>
      <c r="Z125" s="128">
        <v>195</v>
      </c>
      <c r="AA125" s="128">
        <v>285</v>
      </c>
      <c r="AB125" s="128" t="s">
        <v>355</v>
      </c>
      <c r="AC125" s="129">
        <v>370200</v>
      </c>
      <c r="AD125" s="130">
        <v>224400</v>
      </c>
      <c r="AE125" s="131">
        <v>191100</v>
      </c>
    </row>
    <row r="126" spans="1:31">
      <c r="A126" s="116" t="s">
        <v>120</v>
      </c>
      <c r="B126" s="117" t="s">
        <v>501</v>
      </c>
      <c r="C126" s="118" t="s">
        <v>112</v>
      </c>
      <c r="D126" s="119" t="s">
        <v>358</v>
      </c>
      <c r="E126" s="120" t="s">
        <v>376</v>
      </c>
      <c r="F126" s="121">
        <v>0</v>
      </c>
      <c r="G126" s="122" t="s">
        <v>355</v>
      </c>
      <c r="H126" s="123" t="s">
        <v>355</v>
      </c>
      <c r="I126" s="124" t="s">
        <v>355</v>
      </c>
      <c r="J126" s="197" t="s">
        <v>355</v>
      </c>
      <c r="K126" s="195" t="s">
        <v>355</v>
      </c>
      <c r="L126" s="196">
        <v>5</v>
      </c>
      <c r="M126" s="196">
        <v>5</v>
      </c>
      <c r="N126" s="196" t="s">
        <v>355</v>
      </c>
      <c r="O126" s="196">
        <v>10</v>
      </c>
      <c r="P126" s="196">
        <v>10</v>
      </c>
      <c r="Q126" s="196">
        <v>5</v>
      </c>
      <c r="R126" s="196" t="s">
        <v>355</v>
      </c>
      <c r="S126" s="196">
        <v>10</v>
      </c>
      <c r="T126" s="197">
        <v>55</v>
      </c>
      <c r="U126" s="122" t="s">
        <v>355</v>
      </c>
      <c r="V126" s="128" t="s">
        <v>355</v>
      </c>
      <c r="W126" s="128">
        <v>5</v>
      </c>
      <c r="X126" s="128" t="s">
        <v>355</v>
      </c>
      <c r="Y126" s="128">
        <v>40</v>
      </c>
      <c r="Z126" s="128">
        <v>15</v>
      </c>
      <c r="AA126" s="128">
        <v>10</v>
      </c>
      <c r="AB126" s="128" t="s">
        <v>355</v>
      </c>
      <c r="AC126" s="129" t="s">
        <v>355</v>
      </c>
      <c r="AD126" s="130" t="s">
        <v>355</v>
      </c>
      <c r="AE126" s="131" t="s">
        <v>355</v>
      </c>
    </row>
    <row r="127" spans="1:31" ht="15" customHeight="1">
      <c r="A127" s="116" t="s">
        <v>121</v>
      </c>
      <c r="B127" s="117" t="s">
        <v>502</v>
      </c>
      <c r="C127" s="118" t="s">
        <v>112</v>
      </c>
      <c r="D127" s="119" t="s">
        <v>358</v>
      </c>
      <c r="E127" s="120" t="s">
        <v>376</v>
      </c>
      <c r="F127" s="121">
        <v>0</v>
      </c>
      <c r="G127" s="122" t="s">
        <v>355</v>
      </c>
      <c r="H127" s="123" t="s">
        <v>355</v>
      </c>
      <c r="I127" s="124" t="s">
        <v>355</v>
      </c>
      <c r="J127" s="197" t="s">
        <v>355</v>
      </c>
      <c r="K127" s="195" t="s">
        <v>355</v>
      </c>
      <c r="L127" s="196" t="s">
        <v>355</v>
      </c>
      <c r="M127" s="196" t="s">
        <v>355</v>
      </c>
      <c r="N127" s="196" t="s">
        <v>355</v>
      </c>
      <c r="O127" s="196" t="s">
        <v>355</v>
      </c>
      <c r="P127" s="196" t="s">
        <v>355</v>
      </c>
      <c r="Q127" s="196" t="s">
        <v>355</v>
      </c>
      <c r="R127" s="196" t="s">
        <v>355</v>
      </c>
      <c r="S127" s="196" t="s">
        <v>355</v>
      </c>
      <c r="T127" s="197" t="s">
        <v>355</v>
      </c>
      <c r="U127" s="122" t="s">
        <v>355</v>
      </c>
      <c r="V127" s="128" t="s">
        <v>355</v>
      </c>
      <c r="W127" s="128" t="s">
        <v>355</v>
      </c>
      <c r="X127" s="128" t="s">
        <v>355</v>
      </c>
      <c r="Y127" s="128" t="s">
        <v>355</v>
      </c>
      <c r="Z127" s="128" t="s">
        <v>355</v>
      </c>
      <c r="AA127" s="128" t="s">
        <v>355</v>
      </c>
      <c r="AB127" s="128" t="s">
        <v>355</v>
      </c>
      <c r="AC127" s="129" t="s">
        <v>355</v>
      </c>
      <c r="AD127" s="130" t="s">
        <v>355</v>
      </c>
      <c r="AE127" s="131" t="s">
        <v>355</v>
      </c>
    </row>
    <row r="128" spans="1:31">
      <c r="A128" s="116" t="s">
        <v>122</v>
      </c>
      <c r="B128" s="117" t="s">
        <v>503</v>
      </c>
      <c r="C128" s="118" t="s">
        <v>112</v>
      </c>
      <c r="D128" s="119" t="s">
        <v>358</v>
      </c>
      <c r="E128" s="120" t="s">
        <v>376</v>
      </c>
      <c r="F128" s="121">
        <v>0</v>
      </c>
      <c r="G128" s="122" t="s">
        <v>355</v>
      </c>
      <c r="H128" s="123" t="s">
        <v>355</v>
      </c>
      <c r="I128" s="124" t="s">
        <v>355</v>
      </c>
      <c r="J128" s="197" t="s">
        <v>355</v>
      </c>
      <c r="K128" s="195" t="s">
        <v>355</v>
      </c>
      <c r="L128" s="196" t="s">
        <v>355</v>
      </c>
      <c r="M128" s="196" t="s">
        <v>355</v>
      </c>
      <c r="N128" s="196" t="s">
        <v>355</v>
      </c>
      <c r="O128" s="196" t="s">
        <v>355</v>
      </c>
      <c r="P128" s="196" t="s">
        <v>355</v>
      </c>
      <c r="Q128" s="196" t="s">
        <v>355</v>
      </c>
      <c r="R128" s="196" t="s">
        <v>355</v>
      </c>
      <c r="S128" s="196" t="s">
        <v>355</v>
      </c>
      <c r="T128" s="197" t="s">
        <v>355</v>
      </c>
      <c r="U128" s="122" t="s">
        <v>355</v>
      </c>
      <c r="V128" s="128" t="s">
        <v>355</v>
      </c>
      <c r="W128" s="128" t="s">
        <v>355</v>
      </c>
      <c r="X128" s="128" t="s">
        <v>355</v>
      </c>
      <c r="Y128" s="128" t="s">
        <v>355</v>
      </c>
      <c r="Z128" s="128" t="s">
        <v>355</v>
      </c>
      <c r="AA128" s="128" t="s">
        <v>355</v>
      </c>
      <c r="AB128" s="128" t="s">
        <v>355</v>
      </c>
      <c r="AC128" s="129" t="s">
        <v>355</v>
      </c>
      <c r="AD128" s="130" t="s">
        <v>355</v>
      </c>
      <c r="AE128" s="131" t="s">
        <v>355</v>
      </c>
    </row>
    <row r="129" spans="1:31" ht="15" customHeight="1">
      <c r="A129" s="116" t="s">
        <v>123</v>
      </c>
      <c r="B129" s="117" t="s">
        <v>504</v>
      </c>
      <c r="C129" s="118" t="s">
        <v>112</v>
      </c>
      <c r="D129" s="119" t="s">
        <v>359</v>
      </c>
      <c r="E129" s="120">
        <v>44823</v>
      </c>
      <c r="F129" s="121">
        <v>0.3190453481005901</v>
      </c>
      <c r="G129" s="122">
        <v>860</v>
      </c>
      <c r="H129" s="123">
        <v>3.432740610796587E-2</v>
      </c>
      <c r="I129" s="124">
        <v>0.4677511563848033</v>
      </c>
      <c r="J129" s="197">
        <v>9</v>
      </c>
      <c r="K129" s="195">
        <v>255</v>
      </c>
      <c r="L129" s="196">
        <v>300</v>
      </c>
      <c r="M129" s="196">
        <v>205</v>
      </c>
      <c r="N129" s="196">
        <v>245</v>
      </c>
      <c r="O129" s="196">
        <v>325</v>
      </c>
      <c r="P129" s="196">
        <v>140</v>
      </c>
      <c r="Q129" s="196">
        <v>130</v>
      </c>
      <c r="R129" s="196">
        <v>110</v>
      </c>
      <c r="S129" s="196">
        <v>305</v>
      </c>
      <c r="T129" s="197">
        <v>2015</v>
      </c>
      <c r="U129" s="122" t="s">
        <v>355</v>
      </c>
      <c r="V129" s="128" t="s">
        <v>355</v>
      </c>
      <c r="W129" s="128">
        <v>30</v>
      </c>
      <c r="X129" s="128">
        <v>20</v>
      </c>
      <c r="Y129" s="128">
        <v>1570</v>
      </c>
      <c r="Z129" s="128">
        <v>260</v>
      </c>
      <c r="AA129" s="128">
        <v>410</v>
      </c>
      <c r="AB129" s="128" t="s">
        <v>355</v>
      </c>
      <c r="AC129" s="129">
        <v>286700</v>
      </c>
      <c r="AD129" s="130">
        <v>204000</v>
      </c>
      <c r="AE129" s="131">
        <v>166600</v>
      </c>
    </row>
    <row r="130" spans="1:31">
      <c r="A130" s="116" t="s">
        <v>125</v>
      </c>
      <c r="B130" s="117" t="s">
        <v>505</v>
      </c>
      <c r="C130" s="118" t="s">
        <v>112</v>
      </c>
      <c r="D130" s="119" t="s">
        <v>362</v>
      </c>
      <c r="E130" s="120">
        <v>88155</v>
      </c>
      <c r="F130" s="121">
        <v>0.50544983343749461</v>
      </c>
      <c r="G130" s="122">
        <v>625</v>
      </c>
      <c r="H130" s="123">
        <v>1.1297500855871277E-2</v>
      </c>
      <c r="I130" s="124">
        <v>0.81460864842848413</v>
      </c>
      <c r="J130" s="197">
        <v>36</v>
      </c>
      <c r="K130" s="195">
        <v>620</v>
      </c>
      <c r="L130" s="196">
        <v>735</v>
      </c>
      <c r="M130" s="196">
        <v>1150</v>
      </c>
      <c r="N130" s="196">
        <v>665</v>
      </c>
      <c r="O130" s="196">
        <v>365</v>
      </c>
      <c r="P130" s="196">
        <v>375</v>
      </c>
      <c r="Q130" s="196">
        <v>435</v>
      </c>
      <c r="R130" s="196">
        <v>310</v>
      </c>
      <c r="S130" s="196">
        <v>1065</v>
      </c>
      <c r="T130" s="197">
        <v>5715</v>
      </c>
      <c r="U130" s="122">
        <v>5</v>
      </c>
      <c r="V130" s="128" t="s">
        <v>355</v>
      </c>
      <c r="W130" s="128">
        <v>65</v>
      </c>
      <c r="X130" s="128">
        <v>35</v>
      </c>
      <c r="Y130" s="128">
        <v>4410</v>
      </c>
      <c r="Z130" s="128">
        <v>310</v>
      </c>
      <c r="AA130" s="128">
        <v>1240</v>
      </c>
      <c r="AB130" s="128">
        <v>15</v>
      </c>
      <c r="AC130" s="129">
        <v>447700</v>
      </c>
      <c r="AD130" s="130">
        <v>282700</v>
      </c>
      <c r="AE130" s="131">
        <v>222500</v>
      </c>
    </row>
    <row r="131" spans="1:31" ht="15" customHeight="1">
      <c r="A131" s="116" t="s">
        <v>126</v>
      </c>
      <c r="B131" s="117" t="s">
        <v>506</v>
      </c>
      <c r="C131" s="118" t="s">
        <v>112</v>
      </c>
      <c r="D131" s="119" t="s">
        <v>360</v>
      </c>
      <c r="E131" s="120">
        <v>27212</v>
      </c>
      <c r="F131" s="121">
        <v>0.29778619187796151</v>
      </c>
      <c r="G131" s="122">
        <v>195</v>
      </c>
      <c r="H131" s="123">
        <v>1.1984600099354198E-2</v>
      </c>
      <c r="I131" s="124">
        <v>0.4098920617570706</v>
      </c>
      <c r="J131" s="197">
        <v>6</v>
      </c>
      <c r="K131" s="195">
        <v>80</v>
      </c>
      <c r="L131" s="196">
        <v>225</v>
      </c>
      <c r="M131" s="196">
        <v>475</v>
      </c>
      <c r="N131" s="196">
        <v>220</v>
      </c>
      <c r="O131" s="196">
        <v>150</v>
      </c>
      <c r="P131" s="196">
        <v>110</v>
      </c>
      <c r="Q131" s="196">
        <v>130</v>
      </c>
      <c r="R131" s="196">
        <v>65</v>
      </c>
      <c r="S131" s="196">
        <v>450</v>
      </c>
      <c r="T131" s="197">
        <v>1900</v>
      </c>
      <c r="U131" s="122" t="s">
        <v>355</v>
      </c>
      <c r="V131" s="128" t="s">
        <v>355</v>
      </c>
      <c r="W131" s="128">
        <v>15</v>
      </c>
      <c r="X131" s="128">
        <v>10</v>
      </c>
      <c r="Y131" s="128">
        <v>1545</v>
      </c>
      <c r="Z131" s="128">
        <v>95</v>
      </c>
      <c r="AA131" s="128">
        <v>340</v>
      </c>
      <c r="AB131" s="128" t="s">
        <v>355</v>
      </c>
      <c r="AC131" s="129">
        <v>792100</v>
      </c>
      <c r="AD131" s="130">
        <v>395700</v>
      </c>
      <c r="AE131" s="131">
        <v>278900</v>
      </c>
    </row>
    <row r="132" spans="1:31">
      <c r="A132" s="116" t="s">
        <v>127</v>
      </c>
      <c r="B132" s="117" t="s">
        <v>507</v>
      </c>
      <c r="C132" s="118" t="s">
        <v>112</v>
      </c>
      <c r="D132" s="119" t="s">
        <v>362</v>
      </c>
      <c r="E132" s="120">
        <v>18001</v>
      </c>
      <c r="F132" s="121">
        <v>0.26677238170043127</v>
      </c>
      <c r="G132" s="122">
        <v>210</v>
      </c>
      <c r="H132" s="123">
        <v>1.841026088473955E-2</v>
      </c>
      <c r="I132" s="124">
        <v>0.4724037477363987</v>
      </c>
      <c r="J132" s="197">
        <v>6</v>
      </c>
      <c r="K132" s="195">
        <v>35</v>
      </c>
      <c r="L132" s="196">
        <v>220</v>
      </c>
      <c r="M132" s="196">
        <v>230</v>
      </c>
      <c r="N132" s="196">
        <v>185</v>
      </c>
      <c r="O132" s="196">
        <v>145</v>
      </c>
      <c r="P132" s="196">
        <v>80</v>
      </c>
      <c r="Q132" s="196">
        <v>130</v>
      </c>
      <c r="R132" s="196">
        <v>75</v>
      </c>
      <c r="S132" s="196">
        <v>435</v>
      </c>
      <c r="T132" s="197">
        <v>1535</v>
      </c>
      <c r="U132" s="122" t="s">
        <v>355</v>
      </c>
      <c r="V132" s="128" t="s">
        <v>355</v>
      </c>
      <c r="W132" s="128">
        <v>35</v>
      </c>
      <c r="X132" s="128">
        <v>20</v>
      </c>
      <c r="Y132" s="128">
        <v>1285</v>
      </c>
      <c r="Z132" s="128">
        <v>130</v>
      </c>
      <c r="AA132" s="128">
        <v>210</v>
      </c>
      <c r="AB132" s="128" t="s">
        <v>355</v>
      </c>
      <c r="AC132" s="129">
        <v>699300</v>
      </c>
      <c r="AD132" s="130">
        <v>352500</v>
      </c>
      <c r="AE132" s="131">
        <v>273800</v>
      </c>
    </row>
    <row r="133" spans="1:31" ht="15" customHeight="1">
      <c r="A133" s="116" t="s">
        <v>128</v>
      </c>
      <c r="B133" s="117" t="s">
        <v>508</v>
      </c>
      <c r="C133" s="118" t="s">
        <v>112</v>
      </c>
      <c r="D133" s="119" t="s">
        <v>360</v>
      </c>
      <c r="E133" s="120">
        <v>35726</v>
      </c>
      <c r="F133" s="121">
        <v>0.21677740359819181</v>
      </c>
      <c r="G133" s="122">
        <v>315</v>
      </c>
      <c r="H133" s="123">
        <v>1.4330845657250126E-2</v>
      </c>
      <c r="I133" s="124">
        <v>0.49748993713536255</v>
      </c>
      <c r="J133" s="197">
        <v>11</v>
      </c>
      <c r="K133" s="195">
        <v>155</v>
      </c>
      <c r="L133" s="196">
        <v>335</v>
      </c>
      <c r="M133" s="196">
        <v>555</v>
      </c>
      <c r="N133" s="196">
        <v>305</v>
      </c>
      <c r="O133" s="196">
        <v>220</v>
      </c>
      <c r="P133" s="196">
        <v>155</v>
      </c>
      <c r="Q133" s="196">
        <v>175</v>
      </c>
      <c r="R133" s="196">
        <v>105</v>
      </c>
      <c r="S133" s="196">
        <v>540</v>
      </c>
      <c r="T133" s="197">
        <v>2545</v>
      </c>
      <c r="U133" s="122" t="s">
        <v>355</v>
      </c>
      <c r="V133" s="128" t="s">
        <v>355</v>
      </c>
      <c r="W133" s="128">
        <v>25</v>
      </c>
      <c r="X133" s="128">
        <v>15</v>
      </c>
      <c r="Y133" s="128">
        <v>2040</v>
      </c>
      <c r="Z133" s="128">
        <v>175</v>
      </c>
      <c r="AA133" s="128">
        <v>475</v>
      </c>
      <c r="AB133" s="128">
        <v>5</v>
      </c>
      <c r="AC133" s="129">
        <v>589900</v>
      </c>
      <c r="AD133" s="130">
        <v>319300</v>
      </c>
      <c r="AE133" s="131">
        <v>247500</v>
      </c>
    </row>
    <row r="134" spans="1:31">
      <c r="A134" s="116" t="s">
        <v>129</v>
      </c>
      <c r="B134" s="117" t="s">
        <v>509</v>
      </c>
      <c r="C134" s="118" t="s">
        <v>107</v>
      </c>
      <c r="D134" s="119" t="s">
        <v>361</v>
      </c>
      <c r="E134" s="120" t="s">
        <v>376</v>
      </c>
      <c r="F134" s="121">
        <v>0</v>
      </c>
      <c r="G134" s="122" t="s">
        <v>355</v>
      </c>
      <c r="H134" s="123" t="s">
        <v>355</v>
      </c>
      <c r="I134" s="124" t="s">
        <v>355</v>
      </c>
      <c r="J134" s="197" t="s">
        <v>355</v>
      </c>
      <c r="K134" s="195" t="s">
        <v>355</v>
      </c>
      <c r="L134" s="196" t="s">
        <v>355</v>
      </c>
      <c r="M134" s="196" t="s">
        <v>355</v>
      </c>
      <c r="N134" s="196" t="s">
        <v>355</v>
      </c>
      <c r="O134" s="196" t="s">
        <v>355</v>
      </c>
      <c r="P134" s="196" t="s">
        <v>355</v>
      </c>
      <c r="Q134" s="196" t="s">
        <v>355</v>
      </c>
      <c r="R134" s="196" t="s">
        <v>355</v>
      </c>
      <c r="S134" s="196" t="s">
        <v>355</v>
      </c>
      <c r="T134" s="197" t="s">
        <v>355</v>
      </c>
      <c r="U134" s="122" t="s">
        <v>355</v>
      </c>
      <c r="V134" s="128" t="s">
        <v>355</v>
      </c>
      <c r="W134" s="128" t="s">
        <v>355</v>
      </c>
      <c r="X134" s="128" t="s">
        <v>355</v>
      </c>
      <c r="Y134" s="128" t="s">
        <v>355</v>
      </c>
      <c r="Z134" s="128" t="s">
        <v>355</v>
      </c>
      <c r="AA134" s="128" t="s">
        <v>355</v>
      </c>
      <c r="AB134" s="128" t="s">
        <v>355</v>
      </c>
      <c r="AC134" s="129" t="s">
        <v>355</v>
      </c>
      <c r="AD134" s="130" t="s">
        <v>355</v>
      </c>
      <c r="AE134" s="131" t="s">
        <v>355</v>
      </c>
    </row>
    <row r="135" spans="1:31" ht="15" customHeight="1">
      <c r="A135" s="116" t="s">
        <v>130</v>
      </c>
      <c r="B135" s="117" t="s">
        <v>510</v>
      </c>
      <c r="C135" s="118" t="s">
        <v>107</v>
      </c>
      <c r="D135" s="119" t="s">
        <v>359</v>
      </c>
      <c r="E135" s="120">
        <v>61894</v>
      </c>
      <c r="F135" s="121">
        <v>0.72875628451331076</v>
      </c>
      <c r="G135" s="122">
        <v>820</v>
      </c>
      <c r="H135" s="123">
        <v>2.1017869028723567E-2</v>
      </c>
      <c r="I135" s="124">
        <v>0.40020010005002504</v>
      </c>
      <c r="J135" s="197">
        <v>8</v>
      </c>
      <c r="K135" s="195">
        <v>420</v>
      </c>
      <c r="L135" s="196">
        <v>465</v>
      </c>
      <c r="M135" s="196">
        <v>395</v>
      </c>
      <c r="N135" s="196">
        <v>505</v>
      </c>
      <c r="O135" s="196">
        <v>225</v>
      </c>
      <c r="P135" s="196">
        <v>185</v>
      </c>
      <c r="Q135" s="196">
        <v>210</v>
      </c>
      <c r="R135" s="196">
        <v>180</v>
      </c>
      <c r="S135" s="196">
        <v>525</v>
      </c>
      <c r="T135" s="197">
        <v>3110</v>
      </c>
      <c r="U135" s="122" t="s">
        <v>355</v>
      </c>
      <c r="V135" s="128" t="s">
        <v>355</v>
      </c>
      <c r="W135" s="128">
        <v>45</v>
      </c>
      <c r="X135" s="128">
        <v>25</v>
      </c>
      <c r="Y135" s="128">
        <v>2340</v>
      </c>
      <c r="Z135" s="128">
        <v>245</v>
      </c>
      <c r="AA135" s="128">
        <v>725</v>
      </c>
      <c r="AB135" s="128">
        <v>5</v>
      </c>
      <c r="AC135" s="129">
        <v>285800</v>
      </c>
      <c r="AD135" s="130">
        <v>170100</v>
      </c>
      <c r="AE135" s="131">
        <v>143100</v>
      </c>
    </row>
    <row r="136" spans="1:31">
      <c r="A136" s="116" t="s">
        <v>131</v>
      </c>
      <c r="B136" s="117" t="s">
        <v>511</v>
      </c>
      <c r="C136" s="118" t="s">
        <v>107</v>
      </c>
      <c r="D136" s="119" t="s">
        <v>359</v>
      </c>
      <c r="E136" s="120">
        <v>29663</v>
      </c>
      <c r="F136" s="121">
        <v>0.3226799525710618</v>
      </c>
      <c r="G136" s="122">
        <v>555</v>
      </c>
      <c r="H136" s="123">
        <v>3.0212465358908872E-2</v>
      </c>
      <c r="I136" s="124" t="s">
        <v>355</v>
      </c>
      <c r="J136" s="197" t="s">
        <v>355</v>
      </c>
      <c r="K136" s="195">
        <v>320</v>
      </c>
      <c r="L136" s="196">
        <v>290</v>
      </c>
      <c r="M136" s="196">
        <v>145</v>
      </c>
      <c r="N136" s="196">
        <v>250</v>
      </c>
      <c r="O136" s="196">
        <v>80</v>
      </c>
      <c r="P136" s="196">
        <v>80</v>
      </c>
      <c r="Q136" s="196">
        <v>90</v>
      </c>
      <c r="R136" s="196">
        <v>120</v>
      </c>
      <c r="S136" s="196">
        <v>280</v>
      </c>
      <c r="T136" s="197">
        <v>1655</v>
      </c>
      <c r="U136" s="122">
        <v>5</v>
      </c>
      <c r="V136" s="128" t="s">
        <v>355</v>
      </c>
      <c r="W136" s="128">
        <v>30</v>
      </c>
      <c r="X136" s="128">
        <v>15</v>
      </c>
      <c r="Y136" s="128">
        <v>1215</v>
      </c>
      <c r="Z136" s="128">
        <v>160</v>
      </c>
      <c r="AA136" s="128">
        <v>400</v>
      </c>
      <c r="AB136" s="128">
        <v>10</v>
      </c>
      <c r="AC136" s="129">
        <v>188100</v>
      </c>
      <c r="AD136" s="130">
        <v>122500</v>
      </c>
      <c r="AE136" s="131">
        <v>101700</v>
      </c>
    </row>
    <row r="137" spans="1:31" ht="15" customHeight="1">
      <c r="A137" s="116" t="s">
        <v>132</v>
      </c>
      <c r="B137" s="117" t="s">
        <v>512</v>
      </c>
      <c r="C137" s="118" t="s">
        <v>107</v>
      </c>
      <c r="D137" s="119" t="s">
        <v>359</v>
      </c>
      <c r="E137" s="120">
        <v>96143</v>
      </c>
      <c r="F137" s="121">
        <v>0.57467080292407102</v>
      </c>
      <c r="G137" s="122">
        <v>1165</v>
      </c>
      <c r="H137" s="123">
        <v>1.8839829081962967E-2</v>
      </c>
      <c r="I137" s="124">
        <v>0.51407662765732254</v>
      </c>
      <c r="J137" s="197">
        <v>17</v>
      </c>
      <c r="K137" s="195">
        <v>495</v>
      </c>
      <c r="L137" s="196">
        <v>725</v>
      </c>
      <c r="M137" s="196">
        <v>700</v>
      </c>
      <c r="N137" s="196">
        <v>565</v>
      </c>
      <c r="O137" s="196">
        <v>285</v>
      </c>
      <c r="P137" s="196">
        <v>340</v>
      </c>
      <c r="Q137" s="196">
        <v>330</v>
      </c>
      <c r="R137" s="196">
        <v>305</v>
      </c>
      <c r="S137" s="196">
        <v>905</v>
      </c>
      <c r="T137" s="197">
        <v>4655</v>
      </c>
      <c r="U137" s="122">
        <v>10</v>
      </c>
      <c r="V137" s="128">
        <v>10</v>
      </c>
      <c r="W137" s="128">
        <v>85</v>
      </c>
      <c r="X137" s="128">
        <v>50</v>
      </c>
      <c r="Y137" s="128">
        <v>3700</v>
      </c>
      <c r="Z137" s="128">
        <v>430</v>
      </c>
      <c r="AA137" s="128">
        <v>860</v>
      </c>
      <c r="AB137" s="128">
        <v>10</v>
      </c>
      <c r="AC137" s="129">
        <v>294100</v>
      </c>
      <c r="AD137" s="130">
        <v>168100</v>
      </c>
      <c r="AE137" s="131">
        <v>145100</v>
      </c>
    </row>
    <row r="138" spans="1:31" ht="15" customHeight="1">
      <c r="A138" s="116" t="s">
        <v>133</v>
      </c>
      <c r="B138" s="117" t="s">
        <v>513</v>
      </c>
      <c r="C138" s="118" t="s">
        <v>107</v>
      </c>
      <c r="D138" s="119" t="s">
        <v>359</v>
      </c>
      <c r="E138" s="120">
        <v>120813</v>
      </c>
      <c r="F138" s="121">
        <v>0.8251915905085857</v>
      </c>
      <c r="G138" s="122">
        <v>1030</v>
      </c>
      <c r="H138" s="123">
        <v>1.3457300455096691E-2</v>
      </c>
      <c r="I138" s="124">
        <v>0.68746694870438918</v>
      </c>
      <c r="J138" s="197">
        <v>39</v>
      </c>
      <c r="K138" s="195">
        <v>505</v>
      </c>
      <c r="L138" s="196">
        <v>880</v>
      </c>
      <c r="M138" s="196">
        <v>1210</v>
      </c>
      <c r="N138" s="196">
        <v>760</v>
      </c>
      <c r="O138" s="196">
        <v>435</v>
      </c>
      <c r="P138" s="196">
        <v>515</v>
      </c>
      <c r="Q138" s="196">
        <v>460</v>
      </c>
      <c r="R138" s="196">
        <v>400</v>
      </c>
      <c r="S138" s="196">
        <v>1285</v>
      </c>
      <c r="T138" s="197">
        <v>6450</v>
      </c>
      <c r="U138" s="122">
        <v>20</v>
      </c>
      <c r="V138" s="128">
        <v>15</v>
      </c>
      <c r="W138" s="128">
        <v>135</v>
      </c>
      <c r="X138" s="128">
        <v>70</v>
      </c>
      <c r="Y138" s="128">
        <v>5210</v>
      </c>
      <c r="Z138" s="128">
        <v>590</v>
      </c>
      <c r="AA138" s="128">
        <v>1090</v>
      </c>
      <c r="AB138" s="128">
        <v>10</v>
      </c>
      <c r="AC138" s="129">
        <v>380900</v>
      </c>
      <c r="AD138" s="130">
        <v>236200</v>
      </c>
      <c r="AE138" s="131">
        <v>187400</v>
      </c>
    </row>
    <row r="139" spans="1:31">
      <c r="A139" s="116" t="s">
        <v>135</v>
      </c>
      <c r="B139" s="117" t="s">
        <v>514</v>
      </c>
      <c r="C139" s="118" t="s">
        <v>38</v>
      </c>
      <c r="D139" s="119" t="s">
        <v>359</v>
      </c>
      <c r="E139" s="120">
        <v>66293</v>
      </c>
      <c r="F139" s="121">
        <v>0.70460004676572496</v>
      </c>
      <c r="G139" s="122">
        <v>1150</v>
      </c>
      <c r="H139" s="123">
        <v>2.8159374236128087E-2</v>
      </c>
      <c r="I139" s="124">
        <v>0.53905714005684602</v>
      </c>
      <c r="J139" s="197">
        <v>11</v>
      </c>
      <c r="K139" s="195">
        <v>995</v>
      </c>
      <c r="L139" s="196">
        <v>545</v>
      </c>
      <c r="M139" s="196">
        <v>345</v>
      </c>
      <c r="N139" s="196">
        <v>445</v>
      </c>
      <c r="O139" s="196">
        <v>500</v>
      </c>
      <c r="P139" s="196">
        <v>290</v>
      </c>
      <c r="Q139" s="196">
        <v>230</v>
      </c>
      <c r="R139" s="196">
        <v>150</v>
      </c>
      <c r="S139" s="196">
        <v>450</v>
      </c>
      <c r="T139" s="197">
        <v>3950</v>
      </c>
      <c r="U139" s="122">
        <v>10</v>
      </c>
      <c r="V139" s="128">
        <v>5</v>
      </c>
      <c r="W139" s="128">
        <v>50</v>
      </c>
      <c r="X139" s="128">
        <v>35</v>
      </c>
      <c r="Y139" s="128">
        <v>2955</v>
      </c>
      <c r="Z139" s="128">
        <v>575</v>
      </c>
      <c r="AA139" s="128">
        <v>935</v>
      </c>
      <c r="AB139" s="128">
        <v>10</v>
      </c>
      <c r="AC139" s="129">
        <v>239400</v>
      </c>
      <c r="AD139" s="130">
        <v>161400</v>
      </c>
      <c r="AE139" s="131">
        <v>135900</v>
      </c>
    </row>
    <row r="140" spans="1:31" ht="15" customHeight="1">
      <c r="A140" s="116" t="s">
        <v>136</v>
      </c>
      <c r="B140" s="117" t="s">
        <v>515</v>
      </c>
      <c r="C140" s="118" t="s">
        <v>38</v>
      </c>
      <c r="D140" s="119" t="s">
        <v>361</v>
      </c>
      <c r="E140" s="120">
        <v>12859</v>
      </c>
      <c r="F140" s="121">
        <v>0.18199960370255044</v>
      </c>
      <c r="G140" s="122">
        <v>195</v>
      </c>
      <c r="H140" s="123">
        <v>2.3748316807442771E-2</v>
      </c>
      <c r="I140" s="124" t="s">
        <v>355</v>
      </c>
      <c r="J140" s="197" t="s">
        <v>355</v>
      </c>
      <c r="K140" s="195">
        <v>40</v>
      </c>
      <c r="L140" s="196">
        <v>55</v>
      </c>
      <c r="M140" s="196">
        <v>80</v>
      </c>
      <c r="N140" s="196">
        <v>75</v>
      </c>
      <c r="O140" s="196">
        <v>60</v>
      </c>
      <c r="P140" s="196">
        <v>30</v>
      </c>
      <c r="Q140" s="196">
        <v>20</v>
      </c>
      <c r="R140" s="196">
        <v>30</v>
      </c>
      <c r="S140" s="196">
        <v>60</v>
      </c>
      <c r="T140" s="197">
        <v>445</v>
      </c>
      <c r="U140" s="122" t="s">
        <v>355</v>
      </c>
      <c r="V140" s="128" t="s">
        <v>355</v>
      </c>
      <c r="W140" s="128" t="s">
        <v>355</v>
      </c>
      <c r="X140" s="128" t="s">
        <v>355</v>
      </c>
      <c r="Y140" s="128">
        <v>380</v>
      </c>
      <c r="Z140" s="128">
        <v>50</v>
      </c>
      <c r="AA140" s="128">
        <v>60</v>
      </c>
      <c r="AB140" s="128" t="s">
        <v>355</v>
      </c>
      <c r="AC140" s="129">
        <v>246300</v>
      </c>
      <c r="AD140" s="130">
        <v>144700</v>
      </c>
      <c r="AE140" s="131">
        <v>89000</v>
      </c>
    </row>
    <row r="141" spans="1:31">
      <c r="A141" s="116" t="s">
        <v>137</v>
      </c>
      <c r="B141" s="117" t="s">
        <v>516</v>
      </c>
      <c r="C141" s="118" t="s">
        <v>38</v>
      </c>
      <c r="D141" s="119" t="s">
        <v>360</v>
      </c>
      <c r="E141" s="120">
        <v>30634</v>
      </c>
      <c r="F141" s="121">
        <v>0.29303896153588616</v>
      </c>
      <c r="G141" s="122">
        <v>335</v>
      </c>
      <c r="H141" s="123">
        <v>1.7360025023459492E-2</v>
      </c>
      <c r="I141" s="124">
        <v>1.1862396204033216</v>
      </c>
      <c r="J141" s="197">
        <v>12</v>
      </c>
      <c r="K141" s="195">
        <v>730</v>
      </c>
      <c r="L141" s="196">
        <v>265</v>
      </c>
      <c r="M141" s="196">
        <v>150</v>
      </c>
      <c r="N141" s="196">
        <v>245</v>
      </c>
      <c r="O141" s="196">
        <v>140</v>
      </c>
      <c r="P141" s="196">
        <v>135</v>
      </c>
      <c r="Q141" s="196">
        <v>120</v>
      </c>
      <c r="R141" s="196">
        <v>90</v>
      </c>
      <c r="S141" s="196">
        <v>265</v>
      </c>
      <c r="T141" s="197">
        <v>2135</v>
      </c>
      <c r="U141" s="122">
        <v>5</v>
      </c>
      <c r="V141" s="128" t="s">
        <v>355</v>
      </c>
      <c r="W141" s="128">
        <v>25</v>
      </c>
      <c r="X141" s="128">
        <v>10</v>
      </c>
      <c r="Y141" s="128">
        <v>1395</v>
      </c>
      <c r="Z141" s="128">
        <v>200</v>
      </c>
      <c r="AA141" s="128">
        <v>715</v>
      </c>
      <c r="AB141" s="128">
        <v>15</v>
      </c>
      <c r="AC141" s="129">
        <v>252900</v>
      </c>
      <c r="AD141" s="130">
        <v>166500</v>
      </c>
      <c r="AE141" s="131">
        <v>133700</v>
      </c>
    </row>
    <row r="142" spans="1:31" ht="15" customHeight="1">
      <c r="A142" s="116" t="s">
        <v>138</v>
      </c>
      <c r="B142" s="117" t="s">
        <v>517</v>
      </c>
      <c r="C142" s="118" t="s">
        <v>38</v>
      </c>
      <c r="D142" s="119" t="s">
        <v>359</v>
      </c>
      <c r="E142" s="120">
        <v>43235</v>
      </c>
      <c r="F142" s="121">
        <v>0.62196999122466301</v>
      </c>
      <c r="G142" s="122">
        <v>900</v>
      </c>
      <c r="H142" s="123">
        <v>3.2726744397224949E-2</v>
      </c>
      <c r="I142" s="124" t="s">
        <v>355</v>
      </c>
      <c r="J142" s="197" t="s">
        <v>355</v>
      </c>
      <c r="K142" s="195">
        <v>430</v>
      </c>
      <c r="L142" s="196">
        <v>205</v>
      </c>
      <c r="M142" s="196">
        <v>390</v>
      </c>
      <c r="N142" s="196">
        <v>175</v>
      </c>
      <c r="O142" s="196">
        <v>215</v>
      </c>
      <c r="P142" s="196">
        <v>165</v>
      </c>
      <c r="Q142" s="196">
        <v>115</v>
      </c>
      <c r="R142" s="196">
        <v>90</v>
      </c>
      <c r="S142" s="196">
        <v>180</v>
      </c>
      <c r="T142" s="197">
        <v>1965</v>
      </c>
      <c r="U142" s="122" t="s">
        <v>355</v>
      </c>
      <c r="V142" s="128" t="s">
        <v>355</v>
      </c>
      <c r="W142" s="128">
        <v>40</v>
      </c>
      <c r="X142" s="128">
        <v>25</v>
      </c>
      <c r="Y142" s="128">
        <v>1540</v>
      </c>
      <c r="Z142" s="128">
        <v>325</v>
      </c>
      <c r="AA142" s="128">
        <v>385</v>
      </c>
      <c r="AB142" s="128">
        <v>10</v>
      </c>
      <c r="AC142" s="129">
        <v>209300</v>
      </c>
      <c r="AD142" s="130">
        <v>122100</v>
      </c>
      <c r="AE142" s="131">
        <v>80700</v>
      </c>
    </row>
    <row r="143" spans="1:31" ht="15" customHeight="1">
      <c r="A143" s="116" t="s">
        <v>139</v>
      </c>
      <c r="B143" s="117" t="s">
        <v>518</v>
      </c>
      <c r="C143" s="118" t="s">
        <v>38</v>
      </c>
      <c r="D143" s="119" t="s">
        <v>359</v>
      </c>
      <c r="E143" s="120">
        <v>36944</v>
      </c>
      <c r="F143" s="121">
        <v>0.71297064669895982</v>
      </c>
      <c r="G143" s="122">
        <v>235</v>
      </c>
      <c r="H143" s="123">
        <v>1.0326492947225029E-2</v>
      </c>
      <c r="I143" s="124">
        <v>0.78050472638973201</v>
      </c>
      <c r="J143" s="197">
        <v>9</v>
      </c>
      <c r="K143" s="195">
        <v>1235</v>
      </c>
      <c r="L143" s="196">
        <v>295</v>
      </c>
      <c r="M143" s="196">
        <v>200</v>
      </c>
      <c r="N143" s="196">
        <v>305</v>
      </c>
      <c r="O143" s="196">
        <v>295</v>
      </c>
      <c r="P143" s="196">
        <v>200</v>
      </c>
      <c r="Q143" s="196">
        <v>185</v>
      </c>
      <c r="R143" s="196">
        <v>135</v>
      </c>
      <c r="S143" s="196">
        <v>290</v>
      </c>
      <c r="T143" s="197">
        <v>3135</v>
      </c>
      <c r="U143" s="122" t="s">
        <v>355</v>
      </c>
      <c r="V143" s="128" t="s">
        <v>355</v>
      </c>
      <c r="W143" s="128">
        <v>25</v>
      </c>
      <c r="X143" s="128">
        <v>15</v>
      </c>
      <c r="Y143" s="128">
        <v>2025</v>
      </c>
      <c r="Z143" s="128">
        <v>290</v>
      </c>
      <c r="AA143" s="128">
        <v>1085</v>
      </c>
      <c r="AB143" s="128">
        <v>15</v>
      </c>
      <c r="AC143" s="129">
        <v>273200</v>
      </c>
      <c r="AD143" s="130">
        <v>176600</v>
      </c>
      <c r="AE143" s="131">
        <v>150200</v>
      </c>
    </row>
    <row r="144" spans="1:31">
      <c r="A144" s="116" t="s">
        <v>140</v>
      </c>
      <c r="B144" s="117" t="s">
        <v>519</v>
      </c>
      <c r="C144" s="118" t="s">
        <v>38</v>
      </c>
      <c r="D144" s="119" t="s">
        <v>359</v>
      </c>
      <c r="E144" s="120">
        <v>64422</v>
      </c>
      <c r="F144" s="121">
        <v>0.62098880866773987</v>
      </c>
      <c r="G144" s="122">
        <v>340</v>
      </c>
      <c r="H144" s="123">
        <v>8.8995916657941578E-3</v>
      </c>
      <c r="I144" s="124">
        <v>0.5258913858990989</v>
      </c>
      <c r="J144" s="197">
        <v>15</v>
      </c>
      <c r="K144" s="195">
        <v>1000</v>
      </c>
      <c r="L144" s="196">
        <v>720</v>
      </c>
      <c r="M144" s="196">
        <v>455</v>
      </c>
      <c r="N144" s="196">
        <v>505</v>
      </c>
      <c r="O144" s="196">
        <v>740</v>
      </c>
      <c r="P144" s="196">
        <v>360</v>
      </c>
      <c r="Q144" s="196">
        <v>275</v>
      </c>
      <c r="R144" s="196">
        <v>200</v>
      </c>
      <c r="S144" s="196">
        <v>590</v>
      </c>
      <c r="T144" s="197">
        <v>4845</v>
      </c>
      <c r="U144" s="122" t="s">
        <v>355</v>
      </c>
      <c r="V144" s="128" t="s">
        <v>355</v>
      </c>
      <c r="W144" s="128">
        <v>55</v>
      </c>
      <c r="X144" s="128">
        <v>30</v>
      </c>
      <c r="Y144" s="128">
        <v>3680</v>
      </c>
      <c r="Z144" s="128">
        <v>570</v>
      </c>
      <c r="AA144" s="128">
        <v>1105</v>
      </c>
      <c r="AB144" s="128">
        <v>15</v>
      </c>
      <c r="AC144" s="129">
        <v>350100</v>
      </c>
      <c r="AD144" s="130">
        <v>230500</v>
      </c>
      <c r="AE144" s="131">
        <v>200200</v>
      </c>
    </row>
    <row r="145" spans="1:31" ht="15" customHeight="1">
      <c r="A145" s="116" t="s">
        <v>141</v>
      </c>
      <c r="B145" s="117" t="s">
        <v>520</v>
      </c>
      <c r="C145" s="118" t="s">
        <v>91</v>
      </c>
      <c r="D145" s="119" t="s">
        <v>360</v>
      </c>
      <c r="E145" s="120">
        <v>28197</v>
      </c>
      <c r="F145" s="121">
        <v>0.23190229459659512</v>
      </c>
      <c r="G145" s="122">
        <v>270</v>
      </c>
      <c r="H145" s="123">
        <v>1.5540150202195263E-2</v>
      </c>
      <c r="I145" s="124">
        <v>0.95581988105352589</v>
      </c>
      <c r="J145" s="197">
        <v>9</v>
      </c>
      <c r="K145" s="195">
        <v>240</v>
      </c>
      <c r="L145" s="196">
        <v>155</v>
      </c>
      <c r="M145" s="196">
        <v>170</v>
      </c>
      <c r="N145" s="196">
        <v>200</v>
      </c>
      <c r="O145" s="196">
        <v>155</v>
      </c>
      <c r="P145" s="196">
        <v>100</v>
      </c>
      <c r="Q145" s="196">
        <v>75</v>
      </c>
      <c r="R145" s="196">
        <v>110</v>
      </c>
      <c r="S145" s="196">
        <v>240</v>
      </c>
      <c r="T145" s="197">
        <v>1440</v>
      </c>
      <c r="U145" s="122">
        <v>5</v>
      </c>
      <c r="V145" s="128" t="s">
        <v>355</v>
      </c>
      <c r="W145" s="128">
        <v>35</v>
      </c>
      <c r="X145" s="128">
        <v>20</v>
      </c>
      <c r="Y145" s="128">
        <v>1060</v>
      </c>
      <c r="Z145" s="128">
        <v>110</v>
      </c>
      <c r="AA145" s="128">
        <v>345</v>
      </c>
      <c r="AB145" s="128">
        <v>5</v>
      </c>
      <c r="AC145" s="129">
        <v>301400</v>
      </c>
      <c r="AD145" s="130">
        <v>164300</v>
      </c>
      <c r="AE145" s="131">
        <v>137200</v>
      </c>
    </row>
    <row r="146" spans="1:31">
      <c r="A146" s="116" t="s">
        <v>142</v>
      </c>
      <c r="B146" s="117" t="s">
        <v>521</v>
      </c>
      <c r="C146" s="118" t="s">
        <v>91</v>
      </c>
      <c r="D146" s="119" t="s">
        <v>360</v>
      </c>
      <c r="E146" s="120">
        <v>34224</v>
      </c>
      <c r="F146" s="121">
        <v>0.45893901196159415</v>
      </c>
      <c r="G146" s="122">
        <v>745</v>
      </c>
      <c r="H146" s="123">
        <v>3.429994006730902E-2</v>
      </c>
      <c r="I146" s="124">
        <v>1.050006562541016</v>
      </c>
      <c r="J146" s="197">
        <v>8</v>
      </c>
      <c r="K146" s="195">
        <v>75</v>
      </c>
      <c r="L146" s="196">
        <v>210</v>
      </c>
      <c r="M146" s="196">
        <v>100</v>
      </c>
      <c r="N146" s="196">
        <v>135</v>
      </c>
      <c r="O146" s="196">
        <v>90</v>
      </c>
      <c r="P146" s="196">
        <v>120</v>
      </c>
      <c r="Q146" s="196">
        <v>65</v>
      </c>
      <c r="R146" s="196">
        <v>75</v>
      </c>
      <c r="S146" s="196">
        <v>175</v>
      </c>
      <c r="T146" s="197">
        <v>1040</v>
      </c>
      <c r="U146" s="122">
        <v>5</v>
      </c>
      <c r="V146" s="128" t="s">
        <v>355</v>
      </c>
      <c r="W146" s="128">
        <v>35</v>
      </c>
      <c r="X146" s="128">
        <v>25</v>
      </c>
      <c r="Y146" s="128">
        <v>835</v>
      </c>
      <c r="Z146" s="128">
        <v>160</v>
      </c>
      <c r="AA146" s="128">
        <v>165</v>
      </c>
      <c r="AB146" s="128" t="s">
        <v>355</v>
      </c>
      <c r="AC146" s="129">
        <v>164600</v>
      </c>
      <c r="AD146" s="130">
        <v>107600</v>
      </c>
      <c r="AE146" s="131">
        <v>73800</v>
      </c>
    </row>
    <row r="147" spans="1:31" ht="15" customHeight="1">
      <c r="A147" s="116" t="s">
        <v>143</v>
      </c>
      <c r="B147" s="117" t="s">
        <v>522</v>
      </c>
      <c r="C147" s="118" t="s">
        <v>91</v>
      </c>
      <c r="D147" s="119" t="s">
        <v>361</v>
      </c>
      <c r="E147" s="120">
        <v>1372</v>
      </c>
      <c r="F147" s="121">
        <v>1.3579318262797419E-2</v>
      </c>
      <c r="G147" s="122">
        <v>65</v>
      </c>
      <c r="H147" s="123">
        <v>7.6735688185140066E-2</v>
      </c>
      <c r="I147" s="124" t="s">
        <v>355</v>
      </c>
      <c r="J147" s="197" t="s">
        <v>355</v>
      </c>
      <c r="K147" s="195" t="s">
        <v>355</v>
      </c>
      <c r="L147" s="196">
        <v>20</v>
      </c>
      <c r="M147" s="196">
        <v>5</v>
      </c>
      <c r="N147" s="196">
        <v>10</v>
      </c>
      <c r="O147" s="196" t="s">
        <v>355</v>
      </c>
      <c r="P147" s="196">
        <v>10</v>
      </c>
      <c r="Q147" s="196" t="s">
        <v>355</v>
      </c>
      <c r="R147" s="196">
        <v>20</v>
      </c>
      <c r="S147" s="196">
        <v>10</v>
      </c>
      <c r="T147" s="197">
        <v>80</v>
      </c>
      <c r="U147" s="122" t="s">
        <v>355</v>
      </c>
      <c r="V147" s="128" t="s">
        <v>355</v>
      </c>
      <c r="W147" s="128">
        <v>5</v>
      </c>
      <c r="X147" s="128" t="s">
        <v>355</v>
      </c>
      <c r="Y147" s="128">
        <v>70</v>
      </c>
      <c r="Z147" s="128">
        <v>10</v>
      </c>
      <c r="AA147" s="128">
        <v>5</v>
      </c>
      <c r="AB147" s="128" t="s">
        <v>355</v>
      </c>
      <c r="AC147" s="129" t="s">
        <v>355</v>
      </c>
      <c r="AD147" s="130">
        <v>84800</v>
      </c>
      <c r="AE147" s="131" t="s">
        <v>355</v>
      </c>
    </row>
    <row r="148" spans="1:31">
      <c r="A148" s="116" t="s">
        <v>144</v>
      </c>
      <c r="B148" s="117" t="s">
        <v>523</v>
      </c>
      <c r="C148" s="118" t="s">
        <v>91</v>
      </c>
      <c r="D148" s="119" t="s">
        <v>359</v>
      </c>
      <c r="E148" s="120">
        <v>59027</v>
      </c>
      <c r="F148" s="121">
        <v>0.83858273309750098</v>
      </c>
      <c r="G148" s="122">
        <v>485</v>
      </c>
      <c r="H148" s="123">
        <v>1.3641074479706451E-2</v>
      </c>
      <c r="I148" s="124">
        <v>0.48736597435705181</v>
      </c>
      <c r="J148" s="197">
        <v>13</v>
      </c>
      <c r="K148" s="195">
        <v>810</v>
      </c>
      <c r="L148" s="196">
        <v>680</v>
      </c>
      <c r="M148" s="196">
        <v>500</v>
      </c>
      <c r="N148" s="196">
        <v>395</v>
      </c>
      <c r="O148" s="196">
        <v>405</v>
      </c>
      <c r="P148" s="196">
        <v>330</v>
      </c>
      <c r="Q148" s="196">
        <v>235</v>
      </c>
      <c r="R148" s="196">
        <v>275</v>
      </c>
      <c r="S148" s="196">
        <v>705</v>
      </c>
      <c r="T148" s="197">
        <v>4340</v>
      </c>
      <c r="U148" s="122" t="s">
        <v>355</v>
      </c>
      <c r="V148" s="128" t="s">
        <v>355</v>
      </c>
      <c r="W148" s="128">
        <v>60</v>
      </c>
      <c r="X148" s="128">
        <v>40</v>
      </c>
      <c r="Y148" s="128">
        <v>3255</v>
      </c>
      <c r="Z148" s="128">
        <v>500</v>
      </c>
      <c r="AA148" s="128">
        <v>1020</v>
      </c>
      <c r="AB148" s="128">
        <v>25</v>
      </c>
      <c r="AC148" s="129">
        <v>352500</v>
      </c>
      <c r="AD148" s="130">
        <v>198800</v>
      </c>
      <c r="AE148" s="131">
        <v>174800</v>
      </c>
    </row>
    <row r="149" spans="1:31" ht="15" customHeight="1">
      <c r="A149" s="116" t="s">
        <v>145</v>
      </c>
      <c r="B149" s="117" t="s">
        <v>524</v>
      </c>
      <c r="C149" s="118" t="s">
        <v>91</v>
      </c>
      <c r="D149" s="119" t="s">
        <v>358</v>
      </c>
      <c r="E149" s="120">
        <v>8822</v>
      </c>
      <c r="F149" s="121">
        <v>7.9263252470799642E-2</v>
      </c>
      <c r="G149" s="122">
        <v>95</v>
      </c>
      <c r="H149" s="123">
        <v>1.6821760916249106E-2</v>
      </c>
      <c r="I149" s="124" t="s">
        <v>355</v>
      </c>
      <c r="J149" s="197" t="s">
        <v>355</v>
      </c>
      <c r="K149" s="195">
        <v>40</v>
      </c>
      <c r="L149" s="196">
        <v>60</v>
      </c>
      <c r="M149" s="196">
        <v>65</v>
      </c>
      <c r="N149" s="196">
        <v>70</v>
      </c>
      <c r="O149" s="196">
        <v>30</v>
      </c>
      <c r="P149" s="196">
        <v>40</v>
      </c>
      <c r="Q149" s="196">
        <v>20</v>
      </c>
      <c r="R149" s="196">
        <v>40</v>
      </c>
      <c r="S149" s="196">
        <v>100</v>
      </c>
      <c r="T149" s="197">
        <v>465</v>
      </c>
      <c r="U149" s="122" t="s">
        <v>355</v>
      </c>
      <c r="V149" s="128" t="s">
        <v>355</v>
      </c>
      <c r="W149" s="128">
        <v>10</v>
      </c>
      <c r="X149" s="128">
        <v>10</v>
      </c>
      <c r="Y149" s="128">
        <v>365</v>
      </c>
      <c r="Z149" s="128">
        <v>35</v>
      </c>
      <c r="AA149" s="128">
        <v>85</v>
      </c>
      <c r="AB149" s="128" t="s">
        <v>355</v>
      </c>
      <c r="AC149" s="129">
        <v>253000</v>
      </c>
      <c r="AD149" s="130">
        <v>169700</v>
      </c>
      <c r="AE149" s="131">
        <v>149000</v>
      </c>
    </row>
    <row r="150" spans="1:31">
      <c r="A150" s="116" t="s">
        <v>146</v>
      </c>
      <c r="B150" s="117" t="s">
        <v>525</v>
      </c>
      <c r="C150" s="118" t="s">
        <v>91</v>
      </c>
      <c r="D150" s="119" t="s">
        <v>362</v>
      </c>
      <c r="E150" s="120">
        <v>39497</v>
      </c>
      <c r="F150" s="121">
        <v>0.42649202561306138</v>
      </c>
      <c r="G150" s="122">
        <v>530</v>
      </c>
      <c r="H150" s="123">
        <v>2.0841556801136814E-2</v>
      </c>
      <c r="I150" s="124">
        <v>1.0786117632129941</v>
      </c>
      <c r="J150" s="197">
        <v>17</v>
      </c>
      <c r="K150" s="195">
        <v>245</v>
      </c>
      <c r="L150" s="196">
        <v>320</v>
      </c>
      <c r="M150" s="196">
        <v>250</v>
      </c>
      <c r="N150" s="196">
        <v>175</v>
      </c>
      <c r="O150" s="196">
        <v>200</v>
      </c>
      <c r="P150" s="196">
        <v>180</v>
      </c>
      <c r="Q150" s="196">
        <v>115</v>
      </c>
      <c r="R150" s="196">
        <v>175</v>
      </c>
      <c r="S150" s="196">
        <v>410</v>
      </c>
      <c r="T150" s="197">
        <v>2065</v>
      </c>
      <c r="U150" s="122" t="s">
        <v>355</v>
      </c>
      <c r="V150" s="128" t="s">
        <v>355</v>
      </c>
      <c r="W150" s="128">
        <v>40</v>
      </c>
      <c r="X150" s="128">
        <v>25</v>
      </c>
      <c r="Y150" s="128">
        <v>1605</v>
      </c>
      <c r="Z150" s="128">
        <v>210</v>
      </c>
      <c r="AA150" s="128">
        <v>420</v>
      </c>
      <c r="AB150" s="128" t="s">
        <v>355</v>
      </c>
      <c r="AC150" s="129">
        <v>291300</v>
      </c>
      <c r="AD150" s="130">
        <v>181600</v>
      </c>
      <c r="AE150" s="131">
        <v>135000</v>
      </c>
    </row>
    <row r="151" spans="1:31" ht="15" customHeight="1">
      <c r="A151" s="116" t="s">
        <v>147</v>
      </c>
      <c r="B151" s="117" t="s">
        <v>526</v>
      </c>
      <c r="C151" s="118" t="s">
        <v>91</v>
      </c>
      <c r="D151" s="119" t="s">
        <v>362</v>
      </c>
      <c r="E151" s="120">
        <v>50378</v>
      </c>
      <c r="F151" s="121">
        <v>0.51241417891471286</v>
      </c>
      <c r="G151" s="122">
        <v>910</v>
      </c>
      <c r="H151" s="123">
        <v>2.8349792828437023E-2</v>
      </c>
      <c r="I151" s="124">
        <v>0.87744954665106756</v>
      </c>
      <c r="J151" s="197">
        <v>12</v>
      </c>
      <c r="K151" s="195">
        <v>270</v>
      </c>
      <c r="L151" s="196">
        <v>305</v>
      </c>
      <c r="M151" s="196">
        <v>210</v>
      </c>
      <c r="N151" s="196">
        <v>260</v>
      </c>
      <c r="O151" s="196">
        <v>130</v>
      </c>
      <c r="P151" s="196">
        <v>150</v>
      </c>
      <c r="Q151" s="196">
        <v>115</v>
      </c>
      <c r="R151" s="196">
        <v>120</v>
      </c>
      <c r="S151" s="196">
        <v>300</v>
      </c>
      <c r="T151" s="197">
        <v>1870</v>
      </c>
      <c r="U151" s="122" t="s">
        <v>355</v>
      </c>
      <c r="V151" s="128" t="s">
        <v>355</v>
      </c>
      <c r="W151" s="128">
        <v>35</v>
      </c>
      <c r="X151" s="128">
        <v>30</v>
      </c>
      <c r="Y151" s="128">
        <v>1365</v>
      </c>
      <c r="Z151" s="128">
        <v>160</v>
      </c>
      <c r="AA151" s="128">
        <v>460</v>
      </c>
      <c r="AB151" s="128">
        <v>10</v>
      </c>
      <c r="AC151" s="129">
        <v>236500</v>
      </c>
      <c r="AD151" s="130">
        <v>125400</v>
      </c>
      <c r="AE151" s="131">
        <v>113300</v>
      </c>
    </row>
    <row r="152" spans="1:31">
      <c r="A152" s="116" t="s">
        <v>148</v>
      </c>
      <c r="B152" s="117" t="s">
        <v>527</v>
      </c>
      <c r="C152" s="118" t="s">
        <v>91</v>
      </c>
      <c r="D152" s="119" t="s">
        <v>360</v>
      </c>
      <c r="E152" s="120">
        <v>42807</v>
      </c>
      <c r="F152" s="121">
        <v>0.45581548880346706</v>
      </c>
      <c r="G152" s="122">
        <v>375</v>
      </c>
      <c r="H152" s="123">
        <v>1.3983399386824198E-2</v>
      </c>
      <c r="I152" s="124">
        <v>1.0563645966950879</v>
      </c>
      <c r="J152" s="197">
        <v>14</v>
      </c>
      <c r="K152" s="195">
        <v>280</v>
      </c>
      <c r="L152" s="196">
        <v>310</v>
      </c>
      <c r="M152" s="196">
        <v>320</v>
      </c>
      <c r="N152" s="196">
        <v>220</v>
      </c>
      <c r="O152" s="196">
        <v>165</v>
      </c>
      <c r="P152" s="196">
        <v>160</v>
      </c>
      <c r="Q152" s="196">
        <v>150</v>
      </c>
      <c r="R152" s="196">
        <v>105</v>
      </c>
      <c r="S152" s="196">
        <v>340</v>
      </c>
      <c r="T152" s="197">
        <v>2050</v>
      </c>
      <c r="U152" s="122">
        <v>5</v>
      </c>
      <c r="V152" s="128" t="s">
        <v>355</v>
      </c>
      <c r="W152" s="128">
        <v>35</v>
      </c>
      <c r="X152" s="128">
        <v>20</v>
      </c>
      <c r="Y152" s="128">
        <v>1645</v>
      </c>
      <c r="Z152" s="128">
        <v>165</v>
      </c>
      <c r="AA152" s="128">
        <v>360</v>
      </c>
      <c r="AB152" s="128">
        <v>5</v>
      </c>
      <c r="AC152" s="129">
        <v>283800</v>
      </c>
      <c r="AD152" s="130">
        <v>171800</v>
      </c>
      <c r="AE152" s="131">
        <v>141500</v>
      </c>
    </row>
    <row r="153" spans="1:31" ht="15" customHeight="1">
      <c r="A153" s="116" t="s">
        <v>149</v>
      </c>
      <c r="B153" s="117" t="s">
        <v>528</v>
      </c>
      <c r="C153" s="118" t="s">
        <v>98</v>
      </c>
      <c r="D153" s="119" t="s">
        <v>362</v>
      </c>
      <c r="E153" s="120">
        <v>75338</v>
      </c>
      <c r="F153" s="121">
        <v>0.56706082479658582</v>
      </c>
      <c r="G153" s="122">
        <v>595</v>
      </c>
      <c r="H153" s="123">
        <v>1.397121083827265E-2</v>
      </c>
      <c r="I153" s="124">
        <v>0.510986203372509</v>
      </c>
      <c r="J153" s="197">
        <v>13</v>
      </c>
      <c r="K153" s="195">
        <v>935</v>
      </c>
      <c r="L153" s="196">
        <v>655</v>
      </c>
      <c r="M153" s="196">
        <v>455</v>
      </c>
      <c r="N153" s="196">
        <v>470</v>
      </c>
      <c r="O153" s="196">
        <v>385</v>
      </c>
      <c r="P153" s="196">
        <v>330</v>
      </c>
      <c r="Q153" s="196">
        <v>265</v>
      </c>
      <c r="R153" s="196">
        <v>240</v>
      </c>
      <c r="S153" s="196">
        <v>695</v>
      </c>
      <c r="T153" s="197">
        <v>4430</v>
      </c>
      <c r="U153" s="122">
        <v>10</v>
      </c>
      <c r="V153" s="128">
        <v>5</v>
      </c>
      <c r="W153" s="128">
        <v>60</v>
      </c>
      <c r="X153" s="128">
        <v>35</v>
      </c>
      <c r="Y153" s="128">
        <v>3260</v>
      </c>
      <c r="Z153" s="128">
        <v>465</v>
      </c>
      <c r="AA153" s="128">
        <v>1100</v>
      </c>
      <c r="AB153" s="128">
        <v>15</v>
      </c>
      <c r="AC153" s="129">
        <v>370100</v>
      </c>
      <c r="AD153" s="130">
        <v>220500</v>
      </c>
      <c r="AE153" s="131">
        <v>192200</v>
      </c>
    </row>
    <row r="154" spans="1:31">
      <c r="A154" s="116" t="s">
        <v>150</v>
      </c>
      <c r="B154" s="117" t="s">
        <v>529</v>
      </c>
      <c r="C154" s="118" t="s">
        <v>98</v>
      </c>
      <c r="D154" s="119" t="s">
        <v>361</v>
      </c>
      <c r="E154" s="120">
        <v>3928</v>
      </c>
      <c r="F154" s="121">
        <v>3.2837867210620472E-2</v>
      </c>
      <c r="G154" s="122">
        <v>30</v>
      </c>
      <c r="H154" s="123">
        <v>1.3413506012950971E-2</v>
      </c>
      <c r="I154" s="124" t="s">
        <v>355</v>
      </c>
      <c r="J154" s="197" t="s">
        <v>355</v>
      </c>
      <c r="K154" s="195" t="s">
        <v>355</v>
      </c>
      <c r="L154" s="196">
        <v>45</v>
      </c>
      <c r="M154" s="196">
        <v>45</v>
      </c>
      <c r="N154" s="196">
        <v>15</v>
      </c>
      <c r="O154" s="196">
        <v>30</v>
      </c>
      <c r="P154" s="196">
        <v>25</v>
      </c>
      <c r="Q154" s="196">
        <v>5</v>
      </c>
      <c r="R154" s="196">
        <v>10</v>
      </c>
      <c r="S154" s="196">
        <v>45</v>
      </c>
      <c r="T154" s="197">
        <v>220</v>
      </c>
      <c r="U154" s="122" t="s">
        <v>355</v>
      </c>
      <c r="V154" s="128" t="s">
        <v>355</v>
      </c>
      <c r="W154" s="128" t="s">
        <v>355</v>
      </c>
      <c r="X154" s="128" t="s">
        <v>355</v>
      </c>
      <c r="Y154" s="128">
        <v>190</v>
      </c>
      <c r="Z154" s="128">
        <v>35</v>
      </c>
      <c r="AA154" s="128">
        <v>25</v>
      </c>
      <c r="AB154" s="128" t="s">
        <v>355</v>
      </c>
      <c r="AC154" s="129">
        <v>541300</v>
      </c>
      <c r="AD154" s="130">
        <v>333900</v>
      </c>
      <c r="AE154" s="131">
        <v>261800</v>
      </c>
    </row>
    <row r="155" spans="1:31" ht="15" customHeight="1">
      <c r="A155" s="116" t="s">
        <v>151</v>
      </c>
      <c r="B155" s="117" t="s">
        <v>530</v>
      </c>
      <c r="C155" s="118" t="s">
        <v>98</v>
      </c>
      <c r="D155" s="119" t="s">
        <v>359</v>
      </c>
      <c r="E155" s="120">
        <v>55170</v>
      </c>
      <c r="F155" s="121">
        <v>0.72508148459678268</v>
      </c>
      <c r="G155" s="122">
        <v>535</v>
      </c>
      <c r="H155" s="123">
        <v>1.5913146936347412E-2</v>
      </c>
      <c r="I155" s="124">
        <v>0.61535019019914972</v>
      </c>
      <c r="J155" s="197">
        <v>11</v>
      </c>
      <c r="K155" s="195">
        <v>1290</v>
      </c>
      <c r="L155" s="196">
        <v>505</v>
      </c>
      <c r="M155" s="196">
        <v>320</v>
      </c>
      <c r="N155" s="196">
        <v>390</v>
      </c>
      <c r="O155" s="196">
        <v>255</v>
      </c>
      <c r="P155" s="196">
        <v>235</v>
      </c>
      <c r="Q155" s="196">
        <v>215</v>
      </c>
      <c r="R155" s="196">
        <v>190</v>
      </c>
      <c r="S155" s="196">
        <v>470</v>
      </c>
      <c r="T155" s="197">
        <v>3865</v>
      </c>
      <c r="U155" s="122" t="s">
        <v>355</v>
      </c>
      <c r="V155" s="128" t="s">
        <v>355</v>
      </c>
      <c r="W155" s="128">
        <v>30</v>
      </c>
      <c r="X155" s="128">
        <v>20</v>
      </c>
      <c r="Y155" s="128">
        <v>2485</v>
      </c>
      <c r="Z155" s="128">
        <v>285</v>
      </c>
      <c r="AA155" s="128">
        <v>1350</v>
      </c>
      <c r="AB155" s="128">
        <v>25</v>
      </c>
      <c r="AC155" s="129">
        <v>301700</v>
      </c>
      <c r="AD155" s="130">
        <v>200300</v>
      </c>
      <c r="AE155" s="131">
        <v>157200</v>
      </c>
    </row>
    <row r="156" spans="1:31">
      <c r="A156" s="116" t="s">
        <v>152</v>
      </c>
      <c r="B156" s="117" t="s">
        <v>531</v>
      </c>
      <c r="C156" s="118" t="s">
        <v>98</v>
      </c>
      <c r="D156" s="119" t="s">
        <v>362</v>
      </c>
      <c r="E156" s="120">
        <v>48364</v>
      </c>
      <c r="F156" s="121">
        <v>0.52873010320097957</v>
      </c>
      <c r="G156" s="122">
        <v>405</v>
      </c>
      <c r="H156" s="123">
        <v>1.4319132345644007E-2</v>
      </c>
      <c r="I156" s="124">
        <v>0.78920369347328545</v>
      </c>
      <c r="J156" s="197">
        <v>10</v>
      </c>
      <c r="K156" s="195">
        <v>1160</v>
      </c>
      <c r="L156" s="196">
        <v>455</v>
      </c>
      <c r="M156" s="196">
        <v>235</v>
      </c>
      <c r="N156" s="196">
        <v>325</v>
      </c>
      <c r="O156" s="196">
        <v>380</v>
      </c>
      <c r="P156" s="196">
        <v>210</v>
      </c>
      <c r="Q156" s="196">
        <v>165</v>
      </c>
      <c r="R156" s="196">
        <v>140</v>
      </c>
      <c r="S156" s="196">
        <v>375</v>
      </c>
      <c r="T156" s="197">
        <v>3440</v>
      </c>
      <c r="U156" s="122" t="s">
        <v>355</v>
      </c>
      <c r="V156" s="128" t="s">
        <v>355</v>
      </c>
      <c r="W156" s="128">
        <v>45</v>
      </c>
      <c r="X156" s="128">
        <v>25</v>
      </c>
      <c r="Y156" s="128">
        <v>2200</v>
      </c>
      <c r="Z156" s="128">
        <v>305</v>
      </c>
      <c r="AA156" s="128">
        <v>1190</v>
      </c>
      <c r="AB156" s="128">
        <v>25</v>
      </c>
      <c r="AC156" s="129">
        <v>312200</v>
      </c>
      <c r="AD156" s="130">
        <v>215200</v>
      </c>
      <c r="AE156" s="131">
        <v>192500</v>
      </c>
    </row>
    <row r="157" spans="1:31" ht="15" customHeight="1">
      <c r="A157" s="116" t="s">
        <v>153</v>
      </c>
      <c r="B157" s="117" t="s">
        <v>532</v>
      </c>
      <c r="C157" s="118" t="s">
        <v>98</v>
      </c>
      <c r="D157" s="119" t="s">
        <v>359</v>
      </c>
      <c r="E157" s="120">
        <v>68255</v>
      </c>
      <c r="F157" s="121">
        <v>0.81523816348956091</v>
      </c>
      <c r="G157" s="122">
        <v>645</v>
      </c>
      <c r="H157" s="123">
        <v>1.5882381865565225E-2</v>
      </c>
      <c r="I157" s="124">
        <v>0.50016076596048731</v>
      </c>
      <c r="J157" s="197">
        <v>14</v>
      </c>
      <c r="K157" s="195">
        <v>860</v>
      </c>
      <c r="L157" s="196">
        <v>805</v>
      </c>
      <c r="M157" s="196">
        <v>500</v>
      </c>
      <c r="N157" s="196">
        <v>520</v>
      </c>
      <c r="O157" s="196">
        <v>550</v>
      </c>
      <c r="P157" s="196">
        <v>360</v>
      </c>
      <c r="Q157" s="196">
        <v>280</v>
      </c>
      <c r="R157" s="196">
        <v>290</v>
      </c>
      <c r="S157" s="196">
        <v>725</v>
      </c>
      <c r="T157" s="197">
        <v>4890</v>
      </c>
      <c r="U157" s="122">
        <v>10</v>
      </c>
      <c r="V157" s="128">
        <v>5</v>
      </c>
      <c r="W157" s="128">
        <v>70</v>
      </c>
      <c r="X157" s="128">
        <v>40</v>
      </c>
      <c r="Y157" s="128">
        <v>3650</v>
      </c>
      <c r="Z157" s="128">
        <v>640</v>
      </c>
      <c r="AA157" s="128">
        <v>1155</v>
      </c>
      <c r="AB157" s="128">
        <v>30</v>
      </c>
      <c r="AC157" s="129">
        <v>424500</v>
      </c>
      <c r="AD157" s="130">
        <v>253300</v>
      </c>
      <c r="AE157" s="131">
        <v>239100</v>
      </c>
    </row>
    <row r="158" spans="1:31">
      <c r="A158" s="116" t="s">
        <v>154</v>
      </c>
      <c r="B158" s="117" t="s">
        <v>533</v>
      </c>
      <c r="C158" s="118" t="s">
        <v>98</v>
      </c>
      <c r="D158" s="119" t="s">
        <v>359</v>
      </c>
      <c r="E158" s="120">
        <v>61615</v>
      </c>
      <c r="F158" s="121">
        <v>0.48404836162808051</v>
      </c>
      <c r="G158" s="122">
        <v>640</v>
      </c>
      <c r="H158" s="123">
        <v>1.7518487188582968E-2</v>
      </c>
      <c r="I158" s="124">
        <v>0.56173463655769018</v>
      </c>
      <c r="J158" s="197">
        <v>10</v>
      </c>
      <c r="K158" s="195">
        <v>640</v>
      </c>
      <c r="L158" s="196">
        <v>575</v>
      </c>
      <c r="M158" s="196">
        <v>375</v>
      </c>
      <c r="N158" s="196">
        <v>380</v>
      </c>
      <c r="O158" s="196">
        <v>310</v>
      </c>
      <c r="P158" s="196">
        <v>260</v>
      </c>
      <c r="Q158" s="196">
        <v>210</v>
      </c>
      <c r="R158" s="196">
        <v>185</v>
      </c>
      <c r="S158" s="196">
        <v>510</v>
      </c>
      <c r="T158" s="197">
        <v>3450</v>
      </c>
      <c r="U158" s="122" t="s">
        <v>355</v>
      </c>
      <c r="V158" s="128" t="s">
        <v>355</v>
      </c>
      <c r="W158" s="128">
        <v>55</v>
      </c>
      <c r="X158" s="128">
        <v>40</v>
      </c>
      <c r="Y158" s="128">
        <v>2475</v>
      </c>
      <c r="Z158" s="128">
        <v>385</v>
      </c>
      <c r="AA158" s="128">
        <v>915</v>
      </c>
      <c r="AB158" s="128">
        <v>15</v>
      </c>
      <c r="AC158" s="129">
        <v>358500</v>
      </c>
      <c r="AD158" s="130">
        <v>220800</v>
      </c>
      <c r="AE158" s="131">
        <v>179000</v>
      </c>
    </row>
    <row r="159" spans="1:31" ht="15" customHeight="1">
      <c r="A159" s="116" t="s">
        <v>155</v>
      </c>
      <c r="B159" s="117" t="s">
        <v>534</v>
      </c>
      <c r="C159" s="118" t="s">
        <v>98</v>
      </c>
      <c r="D159" s="119" t="s">
        <v>359</v>
      </c>
      <c r="E159" s="120">
        <v>39107</v>
      </c>
      <c r="F159" s="121">
        <v>0.5940514347343957</v>
      </c>
      <c r="G159" s="122">
        <v>470</v>
      </c>
      <c r="H159" s="123">
        <v>1.9926386597283918E-2</v>
      </c>
      <c r="I159" s="124">
        <v>0.81179813286429436</v>
      </c>
      <c r="J159" s="197">
        <v>6</v>
      </c>
      <c r="K159" s="195">
        <v>1190</v>
      </c>
      <c r="L159" s="196">
        <v>320</v>
      </c>
      <c r="M159" s="196">
        <v>160</v>
      </c>
      <c r="N159" s="196">
        <v>260</v>
      </c>
      <c r="O159" s="196">
        <v>180</v>
      </c>
      <c r="P159" s="196">
        <v>155</v>
      </c>
      <c r="Q159" s="196">
        <v>120</v>
      </c>
      <c r="R159" s="196">
        <v>120</v>
      </c>
      <c r="S159" s="196">
        <v>255</v>
      </c>
      <c r="T159" s="197">
        <v>2760</v>
      </c>
      <c r="U159" s="122" t="s">
        <v>355</v>
      </c>
      <c r="V159" s="128" t="s">
        <v>355</v>
      </c>
      <c r="W159" s="128">
        <v>25</v>
      </c>
      <c r="X159" s="128">
        <v>15</v>
      </c>
      <c r="Y159" s="128">
        <v>1620</v>
      </c>
      <c r="Z159" s="128">
        <v>225</v>
      </c>
      <c r="AA159" s="128">
        <v>1115</v>
      </c>
      <c r="AB159" s="128">
        <v>30</v>
      </c>
      <c r="AC159" s="129">
        <v>268000</v>
      </c>
      <c r="AD159" s="130">
        <v>186900</v>
      </c>
      <c r="AE159" s="131">
        <v>147300</v>
      </c>
    </row>
    <row r="160" spans="1:31">
      <c r="A160" s="116" t="s">
        <v>156</v>
      </c>
      <c r="B160" s="117" t="s">
        <v>535</v>
      </c>
      <c r="C160" s="118" t="s">
        <v>98</v>
      </c>
      <c r="D160" s="119" t="s">
        <v>359</v>
      </c>
      <c r="E160" s="120">
        <v>40853</v>
      </c>
      <c r="F160" s="121">
        <v>0.76989616116691484</v>
      </c>
      <c r="G160" s="122">
        <v>455</v>
      </c>
      <c r="H160" s="123">
        <v>1.8422009453399588E-2</v>
      </c>
      <c r="I160" s="124" t="s">
        <v>355</v>
      </c>
      <c r="J160" s="197" t="s">
        <v>355</v>
      </c>
      <c r="K160" s="195">
        <v>1010</v>
      </c>
      <c r="L160" s="196">
        <v>310</v>
      </c>
      <c r="M160" s="196">
        <v>215</v>
      </c>
      <c r="N160" s="196">
        <v>245</v>
      </c>
      <c r="O160" s="196">
        <v>215</v>
      </c>
      <c r="P160" s="196">
        <v>195</v>
      </c>
      <c r="Q160" s="196">
        <v>140</v>
      </c>
      <c r="R160" s="196">
        <v>110</v>
      </c>
      <c r="S160" s="196">
        <v>305</v>
      </c>
      <c r="T160" s="197">
        <v>2740</v>
      </c>
      <c r="U160" s="122" t="s">
        <v>355</v>
      </c>
      <c r="V160" s="128" t="s">
        <v>355</v>
      </c>
      <c r="W160" s="128">
        <v>25</v>
      </c>
      <c r="X160" s="128">
        <v>20</v>
      </c>
      <c r="Y160" s="128">
        <v>1720</v>
      </c>
      <c r="Z160" s="128">
        <v>245</v>
      </c>
      <c r="AA160" s="128">
        <v>995</v>
      </c>
      <c r="AB160" s="128">
        <v>40</v>
      </c>
      <c r="AC160" s="129">
        <v>325900</v>
      </c>
      <c r="AD160" s="130">
        <v>189600</v>
      </c>
      <c r="AE160" s="131">
        <v>153600</v>
      </c>
    </row>
    <row r="161" spans="1:31">
      <c r="A161" s="116" t="s">
        <v>157</v>
      </c>
      <c r="B161" s="117" t="s">
        <v>536</v>
      </c>
      <c r="C161" s="118" t="s">
        <v>98</v>
      </c>
      <c r="D161" s="119" t="s">
        <v>358</v>
      </c>
      <c r="E161" s="120" t="s">
        <v>376</v>
      </c>
      <c r="F161" s="121">
        <v>0</v>
      </c>
      <c r="G161" s="122" t="s">
        <v>355</v>
      </c>
      <c r="H161" s="123" t="s">
        <v>355</v>
      </c>
      <c r="I161" s="124" t="s">
        <v>355</v>
      </c>
      <c r="J161" s="197" t="s">
        <v>355</v>
      </c>
      <c r="K161" s="195">
        <v>5</v>
      </c>
      <c r="L161" s="196">
        <v>40</v>
      </c>
      <c r="M161" s="196">
        <v>45</v>
      </c>
      <c r="N161" s="196">
        <v>20</v>
      </c>
      <c r="O161" s="196">
        <v>25</v>
      </c>
      <c r="P161" s="196">
        <v>15</v>
      </c>
      <c r="Q161" s="196">
        <v>35</v>
      </c>
      <c r="R161" s="196">
        <v>35</v>
      </c>
      <c r="S161" s="196">
        <v>60</v>
      </c>
      <c r="T161" s="197">
        <v>280</v>
      </c>
      <c r="U161" s="122" t="s">
        <v>355</v>
      </c>
      <c r="V161" s="128" t="s">
        <v>355</v>
      </c>
      <c r="W161" s="128">
        <v>15</v>
      </c>
      <c r="X161" s="128">
        <v>10</v>
      </c>
      <c r="Y161" s="128">
        <v>250</v>
      </c>
      <c r="Z161" s="128">
        <v>60</v>
      </c>
      <c r="AA161" s="128">
        <v>20</v>
      </c>
      <c r="AB161" s="128" t="s">
        <v>355</v>
      </c>
      <c r="AC161" s="129" t="s">
        <v>355</v>
      </c>
      <c r="AD161" s="130" t="s">
        <v>355</v>
      </c>
      <c r="AE161" s="131" t="s">
        <v>355</v>
      </c>
    </row>
    <row r="162" spans="1:31" ht="15" customHeight="1">
      <c r="A162" s="116" t="s">
        <v>158</v>
      </c>
      <c r="B162" s="117" t="s">
        <v>537</v>
      </c>
      <c r="C162" s="118" t="s">
        <v>98</v>
      </c>
      <c r="D162" s="119" t="s">
        <v>362</v>
      </c>
      <c r="E162" s="120">
        <v>19728</v>
      </c>
      <c r="F162" s="121">
        <v>0.2246208498428747</v>
      </c>
      <c r="G162" s="122">
        <v>110</v>
      </c>
      <c r="H162" s="123">
        <v>9.4111552408910372E-3</v>
      </c>
      <c r="I162" s="124">
        <v>1.3003901170351106</v>
      </c>
      <c r="J162" s="197">
        <v>9</v>
      </c>
      <c r="K162" s="195">
        <v>150</v>
      </c>
      <c r="L162" s="196">
        <v>175</v>
      </c>
      <c r="M162" s="196">
        <v>175</v>
      </c>
      <c r="N162" s="196">
        <v>185</v>
      </c>
      <c r="O162" s="196">
        <v>90</v>
      </c>
      <c r="P162" s="196">
        <v>85</v>
      </c>
      <c r="Q162" s="196">
        <v>95</v>
      </c>
      <c r="R162" s="196">
        <v>65</v>
      </c>
      <c r="S162" s="196">
        <v>225</v>
      </c>
      <c r="T162" s="197">
        <v>1245</v>
      </c>
      <c r="U162" s="122" t="s">
        <v>355</v>
      </c>
      <c r="V162" s="128" t="s">
        <v>355</v>
      </c>
      <c r="W162" s="128">
        <v>20</v>
      </c>
      <c r="X162" s="128">
        <v>15</v>
      </c>
      <c r="Y162" s="128">
        <v>965</v>
      </c>
      <c r="Z162" s="128">
        <v>90</v>
      </c>
      <c r="AA162" s="128">
        <v>260</v>
      </c>
      <c r="AB162" s="128" t="s">
        <v>355</v>
      </c>
      <c r="AC162" s="129">
        <v>416300</v>
      </c>
      <c r="AD162" s="130">
        <v>252800</v>
      </c>
      <c r="AE162" s="131">
        <v>239100</v>
      </c>
    </row>
    <row r="163" spans="1:31">
      <c r="A163" s="116" t="s">
        <v>159</v>
      </c>
      <c r="B163" s="117" t="s">
        <v>538</v>
      </c>
      <c r="C163" s="118" t="s">
        <v>98</v>
      </c>
      <c r="D163" s="119" t="s">
        <v>359</v>
      </c>
      <c r="E163" s="120">
        <v>64225</v>
      </c>
      <c r="F163" s="121">
        <v>1</v>
      </c>
      <c r="G163" s="122">
        <v>535</v>
      </c>
      <c r="H163" s="123">
        <v>1.4456197450501763E-2</v>
      </c>
      <c r="I163" s="124">
        <v>0.60282120323112165</v>
      </c>
      <c r="J163" s="197">
        <v>15</v>
      </c>
      <c r="K163" s="195">
        <v>625</v>
      </c>
      <c r="L163" s="196">
        <v>610</v>
      </c>
      <c r="M163" s="196">
        <v>370</v>
      </c>
      <c r="N163" s="196">
        <v>440</v>
      </c>
      <c r="O163" s="196">
        <v>255</v>
      </c>
      <c r="P163" s="196">
        <v>265</v>
      </c>
      <c r="Q163" s="196">
        <v>205</v>
      </c>
      <c r="R163" s="196">
        <v>215</v>
      </c>
      <c r="S163" s="196">
        <v>610</v>
      </c>
      <c r="T163" s="197">
        <v>3595</v>
      </c>
      <c r="U163" s="122">
        <v>10</v>
      </c>
      <c r="V163" s="128">
        <v>5</v>
      </c>
      <c r="W163" s="128">
        <v>65</v>
      </c>
      <c r="X163" s="128">
        <v>45</v>
      </c>
      <c r="Y163" s="128">
        <v>2750</v>
      </c>
      <c r="Z163" s="128">
        <v>450</v>
      </c>
      <c r="AA163" s="128">
        <v>775</v>
      </c>
      <c r="AB163" s="128">
        <v>10</v>
      </c>
      <c r="AC163" s="129">
        <v>346200</v>
      </c>
      <c r="AD163" s="130">
        <v>204600</v>
      </c>
      <c r="AE163" s="131">
        <v>163500</v>
      </c>
    </row>
    <row r="164" spans="1:31" ht="15" customHeight="1">
      <c r="A164" s="116" t="s">
        <v>160</v>
      </c>
      <c r="B164" s="117" t="s">
        <v>539</v>
      </c>
      <c r="C164" s="118" t="s">
        <v>98</v>
      </c>
      <c r="D164" s="119" t="s">
        <v>359</v>
      </c>
      <c r="E164" s="120">
        <v>25859</v>
      </c>
      <c r="F164" s="121">
        <v>0.57222836910820973</v>
      </c>
      <c r="G164" s="122">
        <v>240</v>
      </c>
      <c r="H164" s="123">
        <v>1.5352857695781189E-2</v>
      </c>
      <c r="I164" s="124" t="s">
        <v>355</v>
      </c>
      <c r="J164" s="197" t="s">
        <v>355</v>
      </c>
      <c r="K164" s="195">
        <v>165</v>
      </c>
      <c r="L164" s="196">
        <v>215</v>
      </c>
      <c r="M164" s="196">
        <v>165</v>
      </c>
      <c r="N164" s="196">
        <v>200</v>
      </c>
      <c r="O164" s="196">
        <v>195</v>
      </c>
      <c r="P164" s="196">
        <v>110</v>
      </c>
      <c r="Q164" s="196">
        <v>90</v>
      </c>
      <c r="R164" s="196">
        <v>140</v>
      </c>
      <c r="S164" s="196">
        <v>280</v>
      </c>
      <c r="T164" s="197">
        <v>1560</v>
      </c>
      <c r="U164" s="122" t="s">
        <v>355</v>
      </c>
      <c r="V164" s="128" t="s">
        <v>355</v>
      </c>
      <c r="W164" s="128">
        <v>45</v>
      </c>
      <c r="X164" s="128">
        <v>30</v>
      </c>
      <c r="Y164" s="128">
        <v>1255</v>
      </c>
      <c r="Z164" s="128">
        <v>205</v>
      </c>
      <c r="AA164" s="128">
        <v>260</v>
      </c>
      <c r="AB164" s="128" t="s">
        <v>355</v>
      </c>
      <c r="AC164" s="129">
        <v>370500</v>
      </c>
      <c r="AD164" s="130">
        <v>238600</v>
      </c>
      <c r="AE164" s="131">
        <v>201900</v>
      </c>
    </row>
    <row r="165" spans="1:31">
      <c r="A165" s="116" t="s">
        <v>161</v>
      </c>
      <c r="B165" s="117" t="s">
        <v>540</v>
      </c>
      <c r="C165" s="118" t="s">
        <v>98</v>
      </c>
      <c r="D165" s="119" t="s">
        <v>359</v>
      </c>
      <c r="E165" s="120">
        <v>61260</v>
      </c>
      <c r="F165" s="121">
        <v>0.63342708247166846</v>
      </c>
      <c r="G165" s="122">
        <v>415</v>
      </c>
      <c r="H165" s="123">
        <v>1.214895677436394E-2</v>
      </c>
      <c r="I165" s="124">
        <v>0.50212260921166751</v>
      </c>
      <c r="J165" s="197">
        <v>11</v>
      </c>
      <c r="K165" s="195">
        <v>930</v>
      </c>
      <c r="L165" s="196">
        <v>545</v>
      </c>
      <c r="M165" s="196">
        <v>430</v>
      </c>
      <c r="N165" s="196">
        <v>360</v>
      </c>
      <c r="O165" s="196">
        <v>395</v>
      </c>
      <c r="P165" s="196">
        <v>255</v>
      </c>
      <c r="Q165" s="196">
        <v>205</v>
      </c>
      <c r="R165" s="196">
        <v>180</v>
      </c>
      <c r="S165" s="196">
        <v>465</v>
      </c>
      <c r="T165" s="197">
        <v>3765</v>
      </c>
      <c r="U165" s="122">
        <v>5</v>
      </c>
      <c r="V165" s="128" t="s">
        <v>355</v>
      </c>
      <c r="W165" s="128">
        <v>50</v>
      </c>
      <c r="X165" s="128">
        <v>30</v>
      </c>
      <c r="Y165" s="128">
        <v>2735</v>
      </c>
      <c r="Z165" s="128">
        <v>340</v>
      </c>
      <c r="AA165" s="128">
        <v>975</v>
      </c>
      <c r="AB165" s="128">
        <v>15</v>
      </c>
      <c r="AC165" s="129">
        <v>382100</v>
      </c>
      <c r="AD165" s="130">
        <v>246100</v>
      </c>
      <c r="AE165" s="131">
        <v>208200</v>
      </c>
    </row>
    <row r="166" spans="1:31" ht="15" customHeight="1">
      <c r="A166" s="116" t="s">
        <v>162</v>
      </c>
      <c r="B166" s="117" t="s">
        <v>541</v>
      </c>
      <c r="C166" s="118" t="s">
        <v>98</v>
      </c>
      <c r="D166" s="119" t="s">
        <v>361</v>
      </c>
      <c r="E166" s="120">
        <v>12618</v>
      </c>
      <c r="F166" s="121">
        <v>0.19860857520619529</v>
      </c>
      <c r="G166" s="122">
        <v>265</v>
      </c>
      <c r="H166" s="123">
        <v>3.1995133819951338E-2</v>
      </c>
      <c r="I166" s="124" t="s">
        <v>355</v>
      </c>
      <c r="J166" s="197" t="s">
        <v>355</v>
      </c>
      <c r="K166" s="195">
        <v>15</v>
      </c>
      <c r="L166" s="196">
        <v>55</v>
      </c>
      <c r="M166" s="196">
        <v>20</v>
      </c>
      <c r="N166" s="196">
        <v>45</v>
      </c>
      <c r="O166" s="196">
        <v>65</v>
      </c>
      <c r="P166" s="196">
        <v>45</v>
      </c>
      <c r="Q166" s="196">
        <v>25</v>
      </c>
      <c r="R166" s="196">
        <v>35</v>
      </c>
      <c r="S166" s="196">
        <v>70</v>
      </c>
      <c r="T166" s="197">
        <v>375</v>
      </c>
      <c r="U166" s="122" t="s">
        <v>355</v>
      </c>
      <c r="V166" s="128" t="s">
        <v>355</v>
      </c>
      <c r="W166" s="128">
        <v>10</v>
      </c>
      <c r="X166" s="128">
        <v>5</v>
      </c>
      <c r="Y166" s="128">
        <v>320</v>
      </c>
      <c r="Z166" s="128">
        <v>65</v>
      </c>
      <c r="AA166" s="128">
        <v>40</v>
      </c>
      <c r="AB166" s="128" t="s">
        <v>355</v>
      </c>
      <c r="AC166" s="129">
        <v>263800</v>
      </c>
      <c r="AD166" s="130">
        <v>175600</v>
      </c>
      <c r="AE166" s="131">
        <v>150300</v>
      </c>
    </row>
    <row r="167" spans="1:31">
      <c r="A167" s="116" t="s">
        <v>163</v>
      </c>
      <c r="B167" s="117" t="s">
        <v>542</v>
      </c>
      <c r="C167" s="118" t="s">
        <v>112</v>
      </c>
      <c r="D167" s="119" t="s">
        <v>361</v>
      </c>
      <c r="E167" s="120" t="s">
        <v>376</v>
      </c>
      <c r="F167" s="121">
        <v>0</v>
      </c>
      <c r="G167" s="122" t="s">
        <v>355</v>
      </c>
      <c r="H167" s="123" t="s">
        <v>355</v>
      </c>
      <c r="I167" s="124" t="s">
        <v>355</v>
      </c>
      <c r="J167" s="197" t="s">
        <v>355</v>
      </c>
      <c r="K167" s="195" t="s">
        <v>355</v>
      </c>
      <c r="L167" s="196" t="s">
        <v>355</v>
      </c>
      <c r="M167" s="196" t="s">
        <v>355</v>
      </c>
      <c r="N167" s="196" t="s">
        <v>355</v>
      </c>
      <c r="O167" s="196" t="s">
        <v>355</v>
      </c>
      <c r="P167" s="196" t="s">
        <v>355</v>
      </c>
      <c r="Q167" s="196" t="s">
        <v>355</v>
      </c>
      <c r="R167" s="196" t="s">
        <v>355</v>
      </c>
      <c r="S167" s="196" t="s">
        <v>355</v>
      </c>
      <c r="T167" s="197" t="s">
        <v>355</v>
      </c>
      <c r="U167" s="122" t="s">
        <v>355</v>
      </c>
      <c r="V167" s="128" t="s">
        <v>355</v>
      </c>
      <c r="W167" s="128" t="s">
        <v>355</v>
      </c>
      <c r="X167" s="128" t="s">
        <v>355</v>
      </c>
      <c r="Y167" s="128" t="s">
        <v>355</v>
      </c>
      <c r="Z167" s="128" t="s">
        <v>355</v>
      </c>
      <c r="AA167" s="128" t="s">
        <v>355</v>
      </c>
      <c r="AB167" s="128" t="s">
        <v>355</v>
      </c>
      <c r="AC167" s="129" t="s">
        <v>355</v>
      </c>
      <c r="AD167" s="130" t="s">
        <v>355</v>
      </c>
      <c r="AE167" s="131" t="s">
        <v>355</v>
      </c>
    </row>
    <row r="168" spans="1:31" ht="15" customHeight="1">
      <c r="A168" s="116" t="s">
        <v>164</v>
      </c>
      <c r="B168" s="117" t="s">
        <v>543</v>
      </c>
      <c r="C168" s="118" t="s">
        <v>112</v>
      </c>
      <c r="D168" s="119" t="s">
        <v>361</v>
      </c>
      <c r="E168" s="120" t="s">
        <v>376</v>
      </c>
      <c r="F168" s="121">
        <v>0</v>
      </c>
      <c r="G168" s="122" t="s">
        <v>355</v>
      </c>
      <c r="H168" s="123" t="s">
        <v>355</v>
      </c>
      <c r="I168" s="124" t="s">
        <v>355</v>
      </c>
      <c r="J168" s="197" t="s">
        <v>355</v>
      </c>
      <c r="K168" s="195" t="s">
        <v>355</v>
      </c>
      <c r="L168" s="196" t="s">
        <v>355</v>
      </c>
      <c r="M168" s="196" t="s">
        <v>355</v>
      </c>
      <c r="N168" s="196" t="s">
        <v>355</v>
      </c>
      <c r="O168" s="196" t="s">
        <v>355</v>
      </c>
      <c r="P168" s="196" t="s">
        <v>355</v>
      </c>
      <c r="Q168" s="196" t="s">
        <v>355</v>
      </c>
      <c r="R168" s="196" t="s">
        <v>355</v>
      </c>
      <c r="S168" s="196" t="s">
        <v>355</v>
      </c>
      <c r="T168" s="197" t="s">
        <v>355</v>
      </c>
      <c r="U168" s="122" t="s">
        <v>355</v>
      </c>
      <c r="V168" s="128" t="s">
        <v>355</v>
      </c>
      <c r="W168" s="128" t="s">
        <v>355</v>
      </c>
      <c r="X168" s="128" t="s">
        <v>355</v>
      </c>
      <c r="Y168" s="128" t="s">
        <v>355</v>
      </c>
      <c r="Z168" s="128" t="s">
        <v>355</v>
      </c>
      <c r="AA168" s="128" t="s">
        <v>355</v>
      </c>
      <c r="AB168" s="128" t="s">
        <v>355</v>
      </c>
      <c r="AC168" s="129" t="s">
        <v>355</v>
      </c>
      <c r="AD168" s="130" t="s">
        <v>355</v>
      </c>
      <c r="AE168" s="131" t="s">
        <v>355</v>
      </c>
    </row>
    <row r="169" spans="1:31">
      <c r="A169" s="116" t="s">
        <v>165</v>
      </c>
      <c r="B169" s="117" t="s">
        <v>544</v>
      </c>
      <c r="C169" s="118" t="s">
        <v>112</v>
      </c>
      <c r="D169" s="119" t="s">
        <v>362</v>
      </c>
      <c r="E169" s="120">
        <v>23253</v>
      </c>
      <c r="F169" s="121">
        <v>0.23857550325241622</v>
      </c>
      <c r="G169" s="122">
        <v>165</v>
      </c>
      <c r="H169" s="123">
        <v>1.1991466195836091E-2</v>
      </c>
      <c r="I169" s="124">
        <v>0.64332322396838526</v>
      </c>
      <c r="J169" s="197">
        <v>7</v>
      </c>
      <c r="K169" s="195">
        <v>140</v>
      </c>
      <c r="L169" s="196">
        <v>205</v>
      </c>
      <c r="M169" s="196">
        <v>270</v>
      </c>
      <c r="N169" s="196">
        <v>160</v>
      </c>
      <c r="O169" s="196">
        <v>120</v>
      </c>
      <c r="P169" s="196">
        <v>100</v>
      </c>
      <c r="Q169" s="196">
        <v>95</v>
      </c>
      <c r="R169" s="196">
        <v>85</v>
      </c>
      <c r="S169" s="196">
        <v>230</v>
      </c>
      <c r="T169" s="197">
        <v>1410</v>
      </c>
      <c r="U169" s="122" t="s">
        <v>355</v>
      </c>
      <c r="V169" s="128" t="s">
        <v>355</v>
      </c>
      <c r="W169" s="128">
        <v>15</v>
      </c>
      <c r="X169" s="128">
        <v>10</v>
      </c>
      <c r="Y169" s="128">
        <v>1140</v>
      </c>
      <c r="Z169" s="128">
        <v>110</v>
      </c>
      <c r="AA169" s="128">
        <v>250</v>
      </c>
      <c r="AB169" s="128" t="s">
        <v>355</v>
      </c>
      <c r="AC169" s="129">
        <v>549000</v>
      </c>
      <c r="AD169" s="130">
        <v>309600</v>
      </c>
      <c r="AE169" s="131">
        <v>292000</v>
      </c>
    </row>
    <row r="170" spans="1:31">
      <c r="A170" s="116" t="s">
        <v>166</v>
      </c>
      <c r="B170" s="117" t="s">
        <v>545</v>
      </c>
      <c r="C170" s="118" t="s">
        <v>112</v>
      </c>
      <c r="D170" s="119" t="s">
        <v>362</v>
      </c>
      <c r="E170" s="120">
        <v>47301</v>
      </c>
      <c r="F170" s="121">
        <v>0.52663749624235945</v>
      </c>
      <c r="G170" s="122">
        <v>555</v>
      </c>
      <c r="H170" s="123">
        <v>2.0371523833950096E-2</v>
      </c>
      <c r="I170" s="124">
        <v>0.55318913536538139</v>
      </c>
      <c r="J170" s="197">
        <v>10</v>
      </c>
      <c r="K170" s="195">
        <v>360</v>
      </c>
      <c r="L170" s="196">
        <v>425</v>
      </c>
      <c r="M170" s="196">
        <v>400</v>
      </c>
      <c r="N170" s="196">
        <v>335</v>
      </c>
      <c r="O170" s="196">
        <v>310</v>
      </c>
      <c r="P170" s="196">
        <v>195</v>
      </c>
      <c r="Q170" s="196">
        <v>225</v>
      </c>
      <c r="R170" s="196">
        <v>155</v>
      </c>
      <c r="S170" s="196">
        <v>405</v>
      </c>
      <c r="T170" s="197">
        <v>2810</v>
      </c>
      <c r="U170" s="122" t="s">
        <v>355</v>
      </c>
      <c r="V170" s="128" t="s">
        <v>355</v>
      </c>
      <c r="W170" s="128">
        <v>35</v>
      </c>
      <c r="X170" s="128">
        <v>20</v>
      </c>
      <c r="Y170" s="128">
        <v>2180</v>
      </c>
      <c r="Z170" s="128">
        <v>285</v>
      </c>
      <c r="AA170" s="128">
        <v>595</v>
      </c>
      <c r="AB170" s="128">
        <v>10</v>
      </c>
      <c r="AC170" s="129">
        <v>375700</v>
      </c>
      <c r="AD170" s="130">
        <v>241300</v>
      </c>
      <c r="AE170" s="131">
        <v>206700</v>
      </c>
    </row>
    <row r="171" spans="1:31" ht="15" customHeight="1">
      <c r="A171" s="116" t="s">
        <v>167</v>
      </c>
      <c r="B171" s="117" t="s">
        <v>546</v>
      </c>
      <c r="C171" s="118" t="s">
        <v>112</v>
      </c>
      <c r="D171" s="119" t="s">
        <v>359</v>
      </c>
      <c r="E171" s="120">
        <v>71623</v>
      </c>
      <c r="F171" s="121">
        <v>0.49705057739284919</v>
      </c>
      <c r="G171" s="122">
        <v>450</v>
      </c>
      <c r="H171" s="123">
        <v>1.0751146788990825E-2</v>
      </c>
      <c r="I171" s="124">
        <v>0.65295008404995769</v>
      </c>
      <c r="J171" s="197">
        <v>47</v>
      </c>
      <c r="K171" s="195">
        <v>615</v>
      </c>
      <c r="L171" s="196">
        <v>815</v>
      </c>
      <c r="M171" s="196">
        <v>840</v>
      </c>
      <c r="N171" s="196">
        <v>680</v>
      </c>
      <c r="O171" s="196">
        <v>435</v>
      </c>
      <c r="P171" s="196">
        <v>330</v>
      </c>
      <c r="Q171" s="196">
        <v>380</v>
      </c>
      <c r="R171" s="196">
        <v>245</v>
      </c>
      <c r="S171" s="196">
        <v>815</v>
      </c>
      <c r="T171" s="197">
        <v>5160</v>
      </c>
      <c r="U171" s="122" t="s">
        <v>355</v>
      </c>
      <c r="V171" s="128" t="s">
        <v>355</v>
      </c>
      <c r="W171" s="128">
        <v>40</v>
      </c>
      <c r="X171" s="128">
        <v>25</v>
      </c>
      <c r="Y171" s="128">
        <v>4080</v>
      </c>
      <c r="Z171" s="128">
        <v>400</v>
      </c>
      <c r="AA171" s="128">
        <v>1040</v>
      </c>
      <c r="AB171" s="128">
        <v>10</v>
      </c>
      <c r="AC171" s="129">
        <v>511400</v>
      </c>
      <c r="AD171" s="130">
        <v>266300</v>
      </c>
      <c r="AE171" s="131">
        <v>232500</v>
      </c>
    </row>
    <row r="172" spans="1:31">
      <c r="A172" s="116" t="s">
        <v>168</v>
      </c>
      <c r="B172" s="117" t="s">
        <v>547</v>
      </c>
      <c r="C172" s="118" t="s">
        <v>107</v>
      </c>
      <c r="D172" s="119" t="s">
        <v>361</v>
      </c>
      <c r="E172" s="120">
        <v>2197</v>
      </c>
      <c r="F172" s="121">
        <v>1.2539095495742301E-2</v>
      </c>
      <c r="G172" s="122">
        <v>25</v>
      </c>
      <c r="H172" s="123">
        <v>1.935483870967742E-2</v>
      </c>
      <c r="I172" s="124" t="s">
        <v>355</v>
      </c>
      <c r="J172" s="197" t="s">
        <v>355</v>
      </c>
      <c r="K172" s="195">
        <v>10</v>
      </c>
      <c r="L172" s="196">
        <v>50</v>
      </c>
      <c r="M172" s="196">
        <v>30</v>
      </c>
      <c r="N172" s="196">
        <v>75</v>
      </c>
      <c r="O172" s="196">
        <v>15</v>
      </c>
      <c r="P172" s="196">
        <v>5</v>
      </c>
      <c r="Q172" s="196">
        <v>15</v>
      </c>
      <c r="R172" s="196">
        <v>20</v>
      </c>
      <c r="S172" s="196">
        <v>40</v>
      </c>
      <c r="T172" s="197">
        <v>265</v>
      </c>
      <c r="U172" s="122" t="s">
        <v>355</v>
      </c>
      <c r="V172" s="128" t="s">
        <v>355</v>
      </c>
      <c r="W172" s="128">
        <v>5</v>
      </c>
      <c r="X172" s="128" t="s">
        <v>355</v>
      </c>
      <c r="Y172" s="128">
        <v>210</v>
      </c>
      <c r="Z172" s="128">
        <v>15</v>
      </c>
      <c r="AA172" s="128">
        <v>50</v>
      </c>
      <c r="AB172" s="128" t="s">
        <v>355</v>
      </c>
      <c r="AC172" s="129">
        <v>358900</v>
      </c>
      <c r="AD172" s="130" t="s">
        <v>355</v>
      </c>
      <c r="AE172" s="131" t="s">
        <v>355</v>
      </c>
    </row>
    <row r="173" spans="1:31" ht="15" customHeight="1">
      <c r="A173" s="116" t="s">
        <v>169</v>
      </c>
      <c r="B173" s="117" t="s">
        <v>548</v>
      </c>
      <c r="C173" s="118" t="s">
        <v>107</v>
      </c>
      <c r="D173" s="119" t="s">
        <v>362</v>
      </c>
      <c r="E173" s="120">
        <v>59236</v>
      </c>
      <c r="F173" s="121">
        <v>0.41126971784047989</v>
      </c>
      <c r="G173" s="122">
        <v>720</v>
      </c>
      <c r="H173" s="123">
        <v>1.954732510288066E-2</v>
      </c>
      <c r="I173" s="124">
        <v>0.99925056207844121</v>
      </c>
      <c r="J173" s="197">
        <v>24</v>
      </c>
      <c r="K173" s="195">
        <v>370</v>
      </c>
      <c r="L173" s="196">
        <v>455</v>
      </c>
      <c r="M173" s="196">
        <v>475</v>
      </c>
      <c r="N173" s="196">
        <v>570</v>
      </c>
      <c r="O173" s="196">
        <v>245</v>
      </c>
      <c r="P173" s="196">
        <v>230</v>
      </c>
      <c r="Q173" s="196">
        <v>220</v>
      </c>
      <c r="R173" s="196">
        <v>215</v>
      </c>
      <c r="S173" s="196">
        <v>575</v>
      </c>
      <c r="T173" s="197">
        <v>3355</v>
      </c>
      <c r="U173" s="122" t="s">
        <v>355</v>
      </c>
      <c r="V173" s="128" t="s">
        <v>355</v>
      </c>
      <c r="W173" s="128">
        <v>45</v>
      </c>
      <c r="X173" s="128">
        <v>30</v>
      </c>
      <c r="Y173" s="128">
        <v>2660</v>
      </c>
      <c r="Z173" s="128">
        <v>215</v>
      </c>
      <c r="AA173" s="128">
        <v>640</v>
      </c>
      <c r="AB173" s="128">
        <v>5</v>
      </c>
      <c r="AC173" s="129">
        <v>357300</v>
      </c>
      <c r="AD173" s="130">
        <v>219700</v>
      </c>
      <c r="AE173" s="131">
        <v>180400</v>
      </c>
    </row>
    <row r="174" spans="1:31">
      <c r="A174" s="116" t="s">
        <v>170</v>
      </c>
      <c r="B174" s="117" t="s">
        <v>549</v>
      </c>
      <c r="C174" s="118" t="s">
        <v>107</v>
      </c>
      <c r="D174" s="119" t="s">
        <v>360</v>
      </c>
      <c r="E174" s="120">
        <v>19928</v>
      </c>
      <c r="F174" s="121">
        <v>0.26647054890686633</v>
      </c>
      <c r="G174" s="122">
        <v>170</v>
      </c>
      <c r="H174" s="123">
        <v>1.4133114215283484E-2</v>
      </c>
      <c r="I174" s="124">
        <v>0.58135309933871082</v>
      </c>
      <c r="J174" s="197">
        <v>8</v>
      </c>
      <c r="K174" s="195">
        <v>65</v>
      </c>
      <c r="L174" s="196">
        <v>235</v>
      </c>
      <c r="M174" s="196">
        <v>230</v>
      </c>
      <c r="N174" s="196">
        <v>240</v>
      </c>
      <c r="O174" s="196">
        <v>110</v>
      </c>
      <c r="P174" s="196">
        <v>80</v>
      </c>
      <c r="Q174" s="196">
        <v>145</v>
      </c>
      <c r="R174" s="196">
        <v>80</v>
      </c>
      <c r="S174" s="196">
        <v>290</v>
      </c>
      <c r="T174" s="197">
        <v>1470</v>
      </c>
      <c r="U174" s="122" t="s">
        <v>355</v>
      </c>
      <c r="V174" s="128" t="s">
        <v>355</v>
      </c>
      <c r="W174" s="128">
        <v>20</v>
      </c>
      <c r="X174" s="128">
        <v>15</v>
      </c>
      <c r="Y174" s="128">
        <v>1245</v>
      </c>
      <c r="Z174" s="128">
        <v>145</v>
      </c>
      <c r="AA174" s="128">
        <v>205</v>
      </c>
      <c r="AB174" s="128" t="s">
        <v>355</v>
      </c>
      <c r="AC174" s="129">
        <v>495700</v>
      </c>
      <c r="AD174" s="130">
        <v>310800</v>
      </c>
      <c r="AE174" s="131">
        <v>242500</v>
      </c>
    </row>
    <row r="175" spans="1:31" ht="15" customHeight="1">
      <c r="A175" s="116" t="s">
        <v>171</v>
      </c>
      <c r="B175" s="117" t="s">
        <v>550</v>
      </c>
      <c r="C175" s="118" t="s">
        <v>107</v>
      </c>
      <c r="D175" s="119" t="s">
        <v>358</v>
      </c>
      <c r="E175" s="120" t="s">
        <v>376</v>
      </c>
      <c r="F175" s="121">
        <v>0</v>
      </c>
      <c r="G175" s="122" t="s">
        <v>355</v>
      </c>
      <c r="H175" s="123" t="s">
        <v>355</v>
      </c>
      <c r="I175" s="124" t="s">
        <v>355</v>
      </c>
      <c r="J175" s="197" t="s">
        <v>355</v>
      </c>
      <c r="K175" s="195" t="s">
        <v>355</v>
      </c>
      <c r="L175" s="196">
        <v>50</v>
      </c>
      <c r="M175" s="196">
        <v>15</v>
      </c>
      <c r="N175" s="196">
        <v>30</v>
      </c>
      <c r="O175" s="196">
        <v>5</v>
      </c>
      <c r="P175" s="196">
        <v>5</v>
      </c>
      <c r="Q175" s="196">
        <v>10</v>
      </c>
      <c r="R175" s="196">
        <v>30</v>
      </c>
      <c r="S175" s="196">
        <v>20</v>
      </c>
      <c r="T175" s="197">
        <v>165</v>
      </c>
      <c r="U175" s="122" t="s">
        <v>355</v>
      </c>
      <c r="V175" s="128" t="s">
        <v>355</v>
      </c>
      <c r="W175" s="128">
        <v>5</v>
      </c>
      <c r="X175" s="128" t="s">
        <v>355</v>
      </c>
      <c r="Y175" s="128">
        <v>145</v>
      </c>
      <c r="Z175" s="128">
        <v>15</v>
      </c>
      <c r="AA175" s="128">
        <v>10</v>
      </c>
      <c r="AB175" s="128" t="s">
        <v>355</v>
      </c>
      <c r="AC175" s="129" t="s">
        <v>355</v>
      </c>
      <c r="AD175" s="130" t="s">
        <v>355</v>
      </c>
      <c r="AE175" s="131" t="s">
        <v>355</v>
      </c>
    </row>
    <row r="176" spans="1:31">
      <c r="A176" s="116" t="s">
        <v>172</v>
      </c>
      <c r="B176" s="117" t="s">
        <v>551</v>
      </c>
      <c r="C176" s="118" t="s">
        <v>107</v>
      </c>
      <c r="D176" s="119" t="s">
        <v>361</v>
      </c>
      <c r="E176" s="120">
        <v>37817</v>
      </c>
      <c r="F176" s="121">
        <v>0.22305387455615719</v>
      </c>
      <c r="G176" s="122">
        <v>415</v>
      </c>
      <c r="H176" s="123">
        <v>1.7555791710945803E-2</v>
      </c>
      <c r="I176" s="124">
        <v>1.2849800114220444</v>
      </c>
      <c r="J176" s="197">
        <v>18</v>
      </c>
      <c r="K176" s="195">
        <v>180</v>
      </c>
      <c r="L176" s="196">
        <v>365</v>
      </c>
      <c r="M176" s="196">
        <v>315</v>
      </c>
      <c r="N176" s="196">
        <v>370</v>
      </c>
      <c r="O176" s="196">
        <v>160</v>
      </c>
      <c r="P176" s="196">
        <v>125</v>
      </c>
      <c r="Q176" s="196">
        <v>170</v>
      </c>
      <c r="R176" s="196">
        <v>135</v>
      </c>
      <c r="S176" s="196">
        <v>430</v>
      </c>
      <c r="T176" s="197">
        <v>2260</v>
      </c>
      <c r="U176" s="122" t="s">
        <v>355</v>
      </c>
      <c r="V176" s="128" t="s">
        <v>355</v>
      </c>
      <c r="W176" s="128">
        <v>25</v>
      </c>
      <c r="X176" s="128">
        <v>15</v>
      </c>
      <c r="Y176" s="128">
        <v>1890</v>
      </c>
      <c r="Z176" s="128">
        <v>160</v>
      </c>
      <c r="AA176" s="128">
        <v>335</v>
      </c>
      <c r="AB176" s="128" t="s">
        <v>355</v>
      </c>
      <c r="AC176" s="129">
        <v>502200</v>
      </c>
      <c r="AD176" s="130">
        <v>278600</v>
      </c>
      <c r="AE176" s="131">
        <v>195400</v>
      </c>
    </row>
    <row r="177" spans="1:31" ht="15" customHeight="1">
      <c r="A177" s="116" t="s">
        <v>173</v>
      </c>
      <c r="B177" s="117" t="s">
        <v>552</v>
      </c>
      <c r="C177" s="118" t="s">
        <v>107</v>
      </c>
      <c r="D177" s="119" t="s">
        <v>360</v>
      </c>
      <c r="E177" s="120">
        <v>55555</v>
      </c>
      <c r="F177" s="121">
        <v>0.3069065717947585</v>
      </c>
      <c r="G177" s="122">
        <v>515</v>
      </c>
      <c r="H177" s="123">
        <v>1.4272623774748007E-2</v>
      </c>
      <c r="I177" s="124">
        <v>0.92727513577957343</v>
      </c>
      <c r="J177" s="197">
        <v>21</v>
      </c>
      <c r="K177" s="195">
        <v>220</v>
      </c>
      <c r="L177" s="196">
        <v>410</v>
      </c>
      <c r="M177" s="196">
        <v>430</v>
      </c>
      <c r="N177" s="196">
        <v>445</v>
      </c>
      <c r="O177" s="196">
        <v>200</v>
      </c>
      <c r="P177" s="196">
        <v>185</v>
      </c>
      <c r="Q177" s="196">
        <v>180</v>
      </c>
      <c r="R177" s="196">
        <v>160</v>
      </c>
      <c r="S177" s="196">
        <v>520</v>
      </c>
      <c r="T177" s="197">
        <v>2750</v>
      </c>
      <c r="U177" s="122" t="s">
        <v>355</v>
      </c>
      <c r="V177" s="128" t="s">
        <v>355</v>
      </c>
      <c r="W177" s="128">
        <v>45</v>
      </c>
      <c r="X177" s="128">
        <v>25</v>
      </c>
      <c r="Y177" s="128">
        <v>2235</v>
      </c>
      <c r="Z177" s="128">
        <v>235</v>
      </c>
      <c r="AA177" s="128">
        <v>465</v>
      </c>
      <c r="AB177" s="128" t="s">
        <v>355</v>
      </c>
      <c r="AC177" s="129">
        <v>323400</v>
      </c>
      <c r="AD177" s="130">
        <v>205100</v>
      </c>
      <c r="AE177" s="131">
        <v>160400</v>
      </c>
    </row>
    <row r="178" spans="1:31">
      <c r="A178" s="116" t="s">
        <v>174</v>
      </c>
      <c r="B178" s="117" t="s">
        <v>553</v>
      </c>
      <c r="C178" s="118" t="s">
        <v>107</v>
      </c>
      <c r="D178" s="119" t="s">
        <v>360</v>
      </c>
      <c r="E178" s="120">
        <v>44206</v>
      </c>
      <c r="F178" s="121">
        <v>0.35439080312334653</v>
      </c>
      <c r="G178" s="122">
        <v>580</v>
      </c>
      <c r="H178" s="123">
        <v>2.1414857480431249E-2</v>
      </c>
      <c r="I178" s="124">
        <v>0.77378243058716434</v>
      </c>
      <c r="J178" s="197">
        <v>17</v>
      </c>
      <c r="K178" s="195">
        <v>180</v>
      </c>
      <c r="L178" s="196">
        <v>500</v>
      </c>
      <c r="M178" s="196">
        <v>400</v>
      </c>
      <c r="N178" s="196">
        <v>490</v>
      </c>
      <c r="O178" s="196">
        <v>250</v>
      </c>
      <c r="P178" s="196">
        <v>170</v>
      </c>
      <c r="Q178" s="196">
        <v>230</v>
      </c>
      <c r="R178" s="196">
        <v>165</v>
      </c>
      <c r="S178" s="196">
        <v>490</v>
      </c>
      <c r="T178" s="197">
        <v>2875</v>
      </c>
      <c r="U178" s="122" t="s">
        <v>355</v>
      </c>
      <c r="V178" s="128" t="s">
        <v>355</v>
      </c>
      <c r="W178" s="128">
        <v>55</v>
      </c>
      <c r="X178" s="128">
        <v>35</v>
      </c>
      <c r="Y178" s="128">
        <v>2420</v>
      </c>
      <c r="Z178" s="128">
        <v>265</v>
      </c>
      <c r="AA178" s="128">
        <v>395</v>
      </c>
      <c r="AB178" s="128">
        <v>5</v>
      </c>
      <c r="AC178" s="129">
        <v>573700</v>
      </c>
      <c r="AD178" s="130">
        <v>366100</v>
      </c>
      <c r="AE178" s="131">
        <v>279700</v>
      </c>
    </row>
    <row r="179" spans="1:31" ht="15" customHeight="1">
      <c r="A179" s="116" t="s">
        <v>175</v>
      </c>
      <c r="B179" s="117" t="s">
        <v>554</v>
      </c>
      <c r="C179" s="118" t="s">
        <v>107</v>
      </c>
      <c r="D179" s="119" t="s">
        <v>361</v>
      </c>
      <c r="E179" s="120" t="s">
        <v>376</v>
      </c>
      <c r="F179" s="121">
        <v>0</v>
      </c>
      <c r="G179" s="122" t="s">
        <v>355</v>
      </c>
      <c r="H179" s="123" t="s">
        <v>355</v>
      </c>
      <c r="I179" s="124" t="s">
        <v>355</v>
      </c>
      <c r="J179" s="197" t="s">
        <v>355</v>
      </c>
      <c r="K179" s="195" t="s">
        <v>355</v>
      </c>
      <c r="L179" s="196" t="s">
        <v>355</v>
      </c>
      <c r="M179" s="196" t="s">
        <v>355</v>
      </c>
      <c r="N179" s="196" t="s">
        <v>355</v>
      </c>
      <c r="O179" s="196" t="s">
        <v>355</v>
      </c>
      <c r="P179" s="196" t="s">
        <v>355</v>
      </c>
      <c r="Q179" s="196" t="s">
        <v>355</v>
      </c>
      <c r="R179" s="196" t="s">
        <v>355</v>
      </c>
      <c r="S179" s="196" t="s">
        <v>355</v>
      </c>
      <c r="T179" s="197" t="s">
        <v>355</v>
      </c>
      <c r="U179" s="122" t="s">
        <v>355</v>
      </c>
      <c r="V179" s="128" t="s">
        <v>355</v>
      </c>
      <c r="W179" s="128" t="s">
        <v>355</v>
      </c>
      <c r="X179" s="128" t="s">
        <v>355</v>
      </c>
      <c r="Y179" s="128" t="s">
        <v>355</v>
      </c>
      <c r="Z179" s="128" t="s">
        <v>355</v>
      </c>
      <c r="AA179" s="128" t="s">
        <v>355</v>
      </c>
      <c r="AB179" s="128" t="s">
        <v>355</v>
      </c>
      <c r="AC179" s="129" t="s">
        <v>355</v>
      </c>
      <c r="AD179" s="130" t="s">
        <v>355</v>
      </c>
      <c r="AE179" s="131" t="s">
        <v>355</v>
      </c>
    </row>
    <row r="180" spans="1:31">
      <c r="A180" s="116" t="s">
        <v>176</v>
      </c>
      <c r="B180" s="117" t="s">
        <v>555</v>
      </c>
      <c r="C180" s="118" t="s">
        <v>107</v>
      </c>
      <c r="D180" s="119" t="s">
        <v>359</v>
      </c>
      <c r="E180" s="120">
        <v>41300</v>
      </c>
      <c r="F180" s="121">
        <v>0.65304702571076179</v>
      </c>
      <c r="G180" s="122">
        <v>570</v>
      </c>
      <c r="H180" s="123">
        <v>2.2023533054652423E-2</v>
      </c>
      <c r="I180" s="124">
        <v>0.81509082440614811</v>
      </c>
      <c r="J180" s="197">
        <v>14</v>
      </c>
      <c r="K180" s="195">
        <v>210</v>
      </c>
      <c r="L180" s="196">
        <v>310</v>
      </c>
      <c r="M180" s="196">
        <v>335</v>
      </c>
      <c r="N180" s="196">
        <v>400</v>
      </c>
      <c r="O180" s="196">
        <v>180</v>
      </c>
      <c r="P180" s="196">
        <v>125</v>
      </c>
      <c r="Q180" s="196">
        <v>155</v>
      </c>
      <c r="R180" s="196">
        <v>165</v>
      </c>
      <c r="S180" s="196">
        <v>350</v>
      </c>
      <c r="T180" s="197">
        <v>2225</v>
      </c>
      <c r="U180" s="122" t="s">
        <v>355</v>
      </c>
      <c r="V180" s="128" t="s">
        <v>355</v>
      </c>
      <c r="W180" s="128">
        <v>25</v>
      </c>
      <c r="X180" s="128">
        <v>15</v>
      </c>
      <c r="Y180" s="128">
        <v>1790</v>
      </c>
      <c r="Z180" s="128">
        <v>115</v>
      </c>
      <c r="AA180" s="128">
        <v>410</v>
      </c>
      <c r="AB180" s="128">
        <v>5</v>
      </c>
      <c r="AC180" s="129">
        <v>345900</v>
      </c>
      <c r="AD180" s="130">
        <v>210200</v>
      </c>
      <c r="AE180" s="131">
        <v>162000</v>
      </c>
    </row>
    <row r="181" spans="1:31">
      <c r="A181" s="116" t="s">
        <v>177</v>
      </c>
      <c r="B181" s="117" t="s">
        <v>556</v>
      </c>
      <c r="C181" s="118" t="s">
        <v>107</v>
      </c>
      <c r="D181" s="119" t="s">
        <v>358</v>
      </c>
      <c r="E181" s="120">
        <v>16984</v>
      </c>
      <c r="F181" s="121">
        <v>0.20375746814789933</v>
      </c>
      <c r="G181" s="122">
        <v>210</v>
      </c>
      <c r="H181" s="123">
        <v>1.9665311525007091E-2</v>
      </c>
      <c r="I181" s="124" t="s">
        <v>355</v>
      </c>
      <c r="J181" s="197" t="s">
        <v>355</v>
      </c>
      <c r="K181" s="195">
        <v>45</v>
      </c>
      <c r="L181" s="196">
        <v>125</v>
      </c>
      <c r="M181" s="196">
        <v>85</v>
      </c>
      <c r="N181" s="196">
        <v>170</v>
      </c>
      <c r="O181" s="196">
        <v>60</v>
      </c>
      <c r="P181" s="196">
        <v>45</v>
      </c>
      <c r="Q181" s="196">
        <v>50</v>
      </c>
      <c r="R181" s="196">
        <v>60</v>
      </c>
      <c r="S181" s="196">
        <v>120</v>
      </c>
      <c r="T181" s="197">
        <v>760</v>
      </c>
      <c r="U181" s="122" t="s">
        <v>355</v>
      </c>
      <c r="V181" s="128" t="s">
        <v>355</v>
      </c>
      <c r="W181" s="128">
        <v>10</v>
      </c>
      <c r="X181" s="128" t="s">
        <v>355</v>
      </c>
      <c r="Y181" s="128">
        <v>625</v>
      </c>
      <c r="Z181" s="128">
        <v>60</v>
      </c>
      <c r="AA181" s="128">
        <v>130</v>
      </c>
      <c r="AB181" s="128" t="s">
        <v>355</v>
      </c>
      <c r="AC181" s="129">
        <v>328000</v>
      </c>
      <c r="AD181" s="130">
        <v>194600</v>
      </c>
      <c r="AE181" s="131">
        <v>167500</v>
      </c>
    </row>
    <row r="182" spans="1:31" ht="15" customHeight="1">
      <c r="A182" s="116" t="s">
        <v>178</v>
      </c>
      <c r="B182" s="117" t="s">
        <v>557</v>
      </c>
      <c r="C182" s="118" t="s">
        <v>107</v>
      </c>
      <c r="D182" s="119" t="s">
        <v>362</v>
      </c>
      <c r="E182" s="120">
        <v>51118</v>
      </c>
      <c r="F182" s="121">
        <v>0.34412930935823299</v>
      </c>
      <c r="G182" s="122">
        <v>830</v>
      </c>
      <c r="H182" s="123">
        <v>2.7278404049035396E-2</v>
      </c>
      <c r="I182" s="124">
        <v>0.71994240460763137</v>
      </c>
      <c r="J182" s="197">
        <v>9</v>
      </c>
      <c r="K182" s="195">
        <v>225</v>
      </c>
      <c r="L182" s="196">
        <v>335</v>
      </c>
      <c r="M182" s="196">
        <v>230</v>
      </c>
      <c r="N182" s="196">
        <v>340</v>
      </c>
      <c r="O182" s="196">
        <v>175</v>
      </c>
      <c r="P182" s="196">
        <v>195</v>
      </c>
      <c r="Q182" s="196">
        <v>135</v>
      </c>
      <c r="R182" s="196">
        <v>140</v>
      </c>
      <c r="S182" s="196">
        <v>370</v>
      </c>
      <c r="T182" s="197">
        <v>2145</v>
      </c>
      <c r="U182" s="122" t="s">
        <v>355</v>
      </c>
      <c r="V182" s="128" t="s">
        <v>355</v>
      </c>
      <c r="W182" s="128">
        <v>40</v>
      </c>
      <c r="X182" s="128">
        <v>30</v>
      </c>
      <c r="Y182" s="128">
        <v>1735</v>
      </c>
      <c r="Z182" s="128">
        <v>185</v>
      </c>
      <c r="AA182" s="128">
        <v>365</v>
      </c>
      <c r="AB182" s="128" t="s">
        <v>355</v>
      </c>
      <c r="AC182" s="129">
        <v>229200</v>
      </c>
      <c r="AD182" s="130">
        <v>169500</v>
      </c>
      <c r="AE182" s="131">
        <v>149600</v>
      </c>
    </row>
    <row r="183" spans="1:31">
      <c r="A183" s="116" t="s">
        <v>179</v>
      </c>
      <c r="B183" s="117" t="s">
        <v>558</v>
      </c>
      <c r="C183" s="118" t="s">
        <v>107</v>
      </c>
      <c r="D183" s="119" t="s">
        <v>359</v>
      </c>
      <c r="E183" s="120">
        <v>62370</v>
      </c>
      <c r="F183" s="121">
        <v>0.80476380949923232</v>
      </c>
      <c r="G183" s="122">
        <v>555</v>
      </c>
      <c r="H183" s="123">
        <v>1.4329817339850785E-2</v>
      </c>
      <c r="I183" s="124">
        <v>0.83612040133779264</v>
      </c>
      <c r="J183" s="197">
        <v>29</v>
      </c>
      <c r="K183" s="195">
        <v>355</v>
      </c>
      <c r="L183" s="196">
        <v>600</v>
      </c>
      <c r="M183" s="196">
        <v>740</v>
      </c>
      <c r="N183" s="196">
        <v>565</v>
      </c>
      <c r="O183" s="196">
        <v>300</v>
      </c>
      <c r="P183" s="196">
        <v>275</v>
      </c>
      <c r="Q183" s="196">
        <v>350</v>
      </c>
      <c r="R183" s="196">
        <v>280</v>
      </c>
      <c r="S183" s="196">
        <v>870</v>
      </c>
      <c r="T183" s="197">
        <v>4335</v>
      </c>
      <c r="U183" s="122">
        <v>10</v>
      </c>
      <c r="V183" s="128">
        <v>5</v>
      </c>
      <c r="W183" s="128">
        <v>85</v>
      </c>
      <c r="X183" s="128">
        <v>65</v>
      </c>
      <c r="Y183" s="128">
        <v>3520</v>
      </c>
      <c r="Z183" s="128">
        <v>350</v>
      </c>
      <c r="AA183" s="128">
        <v>720</v>
      </c>
      <c r="AB183" s="128" t="s">
        <v>355</v>
      </c>
      <c r="AC183" s="129">
        <v>460800</v>
      </c>
      <c r="AD183" s="130">
        <v>282500</v>
      </c>
      <c r="AE183" s="131">
        <v>226000</v>
      </c>
    </row>
    <row r="184" spans="1:31" ht="15" customHeight="1">
      <c r="A184" s="116" t="s">
        <v>180</v>
      </c>
      <c r="B184" s="117" t="s">
        <v>559</v>
      </c>
      <c r="C184" s="118" t="s">
        <v>98</v>
      </c>
      <c r="D184" s="119" t="s">
        <v>361</v>
      </c>
      <c r="E184" s="120" t="s">
        <v>376</v>
      </c>
      <c r="F184" s="121">
        <v>0</v>
      </c>
      <c r="G184" s="122" t="s">
        <v>355</v>
      </c>
      <c r="H184" s="123" t="s">
        <v>355</v>
      </c>
      <c r="I184" s="124" t="s">
        <v>355</v>
      </c>
      <c r="J184" s="197" t="s">
        <v>355</v>
      </c>
      <c r="K184" s="195" t="s">
        <v>355</v>
      </c>
      <c r="L184" s="196" t="s">
        <v>355</v>
      </c>
      <c r="M184" s="196" t="s">
        <v>355</v>
      </c>
      <c r="N184" s="196" t="s">
        <v>355</v>
      </c>
      <c r="O184" s="196" t="s">
        <v>355</v>
      </c>
      <c r="P184" s="196" t="s">
        <v>355</v>
      </c>
      <c r="Q184" s="196" t="s">
        <v>355</v>
      </c>
      <c r="R184" s="196" t="s">
        <v>355</v>
      </c>
      <c r="S184" s="196" t="s">
        <v>355</v>
      </c>
      <c r="T184" s="197" t="s">
        <v>355</v>
      </c>
      <c r="U184" s="122" t="s">
        <v>355</v>
      </c>
      <c r="V184" s="128" t="s">
        <v>355</v>
      </c>
      <c r="W184" s="128" t="s">
        <v>355</v>
      </c>
      <c r="X184" s="128" t="s">
        <v>355</v>
      </c>
      <c r="Y184" s="128" t="s">
        <v>355</v>
      </c>
      <c r="Z184" s="128" t="s">
        <v>355</v>
      </c>
      <c r="AA184" s="128" t="s">
        <v>355</v>
      </c>
      <c r="AB184" s="128" t="s">
        <v>355</v>
      </c>
      <c r="AC184" s="129" t="s">
        <v>355</v>
      </c>
      <c r="AD184" s="130" t="s">
        <v>355</v>
      </c>
      <c r="AE184" s="131" t="s">
        <v>355</v>
      </c>
    </row>
    <row r="185" spans="1:31">
      <c r="A185" s="116" t="s">
        <v>181</v>
      </c>
      <c r="B185" s="117" t="s">
        <v>560</v>
      </c>
      <c r="C185" s="118" t="s">
        <v>98</v>
      </c>
      <c r="D185" s="119" t="s">
        <v>359</v>
      </c>
      <c r="E185" s="120">
        <v>66912</v>
      </c>
      <c r="F185" s="121">
        <v>0.80097680097680102</v>
      </c>
      <c r="G185" s="122">
        <v>495</v>
      </c>
      <c r="H185" s="123">
        <v>1.2324206132286438E-2</v>
      </c>
      <c r="I185" s="124">
        <v>0.54030689431597145</v>
      </c>
      <c r="J185" s="197">
        <v>20</v>
      </c>
      <c r="K185" s="195">
        <v>690</v>
      </c>
      <c r="L185" s="196">
        <v>755</v>
      </c>
      <c r="M185" s="196">
        <v>830</v>
      </c>
      <c r="N185" s="196">
        <v>505</v>
      </c>
      <c r="O185" s="196">
        <v>490</v>
      </c>
      <c r="P185" s="196">
        <v>295</v>
      </c>
      <c r="Q185" s="196">
        <v>330</v>
      </c>
      <c r="R185" s="196">
        <v>240</v>
      </c>
      <c r="S185" s="196">
        <v>820</v>
      </c>
      <c r="T185" s="197">
        <v>4960</v>
      </c>
      <c r="U185" s="122">
        <v>5</v>
      </c>
      <c r="V185" s="128">
        <v>5</v>
      </c>
      <c r="W185" s="128">
        <v>65</v>
      </c>
      <c r="X185" s="128">
        <v>30</v>
      </c>
      <c r="Y185" s="128">
        <v>3915</v>
      </c>
      <c r="Z185" s="128">
        <v>455</v>
      </c>
      <c r="AA185" s="128">
        <v>970</v>
      </c>
      <c r="AB185" s="128">
        <v>15</v>
      </c>
      <c r="AC185" s="129">
        <v>498500</v>
      </c>
      <c r="AD185" s="130">
        <v>283800</v>
      </c>
      <c r="AE185" s="131">
        <v>244900</v>
      </c>
    </row>
    <row r="186" spans="1:31" ht="15" customHeight="1">
      <c r="A186" s="116" t="s">
        <v>182</v>
      </c>
      <c r="B186" s="117" t="s">
        <v>561</v>
      </c>
      <c r="C186" s="118" t="s">
        <v>98</v>
      </c>
      <c r="D186" s="119" t="s">
        <v>359</v>
      </c>
      <c r="E186" s="120">
        <v>57497</v>
      </c>
      <c r="F186" s="121">
        <v>0.69374630485406441</v>
      </c>
      <c r="G186" s="122">
        <v>735</v>
      </c>
      <c r="H186" s="123">
        <v>2.0427500487696124E-2</v>
      </c>
      <c r="I186" s="124">
        <v>0.5719816965857093</v>
      </c>
      <c r="J186" s="197">
        <v>13</v>
      </c>
      <c r="K186" s="195">
        <v>545</v>
      </c>
      <c r="L186" s="196">
        <v>450</v>
      </c>
      <c r="M186" s="196">
        <v>375</v>
      </c>
      <c r="N186" s="196">
        <v>345</v>
      </c>
      <c r="O186" s="196">
        <v>230</v>
      </c>
      <c r="P186" s="196">
        <v>255</v>
      </c>
      <c r="Q186" s="196">
        <v>185</v>
      </c>
      <c r="R186" s="196">
        <v>190</v>
      </c>
      <c r="S186" s="196">
        <v>460</v>
      </c>
      <c r="T186" s="197">
        <v>3035</v>
      </c>
      <c r="U186" s="122">
        <v>5</v>
      </c>
      <c r="V186" s="128" t="s">
        <v>355</v>
      </c>
      <c r="W186" s="128">
        <v>40</v>
      </c>
      <c r="X186" s="128">
        <v>30</v>
      </c>
      <c r="Y186" s="128">
        <v>2215</v>
      </c>
      <c r="Z186" s="128">
        <v>270</v>
      </c>
      <c r="AA186" s="128">
        <v>775</v>
      </c>
      <c r="AB186" s="128">
        <v>10</v>
      </c>
      <c r="AC186" s="129">
        <v>267500</v>
      </c>
      <c r="AD186" s="130">
        <v>152700</v>
      </c>
      <c r="AE186" s="131">
        <v>131800</v>
      </c>
    </row>
    <row r="187" spans="1:31">
      <c r="A187" s="116" t="s">
        <v>183</v>
      </c>
      <c r="B187" s="117" t="s">
        <v>562</v>
      </c>
      <c r="C187" s="118" t="s">
        <v>98</v>
      </c>
      <c r="D187" s="119" t="s">
        <v>361</v>
      </c>
      <c r="E187" s="120" t="s">
        <v>376</v>
      </c>
      <c r="F187" s="121">
        <v>0</v>
      </c>
      <c r="G187" s="122" t="s">
        <v>355</v>
      </c>
      <c r="H187" s="123" t="s">
        <v>355</v>
      </c>
      <c r="I187" s="124" t="s">
        <v>355</v>
      </c>
      <c r="J187" s="197" t="s">
        <v>355</v>
      </c>
      <c r="K187" s="195" t="s">
        <v>355</v>
      </c>
      <c r="L187" s="196">
        <v>10</v>
      </c>
      <c r="M187" s="196" t="s">
        <v>355</v>
      </c>
      <c r="N187" s="196" t="s">
        <v>355</v>
      </c>
      <c r="O187" s="196">
        <v>10</v>
      </c>
      <c r="P187" s="196" t="s">
        <v>355</v>
      </c>
      <c r="Q187" s="196" t="s">
        <v>355</v>
      </c>
      <c r="R187" s="196" t="s">
        <v>355</v>
      </c>
      <c r="S187" s="196" t="s">
        <v>355</v>
      </c>
      <c r="T187" s="197">
        <v>30</v>
      </c>
      <c r="U187" s="122" t="s">
        <v>355</v>
      </c>
      <c r="V187" s="128" t="s">
        <v>355</v>
      </c>
      <c r="W187" s="128" t="s">
        <v>355</v>
      </c>
      <c r="X187" s="128" t="s">
        <v>355</v>
      </c>
      <c r="Y187" s="128">
        <v>25</v>
      </c>
      <c r="Z187" s="128">
        <v>15</v>
      </c>
      <c r="AA187" s="128" t="s">
        <v>355</v>
      </c>
      <c r="AB187" s="128" t="s">
        <v>355</v>
      </c>
      <c r="AC187" s="129" t="s">
        <v>355</v>
      </c>
      <c r="AD187" s="130" t="s">
        <v>355</v>
      </c>
      <c r="AE187" s="131">
        <v>110700</v>
      </c>
    </row>
    <row r="188" spans="1:31" ht="15" customHeight="1">
      <c r="A188" s="116" t="s">
        <v>184</v>
      </c>
      <c r="B188" s="117" t="s">
        <v>563</v>
      </c>
      <c r="C188" s="118" t="s">
        <v>98</v>
      </c>
      <c r="D188" s="119" t="s">
        <v>362</v>
      </c>
      <c r="E188" s="120">
        <v>42226</v>
      </c>
      <c r="F188" s="121">
        <v>0.37797291370158526</v>
      </c>
      <c r="G188" s="122">
        <v>340</v>
      </c>
      <c r="H188" s="123">
        <v>1.3384548370490634E-2</v>
      </c>
      <c r="I188" s="124">
        <v>0.41137752703338037</v>
      </c>
      <c r="J188" s="197">
        <v>7</v>
      </c>
      <c r="K188" s="195">
        <v>405</v>
      </c>
      <c r="L188" s="196">
        <v>365</v>
      </c>
      <c r="M188" s="196">
        <v>460</v>
      </c>
      <c r="N188" s="196">
        <v>300</v>
      </c>
      <c r="O188" s="196">
        <v>215</v>
      </c>
      <c r="P188" s="196">
        <v>200</v>
      </c>
      <c r="Q188" s="196">
        <v>185</v>
      </c>
      <c r="R188" s="196">
        <v>155</v>
      </c>
      <c r="S188" s="196">
        <v>440</v>
      </c>
      <c r="T188" s="197">
        <v>2730</v>
      </c>
      <c r="U188" s="122" t="s">
        <v>355</v>
      </c>
      <c r="V188" s="128" t="s">
        <v>355</v>
      </c>
      <c r="W188" s="128">
        <v>45</v>
      </c>
      <c r="X188" s="128">
        <v>25</v>
      </c>
      <c r="Y188" s="128">
        <v>2075</v>
      </c>
      <c r="Z188" s="128">
        <v>215</v>
      </c>
      <c r="AA188" s="128">
        <v>610</v>
      </c>
      <c r="AB188" s="128">
        <v>10</v>
      </c>
      <c r="AC188" s="129">
        <v>387500</v>
      </c>
      <c r="AD188" s="130">
        <v>239100</v>
      </c>
      <c r="AE188" s="131">
        <v>222500</v>
      </c>
    </row>
    <row r="189" spans="1:31" ht="15" customHeight="1">
      <c r="A189" s="116" t="s">
        <v>185</v>
      </c>
      <c r="B189" s="117" t="s">
        <v>564</v>
      </c>
      <c r="C189" s="118" t="s">
        <v>98</v>
      </c>
      <c r="D189" s="119" t="s">
        <v>362</v>
      </c>
      <c r="E189" s="120">
        <v>29865</v>
      </c>
      <c r="F189" s="121">
        <v>0.36558942343004042</v>
      </c>
      <c r="G189" s="122">
        <v>260</v>
      </c>
      <c r="H189" s="123">
        <v>1.4319546180536432E-2</v>
      </c>
      <c r="I189" s="124">
        <v>0.81747051267079296</v>
      </c>
      <c r="J189" s="197">
        <v>14</v>
      </c>
      <c r="K189" s="195">
        <v>325</v>
      </c>
      <c r="L189" s="196">
        <v>260</v>
      </c>
      <c r="M189" s="196">
        <v>320</v>
      </c>
      <c r="N189" s="196">
        <v>235</v>
      </c>
      <c r="O189" s="196">
        <v>135</v>
      </c>
      <c r="P189" s="196">
        <v>125</v>
      </c>
      <c r="Q189" s="196">
        <v>155</v>
      </c>
      <c r="R189" s="196">
        <v>115</v>
      </c>
      <c r="S189" s="196">
        <v>345</v>
      </c>
      <c r="T189" s="197">
        <v>2005</v>
      </c>
      <c r="U189" s="122" t="s">
        <v>355</v>
      </c>
      <c r="V189" s="128" t="s">
        <v>355</v>
      </c>
      <c r="W189" s="128">
        <v>30</v>
      </c>
      <c r="X189" s="128">
        <v>20</v>
      </c>
      <c r="Y189" s="128">
        <v>1515</v>
      </c>
      <c r="Z189" s="128">
        <v>150</v>
      </c>
      <c r="AA189" s="128">
        <v>455</v>
      </c>
      <c r="AB189" s="128">
        <v>5</v>
      </c>
      <c r="AC189" s="129">
        <v>402500</v>
      </c>
      <c r="AD189" s="130">
        <v>225900</v>
      </c>
      <c r="AE189" s="131">
        <v>198000</v>
      </c>
    </row>
    <row r="190" spans="1:31">
      <c r="A190" s="116" t="s">
        <v>186</v>
      </c>
      <c r="B190" s="117" t="s">
        <v>565</v>
      </c>
      <c r="C190" s="118" t="s">
        <v>112</v>
      </c>
      <c r="D190" s="119" t="s">
        <v>360</v>
      </c>
      <c r="E190" s="120">
        <v>44597</v>
      </c>
      <c r="F190" s="121">
        <v>0.27008842054263565</v>
      </c>
      <c r="G190" s="122">
        <v>325</v>
      </c>
      <c r="H190" s="123">
        <v>1.1612119479777047E-2</v>
      </c>
      <c r="I190" s="124">
        <v>0.78860466262506779</v>
      </c>
      <c r="J190" s="197">
        <v>16</v>
      </c>
      <c r="K190" s="195">
        <v>250</v>
      </c>
      <c r="L190" s="196">
        <v>330</v>
      </c>
      <c r="M190" s="196">
        <v>590</v>
      </c>
      <c r="N190" s="196">
        <v>320</v>
      </c>
      <c r="O190" s="196">
        <v>185</v>
      </c>
      <c r="P190" s="196">
        <v>180</v>
      </c>
      <c r="Q190" s="196">
        <v>220</v>
      </c>
      <c r="R190" s="196">
        <v>150</v>
      </c>
      <c r="S190" s="196">
        <v>605</v>
      </c>
      <c r="T190" s="197">
        <v>2830</v>
      </c>
      <c r="U190" s="122" t="s">
        <v>355</v>
      </c>
      <c r="V190" s="128" t="s">
        <v>355</v>
      </c>
      <c r="W190" s="128">
        <v>35</v>
      </c>
      <c r="X190" s="128">
        <v>20</v>
      </c>
      <c r="Y190" s="128">
        <v>2325</v>
      </c>
      <c r="Z190" s="128">
        <v>175</v>
      </c>
      <c r="AA190" s="128">
        <v>465</v>
      </c>
      <c r="AB190" s="128" t="s">
        <v>355</v>
      </c>
      <c r="AC190" s="129">
        <v>498100</v>
      </c>
      <c r="AD190" s="130">
        <v>285200</v>
      </c>
      <c r="AE190" s="131">
        <v>239000</v>
      </c>
    </row>
    <row r="191" spans="1:31" ht="15" customHeight="1">
      <c r="A191" s="116" t="s">
        <v>187</v>
      </c>
      <c r="B191" s="117" t="s">
        <v>566</v>
      </c>
      <c r="C191" s="118" t="s">
        <v>112</v>
      </c>
      <c r="D191" s="119" t="s">
        <v>362</v>
      </c>
      <c r="E191" s="120">
        <v>45378</v>
      </c>
      <c r="F191" s="121">
        <v>0.4030805308319565</v>
      </c>
      <c r="G191" s="122">
        <v>275</v>
      </c>
      <c r="H191" s="123">
        <v>1.0093965643811481E-2</v>
      </c>
      <c r="I191" s="124">
        <v>0.6021109300842955</v>
      </c>
      <c r="J191" s="197">
        <v>17</v>
      </c>
      <c r="K191" s="195">
        <v>270</v>
      </c>
      <c r="L191" s="196">
        <v>475</v>
      </c>
      <c r="M191" s="196">
        <v>695</v>
      </c>
      <c r="N191" s="196">
        <v>380</v>
      </c>
      <c r="O191" s="196">
        <v>215</v>
      </c>
      <c r="P191" s="196">
        <v>210</v>
      </c>
      <c r="Q191" s="196">
        <v>240</v>
      </c>
      <c r="R191" s="196">
        <v>190</v>
      </c>
      <c r="S191" s="196">
        <v>685</v>
      </c>
      <c r="T191" s="197">
        <v>3350</v>
      </c>
      <c r="U191" s="122" t="s">
        <v>355</v>
      </c>
      <c r="V191" s="128" t="s">
        <v>355</v>
      </c>
      <c r="W191" s="128">
        <v>40</v>
      </c>
      <c r="X191" s="128">
        <v>25</v>
      </c>
      <c r="Y191" s="128">
        <v>2735</v>
      </c>
      <c r="Z191" s="128">
        <v>220</v>
      </c>
      <c r="AA191" s="128">
        <v>575</v>
      </c>
      <c r="AB191" s="128">
        <v>10</v>
      </c>
      <c r="AC191" s="129">
        <v>520100</v>
      </c>
      <c r="AD191" s="130">
        <v>344400</v>
      </c>
      <c r="AE191" s="131">
        <v>241100</v>
      </c>
    </row>
    <row r="192" spans="1:31">
      <c r="A192" s="116" t="s">
        <v>188</v>
      </c>
      <c r="B192" s="117" t="s">
        <v>567</v>
      </c>
      <c r="C192" s="118" t="s">
        <v>112</v>
      </c>
      <c r="D192" s="119" t="s">
        <v>360</v>
      </c>
      <c r="E192" s="120">
        <v>12600</v>
      </c>
      <c r="F192" s="121">
        <v>0.10296641333660211</v>
      </c>
      <c r="G192" s="122">
        <v>140</v>
      </c>
      <c r="H192" s="123">
        <v>1.7100371747211896E-2</v>
      </c>
      <c r="I192" s="124">
        <v>1.0351966873706004</v>
      </c>
      <c r="J192" s="197">
        <v>6</v>
      </c>
      <c r="K192" s="195">
        <v>20</v>
      </c>
      <c r="L192" s="196">
        <v>160</v>
      </c>
      <c r="M192" s="196">
        <v>125</v>
      </c>
      <c r="N192" s="196">
        <v>125</v>
      </c>
      <c r="O192" s="196">
        <v>75</v>
      </c>
      <c r="P192" s="196">
        <v>50</v>
      </c>
      <c r="Q192" s="196">
        <v>75</v>
      </c>
      <c r="R192" s="196">
        <v>80</v>
      </c>
      <c r="S192" s="196">
        <v>160</v>
      </c>
      <c r="T192" s="197">
        <v>870</v>
      </c>
      <c r="U192" s="122">
        <v>5</v>
      </c>
      <c r="V192" s="128">
        <v>5</v>
      </c>
      <c r="W192" s="128">
        <v>20</v>
      </c>
      <c r="X192" s="128">
        <v>10</v>
      </c>
      <c r="Y192" s="128">
        <v>750</v>
      </c>
      <c r="Z192" s="128">
        <v>90</v>
      </c>
      <c r="AA192" s="128">
        <v>95</v>
      </c>
      <c r="AB192" s="128" t="s">
        <v>355</v>
      </c>
      <c r="AC192" s="129">
        <v>365700</v>
      </c>
      <c r="AD192" s="130">
        <v>237800</v>
      </c>
      <c r="AE192" s="131">
        <v>205300</v>
      </c>
    </row>
    <row r="193" spans="1:31">
      <c r="A193" s="116" t="s">
        <v>189</v>
      </c>
      <c r="B193" s="117" t="s">
        <v>568</v>
      </c>
      <c r="C193" s="118" t="s">
        <v>112</v>
      </c>
      <c r="D193" s="119" t="s">
        <v>358</v>
      </c>
      <c r="E193" s="120">
        <v>1233</v>
      </c>
      <c r="F193" s="121">
        <v>1.0998323045634566E-2</v>
      </c>
      <c r="G193" s="122">
        <v>10</v>
      </c>
      <c r="H193" s="123">
        <v>1.3095238095238096E-2</v>
      </c>
      <c r="I193" s="124" t="s">
        <v>355</v>
      </c>
      <c r="J193" s="197" t="s">
        <v>355</v>
      </c>
      <c r="K193" s="195">
        <v>15</v>
      </c>
      <c r="L193" s="196">
        <v>10</v>
      </c>
      <c r="M193" s="196">
        <v>20</v>
      </c>
      <c r="N193" s="196">
        <v>25</v>
      </c>
      <c r="O193" s="196">
        <v>10</v>
      </c>
      <c r="P193" s="196" t="s">
        <v>355</v>
      </c>
      <c r="Q193" s="196">
        <v>10</v>
      </c>
      <c r="R193" s="196">
        <v>10</v>
      </c>
      <c r="S193" s="196">
        <v>25</v>
      </c>
      <c r="T193" s="197">
        <v>130</v>
      </c>
      <c r="U193" s="122" t="s">
        <v>355</v>
      </c>
      <c r="V193" s="128" t="s">
        <v>355</v>
      </c>
      <c r="W193" s="128" t="s">
        <v>355</v>
      </c>
      <c r="X193" s="128" t="s">
        <v>355</v>
      </c>
      <c r="Y193" s="128">
        <v>105</v>
      </c>
      <c r="Z193" s="128">
        <v>5</v>
      </c>
      <c r="AA193" s="128">
        <v>20</v>
      </c>
      <c r="AB193" s="128" t="s">
        <v>355</v>
      </c>
      <c r="AC193" s="129">
        <v>649300</v>
      </c>
      <c r="AD193" s="130">
        <v>221600</v>
      </c>
      <c r="AE193" s="131">
        <v>349200</v>
      </c>
    </row>
    <row r="194" spans="1:31" ht="15" customHeight="1">
      <c r="A194" s="116" t="s">
        <v>190</v>
      </c>
      <c r="B194" s="117" t="s">
        <v>569</v>
      </c>
      <c r="C194" s="118" t="s">
        <v>112</v>
      </c>
      <c r="D194" s="119" t="s">
        <v>358</v>
      </c>
      <c r="E194" s="120" t="s">
        <v>376</v>
      </c>
      <c r="F194" s="121">
        <v>0</v>
      </c>
      <c r="G194" s="122" t="s">
        <v>355</v>
      </c>
      <c r="H194" s="123" t="s">
        <v>355</v>
      </c>
      <c r="I194" s="124" t="s">
        <v>355</v>
      </c>
      <c r="J194" s="197" t="s">
        <v>355</v>
      </c>
      <c r="K194" s="195" t="s">
        <v>355</v>
      </c>
      <c r="L194" s="196" t="s">
        <v>355</v>
      </c>
      <c r="M194" s="196" t="s">
        <v>355</v>
      </c>
      <c r="N194" s="196" t="s">
        <v>355</v>
      </c>
      <c r="O194" s="196" t="s">
        <v>355</v>
      </c>
      <c r="P194" s="196" t="s">
        <v>355</v>
      </c>
      <c r="Q194" s="196" t="s">
        <v>355</v>
      </c>
      <c r="R194" s="196" t="s">
        <v>355</v>
      </c>
      <c r="S194" s="196" t="s">
        <v>355</v>
      </c>
      <c r="T194" s="197" t="s">
        <v>355</v>
      </c>
      <c r="U194" s="122" t="s">
        <v>355</v>
      </c>
      <c r="V194" s="128" t="s">
        <v>355</v>
      </c>
      <c r="W194" s="128" t="s">
        <v>355</v>
      </c>
      <c r="X194" s="128" t="s">
        <v>355</v>
      </c>
      <c r="Y194" s="128" t="s">
        <v>355</v>
      </c>
      <c r="Z194" s="128" t="s">
        <v>355</v>
      </c>
      <c r="AA194" s="128" t="s">
        <v>355</v>
      </c>
      <c r="AB194" s="128" t="s">
        <v>355</v>
      </c>
      <c r="AC194" s="129" t="s">
        <v>355</v>
      </c>
      <c r="AD194" s="130" t="s">
        <v>355</v>
      </c>
      <c r="AE194" s="131" t="s">
        <v>355</v>
      </c>
    </row>
    <row r="195" spans="1:31" ht="15" customHeight="1">
      <c r="A195" s="116" t="s">
        <v>191</v>
      </c>
      <c r="B195" s="117" t="s">
        <v>570</v>
      </c>
      <c r="C195" s="118" t="s">
        <v>112</v>
      </c>
      <c r="D195" s="119" t="s">
        <v>360</v>
      </c>
      <c r="E195" s="120">
        <v>26475</v>
      </c>
      <c r="F195" s="121">
        <v>0.29033107063351937</v>
      </c>
      <c r="G195" s="122">
        <v>130</v>
      </c>
      <c r="H195" s="123">
        <v>7.5473905920898669E-3</v>
      </c>
      <c r="I195" s="124">
        <v>0.70744099298990293</v>
      </c>
      <c r="J195" s="197">
        <v>11</v>
      </c>
      <c r="K195" s="195">
        <v>90</v>
      </c>
      <c r="L195" s="196">
        <v>270</v>
      </c>
      <c r="M195" s="196">
        <v>445</v>
      </c>
      <c r="N195" s="196">
        <v>190</v>
      </c>
      <c r="O195" s="196">
        <v>150</v>
      </c>
      <c r="P195" s="196">
        <v>140</v>
      </c>
      <c r="Q195" s="196">
        <v>145</v>
      </c>
      <c r="R195" s="196">
        <v>75</v>
      </c>
      <c r="S195" s="196">
        <v>505</v>
      </c>
      <c r="T195" s="197">
        <v>2005</v>
      </c>
      <c r="U195" s="122">
        <v>10</v>
      </c>
      <c r="V195" s="128">
        <v>5</v>
      </c>
      <c r="W195" s="128">
        <v>45</v>
      </c>
      <c r="X195" s="128">
        <v>35</v>
      </c>
      <c r="Y195" s="128">
        <v>1675</v>
      </c>
      <c r="Z195" s="128">
        <v>205</v>
      </c>
      <c r="AA195" s="128">
        <v>280</v>
      </c>
      <c r="AB195" s="128" t="s">
        <v>355</v>
      </c>
      <c r="AC195" s="129">
        <v>610100</v>
      </c>
      <c r="AD195" s="130">
        <v>358900</v>
      </c>
      <c r="AE195" s="131">
        <v>276100</v>
      </c>
    </row>
    <row r="196" spans="1:31">
      <c r="A196" s="116" t="s">
        <v>192</v>
      </c>
      <c r="B196" s="117" t="s">
        <v>571</v>
      </c>
      <c r="C196" s="118" t="s">
        <v>112</v>
      </c>
      <c r="D196" s="119" t="s">
        <v>358</v>
      </c>
      <c r="E196" s="120">
        <v>2832</v>
      </c>
      <c r="F196" s="121">
        <v>2.4238067116851104E-2</v>
      </c>
      <c r="G196" s="122">
        <v>30</v>
      </c>
      <c r="H196" s="123">
        <v>1.7748197448696618E-2</v>
      </c>
      <c r="I196" s="124" t="s">
        <v>355</v>
      </c>
      <c r="J196" s="197" t="s">
        <v>355</v>
      </c>
      <c r="K196" s="195">
        <v>10</v>
      </c>
      <c r="L196" s="196">
        <v>25</v>
      </c>
      <c r="M196" s="196">
        <v>35</v>
      </c>
      <c r="N196" s="196">
        <v>20</v>
      </c>
      <c r="O196" s="196">
        <v>5</v>
      </c>
      <c r="P196" s="196">
        <v>5</v>
      </c>
      <c r="Q196" s="196">
        <v>5</v>
      </c>
      <c r="R196" s="196">
        <v>5</v>
      </c>
      <c r="S196" s="196">
        <v>20</v>
      </c>
      <c r="T196" s="197">
        <v>135</v>
      </c>
      <c r="U196" s="122" t="s">
        <v>355</v>
      </c>
      <c r="V196" s="128" t="s">
        <v>355</v>
      </c>
      <c r="W196" s="128" t="s">
        <v>355</v>
      </c>
      <c r="X196" s="128" t="s">
        <v>355</v>
      </c>
      <c r="Y196" s="128">
        <v>110</v>
      </c>
      <c r="Z196" s="128" t="s">
        <v>355</v>
      </c>
      <c r="AA196" s="128">
        <v>25</v>
      </c>
      <c r="AB196" s="128" t="s">
        <v>355</v>
      </c>
      <c r="AC196" s="129">
        <v>437600</v>
      </c>
      <c r="AD196" s="130">
        <v>250200</v>
      </c>
      <c r="AE196" s="131" t="s">
        <v>355</v>
      </c>
    </row>
    <row r="197" spans="1:31" ht="15" customHeight="1">
      <c r="A197" s="116" t="s">
        <v>193</v>
      </c>
      <c r="B197" s="117" t="s">
        <v>572</v>
      </c>
      <c r="C197" s="118" t="s">
        <v>112</v>
      </c>
      <c r="D197" s="119" t="s">
        <v>360</v>
      </c>
      <c r="E197" s="120">
        <v>50537</v>
      </c>
      <c r="F197" s="121">
        <v>0.28548590280249236</v>
      </c>
      <c r="G197" s="122">
        <v>325</v>
      </c>
      <c r="H197" s="123">
        <v>1.0972212786194714E-2</v>
      </c>
      <c r="I197" s="124">
        <v>0.48199106125668217</v>
      </c>
      <c r="J197" s="197">
        <v>11</v>
      </c>
      <c r="K197" s="195">
        <v>270</v>
      </c>
      <c r="L197" s="196">
        <v>470</v>
      </c>
      <c r="M197" s="196">
        <v>530</v>
      </c>
      <c r="N197" s="196">
        <v>390</v>
      </c>
      <c r="O197" s="196">
        <v>325</v>
      </c>
      <c r="P197" s="196">
        <v>245</v>
      </c>
      <c r="Q197" s="196">
        <v>190</v>
      </c>
      <c r="R197" s="196">
        <v>175</v>
      </c>
      <c r="S197" s="196">
        <v>665</v>
      </c>
      <c r="T197" s="197">
        <v>3260</v>
      </c>
      <c r="U197" s="122" t="s">
        <v>355</v>
      </c>
      <c r="V197" s="128" t="s">
        <v>355</v>
      </c>
      <c r="W197" s="128">
        <v>65</v>
      </c>
      <c r="X197" s="128">
        <v>35</v>
      </c>
      <c r="Y197" s="128">
        <v>2595</v>
      </c>
      <c r="Z197" s="128">
        <v>350</v>
      </c>
      <c r="AA197" s="128">
        <v>595</v>
      </c>
      <c r="AB197" s="128">
        <v>10</v>
      </c>
      <c r="AC197" s="129">
        <v>472400</v>
      </c>
      <c r="AD197" s="130">
        <v>304300</v>
      </c>
      <c r="AE197" s="131">
        <v>215400</v>
      </c>
    </row>
    <row r="198" spans="1:31">
      <c r="A198" s="116" t="s">
        <v>194</v>
      </c>
      <c r="B198" s="117" t="s">
        <v>573</v>
      </c>
      <c r="C198" s="118" t="s">
        <v>112</v>
      </c>
      <c r="D198" s="119" t="s">
        <v>361</v>
      </c>
      <c r="E198" s="120" t="s">
        <v>376</v>
      </c>
      <c r="F198" s="121">
        <v>0</v>
      </c>
      <c r="G198" s="122" t="s">
        <v>355</v>
      </c>
      <c r="H198" s="123" t="s">
        <v>355</v>
      </c>
      <c r="I198" s="124" t="s">
        <v>355</v>
      </c>
      <c r="J198" s="197" t="s">
        <v>355</v>
      </c>
      <c r="K198" s="195" t="s">
        <v>355</v>
      </c>
      <c r="L198" s="196" t="s">
        <v>355</v>
      </c>
      <c r="M198" s="196" t="s">
        <v>355</v>
      </c>
      <c r="N198" s="196" t="s">
        <v>355</v>
      </c>
      <c r="O198" s="196" t="s">
        <v>355</v>
      </c>
      <c r="P198" s="196" t="s">
        <v>355</v>
      </c>
      <c r="Q198" s="196" t="s">
        <v>355</v>
      </c>
      <c r="R198" s="196" t="s">
        <v>355</v>
      </c>
      <c r="S198" s="196" t="s">
        <v>355</v>
      </c>
      <c r="T198" s="197" t="s">
        <v>355</v>
      </c>
      <c r="U198" s="122" t="s">
        <v>355</v>
      </c>
      <c r="V198" s="128" t="s">
        <v>355</v>
      </c>
      <c r="W198" s="128" t="s">
        <v>355</v>
      </c>
      <c r="X198" s="128" t="s">
        <v>355</v>
      </c>
      <c r="Y198" s="128" t="s">
        <v>355</v>
      </c>
      <c r="Z198" s="128" t="s">
        <v>355</v>
      </c>
      <c r="AA198" s="128" t="s">
        <v>355</v>
      </c>
      <c r="AB198" s="128" t="s">
        <v>355</v>
      </c>
      <c r="AC198" s="129" t="s">
        <v>355</v>
      </c>
      <c r="AD198" s="130" t="s">
        <v>355</v>
      </c>
      <c r="AE198" s="131" t="s">
        <v>355</v>
      </c>
    </row>
    <row r="199" spans="1:31" ht="15" customHeight="1">
      <c r="A199" s="116" t="s">
        <v>195</v>
      </c>
      <c r="B199" s="117" t="s">
        <v>574</v>
      </c>
      <c r="C199" s="118" t="s">
        <v>112</v>
      </c>
      <c r="D199" s="119" t="s">
        <v>362</v>
      </c>
      <c r="E199" s="120">
        <v>43334</v>
      </c>
      <c r="F199" s="121">
        <v>0.38191512801304367</v>
      </c>
      <c r="G199" s="122">
        <v>285</v>
      </c>
      <c r="H199" s="123">
        <v>1.0787938855639842E-2</v>
      </c>
      <c r="I199" s="124">
        <v>0.79189103579347486</v>
      </c>
      <c r="J199" s="197">
        <v>15</v>
      </c>
      <c r="K199" s="195">
        <v>280</v>
      </c>
      <c r="L199" s="196">
        <v>445</v>
      </c>
      <c r="M199" s="196">
        <v>410</v>
      </c>
      <c r="N199" s="196">
        <v>325</v>
      </c>
      <c r="O199" s="196">
        <v>215</v>
      </c>
      <c r="P199" s="196">
        <v>165</v>
      </c>
      <c r="Q199" s="196">
        <v>205</v>
      </c>
      <c r="R199" s="196">
        <v>175</v>
      </c>
      <c r="S199" s="196">
        <v>525</v>
      </c>
      <c r="T199" s="197">
        <v>2745</v>
      </c>
      <c r="U199" s="122" t="s">
        <v>355</v>
      </c>
      <c r="V199" s="128" t="s">
        <v>355</v>
      </c>
      <c r="W199" s="128">
        <v>60</v>
      </c>
      <c r="X199" s="128">
        <v>35</v>
      </c>
      <c r="Y199" s="128">
        <v>2180</v>
      </c>
      <c r="Z199" s="128">
        <v>210</v>
      </c>
      <c r="AA199" s="128">
        <v>505</v>
      </c>
      <c r="AB199" s="128" t="s">
        <v>355</v>
      </c>
      <c r="AC199" s="129">
        <v>479400</v>
      </c>
      <c r="AD199" s="130">
        <v>257700</v>
      </c>
      <c r="AE199" s="131">
        <v>222600</v>
      </c>
    </row>
    <row r="200" spans="1:31" ht="15" customHeight="1">
      <c r="A200" s="116" t="s">
        <v>196</v>
      </c>
      <c r="B200" s="117" t="s">
        <v>575</v>
      </c>
      <c r="C200" s="118" t="s">
        <v>112</v>
      </c>
      <c r="D200" s="119" t="s">
        <v>362</v>
      </c>
      <c r="E200" s="120">
        <v>67347</v>
      </c>
      <c r="F200" s="121">
        <v>0.58946014074151876</v>
      </c>
      <c r="G200" s="122">
        <v>455</v>
      </c>
      <c r="H200" s="123">
        <v>1.1060176089645638E-2</v>
      </c>
      <c r="I200" s="124">
        <v>0.54958475818270636</v>
      </c>
      <c r="J200" s="197">
        <v>18</v>
      </c>
      <c r="K200" s="195">
        <v>405</v>
      </c>
      <c r="L200" s="196">
        <v>595</v>
      </c>
      <c r="M200" s="196">
        <v>795</v>
      </c>
      <c r="N200" s="196">
        <v>490</v>
      </c>
      <c r="O200" s="196">
        <v>295</v>
      </c>
      <c r="P200" s="196">
        <v>340</v>
      </c>
      <c r="Q200" s="196">
        <v>270</v>
      </c>
      <c r="R200" s="196">
        <v>250</v>
      </c>
      <c r="S200" s="196">
        <v>820</v>
      </c>
      <c r="T200" s="197">
        <v>4260</v>
      </c>
      <c r="U200" s="122">
        <v>10</v>
      </c>
      <c r="V200" s="128">
        <v>5</v>
      </c>
      <c r="W200" s="128">
        <v>70</v>
      </c>
      <c r="X200" s="128">
        <v>40</v>
      </c>
      <c r="Y200" s="128">
        <v>3520</v>
      </c>
      <c r="Z200" s="128">
        <v>385</v>
      </c>
      <c r="AA200" s="128">
        <v>660</v>
      </c>
      <c r="AB200" s="128">
        <v>5</v>
      </c>
      <c r="AC200" s="129">
        <v>517900</v>
      </c>
      <c r="AD200" s="130">
        <v>293900</v>
      </c>
      <c r="AE200" s="131">
        <v>221600</v>
      </c>
    </row>
    <row r="201" spans="1:31">
      <c r="A201" s="116" t="s">
        <v>197</v>
      </c>
      <c r="B201" s="117" t="s">
        <v>576</v>
      </c>
      <c r="C201" s="118" t="s">
        <v>107</v>
      </c>
      <c r="D201" s="119" t="s">
        <v>363</v>
      </c>
      <c r="E201" s="120" t="s">
        <v>376</v>
      </c>
      <c r="F201" s="121">
        <v>0</v>
      </c>
      <c r="G201" s="122" t="s">
        <v>355</v>
      </c>
      <c r="H201" s="123" t="s">
        <v>355</v>
      </c>
      <c r="I201" s="124" t="s">
        <v>355</v>
      </c>
      <c r="J201" s="197" t="s">
        <v>355</v>
      </c>
      <c r="K201" s="195">
        <v>10</v>
      </c>
      <c r="L201" s="196">
        <v>10</v>
      </c>
      <c r="M201" s="196">
        <v>15</v>
      </c>
      <c r="N201" s="196">
        <v>25</v>
      </c>
      <c r="O201" s="196">
        <v>10</v>
      </c>
      <c r="P201" s="196">
        <v>5</v>
      </c>
      <c r="Q201" s="196">
        <v>10</v>
      </c>
      <c r="R201" s="196" t="s">
        <v>355</v>
      </c>
      <c r="S201" s="196">
        <v>25</v>
      </c>
      <c r="T201" s="197">
        <v>110</v>
      </c>
      <c r="U201" s="122" t="s">
        <v>355</v>
      </c>
      <c r="V201" s="128" t="s">
        <v>355</v>
      </c>
      <c r="W201" s="128" t="s">
        <v>355</v>
      </c>
      <c r="X201" s="128" t="s">
        <v>355</v>
      </c>
      <c r="Y201" s="128">
        <v>95</v>
      </c>
      <c r="Z201" s="128">
        <v>5</v>
      </c>
      <c r="AA201" s="128">
        <v>15</v>
      </c>
      <c r="AB201" s="128" t="s">
        <v>355</v>
      </c>
      <c r="AC201" s="129">
        <v>462300</v>
      </c>
      <c r="AD201" s="130" t="s">
        <v>355</v>
      </c>
      <c r="AE201" s="131" t="s">
        <v>355</v>
      </c>
    </row>
    <row r="202" spans="1:31">
      <c r="A202" s="116" t="s">
        <v>198</v>
      </c>
      <c r="B202" s="117" t="s">
        <v>577</v>
      </c>
      <c r="C202" s="118" t="s">
        <v>107</v>
      </c>
      <c r="D202" s="119" t="s">
        <v>360</v>
      </c>
      <c r="E202" s="120">
        <v>18008</v>
      </c>
      <c r="F202" s="121">
        <v>0.12603495216298877</v>
      </c>
      <c r="G202" s="122">
        <v>140</v>
      </c>
      <c r="H202" s="123">
        <v>1.2072087608864362E-2</v>
      </c>
      <c r="I202" s="124" t="s">
        <v>355</v>
      </c>
      <c r="J202" s="197" t="s">
        <v>355</v>
      </c>
      <c r="K202" s="195">
        <v>105</v>
      </c>
      <c r="L202" s="196">
        <v>190</v>
      </c>
      <c r="M202" s="196">
        <v>220</v>
      </c>
      <c r="N202" s="196">
        <v>170</v>
      </c>
      <c r="O202" s="196">
        <v>115</v>
      </c>
      <c r="P202" s="196">
        <v>85</v>
      </c>
      <c r="Q202" s="196">
        <v>100</v>
      </c>
      <c r="R202" s="196">
        <v>80</v>
      </c>
      <c r="S202" s="196">
        <v>230</v>
      </c>
      <c r="T202" s="197">
        <v>1305</v>
      </c>
      <c r="U202" s="122" t="s">
        <v>355</v>
      </c>
      <c r="V202" s="128" t="s">
        <v>355</v>
      </c>
      <c r="W202" s="128">
        <v>15</v>
      </c>
      <c r="X202" s="128">
        <v>5</v>
      </c>
      <c r="Y202" s="128">
        <v>1045</v>
      </c>
      <c r="Z202" s="128">
        <v>95</v>
      </c>
      <c r="AA202" s="128">
        <v>245</v>
      </c>
      <c r="AB202" s="128" t="s">
        <v>355</v>
      </c>
      <c r="AC202" s="129">
        <v>864500</v>
      </c>
      <c r="AD202" s="130">
        <v>358800</v>
      </c>
      <c r="AE202" s="131">
        <v>273500</v>
      </c>
    </row>
    <row r="203" spans="1:31" ht="15" customHeight="1">
      <c r="A203" s="116" t="s">
        <v>199</v>
      </c>
      <c r="B203" s="117" t="s">
        <v>578</v>
      </c>
      <c r="C203" s="118" t="s">
        <v>107</v>
      </c>
      <c r="D203" s="119" t="s">
        <v>360</v>
      </c>
      <c r="E203" s="120">
        <v>44041</v>
      </c>
      <c r="F203" s="121">
        <v>0.31804067130766345</v>
      </c>
      <c r="G203" s="122">
        <v>445</v>
      </c>
      <c r="H203" s="123">
        <v>1.5765365905620849E-2</v>
      </c>
      <c r="I203" s="124">
        <v>0.445986124876115</v>
      </c>
      <c r="J203" s="197">
        <v>9</v>
      </c>
      <c r="K203" s="195">
        <v>200</v>
      </c>
      <c r="L203" s="196">
        <v>390</v>
      </c>
      <c r="M203" s="196">
        <v>440</v>
      </c>
      <c r="N203" s="196">
        <v>410</v>
      </c>
      <c r="O203" s="196">
        <v>250</v>
      </c>
      <c r="P203" s="196">
        <v>145</v>
      </c>
      <c r="Q203" s="196">
        <v>225</v>
      </c>
      <c r="R203" s="196">
        <v>145</v>
      </c>
      <c r="S203" s="196">
        <v>435</v>
      </c>
      <c r="T203" s="197">
        <v>2635</v>
      </c>
      <c r="U203" s="122">
        <v>5</v>
      </c>
      <c r="V203" s="128" t="s">
        <v>355</v>
      </c>
      <c r="W203" s="128">
        <v>35</v>
      </c>
      <c r="X203" s="128">
        <v>15</v>
      </c>
      <c r="Y203" s="128">
        <v>2160</v>
      </c>
      <c r="Z203" s="128">
        <v>195</v>
      </c>
      <c r="AA203" s="128">
        <v>440</v>
      </c>
      <c r="AB203" s="128" t="s">
        <v>355</v>
      </c>
      <c r="AC203" s="129">
        <v>575800</v>
      </c>
      <c r="AD203" s="130">
        <v>328000</v>
      </c>
      <c r="AE203" s="131">
        <v>249600</v>
      </c>
    </row>
    <row r="204" spans="1:31">
      <c r="A204" s="116" t="s">
        <v>200</v>
      </c>
      <c r="B204" s="117" t="s">
        <v>579</v>
      </c>
      <c r="C204" s="118" t="s">
        <v>107</v>
      </c>
      <c r="D204" s="119" t="s">
        <v>360</v>
      </c>
      <c r="E204" s="120">
        <v>17679</v>
      </c>
      <c r="F204" s="121">
        <v>0.1769244625915696</v>
      </c>
      <c r="G204" s="122">
        <v>200</v>
      </c>
      <c r="H204" s="123">
        <v>1.7841133225748609E-2</v>
      </c>
      <c r="I204" s="124">
        <v>0.46455449224193995</v>
      </c>
      <c r="J204" s="197">
        <v>10</v>
      </c>
      <c r="K204" s="195">
        <v>30</v>
      </c>
      <c r="L204" s="196">
        <v>245</v>
      </c>
      <c r="M204" s="196">
        <v>280</v>
      </c>
      <c r="N204" s="196">
        <v>145</v>
      </c>
      <c r="O204" s="196">
        <v>135</v>
      </c>
      <c r="P204" s="196">
        <v>95</v>
      </c>
      <c r="Q204" s="196">
        <v>130</v>
      </c>
      <c r="R204" s="196">
        <v>55</v>
      </c>
      <c r="S204" s="196">
        <v>340</v>
      </c>
      <c r="T204" s="197">
        <v>1450</v>
      </c>
      <c r="U204" s="122" t="s">
        <v>355</v>
      </c>
      <c r="V204" s="128" t="s">
        <v>355</v>
      </c>
      <c r="W204" s="128">
        <v>40</v>
      </c>
      <c r="X204" s="128">
        <v>20</v>
      </c>
      <c r="Y204" s="128">
        <v>1215</v>
      </c>
      <c r="Z204" s="128">
        <v>140</v>
      </c>
      <c r="AA204" s="128">
        <v>185</v>
      </c>
      <c r="AB204" s="128" t="s">
        <v>355</v>
      </c>
      <c r="AC204" s="129">
        <v>957900</v>
      </c>
      <c r="AD204" s="130">
        <v>408400</v>
      </c>
      <c r="AE204" s="131">
        <v>333200</v>
      </c>
    </row>
    <row r="205" spans="1:31" ht="15" customHeight="1">
      <c r="A205" s="116" t="s">
        <v>201</v>
      </c>
      <c r="B205" s="117" t="s">
        <v>580</v>
      </c>
      <c r="C205" s="118" t="s">
        <v>107</v>
      </c>
      <c r="D205" s="119" t="s">
        <v>360</v>
      </c>
      <c r="E205" s="120">
        <v>22750</v>
      </c>
      <c r="F205" s="121">
        <v>0.18082967037334371</v>
      </c>
      <c r="G205" s="122">
        <v>195</v>
      </c>
      <c r="H205" s="123">
        <v>1.4033825116948543E-2</v>
      </c>
      <c r="I205" s="124" t="s">
        <v>355</v>
      </c>
      <c r="J205" s="197" t="s">
        <v>355</v>
      </c>
      <c r="K205" s="195">
        <v>145</v>
      </c>
      <c r="L205" s="196">
        <v>245</v>
      </c>
      <c r="M205" s="196">
        <v>345</v>
      </c>
      <c r="N205" s="196">
        <v>200</v>
      </c>
      <c r="O205" s="196">
        <v>155</v>
      </c>
      <c r="P205" s="196">
        <v>100</v>
      </c>
      <c r="Q205" s="196">
        <v>120</v>
      </c>
      <c r="R205" s="196">
        <v>100</v>
      </c>
      <c r="S205" s="196">
        <v>280</v>
      </c>
      <c r="T205" s="197">
        <v>1685</v>
      </c>
      <c r="U205" s="122" t="s">
        <v>355</v>
      </c>
      <c r="V205" s="128" t="s">
        <v>355</v>
      </c>
      <c r="W205" s="128">
        <v>15</v>
      </c>
      <c r="X205" s="128">
        <v>10</v>
      </c>
      <c r="Y205" s="128">
        <v>1360</v>
      </c>
      <c r="Z205" s="128">
        <v>120</v>
      </c>
      <c r="AA205" s="128">
        <v>310</v>
      </c>
      <c r="AB205" s="128">
        <v>5</v>
      </c>
      <c r="AC205" s="129">
        <v>597600</v>
      </c>
      <c r="AD205" s="130">
        <v>337700</v>
      </c>
      <c r="AE205" s="131">
        <v>257200</v>
      </c>
    </row>
    <row r="206" spans="1:31">
      <c r="A206" s="116" t="s">
        <v>202</v>
      </c>
      <c r="B206" s="117" t="s">
        <v>581</v>
      </c>
      <c r="C206" s="118" t="s">
        <v>107</v>
      </c>
      <c r="D206" s="119" t="s">
        <v>360</v>
      </c>
      <c r="E206" s="120">
        <v>12803</v>
      </c>
      <c r="F206" s="121">
        <v>9.2271878806224006E-2</v>
      </c>
      <c r="G206" s="122">
        <v>100</v>
      </c>
      <c r="H206" s="123">
        <v>1.2761020881670533E-2</v>
      </c>
      <c r="I206" s="124">
        <v>0.88534749889331565</v>
      </c>
      <c r="J206" s="197">
        <v>10</v>
      </c>
      <c r="K206" s="195">
        <v>35</v>
      </c>
      <c r="L206" s="196">
        <v>100</v>
      </c>
      <c r="M206" s="196">
        <v>215</v>
      </c>
      <c r="N206" s="196">
        <v>90</v>
      </c>
      <c r="O206" s="196">
        <v>70</v>
      </c>
      <c r="P206" s="196">
        <v>50</v>
      </c>
      <c r="Q206" s="196">
        <v>70</v>
      </c>
      <c r="R206" s="196">
        <v>30</v>
      </c>
      <c r="S206" s="196">
        <v>175</v>
      </c>
      <c r="T206" s="197">
        <v>835</v>
      </c>
      <c r="U206" s="122" t="s">
        <v>355</v>
      </c>
      <c r="V206" s="128" t="s">
        <v>355</v>
      </c>
      <c r="W206" s="128">
        <v>10</v>
      </c>
      <c r="X206" s="128">
        <v>10</v>
      </c>
      <c r="Y206" s="128">
        <v>685</v>
      </c>
      <c r="Z206" s="128">
        <v>50</v>
      </c>
      <c r="AA206" s="128">
        <v>135</v>
      </c>
      <c r="AB206" s="128" t="s">
        <v>355</v>
      </c>
      <c r="AC206" s="129">
        <v>647000</v>
      </c>
      <c r="AD206" s="130">
        <v>365400</v>
      </c>
      <c r="AE206" s="131">
        <v>283700</v>
      </c>
    </row>
    <row r="207" spans="1:31" ht="15" customHeight="1">
      <c r="A207" s="116" t="s">
        <v>203</v>
      </c>
      <c r="B207" s="117" t="s">
        <v>582</v>
      </c>
      <c r="C207" s="118" t="s">
        <v>107</v>
      </c>
      <c r="D207" s="119" t="s">
        <v>361</v>
      </c>
      <c r="E207" s="120" t="s">
        <v>376</v>
      </c>
      <c r="F207" s="121">
        <v>0</v>
      </c>
      <c r="G207" s="122" t="s">
        <v>355</v>
      </c>
      <c r="H207" s="123" t="s">
        <v>355</v>
      </c>
      <c r="I207" s="124" t="s">
        <v>355</v>
      </c>
      <c r="J207" s="197" t="s">
        <v>355</v>
      </c>
      <c r="K207" s="195" t="s">
        <v>355</v>
      </c>
      <c r="L207" s="196" t="s">
        <v>355</v>
      </c>
      <c r="M207" s="196" t="s">
        <v>355</v>
      </c>
      <c r="N207" s="196">
        <v>5</v>
      </c>
      <c r="O207" s="196" t="s">
        <v>355</v>
      </c>
      <c r="P207" s="196" t="s">
        <v>355</v>
      </c>
      <c r="Q207" s="196" t="s">
        <v>355</v>
      </c>
      <c r="R207" s="196" t="s">
        <v>355</v>
      </c>
      <c r="S207" s="196">
        <v>5</v>
      </c>
      <c r="T207" s="197">
        <v>20</v>
      </c>
      <c r="U207" s="122" t="s">
        <v>355</v>
      </c>
      <c r="V207" s="128" t="s">
        <v>355</v>
      </c>
      <c r="W207" s="128" t="s">
        <v>355</v>
      </c>
      <c r="X207" s="128" t="s">
        <v>355</v>
      </c>
      <c r="Y207" s="128">
        <v>15</v>
      </c>
      <c r="Z207" s="128" t="s">
        <v>355</v>
      </c>
      <c r="AA207" s="128" t="s">
        <v>355</v>
      </c>
      <c r="AB207" s="128" t="s">
        <v>355</v>
      </c>
      <c r="AC207" s="129" t="s">
        <v>355</v>
      </c>
      <c r="AD207" s="130" t="s">
        <v>355</v>
      </c>
      <c r="AE207" s="131">
        <v>189000</v>
      </c>
    </row>
    <row r="208" spans="1:31">
      <c r="A208" s="116" t="s">
        <v>204</v>
      </c>
      <c r="B208" s="117" t="s">
        <v>583</v>
      </c>
      <c r="C208" s="118" t="s">
        <v>107</v>
      </c>
      <c r="D208" s="119" t="s">
        <v>363</v>
      </c>
      <c r="E208" s="120">
        <v>6329</v>
      </c>
      <c r="F208" s="121">
        <v>7.1166734133945031E-2</v>
      </c>
      <c r="G208" s="122">
        <v>75</v>
      </c>
      <c r="H208" s="123">
        <v>1.8523153942428035E-2</v>
      </c>
      <c r="I208" s="124" t="s">
        <v>355</v>
      </c>
      <c r="J208" s="197" t="s">
        <v>355</v>
      </c>
      <c r="K208" s="195">
        <v>30</v>
      </c>
      <c r="L208" s="196">
        <v>65</v>
      </c>
      <c r="M208" s="196">
        <v>65</v>
      </c>
      <c r="N208" s="196">
        <v>85</v>
      </c>
      <c r="O208" s="196">
        <v>40</v>
      </c>
      <c r="P208" s="196">
        <v>25</v>
      </c>
      <c r="Q208" s="196">
        <v>25</v>
      </c>
      <c r="R208" s="196">
        <v>30</v>
      </c>
      <c r="S208" s="196">
        <v>95</v>
      </c>
      <c r="T208" s="197">
        <v>450</v>
      </c>
      <c r="U208" s="122" t="s">
        <v>355</v>
      </c>
      <c r="V208" s="128" t="s">
        <v>355</v>
      </c>
      <c r="W208" s="128">
        <v>15</v>
      </c>
      <c r="X208" s="128">
        <v>10</v>
      </c>
      <c r="Y208" s="128">
        <v>345</v>
      </c>
      <c r="Z208" s="128">
        <v>40</v>
      </c>
      <c r="AA208" s="128">
        <v>90</v>
      </c>
      <c r="AB208" s="128" t="s">
        <v>355</v>
      </c>
      <c r="AC208" s="129">
        <v>686300</v>
      </c>
      <c r="AD208" s="130">
        <v>318300</v>
      </c>
      <c r="AE208" s="131">
        <v>263100</v>
      </c>
    </row>
    <row r="209" spans="1:31" ht="15" customHeight="1">
      <c r="A209" s="116" t="s">
        <v>205</v>
      </c>
      <c r="B209" s="117" t="s">
        <v>584</v>
      </c>
      <c r="C209" s="118" t="s">
        <v>107</v>
      </c>
      <c r="D209" s="119" t="s">
        <v>363</v>
      </c>
      <c r="E209" s="120" t="s">
        <v>376</v>
      </c>
      <c r="F209" s="121">
        <v>0</v>
      </c>
      <c r="G209" s="122" t="s">
        <v>355</v>
      </c>
      <c r="H209" s="123" t="s">
        <v>355</v>
      </c>
      <c r="I209" s="124" t="s">
        <v>355</v>
      </c>
      <c r="J209" s="197" t="s">
        <v>355</v>
      </c>
      <c r="K209" s="195" t="s">
        <v>355</v>
      </c>
      <c r="L209" s="196" t="s">
        <v>355</v>
      </c>
      <c r="M209" s="196" t="s">
        <v>355</v>
      </c>
      <c r="N209" s="196" t="s">
        <v>355</v>
      </c>
      <c r="O209" s="196" t="s">
        <v>355</v>
      </c>
      <c r="P209" s="196" t="s">
        <v>355</v>
      </c>
      <c r="Q209" s="196" t="s">
        <v>355</v>
      </c>
      <c r="R209" s="196" t="s">
        <v>355</v>
      </c>
      <c r="S209" s="196" t="s">
        <v>355</v>
      </c>
      <c r="T209" s="197" t="s">
        <v>355</v>
      </c>
      <c r="U209" s="122" t="s">
        <v>355</v>
      </c>
      <c r="V209" s="128" t="s">
        <v>355</v>
      </c>
      <c r="W209" s="128" t="s">
        <v>355</v>
      </c>
      <c r="X209" s="128" t="s">
        <v>355</v>
      </c>
      <c r="Y209" s="128" t="s">
        <v>355</v>
      </c>
      <c r="Z209" s="128" t="s">
        <v>355</v>
      </c>
      <c r="AA209" s="128" t="s">
        <v>355</v>
      </c>
      <c r="AB209" s="128" t="s">
        <v>355</v>
      </c>
      <c r="AC209" s="129" t="s">
        <v>355</v>
      </c>
      <c r="AD209" s="130" t="s">
        <v>355</v>
      </c>
      <c r="AE209" s="131" t="s">
        <v>355</v>
      </c>
    </row>
    <row r="210" spans="1:31">
      <c r="A210" s="116" t="s">
        <v>206</v>
      </c>
      <c r="B210" s="117" t="s">
        <v>585</v>
      </c>
      <c r="C210" s="118" t="s">
        <v>107</v>
      </c>
      <c r="D210" s="119" t="s">
        <v>361</v>
      </c>
      <c r="E210" s="120">
        <v>11656</v>
      </c>
      <c r="F210" s="121">
        <v>0.10191662003357582</v>
      </c>
      <c r="G210" s="122">
        <v>60</v>
      </c>
      <c r="H210" s="123">
        <v>8.5647188838237319E-3</v>
      </c>
      <c r="I210" s="124">
        <v>1.0245901639344264</v>
      </c>
      <c r="J210" s="197">
        <v>8</v>
      </c>
      <c r="K210" s="195">
        <v>25</v>
      </c>
      <c r="L210" s="196">
        <v>115</v>
      </c>
      <c r="M210" s="196">
        <v>170</v>
      </c>
      <c r="N210" s="196">
        <v>130</v>
      </c>
      <c r="O210" s="196">
        <v>70</v>
      </c>
      <c r="P210" s="196">
        <v>45</v>
      </c>
      <c r="Q210" s="196">
        <v>45</v>
      </c>
      <c r="R210" s="196">
        <v>35</v>
      </c>
      <c r="S210" s="196">
        <v>200</v>
      </c>
      <c r="T210" s="197">
        <v>840</v>
      </c>
      <c r="U210" s="122" t="s">
        <v>355</v>
      </c>
      <c r="V210" s="128" t="s">
        <v>355</v>
      </c>
      <c r="W210" s="128">
        <v>5</v>
      </c>
      <c r="X210" s="128" t="s">
        <v>355</v>
      </c>
      <c r="Y210" s="128">
        <v>715</v>
      </c>
      <c r="Z210" s="128">
        <v>65</v>
      </c>
      <c r="AA210" s="128">
        <v>115</v>
      </c>
      <c r="AB210" s="128" t="s">
        <v>355</v>
      </c>
      <c r="AC210" s="129">
        <v>789500</v>
      </c>
      <c r="AD210" s="130">
        <v>464500</v>
      </c>
      <c r="AE210" s="131">
        <v>327300</v>
      </c>
    </row>
    <row r="211" spans="1:31" ht="15" customHeight="1">
      <c r="A211" s="116" t="s">
        <v>207</v>
      </c>
      <c r="B211" s="117" t="s">
        <v>586</v>
      </c>
      <c r="C211" s="118" t="s">
        <v>112</v>
      </c>
      <c r="D211" s="119" t="s">
        <v>360</v>
      </c>
      <c r="E211" s="120">
        <v>43442</v>
      </c>
      <c r="F211" s="121">
        <v>0.37601377961275134</v>
      </c>
      <c r="G211" s="122">
        <v>390</v>
      </c>
      <c r="H211" s="123">
        <v>1.535207958016762E-2</v>
      </c>
      <c r="I211" s="124">
        <v>0.75544550300079749</v>
      </c>
      <c r="J211" s="197">
        <v>18</v>
      </c>
      <c r="K211" s="195">
        <v>385</v>
      </c>
      <c r="L211" s="196">
        <v>445</v>
      </c>
      <c r="M211" s="196">
        <v>460</v>
      </c>
      <c r="N211" s="196">
        <v>390</v>
      </c>
      <c r="O211" s="196">
        <v>225</v>
      </c>
      <c r="P211" s="196">
        <v>205</v>
      </c>
      <c r="Q211" s="196">
        <v>210</v>
      </c>
      <c r="R211" s="196">
        <v>205</v>
      </c>
      <c r="S211" s="196">
        <v>670</v>
      </c>
      <c r="T211" s="197">
        <v>3195</v>
      </c>
      <c r="U211" s="122" t="s">
        <v>355</v>
      </c>
      <c r="V211" s="128" t="s">
        <v>355</v>
      </c>
      <c r="W211" s="128">
        <v>25</v>
      </c>
      <c r="X211" s="128">
        <v>15</v>
      </c>
      <c r="Y211" s="128">
        <v>2340</v>
      </c>
      <c r="Z211" s="128">
        <v>250</v>
      </c>
      <c r="AA211" s="128">
        <v>825</v>
      </c>
      <c r="AB211" s="128">
        <v>5</v>
      </c>
      <c r="AC211" s="129">
        <v>436100</v>
      </c>
      <c r="AD211" s="130">
        <v>244200</v>
      </c>
      <c r="AE211" s="131">
        <v>200900</v>
      </c>
    </row>
    <row r="212" spans="1:31">
      <c r="A212" s="116" t="s">
        <v>208</v>
      </c>
      <c r="B212" s="117" t="s">
        <v>587</v>
      </c>
      <c r="C212" s="118" t="s">
        <v>112</v>
      </c>
      <c r="D212" s="119" t="s">
        <v>361</v>
      </c>
      <c r="E212" s="120">
        <v>25607</v>
      </c>
      <c r="F212" s="121">
        <v>0.16715952189778641</v>
      </c>
      <c r="G212" s="122">
        <v>315</v>
      </c>
      <c r="H212" s="123">
        <v>2.0051085568326948E-2</v>
      </c>
      <c r="I212" s="124">
        <v>0.69670227589410128</v>
      </c>
      <c r="J212" s="197">
        <v>6</v>
      </c>
      <c r="K212" s="195">
        <v>115</v>
      </c>
      <c r="L212" s="196">
        <v>185</v>
      </c>
      <c r="M212" s="196">
        <v>180</v>
      </c>
      <c r="N212" s="196">
        <v>175</v>
      </c>
      <c r="O212" s="196">
        <v>85</v>
      </c>
      <c r="P212" s="196">
        <v>105</v>
      </c>
      <c r="Q212" s="196">
        <v>80</v>
      </c>
      <c r="R212" s="196">
        <v>75</v>
      </c>
      <c r="S212" s="196">
        <v>225</v>
      </c>
      <c r="T212" s="197">
        <v>1225</v>
      </c>
      <c r="U212" s="122" t="s">
        <v>355</v>
      </c>
      <c r="V212" s="128" t="s">
        <v>355</v>
      </c>
      <c r="W212" s="128">
        <v>20</v>
      </c>
      <c r="X212" s="128">
        <v>15</v>
      </c>
      <c r="Y212" s="128">
        <v>960</v>
      </c>
      <c r="Z212" s="128">
        <v>100</v>
      </c>
      <c r="AA212" s="128">
        <v>240</v>
      </c>
      <c r="AB212" s="128" t="s">
        <v>355</v>
      </c>
      <c r="AC212" s="129">
        <v>393300</v>
      </c>
      <c r="AD212" s="130">
        <v>205800</v>
      </c>
      <c r="AE212" s="131">
        <v>177000</v>
      </c>
    </row>
    <row r="213" spans="1:31">
      <c r="A213" s="116" t="s">
        <v>209</v>
      </c>
      <c r="B213" s="117" t="s">
        <v>588</v>
      </c>
      <c r="C213" s="118" t="s">
        <v>112</v>
      </c>
      <c r="D213" s="119" t="s">
        <v>363</v>
      </c>
      <c r="E213" s="120">
        <v>10218</v>
      </c>
      <c r="F213" s="121">
        <v>0.10806408968325314</v>
      </c>
      <c r="G213" s="122">
        <v>160</v>
      </c>
      <c r="H213" s="123">
        <v>2.4808575803981624E-2</v>
      </c>
      <c r="I213" s="124">
        <v>1.4981273408239701</v>
      </c>
      <c r="J213" s="197">
        <v>10</v>
      </c>
      <c r="K213" s="195">
        <v>20</v>
      </c>
      <c r="L213" s="196">
        <v>70</v>
      </c>
      <c r="M213" s="196">
        <v>40</v>
      </c>
      <c r="N213" s="196">
        <v>90</v>
      </c>
      <c r="O213" s="196">
        <v>25</v>
      </c>
      <c r="P213" s="196">
        <v>25</v>
      </c>
      <c r="Q213" s="196">
        <v>30</v>
      </c>
      <c r="R213" s="196">
        <v>25</v>
      </c>
      <c r="S213" s="196">
        <v>75</v>
      </c>
      <c r="T213" s="197">
        <v>400</v>
      </c>
      <c r="U213" s="122" t="s">
        <v>355</v>
      </c>
      <c r="V213" s="128" t="s">
        <v>355</v>
      </c>
      <c r="W213" s="128">
        <v>10</v>
      </c>
      <c r="X213" s="128" t="s">
        <v>355</v>
      </c>
      <c r="Y213" s="128">
        <v>330</v>
      </c>
      <c r="Z213" s="128">
        <v>35</v>
      </c>
      <c r="AA213" s="128">
        <v>55</v>
      </c>
      <c r="AB213" s="128" t="s">
        <v>355</v>
      </c>
      <c r="AC213" s="129">
        <v>351600</v>
      </c>
      <c r="AD213" s="130">
        <v>219000</v>
      </c>
      <c r="AE213" s="131">
        <v>177800</v>
      </c>
    </row>
    <row r="214" spans="1:31" ht="15" customHeight="1">
      <c r="A214" s="116" t="s">
        <v>210</v>
      </c>
      <c r="B214" s="117" t="s">
        <v>589</v>
      </c>
      <c r="C214" s="118" t="s">
        <v>112</v>
      </c>
      <c r="D214" s="119" t="s">
        <v>362</v>
      </c>
      <c r="E214" s="120">
        <v>33899</v>
      </c>
      <c r="F214" s="121">
        <v>0.31701751596824118</v>
      </c>
      <c r="G214" s="122">
        <v>515</v>
      </c>
      <c r="H214" s="123">
        <v>2.5177914110429449E-2</v>
      </c>
      <c r="I214" s="124" t="s">
        <v>355</v>
      </c>
      <c r="J214" s="197" t="s">
        <v>355</v>
      </c>
      <c r="K214" s="195">
        <v>165</v>
      </c>
      <c r="L214" s="196">
        <v>225</v>
      </c>
      <c r="M214" s="196">
        <v>190</v>
      </c>
      <c r="N214" s="196">
        <v>185</v>
      </c>
      <c r="O214" s="196">
        <v>145</v>
      </c>
      <c r="P214" s="196">
        <v>190</v>
      </c>
      <c r="Q214" s="196">
        <v>95</v>
      </c>
      <c r="R214" s="196">
        <v>90</v>
      </c>
      <c r="S214" s="196">
        <v>280</v>
      </c>
      <c r="T214" s="197">
        <v>1560</v>
      </c>
      <c r="U214" s="122" t="s">
        <v>355</v>
      </c>
      <c r="V214" s="128" t="s">
        <v>355</v>
      </c>
      <c r="W214" s="128">
        <v>30</v>
      </c>
      <c r="X214" s="128">
        <v>15</v>
      </c>
      <c r="Y214" s="128">
        <v>1245</v>
      </c>
      <c r="Z214" s="128">
        <v>215</v>
      </c>
      <c r="AA214" s="128">
        <v>280</v>
      </c>
      <c r="AB214" s="128">
        <v>5</v>
      </c>
      <c r="AC214" s="129">
        <v>338400</v>
      </c>
      <c r="AD214" s="130">
        <v>190200</v>
      </c>
      <c r="AE214" s="131">
        <v>181500</v>
      </c>
    </row>
    <row r="215" spans="1:31">
      <c r="A215" s="116" t="s">
        <v>211</v>
      </c>
      <c r="B215" s="117" t="s">
        <v>590</v>
      </c>
      <c r="C215" s="118" t="s">
        <v>112</v>
      </c>
      <c r="D215" s="119" t="s">
        <v>363</v>
      </c>
      <c r="E215" s="120">
        <v>18815</v>
      </c>
      <c r="F215" s="121">
        <v>0.18899860373075109</v>
      </c>
      <c r="G215" s="122">
        <v>165</v>
      </c>
      <c r="H215" s="123">
        <v>1.4268523293794052E-2</v>
      </c>
      <c r="I215" s="124" t="s">
        <v>355</v>
      </c>
      <c r="J215" s="197" t="s">
        <v>355</v>
      </c>
      <c r="K215" s="195">
        <v>35</v>
      </c>
      <c r="L215" s="196">
        <v>105</v>
      </c>
      <c r="M215" s="196">
        <v>120</v>
      </c>
      <c r="N215" s="196">
        <v>165</v>
      </c>
      <c r="O215" s="196">
        <v>60</v>
      </c>
      <c r="P215" s="196">
        <v>45</v>
      </c>
      <c r="Q215" s="196">
        <v>65</v>
      </c>
      <c r="R215" s="196">
        <v>50</v>
      </c>
      <c r="S215" s="196">
        <v>125</v>
      </c>
      <c r="T215" s="197">
        <v>775</v>
      </c>
      <c r="U215" s="122" t="s">
        <v>355</v>
      </c>
      <c r="V215" s="128" t="s">
        <v>355</v>
      </c>
      <c r="W215" s="128">
        <v>5</v>
      </c>
      <c r="X215" s="128" t="s">
        <v>355</v>
      </c>
      <c r="Y215" s="128">
        <v>640</v>
      </c>
      <c r="Z215" s="128">
        <v>50</v>
      </c>
      <c r="AA215" s="128">
        <v>125</v>
      </c>
      <c r="AB215" s="128" t="s">
        <v>355</v>
      </c>
      <c r="AC215" s="129">
        <v>408400</v>
      </c>
      <c r="AD215" s="130">
        <v>248800</v>
      </c>
      <c r="AE215" s="131">
        <v>195300</v>
      </c>
    </row>
    <row r="216" spans="1:31" ht="15" customHeight="1">
      <c r="A216" s="116" t="s">
        <v>212</v>
      </c>
      <c r="B216" s="117" t="s">
        <v>591</v>
      </c>
      <c r="C216" s="118" t="s">
        <v>112</v>
      </c>
      <c r="D216" s="119" t="s">
        <v>360</v>
      </c>
      <c r="E216" s="120">
        <v>44378</v>
      </c>
      <c r="F216" s="121">
        <v>0.29620087569414782</v>
      </c>
      <c r="G216" s="122">
        <v>455</v>
      </c>
      <c r="H216" s="123">
        <v>1.6510712092199863E-2</v>
      </c>
      <c r="I216" s="124">
        <v>0.78434991233736273</v>
      </c>
      <c r="J216" s="197">
        <v>17</v>
      </c>
      <c r="K216" s="195">
        <v>280</v>
      </c>
      <c r="L216" s="196">
        <v>525</v>
      </c>
      <c r="M216" s="196">
        <v>420</v>
      </c>
      <c r="N216" s="196">
        <v>540</v>
      </c>
      <c r="O216" s="196">
        <v>230</v>
      </c>
      <c r="P216" s="196">
        <v>190</v>
      </c>
      <c r="Q216" s="196">
        <v>245</v>
      </c>
      <c r="R216" s="196">
        <v>190</v>
      </c>
      <c r="S216" s="196">
        <v>585</v>
      </c>
      <c r="T216" s="197">
        <v>3210</v>
      </c>
      <c r="U216" s="122">
        <v>5</v>
      </c>
      <c r="V216" s="128" t="s">
        <v>355</v>
      </c>
      <c r="W216" s="128">
        <v>65</v>
      </c>
      <c r="X216" s="128">
        <v>35</v>
      </c>
      <c r="Y216" s="128">
        <v>2570</v>
      </c>
      <c r="Z216" s="128">
        <v>265</v>
      </c>
      <c r="AA216" s="128">
        <v>570</v>
      </c>
      <c r="AB216" s="128" t="s">
        <v>355</v>
      </c>
      <c r="AC216" s="129">
        <v>416000</v>
      </c>
      <c r="AD216" s="130">
        <v>243200</v>
      </c>
      <c r="AE216" s="131">
        <v>198600</v>
      </c>
    </row>
    <row r="217" spans="1:31">
      <c r="A217" s="116" t="s">
        <v>213</v>
      </c>
      <c r="B217" s="117" t="s">
        <v>592</v>
      </c>
      <c r="C217" s="118" t="s">
        <v>112</v>
      </c>
      <c r="D217" s="119" t="s">
        <v>362</v>
      </c>
      <c r="E217" s="120">
        <v>51074</v>
      </c>
      <c r="F217" s="121">
        <v>0.44767589646497846</v>
      </c>
      <c r="G217" s="122">
        <v>475</v>
      </c>
      <c r="H217" s="123">
        <v>1.5265465484686529E-2</v>
      </c>
      <c r="I217" s="124">
        <v>0.94719393795879703</v>
      </c>
      <c r="J217" s="197">
        <v>36</v>
      </c>
      <c r="K217" s="195">
        <v>185</v>
      </c>
      <c r="L217" s="196">
        <v>615</v>
      </c>
      <c r="M217" s="196">
        <v>645</v>
      </c>
      <c r="N217" s="196">
        <v>500</v>
      </c>
      <c r="O217" s="196">
        <v>280</v>
      </c>
      <c r="P217" s="196">
        <v>200</v>
      </c>
      <c r="Q217" s="196">
        <v>305</v>
      </c>
      <c r="R217" s="196">
        <v>215</v>
      </c>
      <c r="S217" s="196">
        <v>640</v>
      </c>
      <c r="T217" s="197">
        <v>3595</v>
      </c>
      <c r="U217" s="122" t="s">
        <v>355</v>
      </c>
      <c r="V217" s="128" t="s">
        <v>355</v>
      </c>
      <c r="W217" s="128">
        <v>55</v>
      </c>
      <c r="X217" s="128">
        <v>35</v>
      </c>
      <c r="Y217" s="128">
        <v>3010</v>
      </c>
      <c r="Z217" s="128">
        <v>265</v>
      </c>
      <c r="AA217" s="128">
        <v>525</v>
      </c>
      <c r="AB217" s="128" t="s">
        <v>355</v>
      </c>
      <c r="AC217" s="129">
        <v>610700</v>
      </c>
      <c r="AD217" s="130">
        <v>339000</v>
      </c>
      <c r="AE217" s="131">
        <v>244400</v>
      </c>
    </row>
    <row r="218" spans="1:31" ht="15" customHeight="1">
      <c r="A218" s="116" t="s">
        <v>214</v>
      </c>
      <c r="B218" s="117" t="s">
        <v>593</v>
      </c>
      <c r="C218" s="118" t="s">
        <v>112</v>
      </c>
      <c r="D218" s="119" t="s">
        <v>360</v>
      </c>
      <c r="E218" s="120">
        <v>38474</v>
      </c>
      <c r="F218" s="121">
        <v>0.38017410895149256</v>
      </c>
      <c r="G218" s="122">
        <v>670</v>
      </c>
      <c r="H218" s="123">
        <v>2.9208871812783792E-2</v>
      </c>
      <c r="I218" s="124">
        <v>0.72757509614385196</v>
      </c>
      <c r="J218" s="197">
        <v>7</v>
      </c>
      <c r="K218" s="195">
        <v>185</v>
      </c>
      <c r="L218" s="196">
        <v>225</v>
      </c>
      <c r="M218" s="196">
        <v>190</v>
      </c>
      <c r="N218" s="196">
        <v>210</v>
      </c>
      <c r="O218" s="196">
        <v>160</v>
      </c>
      <c r="P218" s="196">
        <v>140</v>
      </c>
      <c r="Q218" s="196">
        <v>100</v>
      </c>
      <c r="R218" s="196">
        <v>75</v>
      </c>
      <c r="S218" s="196">
        <v>225</v>
      </c>
      <c r="T218" s="197">
        <v>1520</v>
      </c>
      <c r="U218" s="122" t="s">
        <v>355</v>
      </c>
      <c r="V218" s="128" t="s">
        <v>355</v>
      </c>
      <c r="W218" s="128">
        <v>25</v>
      </c>
      <c r="X218" s="128">
        <v>15</v>
      </c>
      <c r="Y218" s="128">
        <v>1180</v>
      </c>
      <c r="Z218" s="128">
        <v>165</v>
      </c>
      <c r="AA218" s="128">
        <v>310</v>
      </c>
      <c r="AB218" s="128" t="s">
        <v>355</v>
      </c>
      <c r="AC218" s="129">
        <v>272300</v>
      </c>
      <c r="AD218" s="130">
        <v>190600</v>
      </c>
      <c r="AE218" s="131">
        <v>156900</v>
      </c>
    </row>
    <row r="219" spans="1:31">
      <c r="A219" s="116" t="s">
        <v>215</v>
      </c>
      <c r="B219" s="117" t="s">
        <v>594</v>
      </c>
      <c r="C219" s="118" t="s">
        <v>112</v>
      </c>
      <c r="D219" s="119" t="s">
        <v>360</v>
      </c>
      <c r="E219" s="120">
        <v>36773</v>
      </c>
      <c r="F219" s="121">
        <v>0.27558323403553736</v>
      </c>
      <c r="G219" s="122">
        <v>580</v>
      </c>
      <c r="H219" s="123">
        <v>2.4271641165374135E-2</v>
      </c>
      <c r="I219" s="124" t="s">
        <v>355</v>
      </c>
      <c r="J219" s="197" t="s">
        <v>355</v>
      </c>
      <c r="K219" s="195">
        <v>175</v>
      </c>
      <c r="L219" s="196">
        <v>220</v>
      </c>
      <c r="M219" s="196">
        <v>220</v>
      </c>
      <c r="N219" s="196">
        <v>275</v>
      </c>
      <c r="O219" s="196">
        <v>150</v>
      </c>
      <c r="P219" s="196">
        <v>150</v>
      </c>
      <c r="Q219" s="196">
        <v>115</v>
      </c>
      <c r="R219" s="196">
        <v>100</v>
      </c>
      <c r="S219" s="196">
        <v>300</v>
      </c>
      <c r="T219" s="197">
        <v>1705</v>
      </c>
      <c r="U219" s="122">
        <v>5</v>
      </c>
      <c r="V219" s="128">
        <v>5</v>
      </c>
      <c r="W219" s="128">
        <v>30</v>
      </c>
      <c r="X219" s="128">
        <v>20</v>
      </c>
      <c r="Y219" s="128">
        <v>1340</v>
      </c>
      <c r="Z219" s="128">
        <v>165</v>
      </c>
      <c r="AA219" s="128">
        <v>330</v>
      </c>
      <c r="AB219" s="128">
        <v>10</v>
      </c>
      <c r="AC219" s="129">
        <v>314700</v>
      </c>
      <c r="AD219" s="130">
        <v>186600</v>
      </c>
      <c r="AE219" s="131">
        <v>158500</v>
      </c>
    </row>
    <row r="220" spans="1:31" ht="15" customHeight="1">
      <c r="A220" s="116" t="s">
        <v>216</v>
      </c>
      <c r="B220" s="117" t="s">
        <v>595</v>
      </c>
      <c r="C220" s="118" t="s">
        <v>112</v>
      </c>
      <c r="D220" s="119" t="s">
        <v>361</v>
      </c>
      <c r="E220" s="120">
        <v>8649</v>
      </c>
      <c r="F220" s="121">
        <v>6.54389455923855E-2</v>
      </c>
      <c r="G220" s="122">
        <v>100</v>
      </c>
      <c r="H220" s="123">
        <v>1.968351987649556E-2</v>
      </c>
      <c r="I220" s="124" t="s">
        <v>355</v>
      </c>
      <c r="J220" s="197" t="s">
        <v>355</v>
      </c>
      <c r="K220" s="195">
        <v>35</v>
      </c>
      <c r="L220" s="196">
        <v>75</v>
      </c>
      <c r="M220" s="196">
        <v>40</v>
      </c>
      <c r="N220" s="196">
        <v>60</v>
      </c>
      <c r="O220" s="196">
        <v>45</v>
      </c>
      <c r="P220" s="196">
        <v>20</v>
      </c>
      <c r="Q220" s="196">
        <v>20</v>
      </c>
      <c r="R220" s="196">
        <v>25</v>
      </c>
      <c r="S220" s="196">
        <v>70</v>
      </c>
      <c r="T220" s="197">
        <v>390</v>
      </c>
      <c r="U220" s="122" t="s">
        <v>355</v>
      </c>
      <c r="V220" s="128" t="s">
        <v>355</v>
      </c>
      <c r="W220" s="128">
        <v>10</v>
      </c>
      <c r="X220" s="128" t="s">
        <v>355</v>
      </c>
      <c r="Y220" s="128">
        <v>315</v>
      </c>
      <c r="Z220" s="128">
        <v>30</v>
      </c>
      <c r="AA220" s="128">
        <v>65</v>
      </c>
      <c r="AB220" s="128" t="s">
        <v>355</v>
      </c>
      <c r="AC220" s="129">
        <v>238400</v>
      </c>
      <c r="AD220" s="130">
        <v>187700</v>
      </c>
      <c r="AE220" s="131">
        <v>156200</v>
      </c>
    </row>
    <row r="221" spans="1:31">
      <c r="A221" s="116" t="s">
        <v>217</v>
      </c>
      <c r="B221" s="117" t="s">
        <v>596</v>
      </c>
      <c r="C221" s="118" t="s">
        <v>112</v>
      </c>
      <c r="D221" s="119" t="s">
        <v>362</v>
      </c>
      <c r="E221" s="120">
        <v>51146</v>
      </c>
      <c r="F221" s="121">
        <v>0.43063788225784722</v>
      </c>
      <c r="G221" s="122">
        <v>605</v>
      </c>
      <c r="H221" s="123">
        <v>1.8895031075299041E-2</v>
      </c>
      <c r="I221" s="124">
        <v>0.85282651072124749</v>
      </c>
      <c r="J221" s="197">
        <v>21</v>
      </c>
      <c r="K221" s="195">
        <v>105</v>
      </c>
      <c r="L221" s="196">
        <v>385</v>
      </c>
      <c r="M221" s="196">
        <v>445</v>
      </c>
      <c r="N221" s="196">
        <v>390</v>
      </c>
      <c r="O221" s="196">
        <v>215</v>
      </c>
      <c r="P221" s="196">
        <v>200</v>
      </c>
      <c r="Q221" s="196">
        <v>200</v>
      </c>
      <c r="R221" s="196">
        <v>155</v>
      </c>
      <c r="S221" s="196">
        <v>575</v>
      </c>
      <c r="T221" s="197">
        <v>2665</v>
      </c>
      <c r="U221" s="122">
        <v>15</v>
      </c>
      <c r="V221" s="128">
        <v>10</v>
      </c>
      <c r="W221" s="128">
        <v>70</v>
      </c>
      <c r="X221" s="128">
        <v>50</v>
      </c>
      <c r="Y221" s="128">
        <v>2180</v>
      </c>
      <c r="Z221" s="128">
        <v>295</v>
      </c>
      <c r="AA221" s="128">
        <v>405</v>
      </c>
      <c r="AB221" s="128" t="s">
        <v>355</v>
      </c>
      <c r="AC221" s="129">
        <v>500800</v>
      </c>
      <c r="AD221" s="130">
        <v>279500</v>
      </c>
      <c r="AE221" s="131">
        <v>190600</v>
      </c>
    </row>
    <row r="222" spans="1:31" ht="15" customHeight="1">
      <c r="A222" s="116" t="s">
        <v>218</v>
      </c>
      <c r="B222" s="117" t="s">
        <v>597</v>
      </c>
      <c r="C222" s="118" t="s">
        <v>112</v>
      </c>
      <c r="D222" s="119" t="s">
        <v>360</v>
      </c>
      <c r="E222" s="120">
        <v>43354</v>
      </c>
      <c r="F222" s="121">
        <v>0.40078392944634983</v>
      </c>
      <c r="G222" s="122">
        <v>365</v>
      </c>
      <c r="H222" s="123">
        <v>1.3889951786944211E-2</v>
      </c>
      <c r="I222" s="124">
        <v>0.55925805098569237</v>
      </c>
      <c r="J222" s="197">
        <v>12</v>
      </c>
      <c r="K222" s="195">
        <v>245</v>
      </c>
      <c r="L222" s="196">
        <v>430</v>
      </c>
      <c r="M222" s="196">
        <v>485</v>
      </c>
      <c r="N222" s="196">
        <v>270</v>
      </c>
      <c r="O222" s="196">
        <v>185</v>
      </c>
      <c r="P222" s="196">
        <v>185</v>
      </c>
      <c r="Q222" s="196">
        <v>190</v>
      </c>
      <c r="R222" s="196">
        <v>140</v>
      </c>
      <c r="S222" s="196">
        <v>480</v>
      </c>
      <c r="T222" s="197">
        <v>2615</v>
      </c>
      <c r="U222" s="122">
        <v>5</v>
      </c>
      <c r="V222" s="128" t="s">
        <v>355</v>
      </c>
      <c r="W222" s="128">
        <v>50</v>
      </c>
      <c r="X222" s="128">
        <v>25</v>
      </c>
      <c r="Y222" s="128">
        <v>2080</v>
      </c>
      <c r="Z222" s="128">
        <v>230</v>
      </c>
      <c r="AA222" s="128">
        <v>475</v>
      </c>
      <c r="AB222" s="128">
        <v>5</v>
      </c>
      <c r="AC222" s="129">
        <v>494500</v>
      </c>
      <c r="AD222" s="130">
        <v>291900</v>
      </c>
      <c r="AE222" s="131">
        <v>204300</v>
      </c>
    </row>
    <row r="223" spans="1:31">
      <c r="A223" s="116" t="s">
        <v>219</v>
      </c>
      <c r="B223" s="117" t="s">
        <v>598</v>
      </c>
      <c r="C223" s="118" t="s">
        <v>38</v>
      </c>
      <c r="D223" s="119" t="s">
        <v>361</v>
      </c>
      <c r="E223" s="120">
        <v>3955</v>
      </c>
      <c r="F223" s="121">
        <v>4.6365224323278741E-2</v>
      </c>
      <c r="G223" s="122">
        <v>40</v>
      </c>
      <c r="H223" s="123">
        <v>1.5451664025356577E-2</v>
      </c>
      <c r="I223" s="124" t="s">
        <v>355</v>
      </c>
      <c r="J223" s="197" t="s">
        <v>355</v>
      </c>
      <c r="K223" s="195">
        <v>30</v>
      </c>
      <c r="L223" s="196">
        <v>60</v>
      </c>
      <c r="M223" s="196">
        <v>30</v>
      </c>
      <c r="N223" s="196">
        <v>40</v>
      </c>
      <c r="O223" s="196">
        <v>20</v>
      </c>
      <c r="P223" s="196">
        <v>20</v>
      </c>
      <c r="Q223" s="196">
        <v>25</v>
      </c>
      <c r="R223" s="196">
        <v>35</v>
      </c>
      <c r="S223" s="196">
        <v>55</v>
      </c>
      <c r="T223" s="197">
        <v>310</v>
      </c>
      <c r="U223" s="122" t="s">
        <v>355</v>
      </c>
      <c r="V223" s="128" t="s">
        <v>355</v>
      </c>
      <c r="W223" s="128">
        <v>5</v>
      </c>
      <c r="X223" s="128" t="s">
        <v>355</v>
      </c>
      <c r="Y223" s="128">
        <v>240</v>
      </c>
      <c r="Z223" s="128">
        <v>35</v>
      </c>
      <c r="AA223" s="128">
        <v>60</v>
      </c>
      <c r="AB223" s="128">
        <v>5</v>
      </c>
      <c r="AC223" s="129">
        <v>248100</v>
      </c>
      <c r="AD223" s="130">
        <v>140600</v>
      </c>
      <c r="AE223" s="131">
        <v>111900</v>
      </c>
    </row>
    <row r="224" spans="1:31" ht="15" customHeight="1">
      <c r="A224" s="116" t="s">
        <v>220</v>
      </c>
      <c r="B224" s="117" t="s">
        <v>599</v>
      </c>
      <c r="C224" s="118" t="s">
        <v>38</v>
      </c>
      <c r="D224" s="119" t="s">
        <v>360</v>
      </c>
      <c r="E224" s="120">
        <v>41551</v>
      </c>
      <c r="F224" s="121">
        <v>0.39410235981485697</v>
      </c>
      <c r="G224" s="122">
        <v>470</v>
      </c>
      <c r="H224" s="123">
        <v>1.733784878156519E-2</v>
      </c>
      <c r="I224" s="124">
        <v>0.98574461631786481</v>
      </c>
      <c r="J224" s="197">
        <v>13</v>
      </c>
      <c r="K224" s="195">
        <v>190</v>
      </c>
      <c r="L224" s="196">
        <v>355</v>
      </c>
      <c r="M224" s="196">
        <v>270</v>
      </c>
      <c r="N224" s="196">
        <v>265</v>
      </c>
      <c r="O224" s="196">
        <v>165</v>
      </c>
      <c r="P224" s="196">
        <v>145</v>
      </c>
      <c r="Q224" s="196">
        <v>155</v>
      </c>
      <c r="R224" s="196">
        <v>125</v>
      </c>
      <c r="S224" s="196">
        <v>315</v>
      </c>
      <c r="T224" s="197">
        <v>1990</v>
      </c>
      <c r="U224" s="122" t="s">
        <v>355</v>
      </c>
      <c r="V224" s="128" t="s">
        <v>355</v>
      </c>
      <c r="W224" s="128">
        <v>25</v>
      </c>
      <c r="X224" s="128">
        <v>15</v>
      </c>
      <c r="Y224" s="128">
        <v>1630</v>
      </c>
      <c r="Z224" s="128">
        <v>165</v>
      </c>
      <c r="AA224" s="128">
        <v>330</v>
      </c>
      <c r="AB224" s="128" t="s">
        <v>355</v>
      </c>
      <c r="AC224" s="129">
        <v>266500</v>
      </c>
      <c r="AD224" s="130">
        <v>152500</v>
      </c>
      <c r="AE224" s="131">
        <v>134100</v>
      </c>
    </row>
    <row r="225" spans="1:31">
      <c r="A225" s="116" t="s">
        <v>221</v>
      </c>
      <c r="B225" s="117" t="s">
        <v>600</v>
      </c>
      <c r="C225" s="118" t="s">
        <v>38</v>
      </c>
      <c r="D225" s="119" t="s">
        <v>360</v>
      </c>
      <c r="E225" s="120">
        <v>18056</v>
      </c>
      <c r="F225" s="121">
        <v>0.23574879227053139</v>
      </c>
      <c r="G225" s="122">
        <v>180</v>
      </c>
      <c r="H225" s="123">
        <v>1.600643834391487E-2</v>
      </c>
      <c r="I225" s="124" t="s">
        <v>355</v>
      </c>
      <c r="J225" s="197" t="s">
        <v>355</v>
      </c>
      <c r="K225" s="195">
        <v>150</v>
      </c>
      <c r="L225" s="196">
        <v>145</v>
      </c>
      <c r="M225" s="196">
        <v>125</v>
      </c>
      <c r="N225" s="196">
        <v>110</v>
      </c>
      <c r="O225" s="196">
        <v>80</v>
      </c>
      <c r="P225" s="196">
        <v>65</v>
      </c>
      <c r="Q225" s="196">
        <v>65</v>
      </c>
      <c r="R225" s="196">
        <v>60</v>
      </c>
      <c r="S225" s="196">
        <v>175</v>
      </c>
      <c r="T225" s="197">
        <v>975</v>
      </c>
      <c r="U225" s="122">
        <v>5</v>
      </c>
      <c r="V225" s="128" t="s">
        <v>355</v>
      </c>
      <c r="W225" s="128">
        <v>25</v>
      </c>
      <c r="X225" s="128">
        <v>15</v>
      </c>
      <c r="Y225" s="128">
        <v>790</v>
      </c>
      <c r="Z225" s="128">
        <v>115</v>
      </c>
      <c r="AA225" s="128">
        <v>155</v>
      </c>
      <c r="AB225" s="128" t="s">
        <v>355</v>
      </c>
      <c r="AC225" s="129">
        <v>271800</v>
      </c>
      <c r="AD225" s="130">
        <v>150500</v>
      </c>
      <c r="AE225" s="131">
        <v>116700</v>
      </c>
    </row>
    <row r="226" spans="1:31" ht="15" customHeight="1">
      <c r="A226" s="116" t="s">
        <v>222</v>
      </c>
      <c r="B226" s="117" t="s">
        <v>601</v>
      </c>
      <c r="C226" s="118" t="s">
        <v>38</v>
      </c>
      <c r="D226" s="119" t="s">
        <v>361</v>
      </c>
      <c r="E226" s="120">
        <v>6945</v>
      </c>
      <c r="F226" s="121">
        <v>8.561179458100146E-2</v>
      </c>
      <c r="G226" s="122">
        <v>160</v>
      </c>
      <c r="H226" s="123">
        <v>3.6068530207394048E-2</v>
      </c>
      <c r="I226" s="124">
        <v>2.1276595744680851</v>
      </c>
      <c r="J226" s="197">
        <v>6</v>
      </c>
      <c r="K226" s="195">
        <v>35</v>
      </c>
      <c r="L226" s="196">
        <v>85</v>
      </c>
      <c r="M226" s="196">
        <v>30</v>
      </c>
      <c r="N226" s="196">
        <v>30</v>
      </c>
      <c r="O226" s="196">
        <v>30</v>
      </c>
      <c r="P226" s="196">
        <v>25</v>
      </c>
      <c r="Q226" s="196">
        <v>25</v>
      </c>
      <c r="R226" s="196">
        <v>50</v>
      </c>
      <c r="S226" s="196">
        <v>65</v>
      </c>
      <c r="T226" s="197">
        <v>380</v>
      </c>
      <c r="U226" s="122" t="s">
        <v>355</v>
      </c>
      <c r="V226" s="128" t="s">
        <v>355</v>
      </c>
      <c r="W226" s="128">
        <v>15</v>
      </c>
      <c r="X226" s="128">
        <v>10</v>
      </c>
      <c r="Y226" s="128">
        <v>310</v>
      </c>
      <c r="Z226" s="128">
        <v>55</v>
      </c>
      <c r="AA226" s="128">
        <v>50</v>
      </c>
      <c r="AB226" s="128" t="s">
        <v>355</v>
      </c>
      <c r="AC226" s="129">
        <v>185600</v>
      </c>
      <c r="AD226" s="130">
        <v>136900</v>
      </c>
      <c r="AE226" s="131">
        <v>78600</v>
      </c>
    </row>
    <row r="227" spans="1:31">
      <c r="A227" s="116" t="s">
        <v>223</v>
      </c>
      <c r="B227" s="117" t="s">
        <v>602</v>
      </c>
      <c r="C227" s="118" t="s">
        <v>38</v>
      </c>
      <c r="D227" s="119" t="s">
        <v>360</v>
      </c>
      <c r="E227" s="120">
        <v>39203</v>
      </c>
      <c r="F227" s="121">
        <v>0.27790537762465795</v>
      </c>
      <c r="G227" s="122">
        <v>300</v>
      </c>
      <c r="H227" s="123">
        <v>1.1627453275586249E-2</v>
      </c>
      <c r="I227" s="124">
        <v>0.73793930449220546</v>
      </c>
      <c r="J227" s="197">
        <v>8</v>
      </c>
      <c r="K227" s="195">
        <v>425</v>
      </c>
      <c r="L227" s="196">
        <v>290</v>
      </c>
      <c r="M227" s="196">
        <v>245</v>
      </c>
      <c r="N227" s="196">
        <v>210</v>
      </c>
      <c r="O227" s="196">
        <v>175</v>
      </c>
      <c r="P227" s="196">
        <v>160</v>
      </c>
      <c r="Q227" s="196">
        <v>105</v>
      </c>
      <c r="R227" s="196">
        <v>85</v>
      </c>
      <c r="S227" s="196">
        <v>285</v>
      </c>
      <c r="T227" s="197">
        <v>1990</v>
      </c>
      <c r="U227" s="122" t="s">
        <v>355</v>
      </c>
      <c r="V227" s="128" t="s">
        <v>355</v>
      </c>
      <c r="W227" s="128">
        <v>35</v>
      </c>
      <c r="X227" s="128">
        <v>25</v>
      </c>
      <c r="Y227" s="128">
        <v>1500</v>
      </c>
      <c r="Z227" s="128">
        <v>230</v>
      </c>
      <c r="AA227" s="128">
        <v>450</v>
      </c>
      <c r="AB227" s="128">
        <v>5</v>
      </c>
      <c r="AC227" s="129">
        <v>280800</v>
      </c>
      <c r="AD227" s="130">
        <v>176500</v>
      </c>
      <c r="AE227" s="131">
        <v>157600</v>
      </c>
    </row>
    <row r="228" spans="1:31">
      <c r="A228" s="116" t="s">
        <v>224</v>
      </c>
      <c r="B228" s="117" t="s">
        <v>603</v>
      </c>
      <c r="C228" s="118" t="s">
        <v>38</v>
      </c>
      <c r="D228" s="119" t="s">
        <v>361</v>
      </c>
      <c r="E228" s="120">
        <v>12979</v>
      </c>
      <c r="F228" s="121">
        <v>0.14536921922426441</v>
      </c>
      <c r="G228" s="122">
        <v>105</v>
      </c>
      <c r="H228" s="123">
        <v>1.2483652360004757E-2</v>
      </c>
      <c r="I228" s="124" t="s">
        <v>355</v>
      </c>
      <c r="J228" s="197" t="s">
        <v>355</v>
      </c>
      <c r="K228" s="195">
        <v>140</v>
      </c>
      <c r="L228" s="196">
        <v>105</v>
      </c>
      <c r="M228" s="196">
        <v>60</v>
      </c>
      <c r="N228" s="196">
        <v>85</v>
      </c>
      <c r="O228" s="196">
        <v>50</v>
      </c>
      <c r="P228" s="196">
        <v>30</v>
      </c>
      <c r="Q228" s="196">
        <v>45</v>
      </c>
      <c r="R228" s="196">
        <v>55</v>
      </c>
      <c r="S228" s="196">
        <v>85</v>
      </c>
      <c r="T228" s="197">
        <v>655</v>
      </c>
      <c r="U228" s="122" t="s">
        <v>355</v>
      </c>
      <c r="V228" s="128" t="s">
        <v>355</v>
      </c>
      <c r="W228" s="128">
        <v>10</v>
      </c>
      <c r="X228" s="128" t="s">
        <v>355</v>
      </c>
      <c r="Y228" s="128">
        <v>470</v>
      </c>
      <c r="Z228" s="128">
        <v>40</v>
      </c>
      <c r="AA228" s="128">
        <v>175</v>
      </c>
      <c r="AB228" s="128" t="s">
        <v>355</v>
      </c>
      <c r="AC228" s="129">
        <v>275400</v>
      </c>
      <c r="AD228" s="130">
        <v>180000</v>
      </c>
      <c r="AE228" s="131">
        <v>125400</v>
      </c>
    </row>
    <row r="229" spans="1:31" ht="15" customHeight="1">
      <c r="A229" s="116" t="s">
        <v>225</v>
      </c>
      <c r="B229" s="117" t="s">
        <v>604</v>
      </c>
      <c r="C229" s="118" t="s">
        <v>38</v>
      </c>
      <c r="D229" s="119" t="s">
        <v>358</v>
      </c>
      <c r="E229" s="120">
        <v>8529</v>
      </c>
      <c r="F229" s="121">
        <v>6.3139893841472894E-2</v>
      </c>
      <c r="G229" s="122">
        <v>40</v>
      </c>
      <c r="H229" s="123">
        <v>7.5187969924812026E-3</v>
      </c>
      <c r="I229" s="124" t="s">
        <v>355</v>
      </c>
      <c r="J229" s="197" t="s">
        <v>355</v>
      </c>
      <c r="K229" s="195">
        <v>160</v>
      </c>
      <c r="L229" s="196">
        <v>105</v>
      </c>
      <c r="M229" s="196">
        <v>65</v>
      </c>
      <c r="N229" s="196">
        <v>95</v>
      </c>
      <c r="O229" s="196">
        <v>40</v>
      </c>
      <c r="P229" s="196">
        <v>45</v>
      </c>
      <c r="Q229" s="196">
        <v>40</v>
      </c>
      <c r="R229" s="196">
        <v>40</v>
      </c>
      <c r="S229" s="196">
        <v>95</v>
      </c>
      <c r="T229" s="197">
        <v>695</v>
      </c>
      <c r="U229" s="122" t="s">
        <v>355</v>
      </c>
      <c r="V229" s="128" t="s">
        <v>355</v>
      </c>
      <c r="W229" s="128">
        <v>15</v>
      </c>
      <c r="X229" s="128">
        <v>10</v>
      </c>
      <c r="Y229" s="128">
        <v>495</v>
      </c>
      <c r="Z229" s="128">
        <v>55</v>
      </c>
      <c r="AA229" s="128">
        <v>185</v>
      </c>
      <c r="AB229" s="128" t="s">
        <v>355</v>
      </c>
      <c r="AC229" s="129">
        <v>319300</v>
      </c>
      <c r="AD229" s="130">
        <v>193100</v>
      </c>
      <c r="AE229" s="131">
        <v>128900</v>
      </c>
    </row>
    <row r="230" spans="1:31" ht="15" customHeight="1">
      <c r="A230" s="116" t="s">
        <v>226</v>
      </c>
      <c r="B230" s="117" t="s">
        <v>605</v>
      </c>
      <c r="C230" s="118" t="s">
        <v>38</v>
      </c>
      <c r="D230" s="119" t="s">
        <v>359</v>
      </c>
      <c r="E230" s="120">
        <v>38886</v>
      </c>
      <c r="F230" s="121">
        <v>0.67054076424334386</v>
      </c>
      <c r="G230" s="122">
        <v>250</v>
      </c>
      <c r="H230" s="123">
        <v>1.0253242742433602E-2</v>
      </c>
      <c r="I230" s="124">
        <v>0.66588979523888803</v>
      </c>
      <c r="J230" s="197">
        <v>12</v>
      </c>
      <c r="K230" s="195">
        <v>480</v>
      </c>
      <c r="L230" s="196">
        <v>400</v>
      </c>
      <c r="M230" s="196">
        <v>300</v>
      </c>
      <c r="N230" s="196">
        <v>235</v>
      </c>
      <c r="O230" s="196">
        <v>205</v>
      </c>
      <c r="P230" s="196">
        <v>140</v>
      </c>
      <c r="Q230" s="196">
        <v>145</v>
      </c>
      <c r="R230" s="196">
        <v>115</v>
      </c>
      <c r="S230" s="196">
        <v>350</v>
      </c>
      <c r="T230" s="197">
        <v>2365</v>
      </c>
      <c r="U230" s="122">
        <v>5</v>
      </c>
      <c r="V230" s="128" t="s">
        <v>355</v>
      </c>
      <c r="W230" s="128">
        <v>30</v>
      </c>
      <c r="X230" s="128">
        <v>15</v>
      </c>
      <c r="Y230" s="128">
        <v>1740</v>
      </c>
      <c r="Z230" s="128">
        <v>170</v>
      </c>
      <c r="AA230" s="128">
        <v>590</v>
      </c>
      <c r="AB230" s="128">
        <v>10</v>
      </c>
      <c r="AC230" s="129">
        <v>351900</v>
      </c>
      <c r="AD230" s="130">
        <v>208800</v>
      </c>
      <c r="AE230" s="131">
        <v>165000</v>
      </c>
    </row>
    <row r="231" spans="1:31">
      <c r="A231" s="116" t="s">
        <v>227</v>
      </c>
      <c r="B231" s="117" t="s">
        <v>606</v>
      </c>
      <c r="C231" s="118" t="s">
        <v>38</v>
      </c>
      <c r="D231" s="119" t="s">
        <v>361</v>
      </c>
      <c r="E231" s="120">
        <v>8533</v>
      </c>
      <c r="F231" s="121">
        <v>0.12660988782717075</v>
      </c>
      <c r="G231" s="122">
        <v>115</v>
      </c>
      <c r="H231" s="123">
        <v>1.9669277632724108E-2</v>
      </c>
      <c r="I231" s="124" t="s">
        <v>355</v>
      </c>
      <c r="J231" s="197" t="s">
        <v>355</v>
      </c>
      <c r="K231" s="195">
        <v>80</v>
      </c>
      <c r="L231" s="196">
        <v>80</v>
      </c>
      <c r="M231" s="196">
        <v>70</v>
      </c>
      <c r="N231" s="196">
        <v>75</v>
      </c>
      <c r="O231" s="196">
        <v>35</v>
      </c>
      <c r="P231" s="196">
        <v>35</v>
      </c>
      <c r="Q231" s="196">
        <v>40</v>
      </c>
      <c r="R231" s="196">
        <v>55</v>
      </c>
      <c r="S231" s="196">
        <v>90</v>
      </c>
      <c r="T231" s="197">
        <v>555</v>
      </c>
      <c r="U231" s="122" t="s">
        <v>355</v>
      </c>
      <c r="V231" s="128" t="s">
        <v>355</v>
      </c>
      <c r="W231" s="128">
        <v>10</v>
      </c>
      <c r="X231" s="128">
        <v>5</v>
      </c>
      <c r="Y231" s="128">
        <v>420</v>
      </c>
      <c r="Z231" s="128">
        <v>35</v>
      </c>
      <c r="AA231" s="128">
        <v>130</v>
      </c>
      <c r="AB231" s="128" t="s">
        <v>355</v>
      </c>
      <c r="AC231" s="129">
        <v>227200</v>
      </c>
      <c r="AD231" s="130">
        <v>129400</v>
      </c>
      <c r="AE231" s="131">
        <v>123400</v>
      </c>
    </row>
    <row r="232" spans="1:31" ht="15" customHeight="1">
      <c r="A232" s="116" t="s">
        <v>228</v>
      </c>
      <c r="B232" s="117" t="s">
        <v>607</v>
      </c>
      <c r="C232" s="118" t="s">
        <v>38</v>
      </c>
      <c r="D232" s="119" t="s">
        <v>358</v>
      </c>
      <c r="E232" s="120">
        <v>5759</v>
      </c>
      <c r="F232" s="121">
        <v>5.3152313357760571E-2</v>
      </c>
      <c r="G232" s="122">
        <v>60</v>
      </c>
      <c r="H232" s="123">
        <v>1.5756587883727247E-2</v>
      </c>
      <c r="I232" s="124" t="s">
        <v>355</v>
      </c>
      <c r="J232" s="197" t="s">
        <v>355</v>
      </c>
      <c r="K232" s="195">
        <v>90</v>
      </c>
      <c r="L232" s="196">
        <v>90</v>
      </c>
      <c r="M232" s="196">
        <v>50</v>
      </c>
      <c r="N232" s="196">
        <v>65</v>
      </c>
      <c r="O232" s="196">
        <v>30</v>
      </c>
      <c r="P232" s="196">
        <v>35</v>
      </c>
      <c r="Q232" s="196">
        <v>45</v>
      </c>
      <c r="R232" s="196">
        <v>25</v>
      </c>
      <c r="S232" s="196">
        <v>75</v>
      </c>
      <c r="T232" s="197">
        <v>505</v>
      </c>
      <c r="U232" s="122" t="s">
        <v>355</v>
      </c>
      <c r="V232" s="128" t="s">
        <v>355</v>
      </c>
      <c r="W232" s="128">
        <v>20</v>
      </c>
      <c r="X232" s="128">
        <v>15</v>
      </c>
      <c r="Y232" s="128">
        <v>375</v>
      </c>
      <c r="Z232" s="128">
        <v>35</v>
      </c>
      <c r="AA232" s="128">
        <v>105</v>
      </c>
      <c r="AB232" s="128" t="s">
        <v>355</v>
      </c>
      <c r="AC232" s="129">
        <v>240200</v>
      </c>
      <c r="AD232" s="130">
        <v>148600</v>
      </c>
      <c r="AE232" s="131">
        <v>115000</v>
      </c>
    </row>
    <row r="233" spans="1:31">
      <c r="A233" s="116" t="s">
        <v>229</v>
      </c>
      <c r="B233" s="117" t="s">
        <v>608</v>
      </c>
      <c r="C233" s="118" t="s">
        <v>38</v>
      </c>
      <c r="D233" s="119" t="s">
        <v>362</v>
      </c>
      <c r="E233" s="120">
        <v>44800</v>
      </c>
      <c r="F233" s="121">
        <v>0.40628655898863669</v>
      </c>
      <c r="G233" s="122">
        <v>445</v>
      </c>
      <c r="H233" s="123">
        <v>1.5938691803986473E-2</v>
      </c>
      <c r="I233" s="124">
        <v>1.6156670746634028</v>
      </c>
      <c r="J233" s="197">
        <v>33</v>
      </c>
      <c r="K233" s="195">
        <v>430</v>
      </c>
      <c r="L233" s="196">
        <v>495</v>
      </c>
      <c r="M233" s="196">
        <v>250</v>
      </c>
      <c r="N233" s="196">
        <v>320</v>
      </c>
      <c r="O233" s="196">
        <v>175</v>
      </c>
      <c r="P233" s="196">
        <v>155</v>
      </c>
      <c r="Q233" s="196">
        <v>185</v>
      </c>
      <c r="R233" s="196">
        <v>190</v>
      </c>
      <c r="S233" s="196">
        <v>455</v>
      </c>
      <c r="T233" s="197">
        <v>2660</v>
      </c>
      <c r="U233" s="122">
        <v>5</v>
      </c>
      <c r="V233" s="128">
        <v>5</v>
      </c>
      <c r="W233" s="128">
        <v>55</v>
      </c>
      <c r="X233" s="128">
        <v>30</v>
      </c>
      <c r="Y233" s="128">
        <v>2125</v>
      </c>
      <c r="Z233" s="128">
        <v>245</v>
      </c>
      <c r="AA233" s="128">
        <v>475</v>
      </c>
      <c r="AB233" s="128">
        <v>15</v>
      </c>
      <c r="AC233" s="129">
        <v>278600</v>
      </c>
      <c r="AD233" s="130">
        <v>168700</v>
      </c>
      <c r="AE233" s="131">
        <v>144100</v>
      </c>
    </row>
    <row r="234" spans="1:31" ht="15" customHeight="1">
      <c r="A234" s="116" t="s">
        <v>230</v>
      </c>
      <c r="B234" s="117" t="s">
        <v>609</v>
      </c>
      <c r="C234" s="118" t="s">
        <v>38</v>
      </c>
      <c r="D234" s="119" t="s">
        <v>360</v>
      </c>
      <c r="E234" s="120">
        <v>31940</v>
      </c>
      <c r="F234" s="121">
        <v>0.28673770771426776</v>
      </c>
      <c r="G234" s="122">
        <v>200</v>
      </c>
      <c r="H234" s="123">
        <v>1.0511931041732366E-2</v>
      </c>
      <c r="I234" s="124">
        <v>0.65423617926071309</v>
      </c>
      <c r="J234" s="197">
        <v>6</v>
      </c>
      <c r="K234" s="195">
        <v>385</v>
      </c>
      <c r="L234" s="196">
        <v>315</v>
      </c>
      <c r="M234" s="196">
        <v>155</v>
      </c>
      <c r="N234" s="196">
        <v>215</v>
      </c>
      <c r="O234" s="196">
        <v>145</v>
      </c>
      <c r="P234" s="196">
        <v>120</v>
      </c>
      <c r="Q234" s="196">
        <v>90</v>
      </c>
      <c r="R234" s="196">
        <v>85</v>
      </c>
      <c r="S234" s="196">
        <v>250</v>
      </c>
      <c r="T234" s="197">
        <v>1765</v>
      </c>
      <c r="U234" s="122" t="s">
        <v>355</v>
      </c>
      <c r="V234" s="128" t="s">
        <v>355</v>
      </c>
      <c r="W234" s="128">
        <v>20</v>
      </c>
      <c r="X234" s="128">
        <v>10</v>
      </c>
      <c r="Y234" s="128">
        <v>1300</v>
      </c>
      <c r="Z234" s="128">
        <v>155</v>
      </c>
      <c r="AA234" s="128">
        <v>440</v>
      </c>
      <c r="AB234" s="128" t="s">
        <v>355</v>
      </c>
      <c r="AC234" s="129">
        <v>277000</v>
      </c>
      <c r="AD234" s="130">
        <v>169900</v>
      </c>
      <c r="AE234" s="131">
        <v>143000</v>
      </c>
    </row>
    <row r="235" spans="1:31">
      <c r="A235" s="116" t="s">
        <v>231</v>
      </c>
      <c r="B235" s="117" t="s">
        <v>610</v>
      </c>
      <c r="C235" s="118" t="s">
        <v>91</v>
      </c>
      <c r="D235" s="119" t="s">
        <v>358</v>
      </c>
      <c r="E235" s="120">
        <v>17838</v>
      </c>
      <c r="F235" s="121">
        <v>0.18972357239340149</v>
      </c>
      <c r="G235" s="122">
        <v>190</v>
      </c>
      <c r="H235" s="123">
        <v>1.6940037644528099E-2</v>
      </c>
      <c r="I235" s="124" t="s">
        <v>355</v>
      </c>
      <c r="J235" s="197" t="s">
        <v>355</v>
      </c>
      <c r="K235" s="195">
        <v>75</v>
      </c>
      <c r="L235" s="196">
        <v>115</v>
      </c>
      <c r="M235" s="196">
        <v>90</v>
      </c>
      <c r="N235" s="196">
        <v>125</v>
      </c>
      <c r="O235" s="196">
        <v>40</v>
      </c>
      <c r="P235" s="196">
        <v>55</v>
      </c>
      <c r="Q235" s="196">
        <v>45</v>
      </c>
      <c r="R235" s="196">
        <v>60</v>
      </c>
      <c r="S235" s="196">
        <v>120</v>
      </c>
      <c r="T235" s="197">
        <v>720</v>
      </c>
      <c r="U235" s="122" t="s">
        <v>355</v>
      </c>
      <c r="V235" s="128" t="s">
        <v>355</v>
      </c>
      <c r="W235" s="128">
        <v>10</v>
      </c>
      <c r="X235" s="128">
        <v>10</v>
      </c>
      <c r="Y235" s="128">
        <v>545</v>
      </c>
      <c r="Z235" s="128">
        <v>50</v>
      </c>
      <c r="AA235" s="128">
        <v>165</v>
      </c>
      <c r="AB235" s="128" t="s">
        <v>355</v>
      </c>
      <c r="AC235" s="129">
        <v>218100</v>
      </c>
      <c r="AD235" s="130">
        <v>147600</v>
      </c>
      <c r="AE235" s="131">
        <v>125100</v>
      </c>
    </row>
    <row r="236" spans="1:31" ht="15" customHeight="1">
      <c r="A236" s="116" t="s">
        <v>232</v>
      </c>
      <c r="B236" s="117" t="s">
        <v>611</v>
      </c>
      <c r="C236" s="118" t="s">
        <v>91</v>
      </c>
      <c r="D236" s="119" t="s">
        <v>361</v>
      </c>
      <c r="E236" s="120">
        <v>41953</v>
      </c>
      <c r="F236" s="121">
        <v>0.25147608001102939</v>
      </c>
      <c r="G236" s="122">
        <v>415</v>
      </c>
      <c r="H236" s="123">
        <v>1.5485984439563711E-2</v>
      </c>
      <c r="I236" s="124">
        <v>0.63474151914803589</v>
      </c>
      <c r="J236" s="197">
        <v>9</v>
      </c>
      <c r="K236" s="195">
        <v>140</v>
      </c>
      <c r="L236" s="196">
        <v>310</v>
      </c>
      <c r="M236" s="196">
        <v>255</v>
      </c>
      <c r="N236" s="196">
        <v>275</v>
      </c>
      <c r="O236" s="196">
        <v>150</v>
      </c>
      <c r="P236" s="196">
        <v>160</v>
      </c>
      <c r="Q236" s="196">
        <v>135</v>
      </c>
      <c r="R236" s="196">
        <v>145</v>
      </c>
      <c r="S236" s="196">
        <v>320</v>
      </c>
      <c r="T236" s="197">
        <v>1890</v>
      </c>
      <c r="U236" s="122" t="s">
        <v>355</v>
      </c>
      <c r="V236" s="128" t="s">
        <v>355</v>
      </c>
      <c r="W236" s="128">
        <v>25</v>
      </c>
      <c r="X236" s="128">
        <v>15</v>
      </c>
      <c r="Y236" s="128">
        <v>1545</v>
      </c>
      <c r="Z236" s="128">
        <v>170</v>
      </c>
      <c r="AA236" s="128">
        <v>320</v>
      </c>
      <c r="AB236" s="128" t="s">
        <v>355</v>
      </c>
      <c r="AC236" s="129">
        <v>295800</v>
      </c>
      <c r="AD236" s="130">
        <v>170900</v>
      </c>
      <c r="AE236" s="131">
        <v>154400</v>
      </c>
    </row>
    <row r="237" spans="1:31">
      <c r="A237" s="116" t="s">
        <v>233</v>
      </c>
      <c r="B237" s="117" t="s">
        <v>612</v>
      </c>
      <c r="C237" s="118" t="s">
        <v>91</v>
      </c>
      <c r="D237" s="119" t="s">
        <v>359</v>
      </c>
      <c r="E237" s="120">
        <v>56637</v>
      </c>
      <c r="F237" s="121">
        <v>0.67415369232966715</v>
      </c>
      <c r="G237" s="122">
        <v>485</v>
      </c>
      <c r="H237" s="123">
        <v>1.3655226558995065E-2</v>
      </c>
      <c r="I237" s="124">
        <v>1.1061476281642204</v>
      </c>
      <c r="J237" s="197">
        <v>26</v>
      </c>
      <c r="K237" s="195">
        <v>485</v>
      </c>
      <c r="L237" s="196">
        <v>525</v>
      </c>
      <c r="M237" s="196">
        <v>525</v>
      </c>
      <c r="N237" s="196">
        <v>350</v>
      </c>
      <c r="O237" s="196">
        <v>250</v>
      </c>
      <c r="P237" s="196">
        <v>195</v>
      </c>
      <c r="Q237" s="196">
        <v>250</v>
      </c>
      <c r="R237" s="196">
        <v>200</v>
      </c>
      <c r="S237" s="196">
        <v>685</v>
      </c>
      <c r="T237" s="197">
        <v>3460</v>
      </c>
      <c r="U237" s="122">
        <v>10</v>
      </c>
      <c r="V237" s="128">
        <v>10</v>
      </c>
      <c r="W237" s="128">
        <v>70</v>
      </c>
      <c r="X237" s="128">
        <v>45</v>
      </c>
      <c r="Y237" s="128">
        <v>2545</v>
      </c>
      <c r="Z237" s="128">
        <v>240</v>
      </c>
      <c r="AA237" s="128">
        <v>840</v>
      </c>
      <c r="AB237" s="128">
        <v>10</v>
      </c>
      <c r="AC237" s="129">
        <v>326500</v>
      </c>
      <c r="AD237" s="130">
        <v>169500</v>
      </c>
      <c r="AE237" s="131">
        <v>162900</v>
      </c>
    </row>
    <row r="238" spans="1:31" ht="15" customHeight="1">
      <c r="A238" s="116" t="s">
        <v>234</v>
      </c>
      <c r="B238" s="117" t="s">
        <v>613</v>
      </c>
      <c r="C238" s="118" t="s">
        <v>91</v>
      </c>
      <c r="D238" s="119" t="s">
        <v>360</v>
      </c>
      <c r="E238" s="120">
        <v>29673</v>
      </c>
      <c r="F238" s="121">
        <v>0.28237947507660682</v>
      </c>
      <c r="G238" s="122">
        <v>285</v>
      </c>
      <c r="H238" s="123">
        <v>1.5293164009727101E-2</v>
      </c>
      <c r="I238" s="124">
        <v>0.88593576965669996</v>
      </c>
      <c r="J238" s="197">
        <v>8</v>
      </c>
      <c r="K238" s="195">
        <v>230</v>
      </c>
      <c r="L238" s="196">
        <v>225</v>
      </c>
      <c r="M238" s="196">
        <v>200</v>
      </c>
      <c r="N238" s="196">
        <v>175</v>
      </c>
      <c r="O238" s="196">
        <v>135</v>
      </c>
      <c r="P238" s="196">
        <v>95</v>
      </c>
      <c r="Q238" s="196">
        <v>105</v>
      </c>
      <c r="R238" s="196">
        <v>125</v>
      </c>
      <c r="S238" s="196">
        <v>305</v>
      </c>
      <c r="T238" s="197">
        <v>1590</v>
      </c>
      <c r="U238" s="122">
        <v>5</v>
      </c>
      <c r="V238" s="128" t="s">
        <v>355</v>
      </c>
      <c r="W238" s="128">
        <v>25</v>
      </c>
      <c r="X238" s="128">
        <v>15</v>
      </c>
      <c r="Y238" s="128">
        <v>1215</v>
      </c>
      <c r="Z238" s="128">
        <v>120</v>
      </c>
      <c r="AA238" s="128">
        <v>350</v>
      </c>
      <c r="AB238" s="128">
        <v>5</v>
      </c>
      <c r="AC238" s="129">
        <v>304400</v>
      </c>
      <c r="AD238" s="130">
        <v>159000</v>
      </c>
      <c r="AE238" s="131">
        <v>141900</v>
      </c>
    </row>
    <row r="239" spans="1:31" ht="15" customHeight="1">
      <c r="A239" s="116" t="s">
        <v>235</v>
      </c>
      <c r="B239" s="117" t="s">
        <v>614</v>
      </c>
      <c r="C239" s="118" t="s">
        <v>91</v>
      </c>
      <c r="D239" s="119" t="s">
        <v>359</v>
      </c>
      <c r="E239" s="120">
        <v>22914</v>
      </c>
      <c r="F239" s="121">
        <v>0.46314300151591714</v>
      </c>
      <c r="G239" s="122">
        <v>210</v>
      </c>
      <c r="H239" s="123">
        <v>1.4641288433382138E-2</v>
      </c>
      <c r="I239" s="124" t="s">
        <v>355</v>
      </c>
      <c r="J239" s="197" t="s">
        <v>355</v>
      </c>
      <c r="K239" s="195">
        <v>325</v>
      </c>
      <c r="L239" s="196">
        <v>180</v>
      </c>
      <c r="M239" s="196">
        <v>220</v>
      </c>
      <c r="N239" s="196">
        <v>185</v>
      </c>
      <c r="O239" s="196">
        <v>105</v>
      </c>
      <c r="P239" s="196">
        <v>90</v>
      </c>
      <c r="Q239" s="196">
        <v>115</v>
      </c>
      <c r="R239" s="196">
        <v>110</v>
      </c>
      <c r="S239" s="196">
        <v>215</v>
      </c>
      <c r="T239" s="197">
        <v>1545</v>
      </c>
      <c r="U239" s="122" t="s">
        <v>355</v>
      </c>
      <c r="V239" s="128" t="s">
        <v>355</v>
      </c>
      <c r="W239" s="128">
        <v>20</v>
      </c>
      <c r="X239" s="128">
        <v>10</v>
      </c>
      <c r="Y239" s="128">
        <v>1125</v>
      </c>
      <c r="Z239" s="128">
        <v>95</v>
      </c>
      <c r="AA239" s="128">
        <v>400</v>
      </c>
      <c r="AB239" s="128" t="s">
        <v>355</v>
      </c>
      <c r="AC239" s="129">
        <v>312700</v>
      </c>
      <c r="AD239" s="130">
        <v>185800</v>
      </c>
      <c r="AE239" s="131">
        <v>148100</v>
      </c>
    </row>
    <row r="240" spans="1:31">
      <c r="A240" s="116" t="s">
        <v>236</v>
      </c>
      <c r="B240" s="117" t="s">
        <v>615</v>
      </c>
      <c r="C240" s="118" t="s">
        <v>91</v>
      </c>
      <c r="D240" s="119" t="s">
        <v>362</v>
      </c>
      <c r="E240" s="120">
        <v>37053</v>
      </c>
      <c r="F240" s="121">
        <v>0.40814910280559136</v>
      </c>
      <c r="G240" s="122">
        <v>570</v>
      </c>
      <c r="H240" s="123">
        <v>2.4342497233807131E-2</v>
      </c>
      <c r="I240" s="124">
        <v>0.9265157218136546</v>
      </c>
      <c r="J240" s="197">
        <v>16</v>
      </c>
      <c r="K240" s="195">
        <v>155</v>
      </c>
      <c r="L240" s="196">
        <v>390</v>
      </c>
      <c r="M240" s="196">
        <v>300</v>
      </c>
      <c r="N240" s="196">
        <v>255</v>
      </c>
      <c r="O240" s="196">
        <v>180</v>
      </c>
      <c r="P240" s="196">
        <v>145</v>
      </c>
      <c r="Q240" s="196">
        <v>160</v>
      </c>
      <c r="R240" s="196">
        <v>160</v>
      </c>
      <c r="S240" s="196">
        <v>500</v>
      </c>
      <c r="T240" s="197">
        <v>2250</v>
      </c>
      <c r="U240" s="122">
        <v>20</v>
      </c>
      <c r="V240" s="128">
        <v>15</v>
      </c>
      <c r="W240" s="128">
        <v>95</v>
      </c>
      <c r="X240" s="128">
        <v>65</v>
      </c>
      <c r="Y240" s="128">
        <v>1770</v>
      </c>
      <c r="Z240" s="128">
        <v>295</v>
      </c>
      <c r="AA240" s="128">
        <v>370</v>
      </c>
      <c r="AB240" s="128">
        <v>5</v>
      </c>
      <c r="AC240" s="129">
        <v>242400</v>
      </c>
      <c r="AD240" s="130">
        <v>141700</v>
      </c>
      <c r="AE240" s="131">
        <v>118000</v>
      </c>
    </row>
    <row r="241" spans="1:31" ht="15" customHeight="1">
      <c r="A241" s="116" t="s">
        <v>237</v>
      </c>
      <c r="B241" s="117" t="s">
        <v>616</v>
      </c>
      <c r="C241" s="118" t="s">
        <v>91</v>
      </c>
      <c r="D241" s="119" t="s">
        <v>358</v>
      </c>
      <c r="E241" s="120" t="s">
        <v>376</v>
      </c>
      <c r="F241" s="121">
        <v>0</v>
      </c>
      <c r="G241" s="122" t="s">
        <v>355</v>
      </c>
      <c r="H241" s="123" t="s">
        <v>355</v>
      </c>
      <c r="I241" s="124" t="s">
        <v>355</v>
      </c>
      <c r="J241" s="197" t="s">
        <v>355</v>
      </c>
      <c r="K241" s="195" t="s">
        <v>355</v>
      </c>
      <c r="L241" s="196" t="s">
        <v>355</v>
      </c>
      <c r="M241" s="196" t="s">
        <v>355</v>
      </c>
      <c r="N241" s="196" t="s">
        <v>355</v>
      </c>
      <c r="O241" s="196" t="s">
        <v>355</v>
      </c>
      <c r="P241" s="196" t="s">
        <v>355</v>
      </c>
      <c r="Q241" s="196" t="s">
        <v>355</v>
      </c>
      <c r="R241" s="196" t="s">
        <v>355</v>
      </c>
      <c r="S241" s="196" t="s">
        <v>355</v>
      </c>
      <c r="T241" s="197" t="s">
        <v>355</v>
      </c>
      <c r="U241" s="122" t="s">
        <v>355</v>
      </c>
      <c r="V241" s="128" t="s">
        <v>355</v>
      </c>
      <c r="W241" s="128" t="s">
        <v>355</v>
      </c>
      <c r="X241" s="128" t="s">
        <v>355</v>
      </c>
      <c r="Y241" s="128" t="s">
        <v>355</v>
      </c>
      <c r="Z241" s="128" t="s">
        <v>355</v>
      </c>
      <c r="AA241" s="128" t="s">
        <v>355</v>
      </c>
      <c r="AB241" s="128" t="s">
        <v>355</v>
      </c>
      <c r="AC241" s="129" t="s">
        <v>355</v>
      </c>
      <c r="AD241" s="130" t="s">
        <v>355</v>
      </c>
      <c r="AE241" s="131" t="s">
        <v>355</v>
      </c>
    </row>
    <row r="242" spans="1:31">
      <c r="A242" s="116" t="s">
        <v>238</v>
      </c>
      <c r="B242" s="117" t="s">
        <v>617</v>
      </c>
      <c r="C242" s="118" t="s">
        <v>91</v>
      </c>
      <c r="D242" s="119" t="s">
        <v>360</v>
      </c>
      <c r="E242" s="120">
        <v>21941</v>
      </c>
      <c r="F242" s="121">
        <v>0.37161681514853834</v>
      </c>
      <c r="G242" s="122">
        <v>360</v>
      </c>
      <c r="H242" s="123">
        <v>2.7733088178962691E-2</v>
      </c>
      <c r="I242" s="124" t="s">
        <v>355</v>
      </c>
      <c r="J242" s="197" t="s">
        <v>355</v>
      </c>
      <c r="K242" s="195">
        <v>300</v>
      </c>
      <c r="L242" s="196">
        <v>185</v>
      </c>
      <c r="M242" s="196">
        <v>80</v>
      </c>
      <c r="N242" s="196">
        <v>105</v>
      </c>
      <c r="O242" s="196">
        <v>65</v>
      </c>
      <c r="P242" s="196">
        <v>75</v>
      </c>
      <c r="Q242" s="196">
        <v>85</v>
      </c>
      <c r="R242" s="196">
        <v>65</v>
      </c>
      <c r="S242" s="196">
        <v>160</v>
      </c>
      <c r="T242" s="197">
        <v>1120</v>
      </c>
      <c r="U242" s="122">
        <v>5</v>
      </c>
      <c r="V242" s="128" t="s">
        <v>355</v>
      </c>
      <c r="W242" s="128">
        <v>30</v>
      </c>
      <c r="X242" s="128">
        <v>15</v>
      </c>
      <c r="Y242" s="128">
        <v>805</v>
      </c>
      <c r="Z242" s="128">
        <v>95</v>
      </c>
      <c r="AA242" s="128">
        <v>275</v>
      </c>
      <c r="AB242" s="128">
        <v>10</v>
      </c>
      <c r="AC242" s="129">
        <v>176200</v>
      </c>
      <c r="AD242" s="130">
        <v>110100</v>
      </c>
      <c r="AE242" s="131">
        <v>100400</v>
      </c>
    </row>
    <row r="243" spans="1:31" ht="15" customHeight="1">
      <c r="A243" s="116" t="s">
        <v>239</v>
      </c>
      <c r="B243" s="117" t="s">
        <v>618</v>
      </c>
      <c r="C243" s="118" t="s">
        <v>91</v>
      </c>
      <c r="D243" s="119" t="s">
        <v>359</v>
      </c>
      <c r="E243" s="120">
        <v>88335</v>
      </c>
      <c r="F243" s="121">
        <v>0.62368939442079174</v>
      </c>
      <c r="G243" s="122">
        <v>1390</v>
      </c>
      <c r="H243" s="123">
        <v>2.6472269868496285E-2</v>
      </c>
      <c r="I243" s="124">
        <v>0.57450253303389565</v>
      </c>
      <c r="J243" s="197">
        <v>11</v>
      </c>
      <c r="K243" s="195">
        <v>1045</v>
      </c>
      <c r="L243" s="196">
        <v>720</v>
      </c>
      <c r="M243" s="196">
        <v>280</v>
      </c>
      <c r="N243" s="196">
        <v>450</v>
      </c>
      <c r="O243" s="196">
        <v>365</v>
      </c>
      <c r="P243" s="196">
        <v>300</v>
      </c>
      <c r="Q243" s="196">
        <v>225</v>
      </c>
      <c r="R243" s="196">
        <v>250</v>
      </c>
      <c r="S243" s="196">
        <v>440</v>
      </c>
      <c r="T243" s="197">
        <v>4075</v>
      </c>
      <c r="U243" s="122">
        <v>5</v>
      </c>
      <c r="V243" s="128" t="s">
        <v>355</v>
      </c>
      <c r="W243" s="128">
        <v>50</v>
      </c>
      <c r="X243" s="128">
        <v>30</v>
      </c>
      <c r="Y243" s="128">
        <v>3010</v>
      </c>
      <c r="Z243" s="128">
        <v>470</v>
      </c>
      <c r="AA243" s="128">
        <v>1010</v>
      </c>
      <c r="AB243" s="128">
        <v>20</v>
      </c>
      <c r="AC243" s="129">
        <v>185700</v>
      </c>
      <c r="AD243" s="130">
        <v>120000</v>
      </c>
      <c r="AE243" s="131">
        <v>95400</v>
      </c>
    </row>
    <row r="244" spans="1:31">
      <c r="A244" s="116" t="s">
        <v>240</v>
      </c>
      <c r="B244" s="117" t="s">
        <v>619</v>
      </c>
      <c r="C244" s="118" t="s">
        <v>91</v>
      </c>
      <c r="D244" s="119" t="s">
        <v>361</v>
      </c>
      <c r="E244" s="120" t="s">
        <v>376</v>
      </c>
      <c r="F244" s="121">
        <v>0</v>
      </c>
      <c r="G244" s="122" t="s">
        <v>355</v>
      </c>
      <c r="H244" s="123" t="s">
        <v>355</v>
      </c>
      <c r="I244" s="124" t="s">
        <v>355</v>
      </c>
      <c r="J244" s="197" t="s">
        <v>355</v>
      </c>
      <c r="K244" s="195" t="s">
        <v>355</v>
      </c>
      <c r="L244" s="196" t="s">
        <v>355</v>
      </c>
      <c r="M244" s="196" t="s">
        <v>355</v>
      </c>
      <c r="N244" s="196" t="s">
        <v>355</v>
      </c>
      <c r="O244" s="196" t="s">
        <v>355</v>
      </c>
      <c r="P244" s="196" t="s">
        <v>355</v>
      </c>
      <c r="Q244" s="196" t="s">
        <v>355</v>
      </c>
      <c r="R244" s="196" t="s">
        <v>355</v>
      </c>
      <c r="S244" s="196" t="s">
        <v>355</v>
      </c>
      <c r="T244" s="197" t="s">
        <v>355</v>
      </c>
      <c r="U244" s="122" t="s">
        <v>355</v>
      </c>
      <c r="V244" s="128" t="s">
        <v>355</v>
      </c>
      <c r="W244" s="128" t="s">
        <v>355</v>
      </c>
      <c r="X244" s="128" t="s">
        <v>355</v>
      </c>
      <c r="Y244" s="128" t="s">
        <v>355</v>
      </c>
      <c r="Z244" s="128" t="s">
        <v>355</v>
      </c>
      <c r="AA244" s="128" t="s">
        <v>355</v>
      </c>
      <c r="AB244" s="128" t="s">
        <v>355</v>
      </c>
      <c r="AC244" s="129" t="s">
        <v>355</v>
      </c>
      <c r="AD244" s="130" t="s">
        <v>355</v>
      </c>
      <c r="AE244" s="131" t="s">
        <v>355</v>
      </c>
    </row>
    <row r="245" spans="1:31" ht="15" customHeight="1">
      <c r="A245" s="116" t="s">
        <v>241</v>
      </c>
      <c r="B245" s="117" t="s">
        <v>620</v>
      </c>
      <c r="C245" s="118" t="s">
        <v>91</v>
      </c>
      <c r="D245" s="119" t="s">
        <v>359</v>
      </c>
      <c r="E245" s="120">
        <v>68340</v>
      </c>
      <c r="F245" s="121">
        <v>0.64210012026458207</v>
      </c>
      <c r="G245" s="122">
        <v>730</v>
      </c>
      <c r="H245" s="123">
        <v>1.7428100121924979E-2</v>
      </c>
      <c r="I245" s="124">
        <v>0.42328042328042331</v>
      </c>
      <c r="J245" s="197">
        <v>6</v>
      </c>
      <c r="K245" s="195">
        <v>480</v>
      </c>
      <c r="L245" s="196">
        <v>365</v>
      </c>
      <c r="M245" s="196">
        <v>295</v>
      </c>
      <c r="N245" s="196">
        <v>355</v>
      </c>
      <c r="O245" s="196">
        <v>205</v>
      </c>
      <c r="P245" s="196">
        <v>240</v>
      </c>
      <c r="Q245" s="196">
        <v>165</v>
      </c>
      <c r="R245" s="196">
        <v>170</v>
      </c>
      <c r="S245" s="196">
        <v>345</v>
      </c>
      <c r="T245" s="197">
        <v>2615</v>
      </c>
      <c r="U245" s="122">
        <v>5</v>
      </c>
      <c r="V245" s="128">
        <v>5</v>
      </c>
      <c r="W245" s="128">
        <v>40</v>
      </c>
      <c r="X245" s="128">
        <v>20</v>
      </c>
      <c r="Y245" s="128">
        <v>1995</v>
      </c>
      <c r="Z245" s="128">
        <v>260</v>
      </c>
      <c r="AA245" s="128">
        <v>570</v>
      </c>
      <c r="AB245" s="128">
        <v>10</v>
      </c>
      <c r="AC245" s="129">
        <v>202100</v>
      </c>
      <c r="AD245" s="130">
        <v>132700</v>
      </c>
      <c r="AE245" s="131">
        <v>116600</v>
      </c>
    </row>
    <row r="246" spans="1:31">
      <c r="A246" s="116" t="s">
        <v>242</v>
      </c>
      <c r="B246" s="117" t="s">
        <v>621</v>
      </c>
      <c r="C246" s="118" t="s">
        <v>91</v>
      </c>
      <c r="D246" s="119" t="s">
        <v>359</v>
      </c>
      <c r="E246" s="120">
        <v>53717</v>
      </c>
      <c r="F246" s="121">
        <v>0.63524556237509022</v>
      </c>
      <c r="G246" s="122">
        <v>910</v>
      </c>
      <c r="H246" s="123">
        <v>2.8745809879198028E-2</v>
      </c>
      <c r="I246" s="124">
        <v>0.7231965286566624</v>
      </c>
      <c r="J246" s="197">
        <v>8</v>
      </c>
      <c r="K246" s="195">
        <v>635</v>
      </c>
      <c r="L246" s="196">
        <v>430</v>
      </c>
      <c r="M246" s="196">
        <v>155</v>
      </c>
      <c r="N246" s="196">
        <v>330</v>
      </c>
      <c r="O246" s="196">
        <v>130</v>
      </c>
      <c r="P246" s="196">
        <v>155</v>
      </c>
      <c r="Q246" s="196">
        <v>130</v>
      </c>
      <c r="R246" s="196">
        <v>145</v>
      </c>
      <c r="S246" s="196">
        <v>325</v>
      </c>
      <c r="T246" s="197">
        <v>2435</v>
      </c>
      <c r="U246" s="122">
        <v>10</v>
      </c>
      <c r="V246" s="128">
        <v>5</v>
      </c>
      <c r="W246" s="128">
        <v>40</v>
      </c>
      <c r="X246" s="128">
        <v>20</v>
      </c>
      <c r="Y246" s="128">
        <v>1770</v>
      </c>
      <c r="Z246" s="128">
        <v>225</v>
      </c>
      <c r="AA246" s="128">
        <v>615</v>
      </c>
      <c r="AB246" s="128">
        <v>15</v>
      </c>
      <c r="AC246" s="129">
        <v>177200</v>
      </c>
      <c r="AD246" s="130">
        <v>115000</v>
      </c>
      <c r="AE246" s="131">
        <v>88700</v>
      </c>
    </row>
    <row r="247" spans="1:31" ht="15" customHeight="1">
      <c r="A247" s="116" t="s">
        <v>243</v>
      </c>
      <c r="B247" s="117" t="s">
        <v>622</v>
      </c>
      <c r="C247" s="118" t="s">
        <v>91</v>
      </c>
      <c r="D247" s="119" t="s">
        <v>362</v>
      </c>
      <c r="E247" s="120">
        <v>42645</v>
      </c>
      <c r="F247" s="121">
        <v>0.32240627197193639</v>
      </c>
      <c r="G247" s="122">
        <v>450</v>
      </c>
      <c r="H247" s="123">
        <v>1.7307989491577809E-2</v>
      </c>
      <c r="I247" s="124">
        <v>0.71854566357692029</v>
      </c>
      <c r="J247" s="197">
        <v>10</v>
      </c>
      <c r="K247" s="195">
        <v>395</v>
      </c>
      <c r="L247" s="196">
        <v>405</v>
      </c>
      <c r="M247" s="196">
        <v>400</v>
      </c>
      <c r="N247" s="196">
        <v>300</v>
      </c>
      <c r="O247" s="196">
        <v>150</v>
      </c>
      <c r="P247" s="196">
        <v>175</v>
      </c>
      <c r="Q247" s="196">
        <v>155</v>
      </c>
      <c r="R247" s="196">
        <v>160</v>
      </c>
      <c r="S247" s="196">
        <v>355</v>
      </c>
      <c r="T247" s="197">
        <v>2490</v>
      </c>
      <c r="U247" s="122" t="s">
        <v>355</v>
      </c>
      <c r="V247" s="128" t="s">
        <v>355</v>
      </c>
      <c r="W247" s="128">
        <v>40</v>
      </c>
      <c r="X247" s="128">
        <v>20</v>
      </c>
      <c r="Y247" s="128">
        <v>1920</v>
      </c>
      <c r="Z247" s="128">
        <v>190</v>
      </c>
      <c r="AA247" s="128">
        <v>525</v>
      </c>
      <c r="AB247" s="128">
        <v>10</v>
      </c>
      <c r="AC247" s="129">
        <v>242600</v>
      </c>
      <c r="AD247" s="130">
        <v>131700</v>
      </c>
      <c r="AE247" s="131">
        <v>123500</v>
      </c>
    </row>
    <row r="248" spans="1:31">
      <c r="A248" s="116" t="s">
        <v>244</v>
      </c>
      <c r="B248" s="117" t="s">
        <v>623</v>
      </c>
      <c r="C248" s="118" t="s">
        <v>91</v>
      </c>
      <c r="D248" s="119" t="s">
        <v>359</v>
      </c>
      <c r="E248" s="120">
        <v>67350</v>
      </c>
      <c r="F248" s="121">
        <v>0.75334727799465329</v>
      </c>
      <c r="G248" s="122">
        <v>905</v>
      </c>
      <c r="H248" s="123">
        <v>2.1940233447958542E-2</v>
      </c>
      <c r="I248" s="124">
        <v>1.0092425369170295</v>
      </c>
      <c r="J248" s="197">
        <v>19</v>
      </c>
      <c r="K248" s="195">
        <v>595</v>
      </c>
      <c r="L248" s="196">
        <v>455</v>
      </c>
      <c r="M248" s="196">
        <v>335</v>
      </c>
      <c r="N248" s="196">
        <v>385</v>
      </c>
      <c r="O248" s="196">
        <v>200</v>
      </c>
      <c r="P248" s="196">
        <v>270</v>
      </c>
      <c r="Q248" s="196">
        <v>205</v>
      </c>
      <c r="R248" s="196">
        <v>150</v>
      </c>
      <c r="S248" s="196">
        <v>445</v>
      </c>
      <c r="T248" s="197">
        <v>3040</v>
      </c>
      <c r="U248" s="122" t="s">
        <v>355</v>
      </c>
      <c r="V248" s="128" t="s">
        <v>355</v>
      </c>
      <c r="W248" s="128">
        <v>40</v>
      </c>
      <c r="X248" s="128">
        <v>25</v>
      </c>
      <c r="Y248" s="128">
        <v>2360</v>
      </c>
      <c r="Z248" s="128">
        <v>280</v>
      </c>
      <c r="AA248" s="128">
        <v>640</v>
      </c>
      <c r="AB248" s="128">
        <v>15</v>
      </c>
      <c r="AC248" s="129">
        <v>199000</v>
      </c>
      <c r="AD248" s="130">
        <v>122500</v>
      </c>
      <c r="AE248" s="131">
        <v>115400</v>
      </c>
    </row>
    <row r="249" spans="1:31" ht="15" customHeight="1">
      <c r="A249" s="116" t="s">
        <v>245</v>
      </c>
      <c r="B249" s="117" t="s">
        <v>624</v>
      </c>
      <c r="C249" s="118" t="s">
        <v>107</v>
      </c>
      <c r="D249" s="119" t="s">
        <v>359</v>
      </c>
      <c r="E249" s="120">
        <v>86746</v>
      </c>
      <c r="F249" s="121">
        <v>0.66256253580294067</v>
      </c>
      <c r="G249" s="122">
        <v>1215</v>
      </c>
      <c r="H249" s="123">
        <v>2.328974905439395E-2</v>
      </c>
      <c r="I249" s="124">
        <v>0.49292650465815552</v>
      </c>
      <c r="J249" s="197">
        <v>10</v>
      </c>
      <c r="K249" s="195">
        <v>695</v>
      </c>
      <c r="L249" s="196">
        <v>625</v>
      </c>
      <c r="M249" s="196">
        <v>420</v>
      </c>
      <c r="N249" s="196">
        <v>465</v>
      </c>
      <c r="O249" s="196">
        <v>285</v>
      </c>
      <c r="P249" s="196">
        <v>320</v>
      </c>
      <c r="Q249" s="196">
        <v>240</v>
      </c>
      <c r="R249" s="196">
        <v>265</v>
      </c>
      <c r="S249" s="196">
        <v>555</v>
      </c>
      <c r="T249" s="197">
        <v>3875</v>
      </c>
      <c r="U249" s="122">
        <v>5</v>
      </c>
      <c r="V249" s="128" t="s">
        <v>355</v>
      </c>
      <c r="W249" s="128">
        <v>60</v>
      </c>
      <c r="X249" s="128">
        <v>40</v>
      </c>
      <c r="Y249" s="128">
        <v>2890</v>
      </c>
      <c r="Z249" s="128">
        <v>425</v>
      </c>
      <c r="AA249" s="128">
        <v>915</v>
      </c>
      <c r="AB249" s="128">
        <v>15</v>
      </c>
      <c r="AC249" s="129">
        <v>219700</v>
      </c>
      <c r="AD249" s="130">
        <v>156700</v>
      </c>
      <c r="AE249" s="131">
        <v>130100</v>
      </c>
    </row>
    <row r="250" spans="1:31">
      <c r="A250" s="116" t="s">
        <v>246</v>
      </c>
      <c r="B250" s="117" t="s">
        <v>625</v>
      </c>
      <c r="C250" s="118" t="s">
        <v>107</v>
      </c>
      <c r="D250" s="119" t="s">
        <v>360</v>
      </c>
      <c r="E250" s="120">
        <v>60172</v>
      </c>
      <c r="F250" s="121">
        <v>0.48652931854199682</v>
      </c>
      <c r="G250" s="122">
        <v>695</v>
      </c>
      <c r="H250" s="123">
        <v>1.8912015651323298E-2</v>
      </c>
      <c r="I250" s="124">
        <v>0.49372963365261185</v>
      </c>
      <c r="J250" s="197">
        <v>10</v>
      </c>
      <c r="K250" s="195">
        <v>350</v>
      </c>
      <c r="L250" s="196">
        <v>475</v>
      </c>
      <c r="M250" s="196">
        <v>335</v>
      </c>
      <c r="N250" s="196">
        <v>445</v>
      </c>
      <c r="O250" s="196">
        <v>210</v>
      </c>
      <c r="P250" s="196">
        <v>220</v>
      </c>
      <c r="Q250" s="196">
        <v>160</v>
      </c>
      <c r="R250" s="196">
        <v>240</v>
      </c>
      <c r="S250" s="196">
        <v>455</v>
      </c>
      <c r="T250" s="197">
        <v>2880</v>
      </c>
      <c r="U250" s="122" t="s">
        <v>355</v>
      </c>
      <c r="V250" s="128" t="s">
        <v>355</v>
      </c>
      <c r="W250" s="128">
        <v>50</v>
      </c>
      <c r="X250" s="128">
        <v>30</v>
      </c>
      <c r="Y250" s="128">
        <v>2230</v>
      </c>
      <c r="Z250" s="128">
        <v>280</v>
      </c>
      <c r="AA250" s="128">
        <v>600</v>
      </c>
      <c r="AB250" s="128">
        <v>5</v>
      </c>
      <c r="AC250" s="129">
        <v>266200</v>
      </c>
      <c r="AD250" s="130">
        <v>174400</v>
      </c>
      <c r="AE250" s="131">
        <v>161700</v>
      </c>
    </row>
    <row r="251" spans="1:31">
      <c r="A251" s="116" t="s">
        <v>247</v>
      </c>
      <c r="B251" s="117" t="s">
        <v>626</v>
      </c>
      <c r="C251" s="118" t="s">
        <v>107</v>
      </c>
      <c r="D251" s="119" t="s">
        <v>360</v>
      </c>
      <c r="E251" s="120">
        <v>25459</v>
      </c>
      <c r="F251" s="121">
        <v>0.26198046903137512</v>
      </c>
      <c r="G251" s="122">
        <v>475</v>
      </c>
      <c r="H251" s="123">
        <v>3.0251032729583731E-2</v>
      </c>
      <c r="I251" s="124" t="s">
        <v>355</v>
      </c>
      <c r="J251" s="197" t="s">
        <v>355</v>
      </c>
      <c r="K251" s="195">
        <v>110</v>
      </c>
      <c r="L251" s="196">
        <v>125</v>
      </c>
      <c r="M251" s="196">
        <v>105</v>
      </c>
      <c r="N251" s="196">
        <v>145</v>
      </c>
      <c r="O251" s="196">
        <v>145</v>
      </c>
      <c r="P251" s="196">
        <v>70</v>
      </c>
      <c r="Q251" s="196">
        <v>65</v>
      </c>
      <c r="R251" s="196">
        <v>40</v>
      </c>
      <c r="S251" s="196">
        <v>110</v>
      </c>
      <c r="T251" s="197">
        <v>915</v>
      </c>
      <c r="U251" s="122" t="s">
        <v>355</v>
      </c>
      <c r="V251" s="128" t="s">
        <v>355</v>
      </c>
      <c r="W251" s="128">
        <v>10</v>
      </c>
      <c r="X251" s="128">
        <v>10</v>
      </c>
      <c r="Y251" s="128">
        <v>730</v>
      </c>
      <c r="Z251" s="128">
        <v>95</v>
      </c>
      <c r="AA251" s="128">
        <v>175</v>
      </c>
      <c r="AB251" s="128" t="s">
        <v>355</v>
      </c>
      <c r="AC251" s="129">
        <v>219800</v>
      </c>
      <c r="AD251" s="130">
        <v>133700</v>
      </c>
      <c r="AE251" s="131">
        <v>126700</v>
      </c>
    </row>
    <row r="252" spans="1:31" ht="15" customHeight="1">
      <c r="A252" s="116" t="s">
        <v>627</v>
      </c>
      <c r="B252" s="117" t="s">
        <v>628</v>
      </c>
      <c r="C252" s="118" t="s">
        <v>107</v>
      </c>
      <c r="D252" s="119" t="s">
        <v>362</v>
      </c>
      <c r="E252" s="120">
        <v>96525</v>
      </c>
      <c r="F252" s="121">
        <v>0.67203458863337306</v>
      </c>
      <c r="G252" s="122">
        <v>1470</v>
      </c>
      <c r="H252" s="123">
        <v>2.6442350991588162E-2</v>
      </c>
      <c r="I252" s="124" t="s">
        <v>355</v>
      </c>
      <c r="J252" s="197" t="s">
        <v>355</v>
      </c>
      <c r="K252" s="195">
        <v>690</v>
      </c>
      <c r="L252" s="196">
        <v>700</v>
      </c>
      <c r="M252" s="196">
        <v>345</v>
      </c>
      <c r="N252" s="196">
        <v>575</v>
      </c>
      <c r="O252" s="196">
        <v>370</v>
      </c>
      <c r="P252" s="196">
        <v>315</v>
      </c>
      <c r="Q252" s="196">
        <v>255</v>
      </c>
      <c r="R252" s="196">
        <v>210</v>
      </c>
      <c r="S252" s="196">
        <v>540</v>
      </c>
      <c r="T252" s="197">
        <v>3995</v>
      </c>
      <c r="U252" s="122">
        <v>5</v>
      </c>
      <c r="V252" s="128" t="s">
        <v>355</v>
      </c>
      <c r="W252" s="128">
        <v>50</v>
      </c>
      <c r="X252" s="128">
        <v>30</v>
      </c>
      <c r="Y252" s="128">
        <v>3080</v>
      </c>
      <c r="Z252" s="128">
        <v>425</v>
      </c>
      <c r="AA252" s="128">
        <v>860</v>
      </c>
      <c r="AB252" s="128">
        <v>25</v>
      </c>
      <c r="AC252" s="129">
        <v>224500</v>
      </c>
      <c r="AD252" s="130">
        <v>154000</v>
      </c>
      <c r="AE252" s="131">
        <v>151600</v>
      </c>
    </row>
    <row r="253" spans="1:31">
      <c r="A253" s="116" t="s">
        <v>248</v>
      </c>
      <c r="B253" s="117" t="s">
        <v>629</v>
      </c>
      <c r="C253" s="118" t="s">
        <v>107</v>
      </c>
      <c r="D253" s="119" t="s">
        <v>359</v>
      </c>
      <c r="E253" s="120">
        <v>89068</v>
      </c>
      <c r="F253" s="121">
        <v>0.87607581614486507</v>
      </c>
      <c r="G253" s="122">
        <v>1360</v>
      </c>
      <c r="H253" s="123">
        <v>2.7027564931834013E-2</v>
      </c>
      <c r="I253" s="124">
        <v>0.56746256929590988</v>
      </c>
      <c r="J253" s="197">
        <v>13</v>
      </c>
      <c r="K253" s="195">
        <v>590</v>
      </c>
      <c r="L253" s="196">
        <v>830</v>
      </c>
      <c r="M253" s="196">
        <v>380</v>
      </c>
      <c r="N253" s="196">
        <v>495</v>
      </c>
      <c r="O253" s="196">
        <v>530</v>
      </c>
      <c r="P253" s="196">
        <v>375</v>
      </c>
      <c r="Q253" s="196">
        <v>250</v>
      </c>
      <c r="R253" s="196">
        <v>210</v>
      </c>
      <c r="S253" s="196">
        <v>625</v>
      </c>
      <c r="T253" s="197">
        <v>4290</v>
      </c>
      <c r="U253" s="122">
        <v>5</v>
      </c>
      <c r="V253" s="128">
        <v>5</v>
      </c>
      <c r="W253" s="128">
        <v>65</v>
      </c>
      <c r="X253" s="128">
        <v>45</v>
      </c>
      <c r="Y253" s="128">
        <v>3355</v>
      </c>
      <c r="Z253" s="128">
        <v>610</v>
      </c>
      <c r="AA253" s="128">
        <v>865</v>
      </c>
      <c r="AB253" s="128">
        <v>10</v>
      </c>
      <c r="AC253" s="129">
        <v>264800</v>
      </c>
      <c r="AD253" s="130">
        <v>172800</v>
      </c>
      <c r="AE253" s="131">
        <v>155000</v>
      </c>
    </row>
    <row r="254" spans="1:31" ht="15" customHeight="1">
      <c r="A254" s="116" t="s">
        <v>249</v>
      </c>
      <c r="B254" s="117" t="s">
        <v>630</v>
      </c>
      <c r="C254" s="118" t="s">
        <v>107</v>
      </c>
      <c r="D254" s="119" t="s">
        <v>361</v>
      </c>
      <c r="E254" s="120" t="s">
        <v>376</v>
      </c>
      <c r="F254" s="121">
        <v>0</v>
      </c>
      <c r="G254" s="122" t="s">
        <v>355</v>
      </c>
      <c r="H254" s="123" t="s">
        <v>355</v>
      </c>
      <c r="I254" s="124" t="s">
        <v>355</v>
      </c>
      <c r="J254" s="197" t="s">
        <v>355</v>
      </c>
      <c r="K254" s="195" t="s">
        <v>355</v>
      </c>
      <c r="L254" s="196" t="s">
        <v>355</v>
      </c>
      <c r="M254" s="196" t="s">
        <v>355</v>
      </c>
      <c r="N254" s="196" t="s">
        <v>355</v>
      </c>
      <c r="O254" s="196" t="s">
        <v>355</v>
      </c>
      <c r="P254" s="196" t="s">
        <v>355</v>
      </c>
      <c r="Q254" s="196" t="s">
        <v>355</v>
      </c>
      <c r="R254" s="196" t="s">
        <v>355</v>
      </c>
      <c r="S254" s="196" t="s">
        <v>355</v>
      </c>
      <c r="T254" s="197">
        <v>10</v>
      </c>
      <c r="U254" s="122" t="s">
        <v>355</v>
      </c>
      <c r="V254" s="128" t="s">
        <v>355</v>
      </c>
      <c r="W254" s="128" t="s">
        <v>355</v>
      </c>
      <c r="X254" s="128" t="s">
        <v>355</v>
      </c>
      <c r="Y254" s="128">
        <v>10</v>
      </c>
      <c r="Z254" s="128" t="s">
        <v>355</v>
      </c>
      <c r="AA254" s="128" t="s">
        <v>355</v>
      </c>
      <c r="AB254" s="128" t="s">
        <v>355</v>
      </c>
      <c r="AC254" s="129">
        <v>194900</v>
      </c>
      <c r="AD254" s="130">
        <v>157600</v>
      </c>
      <c r="AE254" s="131" t="s">
        <v>355</v>
      </c>
    </row>
    <row r="255" spans="1:31">
      <c r="A255" s="116" t="s">
        <v>250</v>
      </c>
      <c r="B255" s="117" t="s">
        <v>631</v>
      </c>
      <c r="C255" s="118" t="s">
        <v>107</v>
      </c>
      <c r="D255" s="119" t="s">
        <v>359</v>
      </c>
      <c r="E255" s="120">
        <v>94576</v>
      </c>
      <c r="F255" s="121">
        <v>0.776613565445886</v>
      </c>
      <c r="G255" s="122">
        <v>1135</v>
      </c>
      <c r="H255" s="123">
        <v>1.9818750109134087E-2</v>
      </c>
      <c r="I255" s="124">
        <v>0.73120795554255635</v>
      </c>
      <c r="J255" s="197">
        <v>20</v>
      </c>
      <c r="K255" s="195">
        <v>680</v>
      </c>
      <c r="L255" s="196">
        <v>750</v>
      </c>
      <c r="M255" s="196">
        <v>600</v>
      </c>
      <c r="N255" s="196">
        <v>565</v>
      </c>
      <c r="O255" s="196">
        <v>330</v>
      </c>
      <c r="P255" s="196">
        <v>400</v>
      </c>
      <c r="Q255" s="196">
        <v>275</v>
      </c>
      <c r="R255" s="196">
        <v>310</v>
      </c>
      <c r="S255" s="196">
        <v>735</v>
      </c>
      <c r="T255" s="197">
        <v>4640</v>
      </c>
      <c r="U255" s="122">
        <v>10</v>
      </c>
      <c r="V255" s="128">
        <v>10</v>
      </c>
      <c r="W255" s="128">
        <v>80</v>
      </c>
      <c r="X255" s="128">
        <v>45</v>
      </c>
      <c r="Y255" s="128">
        <v>3525</v>
      </c>
      <c r="Z255" s="128">
        <v>525</v>
      </c>
      <c r="AA255" s="128">
        <v>1020</v>
      </c>
      <c r="AB255" s="128">
        <v>10</v>
      </c>
      <c r="AC255" s="129">
        <v>257900</v>
      </c>
      <c r="AD255" s="130">
        <v>171200</v>
      </c>
      <c r="AE255" s="131">
        <v>140100</v>
      </c>
    </row>
    <row r="256" spans="1:31" ht="15" customHeight="1">
      <c r="A256" s="116" t="s">
        <v>251</v>
      </c>
      <c r="B256" s="117" t="s">
        <v>632</v>
      </c>
      <c r="C256" s="118" t="s">
        <v>91</v>
      </c>
      <c r="D256" s="119" t="s">
        <v>361</v>
      </c>
      <c r="E256" s="120">
        <v>4528</v>
      </c>
      <c r="F256" s="121">
        <v>8.1098991635770959E-2</v>
      </c>
      <c r="G256" s="122">
        <v>75</v>
      </c>
      <c r="H256" s="123">
        <v>2.626844188557035E-2</v>
      </c>
      <c r="I256" s="124" t="s">
        <v>355</v>
      </c>
      <c r="J256" s="197" t="s">
        <v>355</v>
      </c>
      <c r="K256" s="195">
        <v>10</v>
      </c>
      <c r="L256" s="196">
        <v>20</v>
      </c>
      <c r="M256" s="196">
        <v>30</v>
      </c>
      <c r="N256" s="196">
        <v>25</v>
      </c>
      <c r="O256" s="196">
        <v>20</v>
      </c>
      <c r="P256" s="196">
        <v>10</v>
      </c>
      <c r="Q256" s="196">
        <v>10</v>
      </c>
      <c r="R256" s="196">
        <v>10</v>
      </c>
      <c r="S256" s="196">
        <v>30</v>
      </c>
      <c r="T256" s="197">
        <v>160</v>
      </c>
      <c r="U256" s="122" t="s">
        <v>355</v>
      </c>
      <c r="V256" s="128" t="s">
        <v>355</v>
      </c>
      <c r="W256" s="128" t="s">
        <v>355</v>
      </c>
      <c r="X256" s="128" t="s">
        <v>355</v>
      </c>
      <c r="Y256" s="128">
        <v>115</v>
      </c>
      <c r="Z256" s="128">
        <v>10</v>
      </c>
      <c r="AA256" s="128">
        <v>45</v>
      </c>
      <c r="AB256" s="128" t="s">
        <v>355</v>
      </c>
      <c r="AC256" s="129">
        <v>268600</v>
      </c>
      <c r="AD256" s="130">
        <v>169600</v>
      </c>
      <c r="AE256" s="131">
        <v>109600</v>
      </c>
    </row>
    <row r="257" spans="1:31">
      <c r="A257" s="116" t="s">
        <v>252</v>
      </c>
      <c r="B257" s="117" t="s">
        <v>633</v>
      </c>
      <c r="C257" s="118" t="s">
        <v>91</v>
      </c>
      <c r="D257" s="119" t="s">
        <v>359</v>
      </c>
      <c r="E257" s="120">
        <v>50769</v>
      </c>
      <c r="F257" s="121">
        <v>0.64297926772122238</v>
      </c>
      <c r="G257" s="122">
        <v>475</v>
      </c>
      <c r="H257" s="123">
        <v>1.4589143960523493E-2</v>
      </c>
      <c r="I257" s="124">
        <v>0.59436969795212624</v>
      </c>
      <c r="J257" s="197">
        <v>11</v>
      </c>
      <c r="K257" s="195">
        <v>425</v>
      </c>
      <c r="L257" s="196">
        <v>425</v>
      </c>
      <c r="M257" s="196">
        <v>585</v>
      </c>
      <c r="N257" s="196">
        <v>310</v>
      </c>
      <c r="O257" s="196">
        <v>200</v>
      </c>
      <c r="P257" s="196">
        <v>205</v>
      </c>
      <c r="Q257" s="196">
        <v>210</v>
      </c>
      <c r="R257" s="196">
        <v>155</v>
      </c>
      <c r="S257" s="196">
        <v>600</v>
      </c>
      <c r="T257" s="197">
        <v>3115</v>
      </c>
      <c r="U257" s="122">
        <v>15</v>
      </c>
      <c r="V257" s="128">
        <v>10</v>
      </c>
      <c r="W257" s="128">
        <v>45</v>
      </c>
      <c r="X257" s="128">
        <v>25</v>
      </c>
      <c r="Y257" s="128">
        <v>2355</v>
      </c>
      <c r="Z257" s="128">
        <v>255</v>
      </c>
      <c r="AA257" s="128">
        <v>705</v>
      </c>
      <c r="AB257" s="128">
        <v>20</v>
      </c>
      <c r="AC257" s="129">
        <v>335300</v>
      </c>
      <c r="AD257" s="130">
        <v>186700</v>
      </c>
      <c r="AE257" s="131">
        <v>177300</v>
      </c>
    </row>
    <row r="258" spans="1:31" ht="15" customHeight="1">
      <c r="A258" s="116" t="s">
        <v>253</v>
      </c>
      <c r="B258" s="117" t="s">
        <v>634</v>
      </c>
      <c r="C258" s="118" t="s">
        <v>91</v>
      </c>
      <c r="D258" s="119" t="s">
        <v>362</v>
      </c>
      <c r="E258" s="120">
        <v>50760</v>
      </c>
      <c r="F258" s="121">
        <v>0.59541823556321916</v>
      </c>
      <c r="G258" s="122">
        <v>715</v>
      </c>
      <c r="H258" s="123">
        <v>2.2327300056366257E-2</v>
      </c>
      <c r="I258" s="124">
        <v>0.73932598114718751</v>
      </c>
      <c r="J258" s="197">
        <v>12</v>
      </c>
      <c r="K258" s="195">
        <v>255</v>
      </c>
      <c r="L258" s="196">
        <v>380</v>
      </c>
      <c r="M258" s="196">
        <v>405</v>
      </c>
      <c r="N258" s="196">
        <v>330</v>
      </c>
      <c r="O258" s="196">
        <v>190</v>
      </c>
      <c r="P258" s="196">
        <v>200</v>
      </c>
      <c r="Q258" s="196">
        <v>165</v>
      </c>
      <c r="R258" s="196">
        <v>130</v>
      </c>
      <c r="S258" s="196">
        <v>485</v>
      </c>
      <c r="T258" s="197">
        <v>2540</v>
      </c>
      <c r="U258" s="122">
        <v>5</v>
      </c>
      <c r="V258" s="128" t="s">
        <v>355</v>
      </c>
      <c r="W258" s="128">
        <v>40</v>
      </c>
      <c r="X258" s="128">
        <v>25</v>
      </c>
      <c r="Y258" s="128">
        <v>1995</v>
      </c>
      <c r="Z258" s="128">
        <v>210</v>
      </c>
      <c r="AA258" s="128">
        <v>495</v>
      </c>
      <c r="AB258" s="128">
        <v>10</v>
      </c>
      <c r="AC258" s="129">
        <v>291600</v>
      </c>
      <c r="AD258" s="130">
        <v>152400</v>
      </c>
      <c r="AE258" s="131">
        <v>140800</v>
      </c>
    </row>
    <row r="259" spans="1:31">
      <c r="A259" s="116" t="s">
        <v>254</v>
      </c>
      <c r="B259" s="117" t="s">
        <v>635</v>
      </c>
      <c r="C259" s="118" t="s">
        <v>91</v>
      </c>
      <c r="D259" s="119" t="s">
        <v>360</v>
      </c>
      <c r="E259" s="120">
        <v>28762</v>
      </c>
      <c r="F259" s="121">
        <v>0.31735278216062934</v>
      </c>
      <c r="G259" s="122">
        <v>515</v>
      </c>
      <c r="H259" s="123">
        <v>2.7930527576632003E-2</v>
      </c>
      <c r="I259" s="124">
        <v>0.76712328767123283</v>
      </c>
      <c r="J259" s="197">
        <v>7</v>
      </c>
      <c r="K259" s="195">
        <v>110</v>
      </c>
      <c r="L259" s="196">
        <v>190</v>
      </c>
      <c r="M259" s="196">
        <v>165</v>
      </c>
      <c r="N259" s="196">
        <v>150</v>
      </c>
      <c r="O259" s="196">
        <v>90</v>
      </c>
      <c r="P259" s="196">
        <v>85</v>
      </c>
      <c r="Q259" s="196">
        <v>75</v>
      </c>
      <c r="R259" s="196">
        <v>60</v>
      </c>
      <c r="S259" s="196">
        <v>245</v>
      </c>
      <c r="T259" s="197">
        <v>1160</v>
      </c>
      <c r="U259" s="122" t="s">
        <v>355</v>
      </c>
      <c r="V259" s="128" t="s">
        <v>355</v>
      </c>
      <c r="W259" s="128">
        <v>10</v>
      </c>
      <c r="X259" s="128">
        <v>5</v>
      </c>
      <c r="Y259" s="128">
        <v>915</v>
      </c>
      <c r="Z259" s="128">
        <v>105</v>
      </c>
      <c r="AA259" s="128">
        <v>230</v>
      </c>
      <c r="AB259" s="128">
        <v>5</v>
      </c>
      <c r="AC259" s="129">
        <v>240100</v>
      </c>
      <c r="AD259" s="130">
        <v>135900</v>
      </c>
      <c r="AE259" s="131">
        <v>122500</v>
      </c>
    </row>
    <row r="260" spans="1:31" ht="15" customHeight="1">
      <c r="A260" s="116" t="s">
        <v>255</v>
      </c>
      <c r="B260" s="117" t="s">
        <v>636</v>
      </c>
      <c r="C260" s="118" t="s">
        <v>91</v>
      </c>
      <c r="D260" s="119" t="s">
        <v>361</v>
      </c>
      <c r="E260" s="120">
        <v>3065</v>
      </c>
      <c r="F260" s="121">
        <v>1.4448687125819074E-2</v>
      </c>
      <c r="G260" s="122">
        <v>15</v>
      </c>
      <c r="H260" s="123">
        <v>9.1103965702036445E-3</v>
      </c>
      <c r="I260" s="124" t="s">
        <v>355</v>
      </c>
      <c r="J260" s="197" t="s">
        <v>355</v>
      </c>
      <c r="K260" s="195" t="s">
        <v>355</v>
      </c>
      <c r="L260" s="196">
        <v>15</v>
      </c>
      <c r="M260" s="196">
        <v>25</v>
      </c>
      <c r="N260" s="196">
        <v>15</v>
      </c>
      <c r="O260" s="196">
        <v>10</v>
      </c>
      <c r="P260" s="196">
        <v>5</v>
      </c>
      <c r="Q260" s="196">
        <v>15</v>
      </c>
      <c r="R260" s="196" t="s">
        <v>355</v>
      </c>
      <c r="S260" s="196">
        <v>20</v>
      </c>
      <c r="T260" s="197">
        <v>105</v>
      </c>
      <c r="U260" s="122" t="s">
        <v>355</v>
      </c>
      <c r="V260" s="128" t="s">
        <v>355</v>
      </c>
      <c r="W260" s="128">
        <v>5</v>
      </c>
      <c r="X260" s="128" t="s">
        <v>355</v>
      </c>
      <c r="Y260" s="128">
        <v>85</v>
      </c>
      <c r="Z260" s="128">
        <v>10</v>
      </c>
      <c r="AA260" s="128">
        <v>15</v>
      </c>
      <c r="AB260" s="128" t="s">
        <v>355</v>
      </c>
      <c r="AC260" s="129">
        <v>424800</v>
      </c>
      <c r="AD260" s="130" t="s">
        <v>355</v>
      </c>
      <c r="AE260" s="131" t="s">
        <v>355</v>
      </c>
    </row>
    <row r="261" spans="1:31">
      <c r="A261" s="116" t="s">
        <v>256</v>
      </c>
      <c r="B261" s="117" t="s">
        <v>637</v>
      </c>
      <c r="C261" s="118" t="s">
        <v>91</v>
      </c>
      <c r="D261" s="119" t="s">
        <v>359</v>
      </c>
      <c r="E261" s="120">
        <v>75028</v>
      </c>
      <c r="F261" s="121">
        <v>0.84508121015521165</v>
      </c>
      <c r="G261" s="122">
        <v>635</v>
      </c>
      <c r="H261" s="123">
        <v>1.3277764979371295E-2</v>
      </c>
      <c r="I261" s="124">
        <v>0.71416425777928927</v>
      </c>
      <c r="J261" s="197">
        <v>21</v>
      </c>
      <c r="K261" s="195">
        <v>455</v>
      </c>
      <c r="L261" s="196">
        <v>535</v>
      </c>
      <c r="M261" s="196">
        <v>800</v>
      </c>
      <c r="N261" s="196">
        <v>555</v>
      </c>
      <c r="O261" s="196">
        <v>320</v>
      </c>
      <c r="P261" s="196">
        <v>305</v>
      </c>
      <c r="Q261" s="196">
        <v>350</v>
      </c>
      <c r="R261" s="196">
        <v>215</v>
      </c>
      <c r="S261" s="196">
        <v>805</v>
      </c>
      <c r="T261" s="197">
        <v>4340</v>
      </c>
      <c r="U261" s="122" t="s">
        <v>355</v>
      </c>
      <c r="V261" s="128" t="s">
        <v>355</v>
      </c>
      <c r="W261" s="128">
        <v>70</v>
      </c>
      <c r="X261" s="128">
        <v>45</v>
      </c>
      <c r="Y261" s="128">
        <v>3425</v>
      </c>
      <c r="Z261" s="128">
        <v>320</v>
      </c>
      <c r="AA261" s="128">
        <v>845</v>
      </c>
      <c r="AB261" s="128">
        <v>10</v>
      </c>
      <c r="AC261" s="129">
        <v>345100</v>
      </c>
      <c r="AD261" s="130">
        <v>206100</v>
      </c>
      <c r="AE261" s="131">
        <v>178800</v>
      </c>
    </row>
    <row r="262" spans="1:31" ht="15" customHeight="1">
      <c r="A262" s="116" t="s">
        <v>257</v>
      </c>
      <c r="B262" s="117" t="s">
        <v>638</v>
      </c>
      <c r="C262" s="118" t="s">
        <v>91</v>
      </c>
      <c r="D262" s="119" t="s">
        <v>360</v>
      </c>
      <c r="E262" s="120">
        <v>24458</v>
      </c>
      <c r="F262" s="121">
        <v>0.32295036509843794</v>
      </c>
      <c r="G262" s="122">
        <v>365</v>
      </c>
      <c r="H262" s="123">
        <v>2.3530932833408753E-2</v>
      </c>
      <c r="I262" s="124">
        <v>0.80184424175603897</v>
      </c>
      <c r="J262" s="197">
        <v>8</v>
      </c>
      <c r="K262" s="195">
        <v>80</v>
      </c>
      <c r="L262" s="196">
        <v>225</v>
      </c>
      <c r="M262" s="196">
        <v>170</v>
      </c>
      <c r="N262" s="196">
        <v>175</v>
      </c>
      <c r="O262" s="196">
        <v>80</v>
      </c>
      <c r="P262" s="196">
        <v>95</v>
      </c>
      <c r="Q262" s="196">
        <v>85</v>
      </c>
      <c r="R262" s="196">
        <v>105</v>
      </c>
      <c r="S262" s="196">
        <v>245</v>
      </c>
      <c r="T262" s="197">
        <v>1255</v>
      </c>
      <c r="U262" s="122">
        <v>5</v>
      </c>
      <c r="V262" s="128">
        <v>5</v>
      </c>
      <c r="W262" s="128">
        <v>20</v>
      </c>
      <c r="X262" s="128">
        <v>15</v>
      </c>
      <c r="Y262" s="128">
        <v>1045</v>
      </c>
      <c r="Z262" s="128">
        <v>105</v>
      </c>
      <c r="AA262" s="128">
        <v>185</v>
      </c>
      <c r="AB262" s="128" t="s">
        <v>355</v>
      </c>
      <c r="AC262" s="129">
        <v>295800</v>
      </c>
      <c r="AD262" s="130">
        <v>167500</v>
      </c>
      <c r="AE262" s="131">
        <v>147600</v>
      </c>
    </row>
    <row r="263" spans="1:31">
      <c r="A263" s="116" t="s">
        <v>258</v>
      </c>
      <c r="B263" s="117" t="s">
        <v>639</v>
      </c>
      <c r="C263" s="118" t="s">
        <v>54</v>
      </c>
      <c r="D263" s="119" t="s">
        <v>359</v>
      </c>
      <c r="E263" s="120">
        <v>33197</v>
      </c>
      <c r="F263" s="121">
        <v>0.59907243656837628</v>
      </c>
      <c r="G263" s="122">
        <v>225</v>
      </c>
      <c r="H263" s="123">
        <v>1.138260737592958E-2</v>
      </c>
      <c r="I263" s="124">
        <v>0.52029136316337155</v>
      </c>
      <c r="J263" s="197">
        <v>7</v>
      </c>
      <c r="K263" s="195">
        <v>700</v>
      </c>
      <c r="L263" s="196">
        <v>325</v>
      </c>
      <c r="M263" s="196">
        <v>225</v>
      </c>
      <c r="N263" s="196">
        <v>250</v>
      </c>
      <c r="O263" s="196">
        <v>240</v>
      </c>
      <c r="P263" s="196">
        <v>150</v>
      </c>
      <c r="Q263" s="196">
        <v>150</v>
      </c>
      <c r="R263" s="196">
        <v>105</v>
      </c>
      <c r="S263" s="196">
        <v>345</v>
      </c>
      <c r="T263" s="197">
        <v>2500</v>
      </c>
      <c r="U263" s="122" t="s">
        <v>355</v>
      </c>
      <c r="V263" s="128" t="s">
        <v>355</v>
      </c>
      <c r="W263" s="128">
        <v>25</v>
      </c>
      <c r="X263" s="128">
        <v>15</v>
      </c>
      <c r="Y263" s="128">
        <v>1750</v>
      </c>
      <c r="Z263" s="128">
        <v>235</v>
      </c>
      <c r="AA263" s="128">
        <v>725</v>
      </c>
      <c r="AB263" s="128">
        <v>15</v>
      </c>
      <c r="AC263" s="129">
        <v>343700</v>
      </c>
      <c r="AD263" s="130">
        <v>225800</v>
      </c>
      <c r="AE263" s="131">
        <v>180700</v>
      </c>
    </row>
    <row r="264" spans="1:31" ht="15" customHeight="1">
      <c r="A264" s="116" t="s">
        <v>259</v>
      </c>
      <c r="B264" s="117" t="s">
        <v>640</v>
      </c>
      <c r="C264" s="118" t="s">
        <v>54</v>
      </c>
      <c r="D264" s="119" t="s">
        <v>359</v>
      </c>
      <c r="E264" s="120">
        <v>70899</v>
      </c>
      <c r="F264" s="121">
        <v>0.80957111537407511</v>
      </c>
      <c r="G264" s="122">
        <v>645</v>
      </c>
      <c r="H264" s="123">
        <v>1.4837342180444199E-2</v>
      </c>
      <c r="I264" s="124">
        <v>0.85703791372485005</v>
      </c>
      <c r="J264" s="197">
        <v>21</v>
      </c>
      <c r="K264" s="195">
        <v>1285</v>
      </c>
      <c r="L264" s="196">
        <v>690</v>
      </c>
      <c r="M264" s="196">
        <v>565</v>
      </c>
      <c r="N264" s="196">
        <v>415</v>
      </c>
      <c r="O264" s="196">
        <v>390</v>
      </c>
      <c r="P264" s="196">
        <v>335</v>
      </c>
      <c r="Q264" s="196">
        <v>260</v>
      </c>
      <c r="R264" s="196">
        <v>260</v>
      </c>
      <c r="S264" s="196">
        <v>595</v>
      </c>
      <c r="T264" s="197">
        <v>4790</v>
      </c>
      <c r="U264" s="122">
        <v>5</v>
      </c>
      <c r="V264" s="128" t="s">
        <v>355</v>
      </c>
      <c r="W264" s="128">
        <v>75</v>
      </c>
      <c r="X264" s="128">
        <v>50</v>
      </c>
      <c r="Y264" s="128">
        <v>3370</v>
      </c>
      <c r="Z264" s="128">
        <v>555</v>
      </c>
      <c r="AA264" s="128">
        <v>1345</v>
      </c>
      <c r="AB264" s="128">
        <v>25</v>
      </c>
      <c r="AC264" s="129">
        <v>318100</v>
      </c>
      <c r="AD264" s="130">
        <v>207700</v>
      </c>
      <c r="AE264" s="131">
        <v>175800</v>
      </c>
    </row>
    <row r="265" spans="1:31">
      <c r="A265" s="116" t="s">
        <v>260</v>
      </c>
      <c r="B265" s="117" t="s">
        <v>641</v>
      </c>
      <c r="C265" s="118" t="s">
        <v>54</v>
      </c>
      <c r="D265" s="119" t="s">
        <v>360</v>
      </c>
      <c r="E265" s="120">
        <v>53562</v>
      </c>
      <c r="F265" s="121">
        <v>0.33753450209848379</v>
      </c>
      <c r="G265" s="122">
        <v>250</v>
      </c>
      <c r="H265" s="123">
        <v>7.5535547028431583E-3</v>
      </c>
      <c r="I265" s="124">
        <v>1.1571638964864297</v>
      </c>
      <c r="J265" s="197">
        <v>33</v>
      </c>
      <c r="K265" s="195">
        <v>985</v>
      </c>
      <c r="L265" s="196">
        <v>570</v>
      </c>
      <c r="M265" s="196">
        <v>540</v>
      </c>
      <c r="N265" s="196">
        <v>400</v>
      </c>
      <c r="O265" s="196">
        <v>300</v>
      </c>
      <c r="P265" s="196">
        <v>230</v>
      </c>
      <c r="Q265" s="196">
        <v>230</v>
      </c>
      <c r="R265" s="196">
        <v>215</v>
      </c>
      <c r="S265" s="196">
        <v>605</v>
      </c>
      <c r="T265" s="197">
        <v>4075</v>
      </c>
      <c r="U265" s="122" t="s">
        <v>355</v>
      </c>
      <c r="V265" s="128" t="s">
        <v>355</v>
      </c>
      <c r="W265" s="128">
        <v>55</v>
      </c>
      <c r="X265" s="128">
        <v>30</v>
      </c>
      <c r="Y265" s="128">
        <v>2895</v>
      </c>
      <c r="Z265" s="128">
        <v>300</v>
      </c>
      <c r="AA265" s="128">
        <v>1125</v>
      </c>
      <c r="AB265" s="128">
        <v>25</v>
      </c>
      <c r="AC265" s="129">
        <v>427000</v>
      </c>
      <c r="AD265" s="130">
        <v>266600</v>
      </c>
      <c r="AE265" s="131">
        <v>223900</v>
      </c>
    </row>
    <row r="266" spans="1:31" ht="15" customHeight="1">
      <c r="A266" s="116" t="s">
        <v>261</v>
      </c>
      <c r="B266" s="117" t="s">
        <v>642</v>
      </c>
      <c r="C266" s="118" t="s">
        <v>54</v>
      </c>
      <c r="D266" s="119" t="s">
        <v>359</v>
      </c>
      <c r="E266" s="120">
        <v>52957</v>
      </c>
      <c r="F266" s="121">
        <v>1</v>
      </c>
      <c r="G266" s="122">
        <v>595</v>
      </c>
      <c r="H266" s="123">
        <v>1.7097461286051465E-2</v>
      </c>
      <c r="I266" s="124">
        <v>0.43722218173868688</v>
      </c>
      <c r="J266" s="197">
        <v>6</v>
      </c>
      <c r="K266" s="195">
        <v>720</v>
      </c>
      <c r="L266" s="196">
        <v>390</v>
      </c>
      <c r="M266" s="196">
        <v>235</v>
      </c>
      <c r="N266" s="196">
        <v>275</v>
      </c>
      <c r="O266" s="196">
        <v>355</v>
      </c>
      <c r="P266" s="196">
        <v>250</v>
      </c>
      <c r="Q266" s="196">
        <v>195</v>
      </c>
      <c r="R266" s="196">
        <v>120</v>
      </c>
      <c r="S266" s="196">
        <v>375</v>
      </c>
      <c r="T266" s="197">
        <v>2920</v>
      </c>
      <c r="U266" s="122" t="s">
        <v>355</v>
      </c>
      <c r="V266" s="128" t="s">
        <v>355</v>
      </c>
      <c r="W266" s="128">
        <v>45</v>
      </c>
      <c r="X266" s="128">
        <v>30</v>
      </c>
      <c r="Y266" s="128">
        <v>2140</v>
      </c>
      <c r="Z266" s="128">
        <v>430</v>
      </c>
      <c r="AA266" s="128">
        <v>735</v>
      </c>
      <c r="AB266" s="128">
        <v>15</v>
      </c>
      <c r="AC266" s="129">
        <v>272100</v>
      </c>
      <c r="AD266" s="130">
        <v>181600</v>
      </c>
      <c r="AE266" s="131">
        <v>181600</v>
      </c>
    </row>
    <row r="267" spans="1:31">
      <c r="A267" s="116" t="s">
        <v>262</v>
      </c>
      <c r="B267" s="117" t="s">
        <v>643</v>
      </c>
      <c r="C267" s="118" t="s">
        <v>54</v>
      </c>
      <c r="D267" s="119" t="s">
        <v>359</v>
      </c>
      <c r="E267" s="120">
        <v>41037</v>
      </c>
      <c r="F267" s="121">
        <v>0.76621606482691662</v>
      </c>
      <c r="G267" s="122">
        <v>400</v>
      </c>
      <c r="H267" s="123">
        <v>1.6084057385330371E-2</v>
      </c>
      <c r="I267" s="124">
        <v>0.54743098459372797</v>
      </c>
      <c r="J267" s="197">
        <v>7</v>
      </c>
      <c r="K267" s="195">
        <v>1030</v>
      </c>
      <c r="L267" s="196">
        <v>415</v>
      </c>
      <c r="M267" s="196">
        <v>265</v>
      </c>
      <c r="N267" s="196">
        <v>260</v>
      </c>
      <c r="O267" s="196">
        <v>320</v>
      </c>
      <c r="P267" s="196">
        <v>150</v>
      </c>
      <c r="Q267" s="196">
        <v>150</v>
      </c>
      <c r="R267" s="196">
        <v>165</v>
      </c>
      <c r="S267" s="196">
        <v>300</v>
      </c>
      <c r="T267" s="197">
        <v>3050</v>
      </c>
      <c r="U267" s="122" t="s">
        <v>355</v>
      </c>
      <c r="V267" s="128" t="s">
        <v>355</v>
      </c>
      <c r="W267" s="128">
        <v>35</v>
      </c>
      <c r="X267" s="128">
        <v>20</v>
      </c>
      <c r="Y267" s="128">
        <v>2015</v>
      </c>
      <c r="Z267" s="128">
        <v>295</v>
      </c>
      <c r="AA267" s="128">
        <v>995</v>
      </c>
      <c r="AB267" s="128">
        <v>30</v>
      </c>
      <c r="AC267" s="129">
        <v>294600</v>
      </c>
      <c r="AD267" s="130">
        <v>190300</v>
      </c>
      <c r="AE267" s="131">
        <v>166700</v>
      </c>
    </row>
    <row r="268" spans="1:31" ht="15" customHeight="1">
      <c r="A268" s="116" t="s">
        <v>263</v>
      </c>
      <c r="B268" s="117" t="s">
        <v>644</v>
      </c>
      <c r="C268" s="118" t="s">
        <v>54</v>
      </c>
      <c r="D268" s="119" t="s">
        <v>360</v>
      </c>
      <c r="E268" s="120">
        <v>34906</v>
      </c>
      <c r="F268" s="121">
        <v>0.32144764711299384</v>
      </c>
      <c r="G268" s="122">
        <v>490</v>
      </c>
      <c r="H268" s="123">
        <v>2.3673231784224313E-2</v>
      </c>
      <c r="I268" s="124" t="s">
        <v>355</v>
      </c>
      <c r="J268" s="197" t="s">
        <v>355</v>
      </c>
      <c r="K268" s="195">
        <v>545</v>
      </c>
      <c r="L268" s="196">
        <v>255</v>
      </c>
      <c r="M268" s="196">
        <v>115</v>
      </c>
      <c r="N268" s="196">
        <v>215</v>
      </c>
      <c r="O268" s="196">
        <v>265</v>
      </c>
      <c r="P268" s="196">
        <v>120</v>
      </c>
      <c r="Q268" s="196">
        <v>90</v>
      </c>
      <c r="R268" s="196">
        <v>95</v>
      </c>
      <c r="S268" s="196">
        <v>185</v>
      </c>
      <c r="T268" s="197">
        <v>1885</v>
      </c>
      <c r="U268" s="122" t="s">
        <v>355</v>
      </c>
      <c r="V268" s="128" t="s">
        <v>355</v>
      </c>
      <c r="W268" s="128">
        <v>15</v>
      </c>
      <c r="X268" s="128">
        <v>10</v>
      </c>
      <c r="Y268" s="128">
        <v>1315</v>
      </c>
      <c r="Z268" s="128">
        <v>180</v>
      </c>
      <c r="AA268" s="128">
        <v>555</v>
      </c>
      <c r="AB268" s="128">
        <v>10</v>
      </c>
      <c r="AC268" s="129">
        <v>236600</v>
      </c>
      <c r="AD268" s="130">
        <v>161100</v>
      </c>
      <c r="AE268" s="131">
        <v>152500</v>
      </c>
    </row>
    <row r="269" spans="1:31">
      <c r="A269" s="116" t="s">
        <v>264</v>
      </c>
      <c r="B269" s="117" t="s">
        <v>645</v>
      </c>
      <c r="C269" s="118" t="s">
        <v>54</v>
      </c>
      <c r="D269" s="119" t="s">
        <v>359</v>
      </c>
      <c r="E269" s="120">
        <v>61111</v>
      </c>
      <c r="F269" s="121">
        <v>0.73692524750684341</v>
      </c>
      <c r="G269" s="122">
        <v>750</v>
      </c>
      <c r="H269" s="123">
        <v>1.8918030299198259E-2</v>
      </c>
      <c r="I269" s="124">
        <v>0.80299785867237683</v>
      </c>
      <c r="J269" s="197">
        <v>15</v>
      </c>
      <c r="K269" s="195">
        <v>470</v>
      </c>
      <c r="L269" s="196">
        <v>480</v>
      </c>
      <c r="M269" s="196">
        <v>380</v>
      </c>
      <c r="N269" s="196">
        <v>325</v>
      </c>
      <c r="O269" s="196">
        <v>205</v>
      </c>
      <c r="P269" s="196">
        <v>190</v>
      </c>
      <c r="Q269" s="196">
        <v>195</v>
      </c>
      <c r="R269" s="196">
        <v>180</v>
      </c>
      <c r="S269" s="196">
        <v>505</v>
      </c>
      <c r="T269" s="197">
        <v>2925</v>
      </c>
      <c r="U269" s="122">
        <v>15</v>
      </c>
      <c r="V269" s="128">
        <v>10</v>
      </c>
      <c r="W269" s="128">
        <v>55</v>
      </c>
      <c r="X269" s="128">
        <v>30</v>
      </c>
      <c r="Y269" s="128">
        <v>2160</v>
      </c>
      <c r="Z269" s="128">
        <v>270</v>
      </c>
      <c r="AA269" s="128">
        <v>700</v>
      </c>
      <c r="AB269" s="128">
        <v>10</v>
      </c>
      <c r="AC269" s="129">
        <v>258600</v>
      </c>
      <c r="AD269" s="130">
        <v>148100</v>
      </c>
      <c r="AE269" s="131">
        <v>136800</v>
      </c>
    </row>
    <row r="270" spans="1:31" ht="15" customHeight="1">
      <c r="A270" s="116" t="s">
        <v>265</v>
      </c>
      <c r="B270" s="117" t="s">
        <v>646</v>
      </c>
      <c r="C270" s="118" t="s">
        <v>91</v>
      </c>
      <c r="D270" s="119" t="s">
        <v>361</v>
      </c>
      <c r="E270" s="120" t="s">
        <v>376</v>
      </c>
      <c r="F270" s="121">
        <v>0</v>
      </c>
      <c r="G270" s="122" t="s">
        <v>355</v>
      </c>
      <c r="H270" s="123" t="s">
        <v>355</v>
      </c>
      <c r="I270" s="124" t="s">
        <v>355</v>
      </c>
      <c r="J270" s="197" t="s">
        <v>355</v>
      </c>
      <c r="K270" s="195">
        <v>5</v>
      </c>
      <c r="L270" s="196">
        <v>15</v>
      </c>
      <c r="M270" s="196">
        <v>10</v>
      </c>
      <c r="N270" s="196">
        <v>15</v>
      </c>
      <c r="O270" s="196">
        <v>10</v>
      </c>
      <c r="P270" s="196">
        <v>10</v>
      </c>
      <c r="Q270" s="196" t="s">
        <v>355</v>
      </c>
      <c r="R270" s="196">
        <v>5</v>
      </c>
      <c r="S270" s="196">
        <v>15</v>
      </c>
      <c r="T270" s="197">
        <v>90</v>
      </c>
      <c r="U270" s="122" t="s">
        <v>355</v>
      </c>
      <c r="V270" s="128" t="s">
        <v>355</v>
      </c>
      <c r="W270" s="128" t="s">
        <v>355</v>
      </c>
      <c r="X270" s="128" t="s">
        <v>355</v>
      </c>
      <c r="Y270" s="128">
        <v>70</v>
      </c>
      <c r="Z270" s="128">
        <v>5</v>
      </c>
      <c r="AA270" s="128">
        <v>20</v>
      </c>
      <c r="AB270" s="128" t="s">
        <v>355</v>
      </c>
      <c r="AC270" s="129">
        <v>288900</v>
      </c>
      <c r="AD270" s="130">
        <v>93800</v>
      </c>
      <c r="AE270" s="131" t="s">
        <v>355</v>
      </c>
    </row>
    <row r="271" spans="1:31">
      <c r="A271" s="116" t="s">
        <v>266</v>
      </c>
      <c r="B271" s="117" t="s">
        <v>647</v>
      </c>
      <c r="C271" s="118" t="s">
        <v>91</v>
      </c>
      <c r="D271" s="119" t="s">
        <v>362</v>
      </c>
      <c r="E271" s="120">
        <v>49038</v>
      </c>
      <c r="F271" s="121">
        <v>0.43854408871400463</v>
      </c>
      <c r="G271" s="122">
        <v>800</v>
      </c>
      <c r="H271" s="123">
        <v>2.5924008026409477E-2</v>
      </c>
      <c r="I271" s="124">
        <v>0.90151002929907598</v>
      </c>
      <c r="J271" s="197">
        <v>12</v>
      </c>
      <c r="K271" s="195">
        <v>350</v>
      </c>
      <c r="L271" s="196">
        <v>345</v>
      </c>
      <c r="M271" s="196">
        <v>240</v>
      </c>
      <c r="N271" s="196">
        <v>275</v>
      </c>
      <c r="O271" s="196">
        <v>165</v>
      </c>
      <c r="P271" s="196">
        <v>210</v>
      </c>
      <c r="Q271" s="196">
        <v>120</v>
      </c>
      <c r="R271" s="196">
        <v>210</v>
      </c>
      <c r="S271" s="196">
        <v>340</v>
      </c>
      <c r="T271" s="197">
        <v>2250</v>
      </c>
      <c r="U271" s="122">
        <v>10</v>
      </c>
      <c r="V271" s="128">
        <v>10</v>
      </c>
      <c r="W271" s="128">
        <v>45</v>
      </c>
      <c r="X271" s="128">
        <v>25</v>
      </c>
      <c r="Y271" s="128">
        <v>1755</v>
      </c>
      <c r="Z271" s="128">
        <v>280</v>
      </c>
      <c r="AA271" s="128">
        <v>445</v>
      </c>
      <c r="AB271" s="128">
        <v>15</v>
      </c>
      <c r="AC271" s="129">
        <v>224800</v>
      </c>
      <c r="AD271" s="130">
        <v>112700</v>
      </c>
      <c r="AE271" s="131">
        <v>99600</v>
      </c>
    </row>
    <row r="272" spans="1:31" ht="15" customHeight="1">
      <c r="A272" s="116" t="s">
        <v>267</v>
      </c>
      <c r="B272" s="117" t="s">
        <v>648</v>
      </c>
      <c r="C272" s="118" t="s">
        <v>91</v>
      </c>
      <c r="D272" s="119" t="s">
        <v>358</v>
      </c>
      <c r="E272" s="120">
        <v>2264</v>
      </c>
      <c r="F272" s="121">
        <v>2.0247187393800641E-2</v>
      </c>
      <c r="G272" s="122">
        <v>45</v>
      </c>
      <c r="H272" s="123">
        <v>2.9243483788938335E-2</v>
      </c>
      <c r="I272" s="124" t="s">
        <v>355</v>
      </c>
      <c r="J272" s="197" t="s">
        <v>355</v>
      </c>
      <c r="K272" s="195">
        <v>10</v>
      </c>
      <c r="L272" s="196">
        <v>25</v>
      </c>
      <c r="M272" s="196">
        <v>10</v>
      </c>
      <c r="N272" s="196">
        <v>15</v>
      </c>
      <c r="O272" s="196">
        <v>5</v>
      </c>
      <c r="P272" s="196">
        <v>5</v>
      </c>
      <c r="Q272" s="196">
        <v>5</v>
      </c>
      <c r="R272" s="196">
        <v>15</v>
      </c>
      <c r="S272" s="196">
        <v>20</v>
      </c>
      <c r="T272" s="197">
        <v>110</v>
      </c>
      <c r="U272" s="122" t="s">
        <v>355</v>
      </c>
      <c r="V272" s="128" t="s">
        <v>355</v>
      </c>
      <c r="W272" s="128" t="s">
        <v>355</v>
      </c>
      <c r="X272" s="128" t="s">
        <v>355</v>
      </c>
      <c r="Y272" s="128">
        <v>85</v>
      </c>
      <c r="Z272" s="128">
        <v>15</v>
      </c>
      <c r="AA272" s="128">
        <v>25</v>
      </c>
      <c r="AB272" s="128" t="s">
        <v>355</v>
      </c>
      <c r="AC272" s="129" t="s">
        <v>355</v>
      </c>
      <c r="AD272" s="130">
        <v>109000</v>
      </c>
      <c r="AE272" s="131">
        <v>86700</v>
      </c>
    </row>
    <row r="273" spans="1:31">
      <c r="A273" s="116" t="s">
        <v>268</v>
      </c>
      <c r="B273" s="117" t="s">
        <v>649</v>
      </c>
      <c r="C273" s="118" t="s">
        <v>91</v>
      </c>
      <c r="D273" s="119" t="s">
        <v>358</v>
      </c>
      <c r="E273" s="120">
        <v>22227</v>
      </c>
      <c r="F273" s="121">
        <v>0.19642446844235495</v>
      </c>
      <c r="G273" s="122">
        <v>310</v>
      </c>
      <c r="H273" s="123">
        <v>2.2662055772202191E-2</v>
      </c>
      <c r="I273" s="124" t="s">
        <v>355</v>
      </c>
      <c r="J273" s="197" t="s">
        <v>355</v>
      </c>
      <c r="K273" s="195">
        <v>65</v>
      </c>
      <c r="L273" s="196">
        <v>130</v>
      </c>
      <c r="M273" s="196">
        <v>130</v>
      </c>
      <c r="N273" s="196">
        <v>135</v>
      </c>
      <c r="O273" s="196">
        <v>65</v>
      </c>
      <c r="P273" s="196">
        <v>95</v>
      </c>
      <c r="Q273" s="196">
        <v>40</v>
      </c>
      <c r="R273" s="196">
        <v>45</v>
      </c>
      <c r="S273" s="196">
        <v>145</v>
      </c>
      <c r="T273" s="197">
        <v>855</v>
      </c>
      <c r="U273" s="122" t="s">
        <v>355</v>
      </c>
      <c r="V273" s="128" t="s">
        <v>355</v>
      </c>
      <c r="W273" s="128">
        <v>10</v>
      </c>
      <c r="X273" s="128">
        <v>5</v>
      </c>
      <c r="Y273" s="128">
        <v>700</v>
      </c>
      <c r="Z273" s="128">
        <v>100</v>
      </c>
      <c r="AA273" s="128">
        <v>145</v>
      </c>
      <c r="AB273" s="128" t="s">
        <v>355</v>
      </c>
      <c r="AC273" s="129">
        <v>250100</v>
      </c>
      <c r="AD273" s="130">
        <v>152700</v>
      </c>
      <c r="AE273" s="131">
        <v>142800</v>
      </c>
    </row>
    <row r="274" spans="1:31" ht="15" customHeight="1">
      <c r="A274" s="116" t="s">
        <v>269</v>
      </c>
      <c r="B274" s="117" t="s">
        <v>650</v>
      </c>
      <c r="C274" s="118" t="s">
        <v>91</v>
      </c>
      <c r="D274" s="119" t="s">
        <v>361</v>
      </c>
      <c r="E274" s="120">
        <v>12933</v>
      </c>
      <c r="F274" s="121">
        <v>0.12980378381090982</v>
      </c>
      <c r="G274" s="122">
        <v>390</v>
      </c>
      <c r="H274" s="123">
        <v>4.875596883639105E-2</v>
      </c>
      <c r="I274" s="124" t="s">
        <v>355</v>
      </c>
      <c r="J274" s="197" t="s">
        <v>355</v>
      </c>
      <c r="K274" s="195">
        <v>10</v>
      </c>
      <c r="L274" s="196">
        <v>60</v>
      </c>
      <c r="M274" s="196">
        <v>20</v>
      </c>
      <c r="N274" s="196">
        <v>40</v>
      </c>
      <c r="O274" s="196">
        <v>30</v>
      </c>
      <c r="P274" s="196">
        <v>55</v>
      </c>
      <c r="Q274" s="196">
        <v>15</v>
      </c>
      <c r="R274" s="196">
        <v>20</v>
      </c>
      <c r="S274" s="196">
        <v>45</v>
      </c>
      <c r="T274" s="197">
        <v>300</v>
      </c>
      <c r="U274" s="122" t="s">
        <v>355</v>
      </c>
      <c r="V274" s="128" t="s">
        <v>355</v>
      </c>
      <c r="W274" s="128">
        <v>5</v>
      </c>
      <c r="X274" s="128">
        <v>5</v>
      </c>
      <c r="Y274" s="128">
        <v>260</v>
      </c>
      <c r="Z274" s="128">
        <v>75</v>
      </c>
      <c r="AA274" s="128">
        <v>30</v>
      </c>
      <c r="AB274" s="128" t="s">
        <v>355</v>
      </c>
      <c r="AC274" s="129">
        <v>152800</v>
      </c>
      <c r="AD274" s="130">
        <v>100000</v>
      </c>
      <c r="AE274" s="131">
        <v>72400</v>
      </c>
    </row>
    <row r="275" spans="1:31">
      <c r="A275" s="116" t="s">
        <v>270</v>
      </c>
      <c r="B275" s="117" t="s">
        <v>651</v>
      </c>
      <c r="C275" s="118" t="s">
        <v>91</v>
      </c>
      <c r="D275" s="119" t="s">
        <v>362</v>
      </c>
      <c r="E275" s="120">
        <v>71690</v>
      </c>
      <c r="F275" s="121">
        <v>0.63096285865164581</v>
      </c>
      <c r="G275" s="122">
        <v>960</v>
      </c>
      <c r="H275" s="123">
        <v>2.1580464948639393E-2</v>
      </c>
      <c r="I275" s="124">
        <v>0.43946385409800048</v>
      </c>
      <c r="J275" s="197">
        <v>8</v>
      </c>
      <c r="K275" s="195">
        <v>420</v>
      </c>
      <c r="L275" s="196">
        <v>530</v>
      </c>
      <c r="M275" s="196">
        <v>415</v>
      </c>
      <c r="N275" s="196">
        <v>425</v>
      </c>
      <c r="O275" s="196">
        <v>285</v>
      </c>
      <c r="P275" s="196">
        <v>340</v>
      </c>
      <c r="Q275" s="196">
        <v>195</v>
      </c>
      <c r="R275" s="196">
        <v>205</v>
      </c>
      <c r="S275" s="196">
        <v>540</v>
      </c>
      <c r="T275" s="197">
        <v>3355</v>
      </c>
      <c r="U275" s="122">
        <v>5</v>
      </c>
      <c r="V275" s="128">
        <v>5</v>
      </c>
      <c r="W275" s="128">
        <v>75</v>
      </c>
      <c r="X275" s="128">
        <v>50</v>
      </c>
      <c r="Y275" s="128">
        <v>2605</v>
      </c>
      <c r="Z275" s="128">
        <v>405</v>
      </c>
      <c r="AA275" s="128">
        <v>665</v>
      </c>
      <c r="AB275" s="128">
        <v>5</v>
      </c>
      <c r="AC275" s="129">
        <v>252100</v>
      </c>
      <c r="AD275" s="130">
        <v>129800</v>
      </c>
      <c r="AE275" s="131">
        <v>116400</v>
      </c>
    </row>
    <row r="276" spans="1:31" ht="15" customHeight="1">
      <c r="A276" s="116" t="s">
        <v>271</v>
      </c>
      <c r="B276" s="117" t="s">
        <v>652</v>
      </c>
      <c r="C276" s="118" t="s">
        <v>91</v>
      </c>
      <c r="D276" s="119" t="s">
        <v>362</v>
      </c>
      <c r="E276" s="120">
        <v>62877</v>
      </c>
      <c r="F276" s="121">
        <v>0.55726706312981367</v>
      </c>
      <c r="G276" s="122">
        <v>735</v>
      </c>
      <c r="H276" s="123">
        <v>1.8808617208862538E-2</v>
      </c>
      <c r="I276" s="124">
        <v>0.6481581505887436</v>
      </c>
      <c r="J276" s="197">
        <v>12</v>
      </c>
      <c r="K276" s="195">
        <v>265</v>
      </c>
      <c r="L276" s="196">
        <v>450</v>
      </c>
      <c r="M276" s="196">
        <v>465</v>
      </c>
      <c r="N276" s="196">
        <v>315</v>
      </c>
      <c r="O276" s="196">
        <v>185</v>
      </c>
      <c r="P276" s="196">
        <v>250</v>
      </c>
      <c r="Q276" s="196">
        <v>165</v>
      </c>
      <c r="R276" s="196">
        <v>150</v>
      </c>
      <c r="S276" s="196">
        <v>500</v>
      </c>
      <c r="T276" s="197">
        <v>2745</v>
      </c>
      <c r="U276" s="122">
        <v>5</v>
      </c>
      <c r="V276" s="128">
        <v>5</v>
      </c>
      <c r="W276" s="128">
        <v>40</v>
      </c>
      <c r="X276" s="128">
        <v>25</v>
      </c>
      <c r="Y276" s="128">
        <v>2225</v>
      </c>
      <c r="Z276" s="128">
        <v>270</v>
      </c>
      <c r="AA276" s="128">
        <v>475</v>
      </c>
      <c r="AB276" s="128" t="s">
        <v>355</v>
      </c>
      <c r="AC276" s="129">
        <v>280900</v>
      </c>
      <c r="AD276" s="130">
        <v>167000</v>
      </c>
      <c r="AE276" s="131">
        <v>135300</v>
      </c>
    </row>
    <row r="277" spans="1:31">
      <c r="A277" s="116" t="s">
        <v>272</v>
      </c>
      <c r="B277" s="117" t="s">
        <v>653</v>
      </c>
      <c r="C277" s="118" t="s">
        <v>112</v>
      </c>
      <c r="D277" s="119" t="s">
        <v>360</v>
      </c>
      <c r="E277" s="120">
        <v>46087</v>
      </c>
      <c r="F277" s="121">
        <v>0.32819187193346011</v>
      </c>
      <c r="G277" s="122">
        <v>240</v>
      </c>
      <c r="H277" s="123">
        <v>8.151343273443603E-3</v>
      </c>
      <c r="I277" s="124">
        <v>0.45676700315169227</v>
      </c>
      <c r="J277" s="197">
        <v>10</v>
      </c>
      <c r="K277" s="195">
        <v>415</v>
      </c>
      <c r="L277" s="196">
        <v>345</v>
      </c>
      <c r="M277" s="196">
        <v>610</v>
      </c>
      <c r="N277" s="196">
        <v>340</v>
      </c>
      <c r="O277" s="196">
        <v>260</v>
      </c>
      <c r="P277" s="196">
        <v>220</v>
      </c>
      <c r="Q277" s="196">
        <v>240</v>
      </c>
      <c r="R277" s="196">
        <v>125</v>
      </c>
      <c r="S277" s="196">
        <v>550</v>
      </c>
      <c r="T277" s="197">
        <v>3100</v>
      </c>
      <c r="U277" s="122" t="s">
        <v>355</v>
      </c>
      <c r="V277" s="128" t="s">
        <v>355</v>
      </c>
      <c r="W277" s="128">
        <v>40</v>
      </c>
      <c r="X277" s="128">
        <v>30</v>
      </c>
      <c r="Y277" s="128">
        <v>2390</v>
      </c>
      <c r="Z277" s="128">
        <v>240</v>
      </c>
      <c r="AA277" s="128">
        <v>665</v>
      </c>
      <c r="AB277" s="128">
        <v>10</v>
      </c>
      <c r="AC277" s="129">
        <v>430400</v>
      </c>
      <c r="AD277" s="130">
        <v>277400</v>
      </c>
      <c r="AE277" s="131">
        <v>239200</v>
      </c>
    </row>
    <row r="278" spans="1:31" ht="15" customHeight="1">
      <c r="A278" s="116" t="s">
        <v>273</v>
      </c>
      <c r="B278" s="117" t="s">
        <v>654</v>
      </c>
      <c r="C278" s="118" t="s">
        <v>112</v>
      </c>
      <c r="D278" s="119" t="s">
        <v>361</v>
      </c>
      <c r="E278" s="120">
        <v>1474</v>
      </c>
      <c r="F278" s="121">
        <v>9.592482201194831E-3</v>
      </c>
      <c r="G278" s="122">
        <v>15</v>
      </c>
      <c r="H278" s="123">
        <v>1.4583333333333334E-2</v>
      </c>
      <c r="I278" s="124" t="s">
        <v>355</v>
      </c>
      <c r="J278" s="197" t="s">
        <v>355</v>
      </c>
      <c r="K278" s="195" t="s">
        <v>355</v>
      </c>
      <c r="L278" s="196" t="s">
        <v>355</v>
      </c>
      <c r="M278" s="196">
        <v>5</v>
      </c>
      <c r="N278" s="196" t="s">
        <v>355</v>
      </c>
      <c r="O278" s="196" t="s">
        <v>355</v>
      </c>
      <c r="P278" s="196" t="s">
        <v>355</v>
      </c>
      <c r="Q278" s="196" t="s">
        <v>355</v>
      </c>
      <c r="R278" s="196" t="s">
        <v>355</v>
      </c>
      <c r="S278" s="196">
        <v>10</v>
      </c>
      <c r="T278" s="197">
        <v>30</v>
      </c>
      <c r="U278" s="122" t="s">
        <v>355</v>
      </c>
      <c r="V278" s="128" t="s">
        <v>355</v>
      </c>
      <c r="W278" s="128" t="s">
        <v>355</v>
      </c>
      <c r="X278" s="128" t="s">
        <v>355</v>
      </c>
      <c r="Y278" s="128">
        <v>25</v>
      </c>
      <c r="Z278" s="128" t="s">
        <v>355</v>
      </c>
      <c r="AA278" s="128">
        <v>5</v>
      </c>
      <c r="AB278" s="128" t="s">
        <v>355</v>
      </c>
      <c r="AC278" s="129" t="s">
        <v>355</v>
      </c>
      <c r="AD278" s="130">
        <v>391400</v>
      </c>
      <c r="AE278" s="131" t="s">
        <v>355</v>
      </c>
    </row>
    <row r="279" spans="1:31" ht="15" customHeight="1">
      <c r="A279" s="116" t="s">
        <v>274</v>
      </c>
      <c r="B279" s="117" t="s">
        <v>655</v>
      </c>
      <c r="C279" s="118" t="s">
        <v>112</v>
      </c>
      <c r="D279" s="119" t="s">
        <v>359</v>
      </c>
      <c r="E279" s="120">
        <v>81986</v>
      </c>
      <c r="F279" s="121">
        <v>0.62590944139494764</v>
      </c>
      <c r="G279" s="122">
        <v>560</v>
      </c>
      <c r="H279" s="123">
        <v>1.1115954664341761E-2</v>
      </c>
      <c r="I279" s="124">
        <v>0.66376745250629432</v>
      </c>
      <c r="J279" s="197">
        <v>29</v>
      </c>
      <c r="K279" s="195">
        <v>320</v>
      </c>
      <c r="L279" s="196">
        <v>685</v>
      </c>
      <c r="M279" s="196">
        <v>1145</v>
      </c>
      <c r="N279" s="196">
        <v>570</v>
      </c>
      <c r="O279" s="196">
        <v>455</v>
      </c>
      <c r="P279" s="196">
        <v>455</v>
      </c>
      <c r="Q279" s="196">
        <v>460</v>
      </c>
      <c r="R279" s="196">
        <v>275</v>
      </c>
      <c r="S279" s="196">
        <v>1070</v>
      </c>
      <c r="T279" s="197">
        <v>5435</v>
      </c>
      <c r="U279" s="122">
        <v>5</v>
      </c>
      <c r="V279" s="128" t="s">
        <v>355</v>
      </c>
      <c r="W279" s="128">
        <v>80</v>
      </c>
      <c r="X279" s="128">
        <v>50</v>
      </c>
      <c r="Y279" s="128">
        <v>4455</v>
      </c>
      <c r="Z279" s="128">
        <v>540</v>
      </c>
      <c r="AA279" s="128">
        <v>890</v>
      </c>
      <c r="AB279" s="128">
        <v>5</v>
      </c>
      <c r="AC279" s="129">
        <v>600500</v>
      </c>
      <c r="AD279" s="130">
        <v>323000</v>
      </c>
      <c r="AE279" s="131">
        <v>258000</v>
      </c>
    </row>
    <row r="280" spans="1:31">
      <c r="A280" s="116" t="s">
        <v>275</v>
      </c>
      <c r="B280" s="117" t="s">
        <v>656</v>
      </c>
      <c r="C280" s="118" t="s">
        <v>112</v>
      </c>
      <c r="D280" s="119" t="s">
        <v>362</v>
      </c>
      <c r="E280" s="120">
        <v>54491</v>
      </c>
      <c r="F280" s="121">
        <v>0.45479660139883488</v>
      </c>
      <c r="G280" s="122">
        <v>420</v>
      </c>
      <c r="H280" s="123">
        <v>1.2670065462004887E-2</v>
      </c>
      <c r="I280" s="124">
        <v>0.54907923635749278</v>
      </c>
      <c r="J280" s="197">
        <v>13</v>
      </c>
      <c r="K280" s="195">
        <v>260</v>
      </c>
      <c r="L280" s="196">
        <v>395</v>
      </c>
      <c r="M280" s="196">
        <v>675</v>
      </c>
      <c r="N280" s="196">
        <v>365</v>
      </c>
      <c r="O280" s="196">
        <v>320</v>
      </c>
      <c r="P280" s="196">
        <v>250</v>
      </c>
      <c r="Q280" s="196">
        <v>270</v>
      </c>
      <c r="R280" s="196">
        <v>165</v>
      </c>
      <c r="S280" s="196">
        <v>605</v>
      </c>
      <c r="T280" s="197">
        <v>3310</v>
      </c>
      <c r="U280" s="122">
        <v>15</v>
      </c>
      <c r="V280" s="128">
        <v>10</v>
      </c>
      <c r="W280" s="128">
        <v>65</v>
      </c>
      <c r="X280" s="128">
        <v>40</v>
      </c>
      <c r="Y280" s="128">
        <v>2645</v>
      </c>
      <c r="Z280" s="128">
        <v>350</v>
      </c>
      <c r="AA280" s="128">
        <v>580</v>
      </c>
      <c r="AB280" s="128" t="s">
        <v>355</v>
      </c>
      <c r="AC280" s="129">
        <v>491100</v>
      </c>
      <c r="AD280" s="130">
        <v>272800</v>
      </c>
      <c r="AE280" s="131">
        <v>225000</v>
      </c>
    </row>
    <row r="281" spans="1:31" ht="15" customHeight="1">
      <c r="A281" s="116" t="s">
        <v>276</v>
      </c>
      <c r="B281" s="117" t="s">
        <v>657</v>
      </c>
      <c r="C281" s="118" t="s">
        <v>112</v>
      </c>
      <c r="D281" s="119" t="s">
        <v>359</v>
      </c>
      <c r="E281" s="120">
        <v>60340</v>
      </c>
      <c r="F281" s="121">
        <v>0.58113105786270125</v>
      </c>
      <c r="G281" s="122">
        <v>395</v>
      </c>
      <c r="H281" s="123">
        <v>1.0839514959078094E-2</v>
      </c>
      <c r="I281" s="124">
        <v>0.59412411252710695</v>
      </c>
      <c r="J281" s="197">
        <v>20</v>
      </c>
      <c r="K281" s="195">
        <v>380</v>
      </c>
      <c r="L281" s="196">
        <v>520</v>
      </c>
      <c r="M281" s="196">
        <v>750</v>
      </c>
      <c r="N281" s="196">
        <v>475</v>
      </c>
      <c r="O281" s="196">
        <v>395</v>
      </c>
      <c r="P281" s="196">
        <v>290</v>
      </c>
      <c r="Q281" s="196">
        <v>260</v>
      </c>
      <c r="R281" s="196">
        <v>220</v>
      </c>
      <c r="S281" s="196">
        <v>760</v>
      </c>
      <c r="T281" s="197">
        <v>4050</v>
      </c>
      <c r="U281" s="122">
        <v>5</v>
      </c>
      <c r="V281" s="128" t="s">
        <v>355</v>
      </c>
      <c r="W281" s="128">
        <v>50</v>
      </c>
      <c r="X281" s="128">
        <v>35</v>
      </c>
      <c r="Y281" s="128">
        <v>3305</v>
      </c>
      <c r="Z281" s="128">
        <v>395</v>
      </c>
      <c r="AA281" s="128">
        <v>690</v>
      </c>
      <c r="AB281" s="128">
        <v>10</v>
      </c>
      <c r="AC281" s="129">
        <v>476400</v>
      </c>
      <c r="AD281" s="130">
        <v>299800</v>
      </c>
      <c r="AE281" s="131">
        <v>277500</v>
      </c>
    </row>
    <row r="282" spans="1:31">
      <c r="A282" s="116" t="s">
        <v>277</v>
      </c>
      <c r="B282" s="117" t="s">
        <v>658</v>
      </c>
      <c r="C282" s="118" t="s">
        <v>98</v>
      </c>
      <c r="D282" s="119" t="s">
        <v>359</v>
      </c>
      <c r="E282" s="120">
        <v>59720</v>
      </c>
      <c r="F282" s="121">
        <v>0.54779944596305197</v>
      </c>
      <c r="G282" s="122">
        <v>610</v>
      </c>
      <c r="H282" s="123">
        <v>1.6585870690124734E-2</v>
      </c>
      <c r="I282" s="124">
        <v>0.49303034377661242</v>
      </c>
      <c r="J282" s="197">
        <v>11</v>
      </c>
      <c r="K282" s="195">
        <v>685</v>
      </c>
      <c r="L282" s="196">
        <v>530</v>
      </c>
      <c r="M282" s="196">
        <v>450</v>
      </c>
      <c r="N282" s="196">
        <v>430</v>
      </c>
      <c r="O282" s="196">
        <v>355</v>
      </c>
      <c r="P282" s="196">
        <v>265</v>
      </c>
      <c r="Q282" s="196">
        <v>265</v>
      </c>
      <c r="R282" s="196">
        <v>270</v>
      </c>
      <c r="S282" s="196">
        <v>630</v>
      </c>
      <c r="T282" s="197">
        <v>3880</v>
      </c>
      <c r="U282" s="122" t="s">
        <v>355</v>
      </c>
      <c r="V282" s="128" t="s">
        <v>355</v>
      </c>
      <c r="W282" s="128">
        <v>75</v>
      </c>
      <c r="X282" s="128">
        <v>50</v>
      </c>
      <c r="Y282" s="128">
        <v>2810</v>
      </c>
      <c r="Z282" s="128">
        <v>385</v>
      </c>
      <c r="AA282" s="128">
        <v>995</v>
      </c>
      <c r="AB282" s="128">
        <v>5</v>
      </c>
      <c r="AC282" s="129">
        <v>360700</v>
      </c>
      <c r="AD282" s="130">
        <v>200900</v>
      </c>
      <c r="AE282" s="131">
        <v>163700</v>
      </c>
    </row>
    <row r="283" spans="1:31" ht="15" customHeight="1">
      <c r="A283" s="116" t="s">
        <v>278</v>
      </c>
      <c r="B283" s="117" t="s">
        <v>659</v>
      </c>
      <c r="C283" s="118" t="s">
        <v>98</v>
      </c>
      <c r="D283" s="119" t="s">
        <v>362</v>
      </c>
      <c r="E283" s="120">
        <v>51204</v>
      </c>
      <c r="F283" s="121">
        <v>0.45394421886912889</v>
      </c>
      <c r="G283" s="122">
        <v>495</v>
      </c>
      <c r="H283" s="123">
        <v>1.6063084112149531E-2</v>
      </c>
      <c r="I283" s="124">
        <v>0.54072321730314299</v>
      </c>
      <c r="J283" s="197">
        <v>8</v>
      </c>
      <c r="K283" s="195">
        <v>590</v>
      </c>
      <c r="L283" s="196">
        <v>415</v>
      </c>
      <c r="M283" s="196">
        <v>365</v>
      </c>
      <c r="N283" s="196">
        <v>365</v>
      </c>
      <c r="O283" s="196">
        <v>220</v>
      </c>
      <c r="P283" s="196">
        <v>205</v>
      </c>
      <c r="Q283" s="196">
        <v>185</v>
      </c>
      <c r="R283" s="196">
        <v>165</v>
      </c>
      <c r="S283" s="196">
        <v>415</v>
      </c>
      <c r="T283" s="197">
        <v>2925</v>
      </c>
      <c r="U283" s="122" t="s">
        <v>355</v>
      </c>
      <c r="V283" s="128" t="s">
        <v>355</v>
      </c>
      <c r="W283" s="128">
        <v>40</v>
      </c>
      <c r="X283" s="128">
        <v>30</v>
      </c>
      <c r="Y283" s="128">
        <v>2055</v>
      </c>
      <c r="Z283" s="128">
        <v>195</v>
      </c>
      <c r="AA283" s="128">
        <v>825</v>
      </c>
      <c r="AB283" s="128">
        <v>10</v>
      </c>
      <c r="AC283" s="129">
        <v>309300</v>
      </c>
      <c r="AD283" s="130">
        <v>191800</v>
      </c>
      <c r="AE283" s="131">
        <v>165000</v>
      </c>
    </row>
    <row r="284" spans="1:31">
      <c r="A284" s="116" t="s">
        <v>279</v>
      </c>
      <c r="B284" s="117" t="s">
        <v>660</v>
      </c>
      <c r="C284" s="118" t="s">
        <v>98</v>
      </c>
      <c r="D284" s="119" t="s">
        <v>362</v>
      </c>
      <c r="E284" s="120">
        <v>100526</v>
      </c>
      <c r="F284" s="121">
        <v>0.63372565830533267</v>
      </c>
      <c r="G284" s="122">
        <v>810</v>
      </c>
      <c r="H284" s="123">
        <v>1.3678917875704685E-2</v>
      </c>
      <c r="I284" s="124">
        <v>0.73387762590588013</v>
      </c>
      <c r="J284" s="197">
        <v>24</v>
      </c>
      <c r="K284" s="195">
        <v>1075</v>
      </c>
      <c r="L284" s="196">
        <v>835</v>
      </c>
      <c r="M284" s="196">
        <v>610</v>
      </c>
      <c r="N284" s="196">
        <v>660</v>
      </c>
      <c r="O284" s="196">
        <v>440</v>
      </c>
      <c r="P284" s="196">
        <v>405</v>
      </c>
      <c r="Q284" s="196">
        <v>315</v>
      </c>
      <c r="R284" s="196">
        <v>340</v>
      </c>
      <c r="S284" s="196">
        <v>795</v>
      </c>
      <c r="T284" s="197">
        <v>5475</v>
      </c>
      <c r="U284" s="122">
        <v>5</v>
      </c>
      <c r="V284" s="128" t="s">
        <v>355</v>
      </c>
      <c r="W284" s="128">
        <v>95</v>
      </c>
      <c r="X284" s="128">
        <v>55</v>
      </c>
      <c r="Y284" s="128">
        <v>4020</v>
      </c>
      <c r="Z284" s="128">
        <v>510</v>
      </c>
      <c r="AA284" s="128">
        <v>1355</v>
      </c>
      <c r="AB284" s="128">
        <v>20</v>
      </c>
      <c r="AC284" s="129">
        <v>319500</v>
      </c>
      <c r="AD284" s="130">
        <v>196400</v>
      </c>
      <c r="AE284" s="131">
        <v>164600</v>
      </c>
    </row>
    <row r="285" spans="1:31" ht="15" customHeight="1">
      <c r="A285" s="116" t="s">
        <v>280</v>
      </c>
      <c r="B285" s="117" t="s">
        <v>661</v>
      </c>
      <c r="C285" s="118" t="s">
        <v>98</v>
      </c>
      <c r="D285" s="119" t="s">
        <v>360</v>
      </c>
      <c r="E285" s="120">
        <v>32404</v>
      </c>
      <c r="F285" s="121">
        <v>0.29625430841386374</v>
      </c>
      <c r="G285" s="122">
        <v>245</v>
      </c>
      <c r="H285" s="123">
        <v>1.2604388194408424E-2</v>
      </c>
      <c r="I285" s="124">
        <v>0.53624095093395296</v>
      </c>
      <c r="J285" s="197">
        <v>6</v>
      </c>
      <c r="K285" s="195">
        <v>565</v>
      </c>
      <c r="L285" s="196">
        <v>310</v>
      </c>
      <c r="M285" s="196">
        <v>245</v>
      </c>
      <c r="N285" s="196">
        <v>235</v>
      </c>
      <c r="O285" s="196">
        <v>160</v>
      </c>
      <c r="P285" s="196">
        <v>150</v>
      </c>
      <c r="Q285" s="196">
        <v>150</v>
      </c>
      <c r="R285" s="196">
        <v>100</v>
      </c>
      <c r="S285" s="196">
        <v>275</v>
      </c>
      <c r="T285" s="197">
        <v>2185</v>
      </c>
      <c r="U285" s="122" t="s">
        <v>355</v>
      </c>
      <c r="V285" s="128" t="s">
        <v>355</v>
      </c>
      <c r="W285" s="128">
        <v>40</v>
      </c>
      <c r="X285" s="128">
        <v>25</v>
      </c>
      <c r="Y285" s="128">
        <v>1505</v>
      </c>
      <c r="Z285" s="128">
        <v>170</v>
      </c>
      <c r="AA285" s="128">
        <v>640</v>
      </c>
      <c r="AB285" s="128">
        <v>20</v>
      </c>
      <c r="AC285" s="129">
        <v>345300</v>
      </c>
      <c r="AD285" s="130">
        <v>207200</v>
      </c>
      <c r="AE285" s="131">
        <v>182500</v>
      </c>
    </row>
    <row r="286" spans="1:31">
      <c r="A286" s="116" t="s">
        <v>281</v>
      </c>
      <c r="B286" s="117" t="s">
        <v>662</v>
      </c>
      <c r="C286" s="118" t="s">
        <v>98</v>
      </c>
      <c r="D286" s="119" t="s">
        <v>359</v>
      </c>
      <c r="E286" s="120">
        <v>23280</v>
      </c>
      <c r="F286" s="121">
        <v>0.65829657278588394</v>
      </c>
      <c r="G286" s="122">
        <v>270</v>
      </c>
      <c r="H286" s="123">
        <v>2.0571774315534714E-2</v>
      </c>
      <c r="I286" s="124" t="s">
        <v>355</v>
      </c>
      <c r="J286" s="197" t="s">
        <v>355</v>
      </c>
      <c r="K286" s="195">
        <v>485</v>
      </c>
      <c r="L286" s="196">
        <v>195</v>
      </c>
      <c r="M286" s="196">
        <v>110</v>
      </c>
      <c r="N286" s="196">
        <v>115</v>
      </c>
      <c r="O286" s="196">
        <v>180</v>
      </c>
      <c r="P286" s="196">
        <v>85</v>
      </c>
      <c r="Q286" s="196">
        <v>70</v>
      </c>
      <c r="R286" s="196">
        <v>45</v>
      </c>
      <c r="S286" s="196">
        <v>150</v>
      </c>
      <c r="T286" s="197">
        <v>1435</v>
      </c>
      <c r="U286" s="122" t="s">
        <v>355</v>
      </c>
      <c r="V286" s="128" t="s">
        <v>355</v>
      </c>
      <c r="W286" s="128">
        <v>10</v>
      </c>
      <c r="X286" s="128">
        <v>10</v>
      </c>
      <c r="Y286" s="128">
        <v>940</v>
      </c>
      <c r="Z286" s="128">
        <v>155</v>
      </c>
      <c r="AA286" s="128">
        <v>485</v>
      </c>
      <c r="AB286" s="128">
        <v>15</v>
      </c>
      <c r="AC286" s="129">
        <v>334600</v>
      </c>
      <c r="AD286" s="130">
        <v>211000</v>
      </c>
      <c r="AE286" s="131">
        <v>154600</v>
      </c>
    </row>
    <row r="287" spans="1:31" ht="15" customHeight="1">
      <c r="A287" s="116" t="s">
        <v>282</v>
      </c>
      <c r="B287" s="117" t="s">
        <v>663</v>
      </c>
      <c r="C287" s="118" t="s">
        <v>65</v>
      </c>
      <c r="D287" s="119" t="s">
        <v>360</v>
      </c>
      <c r="E287" s="120">
        <v>8746</v>
      </c>
      <c r="F287" s="121">
        <v>9.2380167733485438E-2</v>
      </c>
      <c r="G287" s="122">
        <v>175</v>
      </c>
      <c r="H287" s="123">
        <v>3.08983747097696E-2</v>
      </c>
      <c r="I287" s="124" t="s">
        <v>355</v>
      </c>
      <c r="J287" s="197" t="s">
        <v>355</v>
      </c>
      <c r="K287" s="195">
        <v>15</v>
      </c>
      <c r="L287" s="196">
        <v>105</v>
      </c>
      <c r="M287" s="196">
        <v>30</v>
      </c>
      <c r="N287" s="196">
        <v>80</v>
      </c>
      <c r="O287" s="196">
        <v>35</v>
      </c>
      <c r="P287" s="196">
        <v>15</v>
      </c>
      <c r="Q287" s="196">
        <v>30</v>
      </c>
      <c r="R287" s="196">
        <v>60</v>
      </c>
      <c r="S287" s="196">
        <v>60</v>
      </c>
      <c r="T287" s="197">
        <v>430</v>
      </c>
      <c r="U287" s="122" t="s">
        <v>355</v>
      </c>
      <c r="V287" s="128" t="s">
        <v>355</v>
      </c>
      <c r="W287" s="128">
        <v>15</v>
      </c>
      <c r="X287" s="128">
        <v>10</v>
      </c>
      <c r="Y287" s="128">
        <v>355</v>
      </c>
      <c r="Z287" s="128">
        <v>50</v>
      </c>
      <c r="AA287" s="128">
        <v>60</v>
      </c>
      <c r="AB287" s="128" t="s">
        <v>355</v>
      </c>
      <c r="AC287" s="129">
        <v>214800</v>
      </c>
      <c r="AD287" s="130">
        <v>144100</v>
      </c>
      <c r="AE287" s="131">
        <v>157200</v>
      </c>
    </row>
    <row r="288" spans="1:31">
      <c r="A288" s="116" t="s">
        <v>283</v>
      </c>
      <c r="B288" s="117" t="s">
        <v>664</v>
      </c>
      <c r="C288" s="118" t="s">
        <v>65</v>
      </c>
      <c r="D288" s="119" t="s">
        <v>360</v>
      </c>
      <c r="E288" s="120">
        <v>27659</v>
      </c>
      <c r="F288" s="121">
        <v>0.25271592643014429</v>
      </c>
      <c r="G288" s="122">
        <v>205</v>
      </c>
      <c r="H288" s="123">
        <v>1.2056654570993796E-2</v>
      </c>
      <c r="I288" s="124">
        <v>0.73360843649701968</v>
      </c>
      <c r="J288" s="197">
        <v>8</v>
      </c>
      <c r="K288" s="195">
        <v>400</v>
      </c>
      <c r="L288" s="196">
        <v>210</v>
      </c>
      <c r="M288" s="196">
        <v>240</v>
      </c>
      <c r="N288" s="196">
        <v>200</v>
      </c>
      <c r="O288" s="196">
        <v>120</v>
      </c>
      <c r="P288" s="196">
        <v>110</v>
      </c>
      <c r="Q288" s="196">
        <v>135</v>
      </c>
      <c r="R288" s="196">
        <v>100</v>
      </c>
      <c r="S288" s="196">
        <v>280</v>
      </c>
      <c r="T288" s="197">
        <v>1795</v>
      </c>
      <c r="U288" s="122">
        <v>10</v>
      </c>
      <c r="V288" s="128">
        <v>10</v>
      </c>
      <c r="W288" s="128">
        <v>25</v>
      </c>
      <c r="X288" s="128">
        <v>20</v>
      </c>
      <c r="Y288" s="128">
        <v>1310</v>
      </c>
      <c r="Z288" s="128">
        <v>120</v>
      </c>
      <c r="AA288" s="128">
        <v>450</v>
      </c>
      <c r="AB288" s="128">
        <v>10</v>
      </c>
      <c r="AC288" s="129">
        <v>317000</v>
      </c>
      <c r="AD288" s="130">
        <v>177900</v>
      </c>
      <c r="AE288" s="131">
        <v>160100</v>
      </c>
    </row>
    <row r="289" spans="1:31" ht="15" customHeight="1">
      <c r="A289" s="116" t="s">
        <v>284</v>
      </c>
      <c r="B289" s="117" t="s">
        <v>665</v>
      </c>
      <c r="C289" s="118" t="s">
        <v>65</v>
      </c>
      <c r="D289" s="119" t="s">
        <v>362</v>
      </c>
      <c r="E289" s="120">
        <v>28959</v>
      </c>
      <c r="F289" s="121">
        <v>0.29344587884806356</v>
      </c>
      <c r="G289" s="122">
        <v>265</v>
      </c>
      <c r="H289" s="123">
        <v>1.4866369710467706E-2</v>
      </c>
      <c r="I289" s="124" t="s">
        <v>355</v>
      </c>
      <c r="J289" s="197" t="s">
        <v>355</v>
      </c>
      <c r="K289" s="195">
        <v>225</v>
      </c>
      <c r="L289" s="196">
        <v>245</v>
      </c>
      <c r="M289" s="196">
        <v>280</v>
      </c>
      <c r="N289" s="196">
        <v>205</v>
      </c>
      <c r="O289" s="196">
        <v>130</v>
      </c>
      <c r="P289" s="196">
        <v>125</v>
      </c>
      <c r="Q289" s="196">
        <v>140</v>
      </c>
      <c r="R289" s="196">
        <v>130</v>
      </c>
      <c r="S289" s="196">
        <v>325</v>
      </c>
      <c r="T289" s="197">
        <v>1805</v>
      </c>
      <c r="U289" s="122">
        <v>5</v>
      </c>
      <c r="V289" s="128">
        <v>5</v>
      </c>
      <c r="W289" s="128">
        <v>50</v>
      </c>
      <c r="X289" s="128">
        <v>30</v>
      </c>
      <c r="Y289" s="128">
        <v>1415</v>
      </c>
      <c r="Z289" s="128">
        <v>160</v>
      </c>
      <c r="AA289" s="128">
        <v>340</v>
      </c>
      <c r="AB289" s="128">
        <v>5</v>
      </c>
      <c r="AC289" s="129">
        <v>339300</v>
      </c>
      <c r="AD289" s="130">
        <v>183200</v>
      </c>
      <c r="AE289" s="131">
        <v>169600</v>
      </c>
    </row>
    <row r="290" spans="1:31">
      <c r="A290" s="116" t="s">
        <v>285</v>
      </c>
      <c r="B290" s="117" t="s">
        <v>666</v>
      </c>
      <c r="C290" s="118" t="s">
        <v>65</v>
      </c>
      <c r="D290" s="119" t="s">
        <v>358</v>
      </c>
      <c r="E290" s="120">
        <v>24967</v>
      </c>
      <c r="F290" s="121">
        <v>0.20054942848192267</v>
      </c>
      <c r="G290" s="122">
        <v>285</v>
      </c>
      <c r="H290" s="123">
        <v>1.6983253446949523E-2</v>
      </c>
      <c r="I290" s="124" t="s">
        <v>355</v>
      </c>
      <c r="J290" s="197" t="s">
        <v>355</v>
      </c>
      <c r="K290" s="195">
        <v>170</v>
      </c>
      <c r="L290" s="196">
        <v>140</v>
      </c>
      <c r="M290" s="196">
        <v>115</v>
      </c>
      <c r="N290" s="196">
        <v>90</v>
      </c>
      <c r="O290" s="196">
        <v>70</v>
      </c>
      <c r="P290" s="196">
        <v>65</v>
      </c>
      <c r="Q290" s="196">
        <v>55</v>
      </c>
      <c r="R290" s="196">
        <v>40</v>
      </c>
      <c r="S290" s="196">
        <v>155</v>
      </c>
      <c r="T290" s="197">
        <v>905</v>
      </c>
      <c r="U290" s="122" t="s">
        <v>355</v>
      </c>
      <c r="V290" s="128" t="s">
        <v>355</v>
      </c>
      <c r="W290" s="128">
        <v>15</v>
      </c>
      <c r="X290" s="128">
        <v>10</v>
      </c>
      <c r="Y290" s="128">
        <v>675</v>
      </c>
      <c r="Z290" s="128">
        <v>70</v>
      </c>
      <c r="AA290" s="128">
        <v>210</v>
      </c>
      <c r="AB290" s="128">
        <v>5</v>
      </c>
      <c r="AC290" s="129">
        <v>271400</v>
      </c>
      <c r="AD290" s="130">
        <v>129000</v>
      </c>
      <c r="AE290" s="131">
        <v>121000</v>
      </c>
    </row>
    <row r="291" spans="1:31" ht="15" customHeight="1">
      <c r="A291" s="116" t="s">
        <v>286</v>
      </c>
      <c r="B291" s="117" t="s">
        <v>667</v>
      </c>
      <c r="C291" s="118" t="s">
        <v>65</v>
      </c>
      <c r="D291" s="119" t="s">
        <v>360</v>
      </c>
      <c r="E291" s="120">
        <v>41880</v>
      </c>
      <c r="F291" s="121">
        <v>0.3929000300210147</v>
      </c>
      <c r="G291" s="122">
        <v>520</v>
      </c>
      <c r="H291" s="123">
        <v>1.9969159599074787E-2</v>
      </c>
      <c r="I291" s="124">
        <v>1.083479517077701</v>
      </c>
      <c r="J291" s="197">
        <v>21</v>
      </c>
      <c r="K291" s="195">
        <v>230</v>
      </c>
      <c r="L291" s="196">
        <v>375</v>
      </c>
      <c r="M291" s="196">
        <v>305</v>
      </c>
      <c r="N291" s="196">
        <v>350</v>
      </c>
      <c r="O291" s="196">
        <v>205</v>
      </c>
      <c r="P291" s="196">
        <v>185</v>
      </c>
      <c r="Q291" s="196">
        <v>150</v>
      </c>
      <c r="R291" s="196">
        <v>175</v>
      </c>
      <c r="S291" s="196">
        <v>415</v>
      </c>
      <c r="T291" s="197">
        <v>2385</v>
      </c>
      <c r="U291" s="122">
        <v>10</v>
      </c>
      <c r="V291" s="128">
        <v>5</v>
      </c>
      <c r="W291" s="128">
        <v>50</v>
      </c>
      <c r="X291" s="128">
        <v>30</v>
      </c>
      <c r="Y291" s="128">
        <v>1980</v>
      </c>
      <c r="Z291" s="128">
        <v>255</v>
      </c>
      <c r="AA291" s="128">
        <v>345</v>
      </c>
      <c r="AB291" s="128" t="s">
        <v>355</v>
      </c>
      <c r="AC291" s="129">
        <v>315000</v>
      </c>
      <c r="AD291" s="130">
        <v>183100</v>
      </c>
      <c r="AE291" s="131">
        <v>181900</v>
      </c>
    </row>
    <row r="292" spans="1:31">
      <c r="A292" s="116" t="s">
        <v>287</v>
      </c>
      <c r="B292" s="117" t="s">
        <v>668</v>
      </c>
      <c r="C292" s="118" t="s">
        <v>65</v>
      </c>
      <c r="D292" s="119" t="s">
        <v>360</v>
      </c>
      <c r="E292" s="120">
        <v>40624</v>
      </c>
      <c r="F292" s="121">
        <v>0.32249460180363265</v>
      </c>
      <c r="G292" s="122">
        <v>290</v>
      </c>
      <c r="H292" s="123">
        <v>1.1237270279761208E-2</v>
      </c>
      <c r="I292" s="124">
        <v>0.62447960033305583</v>
      </c>
      <c r="J292" s="197">
        <v>9</v>
      </c>
      <c r="K292" s="195">
        <v>570</v>
      </c>
      <c r="L292" s="196">
        <v>350</v>
      </c>
      <c r="M292" s="196">
        <v>265</v>
      </c>
      <c r="N292" s="196">
        <v>285</v>
      </c>
      <c r="O292" s="196">
        <v>160</v>
      </c>
      <c r="P292" s="196">
        <v>160</v>
      </c>
      <c r="Q292" s="196">
        <v>160</v>
      </c>
      <c r="R292" s="196">
        <v>130</v>
      </c>
      <c r="S292" s="196">
        <v>340</v>
      </c>
      <c r="T292" s="197">
        <v>2430</v>
      </c>
      <c r="U292" s="122" t="s">
        <v>355</v>
      </c>
      <c r="V292" s="128" t="s">
        <v>355</v>
      </c>
      <c r="W292" s="128">
        <v>35</v>
      </c>
      <c r="X292" s="128">
        <v>20</v>
      </c>
      <c r="Y292" s="128">
        <v>1750</v>
      </c>
      <c r="Z292" s="128">
        <v>170</v>
      </c>
      <c r="AA292" s="128">
        <v>640</v>
      </c>
      <c r="AB292" s="128">
        <v>20</v>
      </c>
      <c r="AC292" s="129">
        <v>276400</v>
      </c>
      <c r="AD292" s="130">
        <v>169600</v>
      </c>
      <c r="AE292" s="131">
        <v>162200</v>
      </c>
    </row>
    <row r="293" spans="1:31">
      <c r="A293" s="116" t="s">
        <v>288</v>
      </c>
      <c r="B293" s="117" t="s">
        <v>669</v>
      </c>
      <c r="C293" s="118" t="s">
        <v>65</v>
      </c>
      <c r="D293" s="119" t="s">
        <v>362</v>
      </c>
      <c r="E293" s="120">
        <v>28883</v>
      </c>
      <c r="F293" s="121">
        <v>0.30267115177046328</v>
      </c>
      <c r="G293" s="122">
        <v>235</v>
      </c>
      <c r="H293" s="123">
        <v>1.2824710761842393E-2</v>
      </c>
      <c r="I293" s="124">
        <v>1.0654670297146918</v>
      </c>
      <c r="J293" s="197">
        <v>9</v>
      </c>
      <c r="K293" s="195">
        <v>765</v>
      </c>
      <c r="L293" s="196">
        <v>220</v>
      </c>
      <c r="M293" s="196">
        <v>170</v>
      </c>
      <c r="N293" s="196">
        <v>220</v>
      </c>
      <c r="O293" s="196">
        <v>155</v>
      </c>
      <c r="P293" s="196">
        <v>110</v>
      </c>
      <c r="Q293" s="196">
        <v>145</v>
      </c>
      <c r="R293" s="196">
        <v>135</v>
      </c>
      <c r="S293" s="196">
        <v>245</v>
      </c>
      <c r="T293" s="197">
        <v>2170</v>
      </c>
      <c r="U293" s="122" t="s">
        <v>355</v>
      </c>
      <c r="V293" s="128" t="s">
        <v>355</v>
      </c>
      <c r="W293" s="128">
        <v>15</v>
      </c>
      <c r="X293" s="128">
        <v>10</v>
      </c>
      <c r="Y293" s="128">
        <v>1335</v>
      </c>
      <c r="Z293" s="128">
        <v>115</v>
      </c>
      <c r="AA293" s="128">
        <v>820</v>
      </c>
      <c r="AB293" s="128">
        <v>35</v>
      </c>
      <c r="AC293" s="129">
        <v>271800</v>
      </c>
      <c r="AD293" s="130">
        <v>139700</v>
      </c>
      <c r="AE293" s="131">
        <v>132200</v>
      </c>
    </row>
    <row r="294" spans="1:31" ht="15" customHeight="1">
      <c r="A294" s="116" t="s">
        <v>289</v>
      </c>
      <c r="B294" s="117" t="s">
        <v>670</v>
      </c>
      <c r="C294" s="118" t="s">
        <v>65</v>
      </c>
      <c r="D294" s="119" t="s">
        <v>361</v>
      </c>
      <c r="E294" s="120" t="s">
        <v>376</v>
      </c>
      <c r="F294" s="121">
        <v>0</v>
      </c>
      <c r="G294" s="122" t="s">
        <v>355</v>
      </c>
      <c r="H294" s="123" t="s">
        <v>355</v>
      </c>
      <c r="I294" s="124" t="s">
        <v>355</v>
      </c>
      <c r="J294" s="197" t="s">
        <v>355</v>
      </c>
      <c r="K294" s="195" t="s">
        <v>355</v>
      </c>
      <c r="L294" s="196" t="s">
        <v>355</v>
      </c>
      <c r="M294" s="196" t="s">
        <v>355</v>
      </c>
      <c r="N294" s="196" t="s">
        <v>355</v>
      </c>
      <c r="O294" s="196" t="s">
        <v>355</v>
      </c>
      <c r="P294" s="196" t="s">
        <v>355</v>
      </c>
      <c r="Q294" s="196" t="s">
        <v>355</v>
      </c>
      <c r="R294" s="196" t="s">
        <v>355</v>
      </c>
      <c r="S294" s="196" t="s">
        <v>355</v>
      </c>
      <c r="T294" s="197" t="s">
        <v>355</v>
      </c>
      <c r="U294" s="122" t="s">
        <v>355</v>
      </c>
      <c r="V294" s="128" t="s">
        <v>355</v>
      </c>
      <c r="W294" s="128" t="s">
        <v>355</v>
      </c>
      <c r="X294" s="128" t="s">
        <v>355</v>
      </c>
      <c r="Y294" s="128" t="s">
        <v>355</v>
      </c>
      <c r="Z294" s="128" t="s">
        <v>355</v>
      </c>
      <c r="AA294" s="128" t="s">
        <v>355</v>
      </c>
      <c r="AB294" s="128" t="s">
        <v>355</v>
      </c>
      <c r="AC294" s="129" t="s">
        <v>355</v>
      </c>
      <c r="AD294" s="130" t="s">
        <v>355</v>
      </c>
      <c r="AE294" s="131" t="s">
        <v>355</v>
      </c>
    </row>
    <row r="295" spans="1:31" ht="15" customHeight="1">
      <c r="A295" s="116" t="s">
        <v>290</v>
      </c>
      <c r="B295" s="117" t="s">
        <v>671</v>
      </c>
      <c r="C295" s="118" t="s">
        <v>107</v>
      </c>
      <c r="D295" s="119" t="s">
        <v>359</v>
      </c>
      <c r="E295" s="120">
        <v>60354</v>
      </c>
      <c r="F295" s="121">
        <v>0.70539147508794897</v>
      </c>
      <c r="G295" s="122">
        <v>690</v>
      </c>
      <c r="H295" s="123">
        <v>1.9493892289897594E-2</v>
      </c>
      <c r="I295" s="124">
        <v>0.78160352132954869</v>
      </c>
      <c r="J295" s="197">
        <v>19</v>
      </c>
      <c r="K295" s="195">
        <v>415</v>
      </c>
      <c r="L295" s="196">
        <v>510</v>
      </c>
      <c r="M295" s="196">
        <v>475</v>
      </c>
      <c r="N295" s="196">
        <v>415</v>
      </c>
      <c r="O295" s="196">
        <v>250</v>
      </c>
      <c r="P295" s="196">
        <v>250</v>
      </c>
      <c r="Q295" s="196">
        <v>195</v>
      </c>
      <c r="R295" s="196">
        <v>225</v>
      </c>
      <c r="S295" s="196">
        <v>525</v>
      </c>
      <c r="T295" s="197">
        <v>3260</v>
      </c>
      <c r="U295" s="122" t="s">
        <v>355</v>
      </c>
      <c r="V295" s="128" t="s">
        <v>355</v>
      </c>
      <c r="W295" s="128">
        <v>55</v>
      </c>
      <c r="X295" s="128">
        <v>30</v>
      </c>
      <c r="Y295" s="128">
        <v>2515</v>
      </c>
      <c r="Z295" s="128">
        <v>300</v>
      </c>
      <c r="AA295" s="128">
        <v>690</v>
      </c>
      <c r="AB295" s="128">
        <v>5</v>
      </c>
      <c r="AC295" s="129">
        <v>335100</v>
      </c>
      <c r="AD295" s="130">
        <v>201200</v>
      </c>
      <c r="AE295" s="131">
        <v>180700</v>
      </c>
    </row>
    <row r="296" spans="1:31">
      <c r="A296" s="116" t="s">
        <v>291</v>
      </c>
      <c r="B296" s="117" t="s">
        <v>672</v>
      </c>
      <c r="C296" s="118" t="s">
        <v>107</v>
      </c>
      <c r="D296" s="119" t="s">
        <v>359</v>
      </c>
      <c r="E296" s="120">
        <v>29825</v>
      </c>
      <c r="F296" s="121">
        <v>0.46351697878623049</v>
      </c>
      <c r="G296" s="122">
        <v>405</v>
      </c>
      <c r="H296" s="123">
        <v>2.1586931155192533E-2</v>
      </c>
      <c r="I296" s="124" t="s">
        <v>355</v>
      </c>
      <c r="J296" s="197" t="s">
        <v>355</v>
      </c>
      <c r="K296" s="195">
        <v>155</v>
      </c>
      <c r="L296" s="196">
        <v>160</v>
      </c>
      <c r="M296" s="196">
        <v>80</v>
      </c>
      <c r="N296" s="196">
        <v>150</v>
      </c>
      <c r="O296" s="196">
        <v>110</v>
      </c>
      <c r="P296" s="196">
        <v>65</v>
      </c>
      <c r="Q296" s="196">
        <v>70</v>
      </c>
      <c r="R296" s="196">
        <v>65</v>
      </c>
      <c r="S296" s="196">
        <v>170</v>
      </c>
      <c r="T296" s="197">
        <v>1030</v>
      </c>
      <c r="U296" s="122" t="s">
        <v>355</v>
      </c>
      <c r="V296" s="128" t="s">
        <v>355</v>
      </c>
      <c r="W296" s="128">
        <v>25</v>
      </c>
      <c r="X296" s="128">
        <v>15</v>
      </c>
      <c r="Y296" s="128">
        <v>755</v>
      </c>
      <c r="Z296" s="128">
        <v>105</v>
      </c>
      <c r="AA296" s="128">
        <v>250</v>
      </c>
      <c r="AB296" s="128" t="s">
        <v>355</v>
      </c>
      <c r="AC296" s="129">
        <v>215400</v>
      </c>
      <c r="AD296" s="130">
        <v>142200</v>
      </c>
      <c r="AE296" s="131">
        <v>148300</v>
      </c>
    </row>
    <row r="297" spans="1:31" ht="15" customHeight="1">
      <c r="A297" s="116" t="s">
        <v>292</v>
      </c>
      <c r="B297" s="117" t="s">
        <v>673</v>
      </c>
      <c r="C297" s="118" t="s">
        <v>107</v>
      </c>
      <c r="D297" s="119" t="s">
        <v>361</v>
      </c>
      <c r="E297" s="120" t="s">
        <v>376</v>
      </c>
      <c r="F297" s="121">
        <v>0</v>
      </c>
      <c r="G297" s="122" t="s">
        <v>355</v>
      </c>
      <c r="H297" s="123" t="s">
        <v>355</v>
      </c>
      <c r="I297" s="124" t="s">
        <v>355</v>
      </c>
      <c r="J297" s="197" t="s">
        <v>355</v>
      </c>
      <c r="K297" s="195" t="s">
        <v>355</v>
      </c>
      <c r="L297" s="196" t="s">
        <v>355</v>
      </c>
      <c r="M297" s="196" t="s">
        <v>355</v>
      </c>
      <c r="N297" s="196" t="s">
        <v>355</v>
      </c>
      <c r="O297" s="196" t="s">
        <v>355</v>
      </c>
      <c r="P297" s="196" t="s">
        <v>355</v>
      </c>
      <c r="Q297" s="196" t="s">
        <v>355</v>
      </c>
      <c r="R297" s="196" t="s">
        <v>355</v>
      </c>
      <c r="S297" s="196" t="s">
        <v>355</v>
      </c>
      <c r="T297" s="197">
        <v>10</v>
      </c>
      <c r="U297" s="122" t="s">
        <v>355</v>
      </c>
      <c r="V297" s="128" t="s">
        <v>355</v>
      </c>
      <c r="W297" s="128" t="s">
        <v>355</v>
      </c>
      <c r="X297" s="128" t="s">
        <v>355</v>
      </c>
      <c r="Y297" s="128">
        <v>5</v>
      </c>
      <c r="Z297" s="128">
        <v>5</v>
      </c>
      <c r="AA297" s="128" t="s">
        <v>355</v>
      </c>
      <c r="AB297" s="128" t="s">
        <v>355</v>
      </c>
      <c r="AC297" s="129" t="s">
        <v>355</v>
      </c>
      <c r="AD297" s="130" t="s">
        <v>355</v>
      </c>
      <c r="AE297" s="131" t="s">
        <v>355</v>
      </c>
    </row>
    <row r="298" spans="1:31">
      <c r="A298" s="116" t="s">
        <v>293</v>
      </c>
      <c r="B298" s="117" t="s">
        <v>674</v>
      </c>
      <c r="C298" s="118" t="s">
        <v>107</v>
      </c>
      <c r="D298" s="119" t="s">
        <v>359</v>
      </c>
      <c r="E298" s="120">
        <v>76375</v>
      </c>
      <c r="F298" s="121">
        <v>0.80405739732805537</v>
      </c>
      <c r="G298" s="122">
        <v>775</v>
      </c>
      <c r="H298" s="123">
        <v>1.65344056811619E-2</v>
      </c>
      <c r="I298" s="124">
        <v>0.72327498915087518</v>
      </c>
      <c r="J298" s="197">
        <v>25</v>
      </c>
      <c r="K298" s="195">
        <v>755</v>
      </c>
      <c r="L298" s="196">
        <v>620</v>
      </c>
      <c r="M298" s="196">
        <v>560</v>
      </c>
      <c r="N298" s="196">
        <v>590</v>
      </c>
      <c r="O298" s="196">
        <v>265</v>
      </c>
      <c r="P298" s="196">
        <v>320</v>
      </c>
      <c r="Q298" s="196">
        <v>305</v>
      </c>
      <c r="R298" s="196">
        <v>295</v>
      </c>
      <c r="S298" s="196">
        <v>735</v>
      </c>
      <c r="T298" s="197">
        <v>4440</v>
      </c>
      <c r="U298" s="122">
        <v>10</v>
      </c>
      <c r="V298" s="128">
        <v>5</v>
      </c>
      <c r="W298" s="128">
        <v>65</v>
      </c>
      <c r="X298" s="128">
        <v>40</v>
      </c>
      <c r="Y298" s="128">
        <v>3340</v>
      </c>
      <c r="Z298" s="128">
        <v>375</v>
      </c>
      <c r="AA298" s="128">
        <v>1025</v>
      </c>
      <c r="AB298" s="128">
        <v>15</v>
      </c>
      <c r="AC298" s="129">
        <v>297900</v>
      </c>
      <c r="AD298" s="130">
        <v>177600</v>
      </c>
      <c r="AE298" s="131">
        <v>151000</v>
      </c>
    </row>
    <row r="299" spans="1:31">
      <c r="A299" s="116" t="s">
        <v>675</v>
      </c>
      <c r="B299" s="117" t="s">
        <v>676</v>
      </c>
      <c r="C299" s="118" t="s">
        <v>107</v>
      </c>
      <c r="D299" s="119" t="s">
        <v>362</v>
      </c>
      <c r="E299" s="120">
        <v>39747</v>
      </c>
      <c r="F299" s="121">
        <v>0.38023399309309019</v>
      </c>
      <c r="G299" s="122">
        <v>340</v>
      </c>
      <c r="H299" s="123">
        <v>1.4113070110090224E-2</v>
      </c>
      <c r="I299" s="124" t="s">
        <v>355</v>
      </c>
      <c r="J299" s="197" t="s">
        <v>355</v>
      </c>
      <c r="K299" s="195">
        <v>325</v>
      </c>
      <c r="L299" s="196">
        <v>310</v>
      </c>
      <c r="M299" s="196">
        <v>305</v>
      </c>
      <c r="N299" s="196">
        <v>275</v>
      </c>
      <c r="O299" s="196">
        <v>155</v>
      </c>
      <c r="P299" s="196">
        <v>140</v>
      </c>
      <c r="Q299" s="196">
        <v>140</v>
      </c>
      <c r="R299" s="196">
        <v>150</v>
      </c>
      <c r="S299" s="196">
        <v>345</v>
      </c>
      <c r="T299" s="197">
        <v>2145</v>
      </c>
      <c r="U299" s="122">
        <v>5</v>
      </c>
      <c r="V299" s="128" t="s">
        <v>355</v>
      </c>
      <c r="W299" s="128">
        <v>35</v>
      </c>
      <c r="X299" s="128">
        <v>15</v>
      </c>
      <c r="Y299" s="128">
        <v>1610</v>
      </c>
      <c r="Z299" s="128">
        <v>170</v>
      </c>
      <c r="AA299" s="128">
        <v>495</v>
      </c>
      <c r="AB299" s="128">
        <v>10</v>
      </c>
      <c r="AC299" s="129">
        <v>331400</v>
      </c>
      <c r="AD299" s="130">
        <v>187400</v>
      </c>
      <c r="AE299" s="131">
        <v>173000</v>
      </c>
    </row>
    <row r="300" spans="1:31" ht="15" customHeight="1">
      <c r="A300" s="116" t="s">
        <v>294</v>
      </c>
      <c r="B300" s="117" t="s">
        <v>677</v>
      </c>
      <c r="C300" s="118" t="s">
        <v>107</v>
      </c>
      <c r="D300" s="119" t="s">
        <v>359</v>
      </c>
      <c r="E300" s="120">
        <v>58170</v>
      </c>
      <c r="F300" s="121">
        <v>0.46805223646414174</v>
      </c>
      <c r="G300" s="122">
        <v>480</v>
      </c>
      <c r="H300" s="123">
        <v>1.4034267001929711E-2</v>
      </c>
      <c r="I300" s="124">
        <v>0.40559724193875485</v>
      </c>
      <c r="J300" s="197">
        <v>8</v>
      </c>
      <c r="K300" s="195">
        <v>535</v>
      </c>
      <c r="L300" s="196">
        <v>480</v>
      </c>
      <c r="M300" s="196">
        <v>350</v>
      </c>
      <c r="N300" s="196">
        <v>340</v>
      </c>
      <c r="O300" s="196">
        <v>340</v>
      </c>
      <c r="P300" s="196">
        <v>280</v>
      </c>
      <c r="Q300" s="196">
        <v>230</v>
      </c>
      <c r="R300" s="196">
        <v>195</v>
      </c>
      <c r="S300" s="196">
        <v>550</v>
      </c>
      <c r="T300" s="197">
        <v>3305</v>
      </c>
      <c r="U300" s="122" t="s">
        <v>355</v>
      </c>
      <c r="V300" s="128" t="s">
        <v>355</v>
      </c>
      <c r="W300" s="128">
        <v>50</v>
      </c>
      <c r="X300" s="128">
        <v>30</v>
      </c>
      <c r="Y300" s="128">
        <v>2595</v>
      </c>
      <c r="Z300" s="128">
        <v>365</v>
      </c>
      <c r="AA300" s="128">
        <v>655</v>
      </c>
      <c r="AB300" s="128">
        <v>10</v>
      </c>
      <c r="AC300" s="129">
        <v>344600</v>
      </c>
      <c r="AD300" s="130">
        <v>215200</v>
      </c>
      <c r="AE300" s="131">
        <v>190800</v>
      </c>
    </row>
    <row r="301" spans="1:31">
      <c r="A301" s="116" t="s">
        <v>295</v>
      </c>
      <c r="B301" s="117" t="s">
        <v>678</v>
      </c>
      <c r="C301" s="118" t="s">
        <v>107</v>
      </c>
      <c r="D301" s="119" t="s">
        <v>360</v>
      </c>
      <c r="E301" s="120">
        <v>32175</v>
      </c>
      <c r="F301" s="121">
        <v>0.2737482452035564</v>
      </c>
      <c r="G301" s="122">
        <v>470</v>
      </c>
      <c r="H301" s="123">
        <v>2.502518424261704E-2</v>
      </c>
      <c r="I301" s="124" t="s">
        <v>355</v>
      </c>
      <c r="J301" s="197" t="s">
        <v>355</v>
      </c>
      <c r="K301" s="195">
        <v>245</v>
      </c>
      <c r="L301" s="196">
        <v>280</v>
      </c>
      <c r="M301" s="196">
        <v>180</v>
      </c>
      <c r="N301" s="196">
        <v>165</v>
      </c>
      <c r="O301" s="196">
        <v>145</v>
      </c>
      <c r="P301" s="196">
        <v>130</v>
      </c>
      <c r="Q301" s="196">
        <v>90</v>
      </c>
      <c r="R301" s="196">
        <v>100</v>
      </c>
      <c r="S301" s="196">
        <v>220</v>
      </c>
      <c r="T301" s="197">
        <v>1555</v>
      </c>
      <c r="U301" s="122" t="s">
        <v>355</v>
      </c>
      <c r="V301" s="128" t="s">
        <v>355</v>
      </c>
      <c r="W301" s="128">
        <v>30</v>
      </c>
      <c r="X301" s="128">
        <v>20</v>
      </c>
      <c r="Y301" s="128">
        <v>1225</v>
      </c>
      <c r="Z301" s="128">
        <v>205</v>
      </c>
      <c r="AA301" s="128">
        <v>295</v>
      </c>
      <c r="AB301" s="128" t="s">
        <v>355</v>
      </c>
      <c r="AC301" s="129">
        <v>273600</v>
      </c>
      <c r="AD301" s="130">
        <v>173300</v>
      </c>
      <c r="AE301" s="131">
        <v>173200</v>
      </c>
    </row>
    <row r="302" spans="1:31" ht="15" customHeight="1">
      <c r="A302" s="116" t="s">
        <v>296</v>
      </c>
      <c r="B302" s="117" t="s">
        <v>679</v>
      </c>
      <c r="C302" s="118" t="s">
        <v>112</v>
      </c>
      <c r="D302" s="119" t="s">
        <v>363</v>
      </c>
      <c r="E302" s="120">
        <v>1225</v>
      </c>
      <c r="F302" s="121">
        <v>9.2852270143257785E-3</v>
      </c>
      <c r="G302" s="122">
        <v>30</v>
      </c>
      <c r="H302" s="123">
        <v>3.5578144853875476E-2</v>
      </c>
      <c r="I302" s="124" t="s">
        <v>355</v>
      </c>
      <c r="J302" s="197" t="s">
        <v>355</v>
      </c>
      <c r="K302" s="195">
        <v>15</v>
      </c>
      <c r="L302" s="196">
        <v>30</v>
      </c>
      <c r="M302" s="196">
        <v>40</v>
      </c>
      <c r="N302" s="196">
        <v>15</v>
      </c>
      <c r="O302" s="196">
        <v>15</v>
      </c>
      <c r="P302" s="196">
        <v>10</v>
      </c>
      <c r="Q302" s="196">
        <v>20</v>
      </c>
      <c r="R302" s="196">
        <v>10</v>
      </c>
      <c r="S302" s="196">
        <v>35</v>
      </c>
      <c r="T302" s="197">
        <v>190</v>
      </c>
      <c r="U302" s="122" t="s">
        <v>355</v>
      </c>
      <c r="V302" s="128" t="s">
        <v>355</v>
      </c>
      <c r="W302" s="128">
        <v>5</v>
      </c>
      <c r="X302" s="128" t="s">
        <v>355</v>
      </c>
      <c r="Y302" s="128">
        <v>150</v>
      </c>
      <c r="Z302" s="128">
        <v>15</v>
      </c>
      <c r="AA302" s="128">
        <v>30</v>
      </c>
      <c r="AB302" s="128" t="s">
        <v>355</v>
      </c>
      <c r="AC302" s="129">
        <v>1734300</v>
      </c>
      <c r="AD302" s="130" t="s">
        <v>355</v>
      </c>
      <c r="AE302" s="131" t="s">
        <v>355</v>
      </c>
    </row>
    <row r="303" spans="1:31">
      <c r="A303" s="116" t="s">
        <v>297</v>
      </c>
      <c r="B303" s="117" t="s">
        <v>680</v>
      </c>
      <c r="C303" s="118" t="s">
        <v>112</v>
      </c>
      <c r="D303" s="119" t="s">
        <v>363</v>
      </c>
      <c r="E303" s="120">
        <v>3161</v>
      </c>
      <c r="F303" s="121">
        <v>4.2559780267126236E-2</v>
      </c>
      <c r="G303" s="122">
        <v>20</v>
      </c>
      <c r="H303" s="123">
        <v>9.6618357487922701E-3</v>
      </c>
      <c r="I303" s="124" t="s">
        <v>355</v>
      </c>
      <c r="J303" s="197" t="s">
        <v>355</v>
      </c>
      <c r="K303" s="195" t="s">
        <v>355</v>
      </c>
      <c r="L303" s="196">
        <v>10</v>
      </c>
      <c r="M303" s="196">
        <v>15</v>
      </c>
      <c r="N303" s="196">
        <v>20</v>
      </c>
      <c r="O303" s="196" t="s">
        <v>355</v>
      </c>
      <c r="P303" s="196">
        <v>15</v>
      </c>
      <c r="Q303" s="196">
        <v>10</v>
      </c>
      <c r="R303" s="196">
        <v>5</v>
      </c>
      <c r="S303" s="196">
        <v>20</v>
      </c>
      <c r="T303" s="197">
        <v>105</v>
      </c>
      <c r="U303" s="122" t="s">
        <v>355</v>
      </c>
      <c r="V303" s="128" t="s">
        <v>355</v>
      </c>
      <c r="W303" s="128" t="s">
        <v>355</v>
      </c>
      <c r="X303" s="128" t="s">
        <v>355</v>
      </c>
      <c r="Y303" s="128">
        <v>85</v>
      </c>
      <c r="Z303" s="128">
        <v>15</v>
      </c>
      <c r="AA303" s="128">
        <v>20</v>
      </c>
      <c r="AB303" s="128" t="s">
        <v>355</v>
      </c>
      <c r="AC303" s="129">
        <v>465100</v>
      </c>
      <c r="AD303" s="130">
        <v>336600</v>
      </c>
      <c r="AE303" s="131">
        <v>283100</v>
      </c>
    </row>
    <row r="304" spans="1:31" ht="15" customHeight="1">
      <c r="A304" s="116" t="s">
        <v>298</v>
      </c>
      <c r="B304" s="117" t="s">
        <v>681</v>
      </c>
      <c r="C304" s="118" t="s">
        <v>112</v>
      </c>
      <c r="D304" s="119" t="s">
        <v>360</v>
      </c>
      <c r="E304" s="120">
        <v>37774</v>
      </c>
      <c r="F304" s="121">
        <v>0.27559790459791916</v>
      </c>
      <c r="G304" s="122">
        <v>215</v>
      </c>
      <c r="H304" s="123">
        <v>9.1567291311754687E-3</v>
      </c>
      <c r="I304" s="124">
        <v>0.8808103455178764</v>
      </c>
      <c r="J304" s="197">
        <v>22</v>
      </c>
      <c r="K304" s="195">
        <v>80</v>
      </c>
      <c r="L304" s="196">
        <v>395</v>
      </c>
      <c r="M304" s="196">
        <v>595</v>
      </c>
      <c r="N304" s="196">
        <v>300</v>
      </c>
      <c r="O304" s="196">
        <v>235</v>
      </c>
      <c r="P304" s="196">
        <v>170</v>
      </c>
      <c r="Q304" s="196">
        <v>215</v>
      </c>
      <c r="R304" s="196">
        <v>110</v>
      </c>
      <c r="S304" s="196">
        <v>580</v>
      </c>
      <c r="T304" s="197">
        <v>2680</v>
      </c>
      <c r="U304" s="122" t="s">
        <v>355</v>
      </c>
      <c r="V304" s="128" t="s">
        <v>355</v>
      </c>
      <c r="W304" s="128">
        <v>40</v>
      </c>
      <c r="X304" s="128">
        <v>25</v>
      </c>
      <c r="Y304" s="128">
        <v>2275</v>
      </c>
      <c r="Z304" s="128">
        <v>225</v>
      </c>
      <c r="AA304" s="128">
        <v>365</v>
      </c>
      <c r="AB304" s="128" t="s">
        <v>355</v>
      </c>
      <c r="AC304" s="129">
        <v>767200</v>
      </c>
      <c r="AD304" s="130">
        <v>385300</v>
      </c>
      <c r="AE304" s="131">
        <v>321800</v>
      </c>
    </row>
    <row r="305" spans="1:31" ht="15" customHeight="1">
      <c r="A305" s="116" t="s">
        <v>299</v>
      </c>
      <c r="B305" s="117" t="s">
        <v>682</v>
      </c>
      <c r="C305" s="118" t="s">
        <v>112</v>
      </c>
      <c r="D305" s="119" t="s">
        <v>360</v>
      </c>
      <c r="E305" s="120">
        <v>22500</v>
      </c>
      <c r="F305" s="121">
        <v>0.26586316908897556</v>
      </c>
      <c r="G305" s="122">
        <v>160</v>
      </c>
      <c r="H305" s="123">
        <v>1.1504170261719874E-2</v>
      </c>
      <c r="I305" s="124">
        <v>0.62020311652066051</v>
      </c>
      <c r="J305" s="197">
        <v>8</v>
      </c>
      <c r="K305" s="195">
        <v>95</v>
      </c>
      <c r="L305" s="196">
        <v>200</v>
      </c>
      <c r="M305" s="196">
        <v>345</v>
      </c>
      <c r="N305" s="196">
        <v>205</v>
      </c>
      <c r="O305" s="196">
        <v>135</v>
      </c>
      <c r="P305" s="196">
        <v>85</v>
      </c>
      <c r="Q305" s="196">
        <v>130</v>
      </c>
      <c r="R305" s="196">
        <v>65</v>
      </c>
      <c r="S305" s="196">
        <v>290</v>
      </c>
      <c r="T305" s="197">
        <v>1550</v>
      </c>
      <c r="U305" s="122" t="s">
        <v>355</v>
      </c>
      <c r="V305" s="128" t="s">
        <v>355</v>
      </c>
      <c r="W305" s="128">
        <v>20</v>
      </c>
      <c r="X305" s="128">
        <v>10</v>
      </c>
      <c r="Y305" s="128">
        <v>1240</v>
      </c>
      <c r="Z305" s="128">
        <v>90</v>
      </c>
      <c r="AA305" s="128">
        <v>290</v>
      </c>
      <c r="AB305" s="128" t="s">
        <v>355</v>
      </c>
      <c r="AC305" s="129">
        <v>724800</v>
      </c>
      <c r="AD305" s="130">
        <v>372200</v>
      </c>
      <c r="AE305" s="131">
        <v>298500</v>
      </c>
    </row>
    <row r="306" spans="1:31">
      <c r="A306" s="116" t="s">
        <v>300</v>
      </c>
      <c r="B306" s="117" t="s">
        <v>683</v>
      </c>
      <c r="C306" s="118" t="s">
        <v>112</v>
      </c>
      <c r="D306" s="119" t="s">
        <v>361</v>
      </c>
      <c r="E306" s="120">
        <v>2562</v>
      </c>
      <c r="F306" s="121">
        <v>1.8479648583731849E-2</v>
      </c>
      <c r="G306" s="122">
        <v>45</v>
      </c>
      <c r="H306" s="123">
        <v>2.5029103608847497E-2</v>
      </c>
      <c r="I306" s="124" t="s">
        <v>355</v>
      </c>
      <c r="J306" s="197" t="s">
        <v>355</v>
      </c>
      <c r="K306" s="195">
        <v>35</v>
      </c>
      <c r="L306" s="196">
        <v>55</v>
      </c>
      <c r="M306" s="196">
        <v>85</v>
      </c>
      <c r="N306" s="196">
        <v>75</v>
      </c>
      <c r="O306" s="196">
        <v>35</v>
      </c>
      <c r="P306" s="196">
        <v>35</v>
      </c>
      <c r="Q306" s="196">
        <v>45</v>
      </c>
      <c r="R306" s="196">
        <v>35</v>
      </c>
      <c r="S306" s="196">
        <v>65</v>
      </c>
      <c r="T306" s="197">
        <v>470</v>
      </c>
      <c r="U306" s="122" t="s">
        <v>355</v>
      </c>
      <c r="V306" s="128" t="s">
        <v>355</v>
      </c>
      <c r="W306" s="128">
        <v>5</v>
      </c>
      <c r="X306" s="128" t="s">
        <v>355</v>
      </c>
      <c r="Y306" s="128">
        <v>375</v>
      </c>
      <c r="Z306" s="128">
        <v>40</v>
      </c>
      <c r="AA306" s="128">
        <v>85</v>
      </c>
      <c r="AB306" s="128" t="s">
        <v>355</v>
      </c>
      <c r="AC306" s="129">
        <v>641800</v>
      </c>
      <c r="AD306" s="130">
        <v>319000</v>
      </c>
      <c r="AE306" s="131">
        <v>285000</v>
      </c>
    </row>
    <row r="307" spans="1:31" ht="15" customHeight="1">
      <c r="A307" s="116" t="s">
        <v>301</v>
      </c>
      <c r="B307" s="117" t="s">
        <v>684</v>
      </c>
      <c r="C307" s="118" t="s">
        <v>112</v>
      </c>
      <c r="D307" s="119" t="s">
        <v>363</v>
      </c>
      <c r="E307" s="120">
        <v>4609</v>
      </c>
      <c r="F307" s="121">
        <v>5.3642923649906887E-2</v>
      </c>
      <c r="G307" s="122">
        <v>35</v>
      </c>
      <c r="H307" s="123">
        <v>1.2353923205342237E-2</v>
      </c>
      <c r="I307" s="124" t="s">
        <v>355</v>
      </c>
      <c r="J307" s="197" t="s">
        <v>355</v>
      </c>
      <c r="K307" s="195">
        <v>15</v>
      </c>
      <c r="L307" s="196">
        <v>65</v>
      </c>
      <c r="M307" s="196">
        <v>70</v>
      </c>
      <c r="N307" s="196">
        <v>40</v>
      </c>
      <c r="O307" s="196">
        <v>40</v>
      </c>
      <c r="P307" s="196">
        <v>55</v>
      </c>
      <c r="Q307" s="196">
        <v>45</v>
      </c>
      <c r="R307" s="196">
        <v>10</v>
      </c>
      <c r="S307" s="196">
        <v>105</v>
      </c>
      <c r="T307" s="197">
        <v>445</v>
      </c>
      <c r="U307" s="122" t="s">
        <v>355</v>
      </c>
      <c r="V307" s="128" t="s">
        <v>355</v>
      </c>
      <c r="W307" s="128">
        <v>25</v>
      </c>
      <c r="X307" s="128">
        <v>15</v>
      </c>
      <c r="Y307" s="128">
        <v>360</v>
      </c>
      <c r="Z307" s="128">
        <v>60</v>
      </c>
      <c r="AA307" s="128">
        <v>50</v>
      </c>
      <c r="AB307" s="128" t="s">
        <v>355</v>
      </c>
      <c r="AC307" s="129">
        <v>542100</v>
      </c>
      <c r="AD307" s="130">
        <v>315000</v>
      </c>
      <c r="AE307" s="131" t="s">
        <v>355</v>
      </c>
    </row>
    <row r="308" spans="1:31">
      <c r="A308" s="116" t="s">
        <v>302</v>
      </c>
      <c r="B308" s="117" t="s">
        <v>685</v>
      </c>
      <c r="C308" s="118" t="s">
        <v>112</v>
      </c>
      <c r="D308" s="119" t="s">
        <v>363</v>
      </c>
      <c r="E308" s="120" t="s">
        <v>376</v>
      </c>
      <c r="F308" s="121">
        <v>0</v>
      </c>
      <c r="G308" s="122" t="s">
        <v>355</v>
      </c>
      <c r="H308" s="123" t="s">
        <v>355</v>
      </c>
      <c r="I308" s="124" t="s">
        <v>355</v>
      </c>
      <c r="J308" s="197" t="s">
        <v>355</v>
      </c>
      <c r="K308" s="195" t="s">
        <v>355</v>
      </c>
      <c r="L308" s="196">
        <v>20</v>
      </c>
      <c r="M308" s="196">
        <v>15</v>
      </c>
      <c r="N308" s="196">
        <v>5</v>
      </c>
      <c r="O308" s="196">
        <v>10</v>
      </c>
      <c r="P308" s="196" t="s">
        <v>355</v>
      </c>
      <c r="Q308" s="196">
        <v>5</v>
      </c>
      <c r="R308" s="196">
        <v>5</v>
      </c>
      <c r="S308" s="196">
        <v>10</v>
      </c>
      <c r="T308" s="197">
        <v>75</v>
      </c>
      <c r="U308" s="122" t="s">
        <v>355</v>
      </c>
      <c r="V308" s="128" t="s">
        <v>355</v>
      </c>
      <c r="W308" s="128" t="s">
        <v>355</v>
      </c>
      <c r="X308" s="128" t="s">
        <v>355</v>
      </c>
      <c r="Y308" s="128">
        <v>55</v>
      </c>
      <c r="Z308" s="128">
        <v>5</v>
      </c>
      <c r="AA308" s="128">
        <v>20</v>
      </c>
      <c r="AB308" s="128" t="s">
        <v>355</v>
      </c>
      <c r="AC308" s="129" t="s">
        <v>355</v>
      </c>
      <c r="AD308" s="130" t="s">
        <v>355</v>
      </c>
      <c r="AE308" s="131" t="s">
        <v>355</v>
      </c>
    </row>
    <row r="309" spans="1:31" ht="15" customHeight="1">
      <c r="A309" s="116" t="s">
        <v>303</v>
      </c>
      <c r="B309" s="117" t="s">
        <v>686</v>
      </c>
      <c r="C309" s="118" t="s">
        <v>112</v>
      </c>
      <c r="D309" s="119" t="s">
        <v>361</v>
      </c>
      <c r="E309" s="120">
        <v>18275</v>
      </c>
      <c r="F309" s="121">
        <v>0.21624659803573543</v>
      </c>
      <c r="G309" s="122">
        <v>175</v>
      </c>
      <c r="H309" s="123">
        <v>1.4727164382395505E-2</v>
      </c>
      <c r="I309" s="124">
        <v>0.80910240202275607</v>
      </c>
      <c r="J309" s="197">
        <v>16</v>
      </c>
      <c r="K309" s="195">
        <v>25</v>
      </c>
      <c r="L309" s="196">
        <v>200</v>
      </c>
      <c r="M309" s="196">
        <v>265</v>
      </c>
      <c r="N309" s="196">
        <v>150</v>
      </c>
      <c r="O309" s="196">
        <v>120</v>
      </c>
      <c r="P309" s="196">
        <v>70</v>
      </c>
      <c r="Q309" s="196">
        <v>105</v>
      </c>
      <c r="R309" s="196">
        <v>45</v>
      </c>
      <c r="S309" s="196">
        <v>305</v>
      </c>
      <c r="T309" s="197">
        <v>1280</v>
      </c>
      <c r="U309" s="122" t="s">
        <v>355</v>
      </c>
      <c r="V309" s="128" t="s">
        <v>355</v>
      </c>
      <c r="W309" s="128">
        <v>15</v>
      </c>
      <c r="X309" s="128">
        <v>10</v>
      </c>
      <c r="Y309" s="128">
        <v>1085</v>
      </c>
      <c r="Z309" s="128">
        <v>105</v>
      </c>
      <c r="AA309" s="128">
        <v>180</v>
      </c>
      <c r="AB309" s="128" t="s">
        <v>355</v>
      </c>
      <c r="AC309" s="129">
        <v>503400</v>
      </c>
      <c r="AD309" s="130">
        <v>305300</v>
      </c>
      <c r="AE309" s="131">
        <v>218600</v>
      </c>
    </row>
    <row r="310" spans="1:31">
      <c r="A310" s="116" t="s">
        <v>304</v>
      </c>
      <c r="B310" s="117" t="s">
        <v>687</v>
      </c>
      <c r="C310" s="118" t="s">
        <v>112</v>
      </c>
      <c r="D310" s="119" t="s">
        <v>362</v>
      </c>
      <c r="E310" s="120">
        <v>26774</v>
      </c>
      <c r="F310" s="121">
        <v>0.3220273748526617</v>
      </c>
      <c r="G310" s="122">
        <v>260</v>
      </c>
      <c r="H310" s="123">
        <v>1.5892420537897311E-2</v>
      </c>
      <c r="I310" s="124">
        <v>1.124916909546454</v>
      </c>
      <c r="J310" s="197">
        <v>22</v>
      </c>
      <c r="K310" s="195">
        <v>135</v>
      </c>
      <c r="L310" s="196">
        <v>320</v>
      </c>
      <c r="M310" s="196">
        <v>360</v>
      </c>
      <c r="N310" s="196">
        <v>270</v>
      </c>
      <c r="O310" s="196">
        <v>160</v>
      </c>
      <c r="P310" s="196">
        <v>125</v>
      </c>
      <c r="Q310" s="196">
        <v>195</v>
      </c>
      <c r="R310" s="196">
        <v>130</v>
      </c>
      <c r="S310" s="196">
        <v>370</v>
      </c>
      <c r="T310" s="197">
        <v>2065</v>
      </c>
      <c r="U310" s="122" t="s">
        <v>355</v>
      </c>
      <c r="V310" s="128" t="s">
        <v>355</v>
      </c>
      <c r="W310" s="128">
        <v>35</v>
      </c>
      <c r="X310" s="128">
        <v>25</v>
      </c>
      <c r="Y310" s="128">
        <v>1710</v>
      </c>
      <c r="Z310" s="128">
        <v>175</v>
      </c>
      <c r="AA310" s="128">
        <v>315</v>
      </c>
      <c r="AB310" s="128" t="s">
        <v>355</v>
      </c>
      <c r="AC310" s="129">
        <v>589500</v>
      </c>
      <c r="AD310" s="130">
        <v>311100</v>
      </c>
      <c r="AE310" s="131">
        <v>265400</v>
      </c>
    </row>
    <row r="311" spans="1:31" ht="15" customHeight="1">
      <c r="A311" s="116" t="s">
        <v>305</v>
      </c>
      <c r="B311" s="117" t="s">
        <v>688</v>
      </c>
      <c r="C311" s="118" t="s">
        <v>112</v>
      </c>
      <c r="D311" s="119" t="s">
        <v>362</v>
      </c>
      <c r="E311" s="120">
        <v>49022</v>
      </c>
      <c r="F311" s="121">
        <v>0.40766057944982204</v>
      </c>
      <c r="G311" s="122">
        <v>310</v>
      </c>
      <c r="H311" s="123">
        <v>1.0700928106385926E-2</v>
      </c>
      <c r="I311" s="124">
        <v>0.46301655284176407</v>
      </c>
      <c r="J311" s="197">
        <v>12</v>
      </c>
      <c r="K311" s="195">
        <v>150</v>
      </c>
      <c r="L311" s="196">
        <v>450</v>
      </c>
      <c r="M311" s="196">
        <v>775</v>
      </c>
      <c r="N311" s="196">
        <v>395</v>
      </c>
      <c r="O311" s="196">
        <v>285</v>
      </c>
      <c r="P311" s="196">
        <v>245</v>
      </c>
      <c r="Q311" s="196">
        <v>315</v>
      </c>
      <c r="R311" s="196">
        <v>135</v>
      </c>
      <c r="S311" s="196">
        <v>665</v>
      </c>
      <c r="T311" s="197">
        <v>3415</v>
      </c>
      <c r="U311" s="122" t="s">
        <v>355</v>
      </c>
      <c r="V311" s="128" t="s">
        <v>355</v>
      </c>
      <c r="W311" s="128">
        <v>55</v>
      </c>
      <c r="X311" s="128">
        <v>25</v>
      </c>
      <c r="Y311" s="128">
        <v>2815</v>
      </c>
      <c r="Z311" s="128">
        <v>285</v>
      </c>
      <c r="AA311" s="128">
        <v>545</v>
      </c>
      <c r="AB311" s="128" t="s">
        <v>355</v>
      </c>
      <c r="AC311" s="129">
        <v>704000</v>
      </c>
      <c r="AD311" s="130">
        <v>385800</v>
      </c>
      <c r="AE311" s="131">
        <v>287800</v>
      </c>
    </row>
    <row r="312" spans="1:31">
      <c r="A312" s="116" t="s">
        <v>306</v>
      </c>
      <c r="B312" s="117" t="s">
        <v>689</v>
      </c>
      <c r="C312" s="118" t="s">
        <v>112</v>
      </c>
      <c r="D312" s="119" t="s">
        <v>363</v>
      </c>
      <c r="E312" s="120" t="s">
        <v>376</v>
      </c>
      <c r="F312" s="121">
        <v>0</v>
      </c>
      <c r="G312" s="122" t="s">
        <v>355</v>
      </c>
      <c r="H312" s="123" t="s">
        <v>355</v>
      </c>
      <c r="I312" s="124" t="s">
        <v>355</v>
      </c>
      <c r="J312" s="197" t="s">
        <v>355</v>
      </c>
      <c r="K312" s="195">
        <v>10</v>
      </c>
      <c r="L312" s="196">
        <v>25</v>
      </c>
      <c r="M312" s="196">
        <v>30</v>
      </c>
      <c r="N312" s="196">
        <v>15</v>
      </c>
      <c r="O312" s="196">
        <v>10</v>
      </c>
      <c r="P312" s="196" t="s">
        <v>355</v>
      </c>
      <c r="Q312" s="196">
        <v>15</v>
      </c>
      <c r="R312" s="196">
        <v>10</v>
      </c>
      <c r="S312" s="196">
        <v>35</v>
      </c>
      <c r="T312" s="197">
        <v>150</v>
      </c>
      <c r="U312" s="122" t="s">
        <v>355</v>
      </c>
      <c r="V312" s="128" t="s">
        <v>355</v>
      </c>
      <c r="W312" s="128">
        <v>5</v>
      </c>
      <c r="X312" s="128">
        <v>5</v>
      </c>
      <c r="Y312" s="128">
        <v>115</v>
      </c>
      <c r="Z312" s="128">
        <v>10</v>
      </c>
      <c r="AA312" s="128">
        <v>25</v>
      </c>
      <c r="AB312" s="128" t="s">
        <v>355</v>
      </c>
      <c r="AC312" s="129">
        <v>1015900</v>
      </c>
      <c r="AD312" s="130" t="s">
        <v>355</v>
      </c>
      <c r="AE312" s="131">
        <v>438200</v>
      </c>
    </row>
    <row r="313" spans="1:31" ht="15" customHeight="1">
      <c r="A313" s="116" t="s">
        <v>307</v>
      </c>
      <c r="B313" s="117" t="s">
        <v>690</v>
      </c>
      <c r="C313" s="118" t="s">
        <v>65</v>
      </c>
      <c r="D313" s="119" t="s">
        <v>362</v>
      </c>
      <c r="E313" s="120">
        <v>35718</v>
      </c>
      <c r="F313" s="121">
        <v>0.57728859581070602</v>
      </c>
      <c r="G313" s="122">
        <v>455</v>
      </c>
      <c r="H313" s="123">
        <v>1.9791166062300667E-2</v>
      </c>
      <c r="I313" s="124">
        <v>1.545197012619109</v>
      </c>
      <c r="J313" s="197">
        <v>18</v>
      </c>
      <c r="K313" s="195">
        <v>170</v>
      </c>
      <c r="L313" s="196">
        <v>290</v>
      </c>
      <c r="M313" s="196">
        <v>180</v>
      </c>
      <c r="N313" s="196">
        <v>230</v>
      </c>
      <c r="O313" s="196">
        <v>175</v>
      </c>
      <c r="P313" s="196">
        <v>115</v>
      </c>
      <c r="Q313" s="196">
        <v>140</v>
      </c>
      <c r="R313" s="196">
        <v>130</v>
      </c>
      <c r="S313" s="196">
        <v>365</v>
      </c>
      <c r="T313" s="197">
        <v>1800</v>
      </c>
      <c r="U313" s="122">
        <v>15</v>
      </c>
      <c r="V313" s="128">
        <v>10</v>
      </c>
      <c r="W313" s="128">
        <v>50</v>
      </c>
      <c r="X313" s="128">
        <v>40</v>
      </c>
      <c r="Y313" s="128">
        <v>1415</v>
      </c>
      <c r="Z313" s="128">
        <v>225</v>
      </c>
      <c r="AA313" s="128">
        <v>315</v>
      </c>
      <c r="AB313" s="128" t="s">
        <v>355</v>
      </c>
      <c r="AC313" s="129">
        <v>274300</v>
      </c>
      <c r="AD313" s="130">
        <v>150700</v>
      </c>
      <c r="AE313" s="131">
        <v>119700</v>
      </c>
    </row>
    <row r="314" spans="1:31" ht="15" customHeight="1">
      <c r="A314" s="116" t="s">
        <v>308</v>
      </c>
      <c r="B314" s="117" t="s">
        <v>691</v>
      </c>
      <c r="C314" s="118" t="s">
        <v>65</v>
      </c>
      <c r="D314" s="119" t="s">
        <v>361</v>
      </c>
      <c r="E314" s="120">
        <v>1344</v>
      </c>
      <c r="F314" s="121">
        <v>1.1000073661207553E-2</v>
      </c>
      <c r="G314" s="122">
        <v>45</v>
      </c>
      <c r="H314" s="123">
        <v>5.4479418886198547E-2</v>
      </c>
      <c r="I314" s="124" t="s">
        <v>355</v>
      </c>
      <c r="J314" s="197" t="s">
        <v>355</v>
      </c>
      <c r="K314" s="195" t="s">
        <v>355</v>
      </c>
      <c r="L314" s="196">
        <v>5</v>
      </c>
      <c r="M314" s="196">
        <v>5</v>
      </c>
      <c r="N314" s="196">
        <v>5</v>
      </c>
      <c r="O314" s="196" t="s">
        <v>355</v>
      </c>
      <c r="P314" s="196">
        <v>5</v>
      </c>
      <c r="Q314" s="196" t="s">
        <v>355</v>
      </c>
      <c r="R314" s="196" t="s">
        <v>355</v>
      </c>
      <c r="S314" s="196">
        <v>20</v>
      </c>
      <c r="T314" s="197">
        <v>45</v>
      </c>
      <c r="U314" s="122" t="s">
        <v>355</v>
      </c>
      <c r="V314" s="128" t="s">
        <v>355</v>
      </c>
      <c r="W314" s="128" t="s">
        <v>355</v>
      </c>
      <c r="X314" s="128" t="s">
        <v>355</v>
      </c>
      <c r="Y314" s="128">
        <v>40</v>
      </c>
      <c r="Z314" s="128">
        <v>10</v>
      </c>
      <c r="AA314" s="128">
        <v>5</v>
      </c>
      <c r="AB314" s="128" t="s">
        <v>355</v>
      </c>
      <c r="AC314" s="129">
        <v>198400</v>
      </c>
      <c r="AD314" s="130">
        <v>118300</v>
      </c>
      <c r="AE314" s="131">
        <v>142100</v>
      </c>
    </row>
    <row r="315" spans="1:31">
      <c r="A315" s="116" t="s">
        <v>309</v>
      </c>
      <c r="B315" s="117" t="s">
        <v>692</v>
      </c>
      <c r="C315" s="118" t="s">
        <v>65</v>
      </c>
      <c r="D315" s="119" t="s">
        <v>360</v>
      </c>
      <c r="E315" s="120">
        <v>25006</v>
      </c>
      <c r="F315" s="121">
        <v>0.26549029600373719</v>
      </c>
      <c r="G315" s="122">
        <v>190</v>
      </c>
      <c r="H315" s="123">
        <v>1.2237193256525418E-2</v>
      </c>
      <c r="I315" s="124">
        <v>0.70677621698029869</v>
      </c>
      <c r="J315" s="197">
        <v>8</v>
      </c>
      <c r="K315" s="195">
        <v>250</v>
      </c>
      <c r="L315" s="196">
        <v>210</v>
      </c>
      <c r="M315" s="196">
        <v>320</v>
      </c>
      <c r="N315" s="196">
        <v>185</v>
      </c>
      <c r="O315" s="196">
        <v>135</v>
      </c>
      <c r="P315" s="196">
        <v>105</v>
      </c>
      <c r="Q315" s="196">
        <v>140</v>
      </c>
      <c r="R315" s="196">
        <v>115</v>
      </c>
      <c r="S315" s="196">
        <v>330</v>
      </c>
      <c r="T315" s="197">
        <v>1790</v>
      </c>
      <c r="U315" s="122">
        <v>10</v>
      </c>
      <c r="V315" s="128">
        <v>5</v>
      </c>
      <c r="W315" s="128">
        <v>50</v>
      </c>
      <c r="X315" s="128">
        <v>35</v>
      </c>
      <c r="Y315" s="128">
        <v>1395</v>
      </c>
      <c r="Z315" s="128">
        <v>150</v>
      </c>
      <c r="AA315" s="128">
        <v>335</v>
      </c>
      <c r="AB315" s="128">
        <v>10</v>
      </c>
      <c r="AC315" s="129">
        <v>289500</v>
      </c>
      <c r="AD315" s="130">
        <v>180700</v>
      </c>
      <c r="AE315" s="131">
        <v>158200</v>
      </c>
    </row>
    <row r="316" spans="1:31" ht="15" customHeight="1">
      <c r="A316" s="116" t="s">
        <v>310</v>
      </c>
      <c r="B316" s="117" t="s">
        <v>693</v>
      </c>
      <c r="C316" s="118" t="s">
        <v>65</v>
      </c>
      <c r="D316" s="119" t="s">
        <v>359</v>
      </c>
      <c r="E316" s="120">
        <v>92315</v>
      </c>
      <c r="F316" s="121">
        <v>0.77585409925620874</v>
      </c>
      <c r="G316" s="122">
        <v>675</v>
      </c>
      <c r="H316" s="123">
        <v>1.2158656963758195E-2</v>
      </c>
      <c r="I316" s="124">
        <v>0.66640870200782498</v>
      </c>
      <c r="J316" s="197">
        <v>31</v>
      </c>
      <c r="K316" s="195">
        <v>725</v>
      </c>
      <c r="L316" s="196">
        <v>950</v>
      </c>
      <c r="M316" s="196">
        <v>1090</v>
      </c>
      <c r="N316" s="196">
        <v>580</v>
      </c>
      <c r="O316" s="196">
        <v>485</v>
      </c>
      <c r="P316" s="196">
        <v>370</v>
      </c>
      <c r="Q316" s="196">
        <v>470</v>
      </c>
      <c r="R316" s="196">
        <v>370</v>
      </c>
      <c r="S316" s="196">
        <v>1110</v>
      </c>
      <c r="T316" s="197">
        <v>6145</v>
      </c>
      <c r="U316" s="122">
        <v>15</v>
      </c>
      <c r="V316" s="128">
        <v>15</v>
      </c>
      <c r="W316" s="128">
        <v>100</v>
      </c>
      <c r="X316" s="128">
        <v>60</v>
      </c>
      <c r="Y316" s="128">
        <v>4790</v>
      </c>
      <c r="Z316" s="128">
        <v>465</v>
      </c>
      <c r="AA316" s="128">
        <v>1240</v>
      </c>
      <c r="AB316" s="128">
        <v>20</v>
      </c>
      <c r="AC316" s="129">
        <v>402900</v>
      </c>
      <c r="AD316" s="130">
        <v>246800</v>
      </c>
      <c r="AE316" s="131">
        <v>190000</v>
      </c>
    </row>
    <row r="317" spans="1:31">
      <c r="A317" s="116" t="s">
        <v>311</v>
      </c>
      <c r="B317" s="117" t="s">
        <v>694</v>
      </c>
      <c r="C317" s="118" t="s">
        <v>65</v>
      </c>
      <c r="D317" s="119" t="s">
        <v>360</v>
      </c>
      <c r="E317" s="120">
        <v>14317</v>
      </c>
      <c r="F317" s="121">
        <v>0.10318112369915536</v>
      </c>
      <c r="G317" s="122">
        <v>65</v>
      </c>
      <c r="H317" s="123">
        <v>6.8366793271839388E-3</v>
      </c>
      <c r="I317" s="124" t="s">
        <v>355</v>
      </c>
      <c r="J317" s="197" t="s">
        <v>355</v>
      </c>
      <c r="K317" s="195">
        <v>135</v>
      </c>
      <c r="L317" s="196">
        <v>135</v>
      </c>
      <c r="M317" s="196">
        <v>260</v>
      </c>
      <c r="N317" s="196">
        <v>155</v>
      </c>
      <c r="O317" s="196">
        <v>105</v>
      </c>
      <c r="P317" s="196">
        <v>100</v>
      </c>
      <c r="Q317" s="196">
        <v>120</v>
      </c>
      <c r="R317" s="196">
        <v>65</v>
      </c>
      <c r="S317" s="196">
        <v>295</v>
      </c>
      <c r="T317" s="197">
        <v>1375</v>
      </c>
      <c r="U317" s="122" t="s">
        <v>355</v>
      </c>
      <c r="V317" s="128" t="s">
        <v>355</v>
      </c>
      <c r="W317" s="128">
        <v>30</v>
      </c>
      <c r="X317" s="128">
        <v>20</v>
      </c>
      <c r="Y317" s="128">
        <v>1110</v>
      </c>
      <c r="Z317" s="128">
        <v>100</v>
      </c>
      <c r="AA317" s="128">
        <v>225</v>
      </c>
      <c r="AB317" s="128" t="s">
        <v>355</v>
      </c>
      <c r="AC317" s="129">
        <v>502200</v>
      </c>
      <c r="AD317" s="130">
        <v>254200</v>
      </c>
      <c r="AE317" s="131">
        <v>238600</v>
      </c>
    </row>
    <row r="318" spans="1:31">
      <c r="A318" s="116" t="s">
        <v>312</v>
      </c>
      <c r="B318" s="117" t="s">
        <v>695</v>
      </c>
      <c r="C318" s="118" t="s">
        <v>112</v>
      </c>
      <c r="D318" s="119" t="s">
        <v>358</v>
      </c>
      <c r="E318" s="120" t="s">
        <v>376</v>
      </c>
      <c r="F318" s="121">
        <v>0</v>
      </c>
      <c r="G318" s="122" t="s">
        <v>355</v>
      </c>
      <c r="H318" s="123" t="s">
        <v>355</v>
      </c>
      <c r="I318" s="124" t="s">
        <v>355</v>
      </c>
      <c r="J318" s="197" t="s">
        <v>355</v>
      </c>
      <c r="K318" s="195" t="s">
        <v>355</v>
      </c>
      <c r="L318" s="196" t="s">
        <v>355</v>
      </c>
      <c r="M318" s="196" t="s">
        <v>355</v>
      </c>
      <c r="N318" s="196" t="s">
        <v>355</v>
      </c>
      <c r="O318" s="196" t="s">
        <v>355</v>
      </c>
      <c r="P318" s="196" t="s">
        <v>355</v>
      </c>
      <c r="Q318" s="196" t="s">
        <v>355</v>
      </c>
      <c r="R318" s="196" t="s">
        <v>355</v>
      </c>
      <c r="S318" s="196" t="s">
        <v>355</v>
      </c>
      <c r="T318" s="197">
        <v>10</v>
      </c>
      <c r="U318" s="122" t="s">
        <v>355</v>
      </c>
      <c r="V318" s="128" t="s">
        <v>355</v>
      </c>
      <c r="W318" s="128" t="s">
        <v>355</v>
      </c>
      <c r="X318" s="128" t="s">
        <v>355</v>
      </c>
      <c r="Y318" s="128">
        <v>10</v>
      </c>
      <c r="Z318" s="128" t="s">
        <v>355</v>
      </c>
      <c r="AA318" s="128" t="s">
        <v>355</v>
      </c>
      <c r="AB318" s="128" t="s">
        <v>355</v>
      </c>
      <c r="AC318" s="129" t="s">
        <v>355</v>
      </c>
      <c r="AD318" s="130" t="s">
        <v>355</v>
      </c>
      <c r="AE318" s="131" t="s">
        <v>355</v>
      </c>
    </row>
    <row r="319" spans="1:31" ht="15" customHeight="1">
      <c r="A319" s="116" t="s">
        <v>313</v>
      </c>
      <c r="B319" s="117" t="s">
        <v>696</v>
      </c>
      <c r="C319" s="118" t="s">
        <v>112</v>
      </c>
      <c r="D319" s="119" t="s">
        <v>358</v>
      </c>
      <c r="E319" s="120">
        <v>10466</v>
      </c>
      <c r="F319" s="121">
        <v>6.9513353391648575E-2</v>
      </c>
      <c r="G319" s="122">
        <v>70</v>
      </c>
      <c r="H319" s="123">
        <v>1.1592336177749154E-2</v>
      </c>
      <c r="I319" s="124" t="s">
        <v>355</v>
      </c>
      <c r="J319" s="197" t="s">
        <v>355</v>
      </c>
      <c r="K319" s="195">
        <v>70</v>
      </c>
      <c r="L319" s="196">
        <v>175</v>
      </c>
      <c r="M319" s="196">
        <v>130</v>
      </c>
      <c r="N319" s="196">
        <v>95</v>
      </c>
      <c r="O319" s="196">
        <v>135</v>
      </c>
      <c r="P319" s="196">
        <v>55</v>
      </c>
      <c r="Q319" s="196">
        <v>55</v>
      </c>
      <c r="R319" s="196">
        <v>100</v>
      </c>
      <c r="S319" s="196">
        <v>170</v>
      </c>
      <c r="T319" s="197">
        <v>985</v>
      </c>
      <c r="U319" s="122" t="s">
        <v>355</v>
      </c>
      <c r="V319" s="128" t="s">
        <v>355</v>
      </c>
      <c r="W319" s="128">
        <v>15</v>
      </c>
      <c r="X319" s="128">
        <v>10</v>
      </c>
      <c r="Y319" s="128">
        <v>835</v>
      </c>
      <c r="Z319" s="128">
        <v>115</v>
      </c>
      <c r="AA319" s="128">
        <v>135</v>
      </c>
      <c r="AB319" s="128" t="s">
        <v>355</v>
      </c>
      <c r="AC319" s="129">
        <v>489400</v>
      </c>
      <c r="AD319" s="130">
        <v>296500</v>
      </c>
      <c r="AE319" s="131">
        <v>308000</v>
      </c>
    </row>
    <row r="320" spans="1:31">
      <c r="A320" s="116" t="s">
        <v>314</v>
      </c>
      <c r="B320" s="117" t="s">
        <v>697</v>
      </c>
      <c r="C320" s="118" t="s">
        <v>112</v>
      </c>
      <c r="D320" s="119" t="s">
        <v>359</v>
      </c>
      <c r="E320" s="120">
        <v>69823</v>
      </c>
      <c r="F320" s="121">
        <v>0.6151643568892452</v>
      </c>
      <c r="G320" s="122">
        <v>785</v>
      </c>
      <c r="H320" s="123">
        <v>1.9464538742635543E-2</v>
      </c>
      <c r="I320" s="124">
        <v>0.50893822762262231</v>
      </c>
      <c r="J320" s="197">
        <v>16</v>
      </c>
      <c r="K320" s="195">
        <v>515</v>
      </c>
      <c r="L320" s="196">
        <v>700</v>
      </c>
      <c r="M320" s="196">
        <v>690</v>
      </c>
      <c r="N320" s="196">
        <v>500</v>
      </c>
      <c r="O320" s="196">
        <v>405</v>
      </c>
      <c r="P320" s="196">
        <v>275</v>
      </c>
      <c r="Q320" s="196">
        <v>360</v>
      </c>
      <c r="R320" s="196">
        <v>265</v>
      </c>
      <c r="S320" s="196">
        <v>755</v>
      </c>
      <c r="T320" s="197">
        <v>4455</v>
      </c>
      <c r="U320" s="122">
        <v>10</v>
      </c>
      <c r="V320" s="128">
        <v>5</v>
      </c>
      <c r="W320" s="128">
        <v>55</v>
      </c>
      <c r="X320" s="128">
        <v>20</v>
      </c>
      <c r="Y320" s="128">
        <v>3540</v>
      </c>
      <c r="Z320" s="128">
        <v>370</v>
      </c>
      <c r="AA320" s="128">
        <v>850</v>
      </c>
      <c r="AB320" s="128">
        <v>5</v>
      </c>
      <c r="AC320" s="129">
        <v>518800</v>
      </c>
      <c r="AD320" s="130">
        <v>277300</v>
      </c>
      <c r="AE320" s="131">
        <v>229200</v>
      </c>
    </row>
    <row r="321" spans="1:31" ht="15" customHeight="1">
      <c r="A321" s="116" t="s">
        <v>315</v>
      </c>
      <c r="B321" s="117" t="s">
        <v>698</v>
      </c>
      <c r="C321" s="118" t="s">
        <v>112</v>
      </c>
      <c r="D321" s="119" t="s">
        <v>361</v>
      </c>
      <c r="E321" s="120" t="s">
        <v>376</v>
      </c>
      <c r="F321" s="121">
        <v>0</v>
      </c>
      <c r="G321" s="122" t="s">
        <v>355</v>
      </c>
      <c r="H321" s="123" t="s">
        <v>355</v>
      </c>
      <c r="I321" s="124" t="s">
        <v>355</v>
      </c>
      <c r="J321" s="197" t="s">
        <v>355</v>
      </c>
      <c r="K321" s="195" t="s">
        <v>355</v>
      </c>
      <c r="L321" s="196" t="s">
        <v>355</v>
      </c>
      <c r="M321" s="196" t="s">
        <v>355</v>
      </c>
      <c r="N321" s="196" t="s">
        <v>355</v>
      </c>
      <c r="O321" s="196" t="s">
        <v>355</v>
      </c>
      <c r="P321" s="196" t="s">
        <v>355</v>
      </c>
      <c r="Q321" s="196" t="s">
        <v>355</v>
      </c>
      <c r="R321" s="196" t="s">
        <v>355</v>
      </c>
      <c r="S321" s="196" t="s">
        <v>355</v>
      </c>
      <c r="T321" s="197" t="s">
        <v>355</v>
      </c>
      <c r="U321" s="122" t="s">
        <v>355</v>
      </c>
      <c r="V321" s="128" t="s">
        <v>355</v>
      </c>
      <c r="W321" s="128" t="s">
        <v>355</v>
      </c>
      <c r="X321" s="128" t="s">
        <v>355</v>
      </c>
      <c r="Y321" s="128" t="s">
        <v>355</v>
      </c>
      <c r="Z321" s="128" t="s">
        <v>355</v>
      </c>
      <c r="AA321" s="128" t="s">
        <v>355</v>
      </c>
      <c r="AB321" s="128" t="s">
        <v>355</v>
      </c>
      <c r="AC321" s="129" t="s">
        <v>355</v>
      </c>
      <c r="AD321" s="130" t="s">
        <v>355</v>
      </c>
      <c r="AE321" s="131" t="s">
        <v>355</v>
      </c>
    </row>
    <row r="322" spans="1:31">
      <c r="A322" s="116" t="s">
        <v>316</v>
      </c>
      <c r="B322" s="117" t="s">
        <v>699</v>
      </c>
      <c r="C322" s="118" t="s">
        <v>112</v>
      </c>
      <c r="D322" s="119" t="s">
        <v>362</v>
      </c>
      <c r="E322" s="120">
        <v>79537</v>
      </c>
      <c r="F322" s="121">
        <v>0.60803455393318551</v>
      </c>
      <c r="G322" s="122">
        <v>635</v>
      </c>
      <c r="H322" s="123">
        <v>1.3245309823256592E-2</v>
      </c>
      <c r="I322" s="124">
        <v>0.68003223856538386</v>
      </c>
      <c r="J322" s="197">
        <v>27</v>
      </c>
      <c r="K322" s="195">
        <v>370</v>
      </c>
      <c r="L322" s="196">
        <v>725</v>
      </c>
      <c r="M322" s="196">
        <v>855</v>
      </c>
      <c r="N322" s="196">
        <v>540</v>
      </c>
      <c r="O322" s="196">
        <v>345</v>
      </c>
      <c r="P322" s="196">
        <v>310</v>
      </c>
      <c r="Q322" s="196">
        <v>380</v>
      </c>
      <c r="R322" s="196">
        <v>355</v>
      </c>
      <c r="S322" s="196">
        <v>990</v>
      </c>
      <c r="T322" s="197">
        <v>4875</v>
      </c>
      <c r="U322" s="122">
        <v>10</v>
      </c>
      <c r="V322" s="128">
        <v>5</v>
      </c>
      <c r="W322" s="128">
        <v>70</v>
      </c>
      <c r="X322" s="128">
        <v>40</v>
      </c>
      <c r="Y322" s="128">
        <v>3990</v>
      </c>
      <c r="Z322" s="128">
        <v>400</v>
      </c>
      <c r="AA322" s="128">
        <v>805</v>
      </c>
      <c r="AB322" s="128">
        <v>5</v>
      </c>
      <c r="AC322" s="129">
        <v>497400</v>
      </c>
      <c r="AD322" s="130">
        <v>297500</v>
      </c>
      <c r="AE322" s="131">
        <v>220600</v>
      </c>
    </row>
    <row r="323" spans="1:31" ht="15" customHeight="1">
      <c r="A323" s="116" t="s">
        <v>317</v>
      </c>
      <c r="B323" s="117" t="s">
        <v>700</v>
      </c>
      <c r="C323" s="118" t="s">
        <v>112</v>
      </c>
      <c r="D323" s="119" t="s">
        <v>359</v>
      </c>
      <c r="E323" s="120">
        <v>31649</v>
      </c>
      <c r="F323" s="121">
        <v>0.23893972337983935</v>
      </c>
      <c r="G323" s="122">
        <v>190</v>
      </c>
      <c r="H323" s="123">
        <v>9.7326093637946937E-3</v>
      </c>
      <c r="I323" s="124">
        <v>0.46928327645051193</v>
      </c>
      <c r="J323" s="197">
        <v>11</v>
      </c>
      <c r="K323" s="195">
        <v>175</v>
      </c>
      <c r="L323" s="196">
        <v>310</v>
      </c>
      <c r="M323" s="196">
        <v>405</v>
      </c>
      <c r="N323" s="196">
        <v>260</v>
      </c>
      <c r="O323" s="196">
        <v>180</v>
      </c>
      <c r="P323" s="196">
        <v>160</v>
      </c>
      <c r="Q323" s="196">
        <v>175</v>
      </c>
      <c r="R323" s="196">
        <v>120</v>
      </c>
      <c r="S323" s="196">
        <v>495</v>
      </c>
      <c r="T323" s="197">
        <v>2285</v>
      </c>
      <c r="U323" s="122" t="s">
        <v>355</v>
      </c>
      <c r="V323" s="128" t="s">
        <v>355</v>
      </c>
      <c r="W323" s="128">
        <v>45</v>
      </c>
      <c r="X323" s="128">
        <v>20</v>
      </c>
      <c r="Y323" s="128">
        <v>1845</v>
      </c>
      <c r="Z323" s="128">
        <v>170</v>
      </c>
      <c r="AA323" s="128">
        <v>395</v>
      </c>
      <c r="AB323" s="128">
        <v>10</v>
      </c>
      <c r="AC323" s="129">
        <v>553900</v>
      </c>
      <c r="AD323" s="130">
        <v>321700</v>
      </c>
      <c r="AE323" s="131">
        <v>242400</v>
      </c>
    </row>
    <row r="324" spans="1:31">
      <c r="A324" s="116" t="s">
        <v>318</v>
      </c>
      <c r="B324" s="117" t="s">
        <v>701</v>
      </c>
      <c r="C324" s="118" t="s">
        <v>112</v>
      </c>
      <c r="D324" s="119" t="s">
        <v>358</v>
      </c>
      <c r="E324" s="120" t="s">
        <v>376</v>
      </c>
      <c r="F324" s="121">
        <v>0</v>
      </c>
      <c r="G324" s="122" t="s">
        <v>355</v>
      </c>
      <c r="H324" s="123" t="s">
        <v>355</v>
      </c>
      <c r="I324" s="124" t="s">
        <v>355</v>
      </c>
      <c r="J324" s="197" t="s">
        <v>355</v>
      </c>
      <c r="K324" s="195" t="s">
        <v>355</v>
      </c>
      <c r="L324" s="196" t="s">
        <v>355</v>
      </c>
      <c r="M324" s="196" t="s">
        <v>355</v>
      </c>
      <c r="N324" s="196" t="s">
        <v>355</v>
      </c>
      <c r="O324" s="196" t="s">
        <v>355</v>
      </c>
      <c r="P324" s="196" t="s">
        <v>355</v>
      </c>
      <c r="Q324" s="196" t="s">
        <v>355</v>
      </c>
      <c r="R324" s="196" t="s">
        <v>355</v>
      </c>
      <c r="S324" s="196" t="s">
        <v>355</v>
      </c>
      <c r="T324" s="197" t="s">
        <v>355</v>
      </c>
      <c r="U324" s="122" t="s">
        <v>355</v>
      </c>
      <c r="V324" s="128" t="s">
        <v>355</v>
      </c>
      <c r="W324" s="128" t="s">
        <v>355</v>
      </c>
      <c r="X324" s="128" t="s">
        <v>355</v>
      </c>
      <c r="Y324" s="128" t="s">
        <v>355</v>
      </c>
      <c r="Z324" s="128" t="s">
        <v>355</v>
      </c>
      <c r="AA324" s="128" t="s">
        <v>355</v>
      </c>
      <c r="AB324" s="128" t="s">
        <v>355</v>
      </c>
      <c r="AC324" s="129" t="s">
        <v>355</v>
      </c>
      <c r="AD324" s="130" t="s">
        <v>355</v>
      </c>
      <c r="AE324" s="131" t="s">
        <v>355</v>
      </c>
    </row>
    <row r="325" spans="1:31" ht="15" customHeight="1">
      <c r="A325" s="116" t="s">
        <v>319</v>
      </c>
      <c r="B325" s="117" t="s">
        <v>702</v>
      </c>
      <c r="C325" s="118" t="s">
        <v>65</v>
      </c>
      <c r="D325" s="119" t="s">
        <v>360</v>
      </c>
      <c r="E325" s="120">
        <v>28831</v>
      </c>
      <c r="F325" s="121">
        <v>0.30854763968707527</v>
      </c>
      <c r="G325" s="122">
        <v>255</v>
      </c>
      <c r="H325" s="123">
        <v>1.4201845121610287E-2</v>
      </c>
      <c r="I325" s="124">
        <v>1.0348186023861699</v>
      </c>
      <c r="J325" s="197">
        <v>17</v>
      </c>
      <c r="K325" s="195">
        <v>165</v>
      </c>
      <c r="L325" s="196">
        <v>305</v>
      </c>
      <c r="M325" s="196">
        <v>300</v>
      </c>
      <c r="N325" s="196">
        <v>255</v>
      </c>
      <c r="O325" s="196">
        <v>140</v>
      </c>
      <c r="P325" s="196">
        <v>155</v>
      </c>
      <c r="Q325" s="196">
        <v>180</v>
      </c>
      <c r="R325" s="196">
        <v>135</v>
      </c>
      <c r="S325" s="196">
        <v>430</v>
      </c>
      <c r="T325" s="197">
        <v>2065</v>
      </c>
      <c r="U325" s="122">
        <v>5</v>
      </c>
      <c r="V325" s="128" t="s">
        <v>355</v>
      </c>
      <c r="W325" s="128">
        <v>35</v>
      </c>
      <c r="X325" s="128">
        <v>20</v>
      </c>
      <c r="Y325" s="128">
        <v>1680</v>
      </c>
      <c r="Z325" s="128">
        <v>180</v>
      </c>
      <c r="AA325" s="128">
        <v>350</v>
      </c>
      <c r="AB325" s="128">
        <v>10</v>
      </c>
      <c r="AC325" s="129">
        <v>402700</v>
      </c>
      <c r="AD325" s="130">
        <v>236800</v>
      </c>
      <c r="AE325" s="131">
        <v>206400</v>
      </c>
    </row>
    <row r="326" spans="1:31">
      <c r="A326" s="116" t="s">
        <v>320</v>
      </c>
      <c r="B326" s="117" t="s">
        <v>703</v>
      </c>
      <c r="C326" s="118" t="s">
        <v>65</v>
      </c>
      <c r="D326" s="119" t="s">
        <v>362</v>
      </c>
      <c r="E326" s="120">
        <v>41493</v>
      </c>
      <c r="F326" s="121">
        <v>0.55044374577148092</v>
      </c>
      <c r="G326" s="122">
        <v>375</v>
      </c>
      <c r="H326" s="123">
        <v>1.548763454112234E-2</v>
      </c>
      <c r="I326" s="124">
        <v>1.2174465382172348</v>
      </c>
      <c r="J326" s="197">
        <v>23</v>
      </c>
      <c r="K326" s="195">
        <v>600</v>
      </c>
      <c r="L326" s="196">
        <v>360</v>
      </c>
      <c r="M326" s="196">
        <v>390</v>
      </c>
      <c r="N326" s="196">
        <v>285</v>
      </c>
      <c r="O326" s="196">
        <v>205</v>
      </c>
      <c r="P326" s="196">
        <v>165</v>
      </c>
      <c r="Q326" s="196">
        <v>180</v>
      </c>
      <c r="R326" s="196">
        <v>185</v>
      </c>
      <c r="S326" s="196">
        <v>445</v>
      </c>
      <c r="T326" s="197">
        <v>2815</v>
      </c>
      <c r="U326" s="122" t="s">
        <v>355</v>
      </c>
      <c r="V326" s="128" t="s">
        <v>355</v>
      </c>
      <c r="W326" s="128">
        <v>30</v>
      </c>
      <c r="X326" s="128">
        <v>10</v>
      </c>
      <c r="Y326" s="128">
        <v>2030</v>
      </c>
      <c r="Z326" s="128">
        <v>175</v>
      </c>
      <c r="AA326" s="128">
        <v>755</v>
      </c>
      <c r="AB326" s="128">
        <v>20</v>
      </c>
      <c r="AC326" s="129">
        <v>322000</v>
      </c>
      <c r="AD326" s="130">
        <v>198500</v>
      </c>
      <c r="AE326" s="131">
        <v>189600</v>
      </c>
    </row>
    <row r="327" spans="1:31" ht="15" customHeight="1">
      <c r="A327" s="116" t="s">
        <v>321</v>
      </c>
      <c r="B327" s="117" t="s">
        <v>704</v>
      </c>
      <c r="C327" s="118" t="s">
        <v>65</v>
      </c>
      <c r="D327" s="119" t="s">
        <v>361</v>
      </c>
      <c r="E327" s="120">
        <v>1250</v>
      </c>
      <c r="F327" s="121">
        <v>1.588996516919635E-2</v>
      </c>
      <c r="G327" s="122">
        <v>5</v>
      </c>
      <c r="H327" s="123">
        <v>7.3529411764705881E-3</v>
      </c>
      <c r="I327" s="124" t="s">
        <v>355</v>
      </c>
      <c r="J327" s="197" t="s">
        <v>355</v>
      </c>
      <c r="K327" s="195">
        <v>20</v>
      </c>
      <c r="L327" s="196">
        <v>50</v>
      </c>
      <c r="M327" s="196">
        <v>40</v>
      </c>
      <c r="N327" s="196">
        <v>20</v>
      </c>
      <c r="O327" s="196">
        <v>10</v>
      </c>
      <c r="P327" s="196">
        <v>15</v>
      </c>
      <c r="Q327" s="196">
        <v>15</v>
      </c>
      <c r="R327" s="196">
        <v>50</v>
      </c>
      <c r="S327" s="196">
        <v>40</v>
      </c>
      <c r="T327" s="197">
        <v>260</v>
      </c>
      <c r="U327" s="122" t="s">
        <v>355</v>
      </c>
      <c r="V327" s="128" t="s">
        <v>355</v>
      </c>
      <c r="W327" s="128">
        <v>15</v>
      </c>
      <c r="X327" s="128">
        <v>10</v>
      </c>
      <c r="Y327" s="128">
        <v>210</v>
      </c>
      <c r="Z327" s="128">
        <v>50</v>
      </c>
      <c r="AA327" s="128">
        <v>35</v>
      </c>
      <c r="AB327" s="128" t="s">
        <v>355</v>
      </c>
      <c r="AC327" s="129">
        <v>339400</v>
      </c>
      <c r="AD327" s="130" t="s">
        <v>355</v>
      </c>
      <c r="AE327" s="131" t="s">
        <v>355</v>
      </c>
    </row>
    <row r="328" spans="1:31">
      <c r="A328" s="116" t="s">
        <v>322</v>
      </c>
      <c r="B328" s="117" t="s">
        <v>705</v>
      </c>
      <c r="C328" s="118" t="s">
        <v>65</v>
      </c>
      <c r="D328" s="119" t="s">
        <v>361</v>
      </c>
      <c r="E328" s="120" t="s">
        <v>376</v>
      </c>
      <c r="F328" s="121">
        <v>0</v>
      </c>
      <c r="G328" s="122" t="s">
        <v>355</v>
      </c>
      <c r="H328" s="123" t="s">
        <v>355</v>
      </c>
      <c r="I328" s="124" t="s">
        <v>355</v>
      </c>
      <c r="J328" s="197" t="s">
        <v>355</v>
      </c>
      <c r="K328" s="195" t="s">
        <v>355</v>
      </c>
      <c r="L328" s="196" t="s">
        <v>355</v>
      </c>
      <c r="M328" s="196" t="s">
        <v>355</v>
      </c>
      <c r="N328" s="196" t="s">
        <v>355</v>
      </c>
      <c r="O328" s="196" t="s">
        <v>355</v>
      </c>
      <c r="P328" s="196" t="s">
        <v>355</v>
      </c>
      <c r="Q328" s="196" t="s">
        <v>355</v>
      </c>
      <c r="R328" s="196" t="s">
        <v>355</v>
      </c>
      <c r="S328" s="196" t="s">
        <v>355</v>
      </c>
      <c r="T328" s="197">
        <v>10</v>
      </c>
      <c r="U328" s="122" t="s">
        <v>355</v>
      </c>
      <c r="V328" s="128" t="s">
        <v>355</v>
      </c>
      <c r="W328" s="128" t="s">
        <v>355</v>
      </c>
      <c r="X328" s="128" t="s">
        <v>355</v>
      </c>
      <c r="Y328" s="128">
        <v>10</v>
      </c>
      <c r="Z328" s="128" t="s">
        <v>355</v>
      </c>
      <c r="AA328" s="128" t="s">
        <v>355</v>
      </c>
      <c r="AB328" s="128" t="s">
        <v>355</v>
      </c>
      <c r="AC328" s="129" t="s">
        <v>355</v>
      </c>
      <c r="AD328" s="130" t="s">
        <v>355</v>
      </c>
      <c r="AE328" s="131" t="s">
        <v>355</v>
      </c>
    </row>
    <row r="329" spans="1:31" ht="15" customHeight="1">
      <c r="A329" s="116" t="s">
        <v>323</v>
      </c>
      <c r="B329" s="117" t="s">
        <v>706</v>
      </c>
      <c r="C329" s="118" t="s">
        <v>65</v>
      </c>
      <c r="D329" s="119" t="s">
        <v>359</v>
      </c>
      <c r="E329" s="120">
        <v>70427</v>
      </c>
      <c r="F329" s="121">
        <v>0.60179615134839526</v>
      </c>
      <c r="G329" s="122">
        <v>730</v>
      </c>
      <c r="H329" s="123">
        <v>1.7093216568712388E-2</v>
      </c>
      <c r="I329" s="124">
        <v>0.58880039666553041</v>
      </c>
      <c r="J329" s="197">
        <v>19</v>
      </c>
      <c r="K329" s="195">
        <v>680</v>
      </c>
      <c r="L329" s="196">
        <v>730</v>
      </c>
      <c r="M329" s="196">
        <v>635</v>
      </c>
      <c r="N329" s="196">
        <v>510</v>
      </c>
      <c r="O329" s="196">
        <v>310</v>
      </c>
      <c r="P329" s="196">
        <v>265</v>
      </c>
      <c r="Q329" s="196">
        <v>335</v>
      </c>
      <c r="R329" s="196">
        <v>285</v>
      </c>
      <c r="S329" s="196">
        <v>745</v>
      </c>
      <c r="T329" s="197">
        <v>4495</v>
      </c>
      <c r="U329" s="122">
        <v>10</v>
      </c>
      <c r="V329" s="128">
        <v>5</v>
      </c>
      <c r="W329" s="128">
        <v>65</v>
      </c>
      <c r="X329" s="128">
        <v>30</v>
      </c>
      <c r="Y329" s="128">
        <v>3360</v>
      </c>
      <c r="Z329" s="128">
        <v>360</v>
      </c>
      <c r="AA329" s="128">
        <v>1065</v>
      </c>
      <c r="AB329" s="128">
        <v>25</v>
      </c>
      <c r="AC329" s="129">
        <v>351500</v>
      </c>
      <c r="AD329" s="130">
        <v>203700</v>
      </c>
      <c r="AE329" s="131">
        <v>176300</v>
      </c>
    </row>
    <row r="330" spans="1:31">
      <c r="A330" s="116" t="s">
        <v>324</v>
      </c>
      <c r="B330" s="117" t="s">
        <v>707</v>
      </c>
      <c r="C330" s="118" t="s">
        <v>65</v>
      </c>
      <c r="D330" s="119" t="s">
        <v>360</v>
      </c>
      <c r="E330" s="120">
        <v>22903</v>
      </c>
      <c r="F330" s="121">
        <v>0.23335405055681782</v>
      </c>
      <c r="G330" s="122">
        <v>315</v>
      </c>
      <c r="H330" s="123">
        <v>2.2945804195804196E-2</v>
      </c>
      <c r="I330" s="124">
        <v>0.84827920504120213</v>
      </c>
      <c r="J330" s="197">
        <v>7</v>
      </c>
      <c r="K330" s="195">
        <v>140</v>
      </c>
      <c r="L330" s="196">
        <v>195</v>
      </c>
      <c r="M330" s="196">
        <v>175</v>
      </c>
      <c r="N330" s="196">
        <v>135</v>
      </c>
      <c r="O330" s="196">
        <v>125</v>
      </c>
      <c r="P330" s="196">
        <v>80</v>
      </c>
      <c r="Q330" s="196">
        <v>85</v>
      </c>
      <c r="R330" s="196">
        <v>65</v>
      </c>
      <c r="S330" s="196">
        <v>205</v>
      </c>
      <c r="T330" s="197">
        <v>1200</v>
      </c>
      <c r="U330" s="122" t="s">
        <v>355</v>
      </c>
      <c r="V330" s="128" t="s">
        <v>355</v>
      </c>
      <c r="W330" s="128">
        <v>15</v>
      </c>
      <c r="X330" s="128">
        <v>10</v>
      </c>
      <c r="Y330" s="128">
        <v>885</v>
      </c>
      <c r="Z330" s="128">
        <v>90</v>
      </c>
      <c r="AA330" s="128">
        <v>295</v>
      </c>
      <c r="AB330" s="128" t="s">
        <v>355</v>
      </c>
      <c r="AC330" s="129">
        <v>330900</v>
      </c>
      <c r="AD330" s="130">
        <v>175800</v>
      </c>
      <c r="AE330" s="131">
        <v>162400</v>
      </c>
    </row>
    <row r="331" spans="1:31" ht="15">
      <c r="A331" s="116"/>
      <c r="B331" s="117"/>
      <c r="C331" s="118"/>
      <c r="D331" s="136"/>
      <c r="E331" s="120"/>
      <c r="F331" s="121"/>
      <c r="G331" s="122"/>
      <c r="H331" s="123"/>
      <c r="I331" s="125"/>
      <c r="J331" s="197"/>
      <c r="K331" s="195"/>
      <c r="L331" s="196"/>
      <c r="M331" s="196"/>
      <c r="N331" s="196"/>
      <c r="O331" s="196"/>
      <c r="P331" s="196"/>
      <c r="Q331" s="196"/>
      <c r="R331" s="196"/>
      <c r="S331" s="196"/>
      <c r="T331" s="197"/>
      <c r="U331" s="137"/>
      <c r="V331" s="138"/>
      <c r="W331" s="138"/>
      <c r="X331" s="138"/>
      <c r="Y331" s="138"/>
      <c r="Z331" s="138"/>
      <c r="AA331" s="138"/>
      <c r="AB331" s="138"/>
      <c r="AC331" s="129"/>
      <c r="AD331" s="130"/>
      <c r="AE331" s="131"/>
    </row>
    <row r="332" spans="1:31">
      <c r="A332" s="139" t="s">
        <v>91</v>
      </c>
      <c r="B332" s="117" t="s">
        <v>710</v>
      </c>
      <c r="C332" s="140" t="s">
        <v>91</v>
      </c>
      <c r="D332" s="141" t="s">
        <v>332</v>
      </c>
      <c r="E332" s="122">
        <v>1309678</v>
      </c>
      <c r="F332" s="123">
        <v>0.29224549033556468</v>
      </c>
      <c r="G332" s="122">
        <v>16705</v>
      </c>
      <c r="H332" s="123">
        <v>2.0543741998639845E-2</v>
      </c>
      <c r="I332" s="124">
        <v>0.76371462860656791</v>
      </c>
      <c r="J332" s="197">
        <v>308</v>
      </c>
      <c r="K332" s="201">
        <v>9475</v>
      </c>
      <c r="L332" s="202">
        <v>10040</v>
      </c>
      <c r="M332" s="202">
        <v>8550</v>
      </c>
      <c r="N332" s="202">
        <v>7725</v>
      </c>
      <c r="O332" s="202">
        <v>4995</v>
      </c>
      <c r="P332" s="202">
        <v>5080</v>
      </c>
      <c r="Q332" s="202">
        <v>4130</v>
      </c>
      <c r="R332" s="202">
        <v>4110</v>
      </c>
      <c r="S332" s="202">
        <v>10840</v>
      </c>
      <c r="T332" s="203">
        <v>64945</v>
      </c>
      <c r="U332" s="122">
        <v>160</v>
      </c>
      <c r="V332" s="128">
        <v>125</v>
      </c>
      <c r="W332" s="128">
        <v>1155</v>
      </c>
      <c r="X332" s="128">
        <v>730</v>
      </c>
      <c r="Y332" s="128">
        <v>50015</v>
      </c>
      <c r="Z332" s="128">
        <v>6225</v>
      </c>
      <c r="AA332" s="128">
        <v>13615</v>
      </c>
      <c r="AB332" s="128">
        <v>235</v>
      </c>
      <c r="AC332" s="129">
        <v>258600</v>
      </c>
      <c r="AD332" s="130">
        <v>151300</v>
      </c>
      <c r="AE332" s="131">
        <v>136900</v>
      </c>
    </row>
    <row r="333" spans="1:31" ht="15" customHeight="1">
      <c r="A333" s="139" t="s">
        <v>107</v>
      </c>
      <c r="B333" s="117" t="s">
        <v>711</v>
      </c>
      <c r="C333" s="140" t="s">
        <v>107</v>
      </c>
      <c r="D333" s="141" t="s">
        <v>332</v>
      </c>
      <c r="E333" s="122">
        <v>1770728</v>
      </c>
      <c r="F333" s="123">
        <v>0.30363084066877633</v>
      </c>
      <c r="G333" s="122">
        <v>21375</v>
      </c>
      <c r="H333" s="123">
        <v>1.961651579039133E-2</v>
      </c>
      <c r="I333" s="124">
        <v>0.67073922681513165</v>
      </c>
      <c r="J333" s="197">
        <v>446</v>
      </c>
      <c r="K333" s="201">
        <v>10490</v>
      </c>
      <c r="L333" s="202">
        <v>14460</v>
      </c>
      <c r="M333" s="202">
        <v>13265</v>
      </c>
      <c r="N333" s="202">
        <v>13235</v>
      </c>
      <c r="O333" s="202">
        <v>7420</v>
      </c>
      <c r="P333" s="202">
        <v>6660</v>
      </c>
      <c r="Q333" s="202">
        <v>6440</v>
      </c>
      <c r="R333" s="202">
        <v>5780</v>
      </c>
      <c r="S333" s="202">
        <v>16365</v>
      </c>
      <c r="T333" s="203">
        <v>94115</v>
      </c>
      <c r="U333" s="122">
        <v>170</v>
      </c>
      <c r="V333" s="128">
        <v>120</v>
      </c>
      <c r="W333" s="128">
        <v>1525</v>
      </c>
      <c r="X333" s="128">
        <v>920</v>
      </c>
      <c r="Y333" s="128">
        <v>74435</v>
      </c>
      <c r="Z333" s="128">
        <v>8630</v>
      </c>
      <c r="AA333" s="128">
        <v>17985</v>
      </c>
      <c r="AB333" s="128">
        <v>220</v>
      </c>
      <c r="AC333" s="129">
        <v>328500</v>
      </c>
      <c r="AD333" s="130">
        <v>208000</v>
      </c>
      <c r="AE333" s="131">
        <v>180400</v>
      </c>
    </row>
    <row r="334" spans="1:31" ht="15" customHeight="1">
      <c r="A334" s="139" t="s">
        <v>4</v>
      </c>
      <c r="B334" s="117" t="s">
        <v>712</v>
      </c>
      <c r="C334" s="140" t="s">
        <v>4</v>
      </c>
      <c r="D334" s="141" t="s">
        <v>332</v>
      </c>
      <c r="E334" s="122">
        <v>10874</v>
      </c>
      <c r="F334" s="123">
        <v>1.3896171294272321E-3</v>
      </c>
      <c r="G334" s="122">
        <v>150</v>
      </c>
      <c r="H334" s="123">
        <v>2.2432113341204249E-2</v>
      </c>
      <c r="I334" s="124" t="s">
        <v>355</v>
      </c>
      <c r="J334" s="197" t="s">
        <v>355</v>
      </c>
      <c r="K334" s="201">
        <v>60</v>
      </c>
      <c r="L334" s="202">
        <v>195</v>
      </c>
      <c r="M334" s="202">
        <v>95</v>
      </c>
      <c r="N334" s="202">
        <v>145</v>
      </c>
      <c r="O334" s="202">
        <v>105</v>
      </c>
      <c r="P334" s="202">
        <v>75</v>
      </c>
      <c r="Q334" s="202">
        <v>80</v>
      </c>
      <c r="R334" s="202">
        <v>85</v>
      </c>
      <c r="S334" s="202">
        <v>245</v>
      </c>
      <c r="T334" s="203">
        <v>1085</v>
      </c>
      <c r="U334" s="122" t="s">
        <v>355</v>
      </c>
      <c r="V334" s="128" t="s">
        <v>355</v>
      </c>
      <c r="W334" s="128">
        <v>40</v>
      </c>
      <c r="X334" s="128">
        <v>25</v>
      </c>
      <c r="Y334" s="128">
        <v>890</v>
      </c>
      <c r="Z334" s="128">
        <v>110</v>
      </c>
      <c r="AA334" s="128">
        <v>145</v>
      </c>
      <c r="AB334" s="128" t="s">
        <v>355</v>
      </c>
      <c r="AC334" s="129">
        <v>663200</v>
      </c>
      <c r="AD334" s="130">
        <v>320100</v>
      </c>
      <c r="AE334" s="131">
        <v>288600</v>
      </c>
    </row>
    <row r="335" spans="1:31">
      <c r="A335" s="139" t="s">
        <v>59</v>
      </c>
      <c r="B335" s="117" t="s">
        <v>715</v>
      </c>
      <c r="C335" s="140" t="s">
        <v>59</v>
      </c>
      <c r="D335" s="141" t="s">
        <v>332</v>
      </c>
      <c r="E335" s="122">
        <v>490250</v>
      </c>
      <c r="F335" s="123">
        <v>0.18807845393948114</v>
      </c>
      <c r="G335" s="122">
        <v>12710</v>
      </c>
      <c r="H335" s="123">
        <v>4.096794051574934E-2</v>
      </c>
      <c r="I335" s="124">
        <v>0.84358128374325136</v>
      </c>
      <c r="J335" s="197">
        <v>90</v>
      </c>
      <c r="K335" s="201">
        <v>3375</v>
      </c>
      <c r="L335" s="202">
        <v>2905</v>
      </c>
      <c r="M335" s="202">
        <v>2095</v>
      </c>
      <c r="N335" s="202">
        <v>2010</v>
      </c>
      <c r="O335" s="202">
        <v>1880</v>
      </c>
      <c r="P335" s="202">
        <v>1790</v>
      </c>
      <c r="Q335" s="202">
        <v>1050</v>
      </c>
      <c r="R335" s="202">
        <v>960</v>
      </c>
      <c r="S335" s="202">
        <v>2675</v>
      </c>
      <c r="T335" s="203">
        <v>18735</v>
      </c>
      <c r="U335" s="122">
        <v>65</v>
      </c>
      <c r="V335" s="128">
        <v>50</v>
      </c>
      <c r="W335" s="128">
        <v>405</v>
      </c>
      <c r="X335" s="128">
        <v>275</v>
      </c>
      <c r="Y335" s="128">
        <v>14380</v>
      </c>
      <c r="Z335" s="128">
        <v>2710</v>
      </c>
      <c r="AA335" s="128">
        <v>3890</v>
      </c>
      <c r="AB335" s="128">
        <v>80</v>
      </c>
      <c r="AC335" s="129">
        <v>249300</v>
      </c>
      <c r="AD335" s="130">
        <v>128800</v>
      </c>
      <c r="AE335" s="131">
        <v>111800</v>
      </c>
    </row>
    <row r="336" spans="1:31" ht="15" customHeight="1">
      <c r="A336" s="139" t="s">
        <v>38</v>
      </c>
      <c r="B336" s="117" t="s">
        <v>716</v>
      </c>
      <c r="C336" s="140" t="s">
        <v>38</v>
      </c>
      <c r="D336" s="141" t="s">
        <v>332</v>
      </c>
      <c r="E336" s="122">
        <v>808838</v>
      </c>
      <c r="F336" s="123">
        <v>0.11661891398403861</v>
      </c>
      <c r="G336" s="122">
        <v>8830</v>
      </c>
      <c r="H336" s="123">
        <v>1.7537867655819349E-2</v>
      </c>
      <c r="I336" s="124">
        <v>0.74487895716945995</v>
      </c>
      <c r="J336" s="197">
        <v>238</v>
      </c>
      <c r="K336" s="201">
        <v>9650</v>
      </c>
      <c r="L336" s="202">
        <v>7310</v>
      </c>
      <c r="M336" s="202">
        <v>6295</v>
      </c>
      <c r="N336" s="202">
        <v>5360</v>
      </c>
      <c r="O336" s="202">
        <v>4580</v>
      </c>
      <c r="P336" s="202">
        <v>3410</v>
      </c>
      <c r="Q336" s="202">
        <v>3195</v>
      </c>
      <c r="R336" s="202">
        <v>2615</v>
      </c>
      <c r="S336" s="202">
        <v>7655</v>
      </c>
      <c r="T336" s="203">
        <v>50070</v>
      </c>
      <c r="U336" s="122">
        <v>125</v>
      </c>
      <c r="V336" s="128">
        <v>95</v>
      </c>
      <c r="W336" s="128">
        <v>820</v>
      </c>
      <c r="X336" s="128">
        <v>515</v>
      </c>
      <c r="Y336" s="128">
        <v>38195</v>
      </c>
      <c r="Z336" s="128">
        <v>5140</v>
      </c>
      <c r="AA336" s="128">
        <v>10930</v>
      </c>
      <c r="AB336" s="128">
        <v>155</v>
      </c>
      <c r="AC336" s="129">
        <v>305100</v>
      </c>
      <c r="AD336" s="130">
        <v>178400</v>
      </c>
      <c r="AE336" s="131">
        <v>150200</v>
      </c>
    </row>
    <row r="337" spans="1:31">
      <c r="A337" s="139" t="s">
        <v>112</v>
      </c>
      <c r="B337" s="117" t="s">
        <v>713</v>
      </c>
      <c r="C337" s="140" t="s">
        <v>112</v>
      </c>
      <c r="D337" s="141" t="s">
        <v>332</v>
      </c>
      <c r="E337" s="122">
        <v>1831469</v>
      </c>
      <c r="F337" s="123">
        <v>0.21488362062795655</v>
      </c>
      <c r="G337" s="122">
        <v>16335</v>
      </c>
      <c r="H337" s="123">
        <v>1.4612094334593347E-2</v>
      </c>
      <c r="I337" s="124">
        <v>0.63752241136476873</v>
      </c>
      <c r="J337" s="197">
        <v>650</v>
      </c>
      <c r="K337" s="201">
        <v>9475</v>
      </c>
      <c r="L337" s="202">
        <v>16880</v>
      </c>
      <c r="M337" s="202">
        <v>21515</v>
      </c>
      <c r="N337" s="202">
        <v>14315</v>
      </c>
      <c r="O337" s="202">
        <v>10040</v>
      </c>
      <c r="P337" s="202">
        <v>8120</v>
      </c>
      <c r="Q337" s="202">
        <v>9120</v>
      </c>
      <c r="R337" s="202">
        <v>6415</v>
      </c>
      <c r="S337" s="202">
        <v>23325</v>
      </c>
      <c r="T337" s="203">
        <v>119215</v>
      </c>
      <c r="U337" s="122">
        <v>230</v>
      </c>
      <c r="V337" s="128">
        <v>165</v>
      </c>
      <c r="W337" s="128">
        <v>1885</v>
      </c>
      <c r="X337" s="128">
        <v>1125</v>
      </c>
      <c r="Y337" s="128">
        <v>96315</v>
      </c>
      <c r="Z337" s="128">
        <v>10330</v>
      </c>
      <c r="AA337" s="128">
        <v>20785</v>
      </c>
      <c r="AB337" s="128">
        <v>180</v>
      </c>
      <c r="AC337" s="129">
        <v>500700</v>
      </c>
      <c r="AD337" s="130">
        <v>282300</v>
      </c>
      <c r="AE337" s="131">
        <v>227400</v>
      </c>
    </row>
    <row r="338" spans="1:31" ht="15" customHeight="1">
      <c r="A338" s="139" t="s">
        <v>98</v>
      </c>
      <c r="B338" s="117" t="s">
        <v>714</v>
      </c>
      <c r="C338" s="140" t="s">
        <v>98</v>
      </c>
      <c r="D338" s="141" t="s">
        <v>332</v>
      </c>
      <c r="E338" s="122">
        <v>1744212</v>
      </c>
      <c r="F338" s="123">
        <v>0.33073618159153512</v>
      </c>
      <c r="G338" s="122">
        <v>17720</v>
      </c>
      <c r="H338" s="123">
        <v>1.6910595792675828E-2</v>
      </c>
      <c r="I338" s="124">
        <v>0.59715515943711928</v>
      </c>
      <c r="J338" s="197">
        <v>361</v>
      </c>
      <c r="K338" s="201">
        <v>21125</v>
      </c>
      <c r="L338" s="202">
        <v>15200</v>
      </c>
      <c r="M338" s="202">
        <v>12200</v>
      </c>
      <c r="N338" s="202">
        <v>11645</v>
      </c>
      <c r="O338" s="202">
        <v>9950</v>
      </c>
      <c r="P338" s="202">
        <v>7390</v>
      </c>
      <c r="Q338" s="202">
        <v>6390</v>
      </c>
      <c r="R338" s="202">
        <v>5615</v>
      </c>
      <c r="S338" s="202">
        <v>15780</v>
      </c>
      <c r="T338" s="203">
        <v>105295</v>
      </c>
      <c r="U338" s="122">
        <v>160</v>
      </c>
      <c r="V338" s="128">
        <v>120</v>
      </c>
      <c r="W338" s="128">
        <v>1535</v>
      </c>
      <c r="X338" s="128">
        <v>975</v>
      </c>
      <c r="Y338" s="128">
        <v>76970</v>
      </c>
      <c r="Z338" s="128">
        <v>10710</v>
      </c>
      <c r="AA338" s="128">
        <v>26625</v>
      </c>
      <c r="AB338" s="128">
        <v>460</v>
      </c>
      <c r="AC338" s="129">
        <v>353800</v>
      </c>
      <c r="AD338" s="130">
        <v>215000</v>
      </c>
      <c r="AE338" s="131">
        <v>187500</v>
      </c>
    </row>
    <row r="339" spans="1:31">
      <c r="A339" s="139" t="s">
        <v>65</v>
      </c>
      <c r="B339" s="117" t="s">
        <v>717</v>
      </c>
      <c r="C339" s="140" t="s">
        <v>65</v>
      </c>
      <c r="D339" s="141" t="s">
        <v>332</v>
      </c>
      <c r="E339" s="122">
        <v>846622</v>
      </c>
      <c r="F339" s="123">
        <v>0.15519600731708347</v>
      </c>
      <c r="G339" s="122">
        <v>8815</v>
      </c>
      <c r="H339" s="123">
        <v>1.6982193353520879E-2</v>
      </c>
      <c r="I339" s="124">
        <v>0.74451783812797057</v>
      </c>
      <c r="J339" s="197">
        <v>258</v>
      </c>
      <c r="K339" s="201">
        <v>10840</v>
      </c>
      <c r="L339" s="202">
        <v>7755</v>
      </c>
      <c r="M339" s="202">
        <v>6965</v>
      </c>
      <c r="N339" s="202">
        <v>5855</v>
      </c>
      <c r="O339" s="202">
        <v>4015</v>
      </c>
      <c r="P339" s="202">
        <v>3535</v>
      </c>
      <c r="Q339" s="202">
        <v>3915</v>
      </c>
      <c r="R339" s="202">
        <v>3345</v>
      </c>
      <c r="S339" s="202">
        <v>8805</v>
      </c>
      <c r="T339" s="203">
        <v>55025</v>
      </c>
      <c r="U339" s="122">
        <v>125</v>
      </c>
      <c r="V339" s="128">
        <v>95</v>
      </c>
      <c r="W339" s="128">
        <v>890</v>
      </c>
      <c r="X339" s="128">
        <v>530</v>
      </c>
      <c r="Y339" s="128">
        <v>40270</v>
      </c>
      <c r="Z339" s="128">
        <v>4540</v>
      </c>
      <c r="AA339" s="128">
        <v>13740</v>
      </c>
      <c r="AB339" s="128">
        <v>295</v>
      </c>
      <c r="AC339" s="129">
        <v>323100</v>
      </c>
      <c r="AD339" s="130">
        <v>188800</v>
      </c>
      <c r="AE339" s="131">
        <v>165900</v>
      </c>
    </row>
    <row r="340" spans="1:31" ht="15" customHeight="1">
      <c r="A340" s="139" t="s">
        <v>54</v>
      </c>
      <c r="B340" s="117" t="s">
        <v>718</v>
      </c>
      <c r="C340" s="140" t="s">
        <v>54</v>
      </c>
      <c r="D340" s="141" t="s">
        <v>332</v>
      </c>
      <c r="E340" s="122">
        <v>1033314</v>
      </c>
      <c r="F340" s="123">
        <v>0.19491886067668543</v>
      </c>
      <c r="G340" s="122">
        <v>14755</v>
      </c>
      <c r="H340" s="123">
        <v>2.2622984498441565E-2</v>
      </c>
      <c r="I340" s="124">
        <v>0.94986684381974673</v>
      </c>
      <c r="J340" s="197">
        <v>326</v>
      </c>
      <c r="K340" s="201">
        <v>9780</v>
      </c>
      <c r="L340" s="202">
        <v>8045</v>
      </c>
      <c r="M340" s="202">
        <v>5920</v>
      </c>
      <c r="N340" s="202">
        <v>6110</v>
      </c>
      <c r="O340" s="202">
        <v>4585</v>
      </c>
      <c r="P340" s="202">
        <v>3710</v>
      </c>
      <c r="Q340" s="202">
        <v>3100</v>
      </c>
      <c r="R340" s="202">
        <v>3200</v>
      </c>
      <c r="S340" s="202">
        <v>8260</v>
      </c>
      <c r="T340" s="203">
        <v>52705</v>
      </c>
      <c r="U340" s="122">
        <v>105</v>
      </c>
      <c r="V340" s="128">
        <v>80</v>
      </c>
      <c r="W340" s="128">
        <v>875</v>
      </c>
      <c r="X340" s="128">
        <v>565</v>
      </c>
      <c r="Y340" s="128">
        <v>39455</v>
      </c>
      <c r="Z340" s="128">
        <v>5440</v>
      </c>
      <c r="AA340" s="128">
        <v>12270</v>
      </c>
      <c r="AB340" s="128">
        <v>200</v>
      </c>
      <c r="AC340" s="129">
        <v>269800</v>
      </c>
      <c r="AD340" s="130">
        <v>158800</v>
      </c>
      <c r="AE340" s="131">
        <v>140700</v>
      </c>
    </row>
    <row r="341" spans="1:31">
      <c r="A341" s="175" t="s">
        <v>326</v>
      </c>
      <c r="B341" s="176" t="s">
        <v>733</v>
      </c>
      <c r="C341" s="170" t="s">
        <v>332</v>
      </c>
      <c r="D341" s="177" t="s">
        <v>332</v>
      </c>
      <c r="E341" s="178">
        <v>9845985</v>
      </c>
      <c r="F341" s="179">
        <v>0.18849746367527156</v>
      </c>
      <c r="G341" s="178">
        <v>117405</v>
      </c>
      <c r="H341" s="179">
        <v>1.9371292202645295E-2</v>
      </c>
      <c r="I341" s="180">
        <v>0.70246633546029624</v>
      </c>
      <c r="J341" s="200">
        <v>2681</v>
      </c>
      <c r="K341" s="204">
        <v>84265</v>
      </c>
      <c r="L341" s="205">
        <v>82790</v>
      </c>
      <c r="M341" s="205">
        <v>76905</v>
      </c>
      <c r="N341" s="205">
        <v>66395</v>
      </c>
      <c r="O341" s="205">
        <v>47575</v>
      </c>
      <c r="P341" s="205">
        <v>39765</v>
      </c>
      <c r="Q341" s="205">
        <v>37415</v>
      </c>
      <c r="R341" s="205">
        <v>32120</v>
      </c>
      <c r="S341" s="205">
        <v>93955</v>
      </c>
      <c r="T341" s="206">
        <v>561190</v>
      </c>
      <c r="U341" s="178">
        <v>1140</v>
      </c>
      <c r="V341" s="181">
        <v>845</v>
      </c>
      <c r="W341" s="181">
        <v>9135</v>
      </c>
      <c r="X341" s="181">
        <v>5655</v>
      </c>
      <c r="Y341" s="181">
        <v>430925</v>
      </c>
      <c r="Z341" s="181">
        <v>53835</v>
      </c>
      <c r="AA341" s="181">
        <v>119990</v>
      </c>
      <c r="AB341" s="181">
        <v>1830</v>
      </c>
      <c r="AC341" s="182">
        <v>348100</v>
      </c>
      <c r="AD341" s="183">
        <v>202600</v>
      </c>
      <c r="AE341" s="184">
        <v>176200</v>
      </c>
    </row>
    <row r="342" spans="1:31" ht="9" customHeight="1">
      <c r="A342" s="109"/>
      <c r="B342" s="109"/>
      <c r="C342" s="110"/>
      <c r="D342" s="142"/>
      <c r="E342" s="143"/>
      <c r="AC342" s="144"/>
      <c r="AD342" s="144"/>
      <c r="AE342" s="144"/>
    </row>
    <row r="343" spans="1:31" ht="15.75">
      <c r="A343" s="76" t="s">
        <v>708</v>
      </c>
      <c r="B343" s="109"/>
      <c r="C343" s="110"/>
      <c r="D343" s="142"/>
      <c r="E343" s="145"/>
      <c r="AC343" s="144"/>
      <c r="AD343" s="144"/>
      <c r="AE343" s="144"/>
    </row>
    <row r="344" spans="1:31" ht="15" customHeight="1">
      <c r="A344" s="76" t="s">
        <v>788</v>
      </c>
      <c r="B344" s="109"/>
      <c r="C344" s="110"/>
      <c r="D344" s="142"/>
      <c r="E344" s="145"/>
      <c r="G344" s="145"/>
      <c r="AC344" s="144"/>
      <c r="AD344" s="144"/>
      <c r="AE344" s="144"/>
    </row>
    <row r="345" spans="1:31" ht="15.75">
      <c r="A345" s="217" t="s">
        <v>789</v>
      </c>
      <c r="B345" s="103"/>
      <c r="C345" s="146"/>
      <c r="D345" s="147"/>
      <c r="E345" s="145"/>
      <c r="F345" s="148"/>
      <c r="G345" s="149"/>
      <c r="AC345" s="144"/>
      <c r="AD345" s="144"/>
      <c r="AE345" s="144"/>
    </row>
    <row r="346" spans="1:31" ht="15" customHeight="1">
      <c r="A346" s="218" t="s">
        <v>794</v>
      </c>
      <c r="B346" s="103"/>
      <c r="C346" s="146"/>
      <c r="D346" s="147"/>
      <c r="E346" s="145"/>
      <c r="F346" s="148"/>
      <c r="G346" s="149"/>
      <c r="AC346" s="144"/>
      <c r="AD346" s="144"/>
      <c r="AE346" s="144"/>
    </row>
    <row r="347" spans="1:31" ht="15" customHeight="1">
      <c r="A347" s="103" t="s">
        <v>787</v>
      </c>
      <c r="B347" s="103"/>
      <c r="C347" s="146"/>
      <c r="D347" s="147"/>
      <c r="E347" s="145"/>
      <c r="F347" s="148"/>
      <c r="G347" s="149"/>
      <c r="AC347" s="144"/>
      <c r="AD347" s="144"/>
      <c r="AE347" s="144"/>
    </row>
    <row r="348" spans="1:31" ht="15.75">
      <c r="A348" s="76"/>
      <c r="B348" s="103"/>
      <c r="C348" s="146"/>
      <c r="D348" s="147"/>
      <c r="E348" s="145"/>
      <c r="F348" s="148"/>
      <c r="G348" s="149"/>
      <c r="AC348" s="144"/>
      <c r="AD348" s="144"/>
      <c r="AE348" s="144"/>
    </row>
    <row r="349" spans="1:31" ht="15" customHeight="1">
      <c r="A349" s="109"/>
      <c r="B349" s="109"/>
      <c r="C349" s="110"/>
      <c r="D349" s="142"/>
      <c r="E349" s="143"/>
      <c r="AC349" s="144"/>
      <c r="AD349" s="144"/>
      <c r="AE349" s="144"/>
    </row>
    <row r="350" spans="1:31" ht="15.75">
      <c r="A350" s="109"/>
      <c r="B350" s="109"/>
      <c r="C350" s="110"/>
      <c r="D350" s="142"/>
      <c r="E350" s="145"/>
      <c r="AC350" s="144"/>
      <c r="AD350" s="144"/>
      <c r="AE350" s="144"/>
    </row>
    <row r="351" spans="1:31" ht="15" customHeight="1">
      <c r="A351" s="109"/>
      <c r="B351" s="109"/>
      <c r="C351" s="110"/>
      <c r="D351" s="142"/>
      <c r="E351" s="143"/>
      <c r="AC351" s="144"/>
      <c r="AD351" s="144"/>
      <c r="AE351" s="144"/>
    </row>
    <row r="352" spans="1:31" ht="15.75">
      <c r="A352" s="109"/>
      <c r="B352" s="109"/>
      <c r="C352" s="110"/>
      <c r="D352" s="142"/>
      <c r="E352" s="145"/>
      <c r="AC352" s="144"/>
      <c r="AD352" s="144"/>
      <c r="AE352" s="144"/>
    </row>
    <row r="353" spans="1:5" ht="15" customHeight="1">
      <c r="A353" s="109"/>
      <c r="B353" s="109"/>
      <c r="C353" s="110"/>
      <c r="D353" s="142"/>
      <c r="E353" s="143"/>
    </row>
    <row r="354" spans="1:5">
      <c r="A354" s="109"/>
      <c r="B354" s="109"/>
      <c r="C354" s="110"/>
      <c r="D354" s="142"/>
      <c r="E354" s="145"/>
    </row>
    <row r="355" spans="1:5" ht="15" customHeight="1">
      <c r="A355" s="109"/>
      <c r="B355" s="109"/>
      <c r="C355" s="110"/>
      <c r="D355" s="142"/>
      <c r="E355" s="143"/>
    </row>
    <row r="356" spans="1:5">
      <c r="A356" s="109"/>
      <c r="B356" s="109"/>
      <c r="C356" s="110"/>
      <c r="D356" s="142"/>
      <c r="E356" s="145"/>
    </row>
    <row r="357" spans="1:5" ht="15" customHeight="1">
      <c r="A357" s="109"/>
      <c r="B357" s="109"/>
      <c r="C357" s="110"/>
      <c r="D357" s="142"/>
      <c r="E357" s="143"/>
    </row>
    <row r="358" spans="1:5">
      <c r="A358" s="109"/>
      <c r="B358" s="109"/>
      <c r="C358" s="110"/>
      <c r="D358" s="142"/>
      <c r="E358" s="145"/>
    </row>
    <row r="359" spans="1:5" ht="15" customHeight="1">
      <c r="A359" s="109"/>
      <c r="B359" s="109"/>
      <c r="C359" s="110"/>
      <c r="D359" s="142"/>
      <c r="E359" s="143"/>
    </row>
    <row r="360" spans="1:5">
      <c r="A360" s="109"/>
      <c r="B360" s="109"/>
      <c r="C360" s="110"/>
      <c r="D360" s="142"/>
      <c r="E360" s="145"/>
    </row>
    <row r="361" spans="1:5" ht="15" customHeight="1">
      <c r="A361" s="109"/>
      <c r="B361" s="109"/>
      <c r="C361" s="110"/>
      <c r="D361" s="142"/>
      <c r="E361" s="143"/>
    </row>
    <row r="362" spans="1:5">
      <c r="A362" s="109"/>
      <c r="B362" s="109"/>
      <c r="C362" s="110"/>
      <c r="D362" s="142"/>
      <c r="E362" s="145"/>
    </row>
    <row r="363" spans="1:5" ht="15" customHeight="1">
      <c r="A363" s="109"/>
      <c r="B363" s="109"/>
      <c r="C363" s="110"/>
      <c r="D363" s="142"/>
      <c r="E363" s="143"/>
    </row>
    <row r="364" spans="1:5">
      <c r="A364" s="109"/>
      <c r="B364" s="109"/>
      <c r="C364" s="110"/>
      <c r="D364" s="142"/>
      <c r="E364" s="145"/>
    </row>
    <row r="365" spans="1:5" ht="15" customHeight="1">
      <c r="A365" s="109"/>
      <c r="B365" s="109"/>
      <c r="C365" s="110"/>
      <c r="D365" s="142"/>
      <c r="E365" s="143"/>
    </row>
    <row r="366" spans="1:5">
      <c r="A366" s="109"/>
      <c r="B366" s="109"/>
      <c r="C366" s="110"/>
      <c r="D366" s="142"/>
      <c r="E366" s="145"/>
    </row>
    <row r="367" spans="1:5" ht="15" customHeight="1">
      <c r="A367" s="109"/>
      <c r="B367" s="109"/>
      <c r="C367" s="110"/>
      <c r="D367" s="142"/>
      <c r="E367" s="143"/>
    </row>
    <row r="368" spans="1:5">
      <c r="A368" s="109"/>
      <c r="B368" s="109"/>
      <c r="C368" s="110"/>
      <c r="D368" s="142"/>
      <c r="E368" s="145"/>
    </row>
    <row r="369" spans="1:5" ht="15" customHeight="1">
      <c r="A369" s="109"/>
      <c r="B369" s="109"/>
      <c r="C369" s="110"/>
      <c r="D369" s="142"/>
      <c r="E369" s="143"/>
    </row>
    <row r="370" spans="1:5">
      <c r="A370" s="109"/>
      <c r="B370" s="109"/>
      <c r="C370" s="110"/>
      <c r="D370" s="142"/>
      <c r="E370" s="145"/>
    </row>
    <row r="371" spans="1:5" ht="15" customHeight="1">
      <c r="A371" s="109"/>
      <c r="B371" s="109"/>
      <c r="C371" s="110"/>
      <c r="D371" s="142"/>
      <c r="E371" s="143"/>
    </row>
    <row r="372" spans="1:5">
      <c r="A372" s="109"/>
      <c r="B372" s="109"/>
      <c r="C372" s="110"/>
      <c r="D372" s="142"/>
      <c r="E372" s="145"/>
    </row>
    <row r="373" spans="1:5" ht="15" customHeight="1">
      <c r="A373" s="109"/>
      <c r="B373" s="109"/>
      <c r="C373" s="110"/>
      <c r="D373" s="142"/>
      <c r="E373" s="143"/>
    </row>
    <row r="374" spans="1:5">
      <c r="A374" s="109"/>
      <c r="B374" s="109"/>
      <c r="C374" s="110"/>
      <c r="D374" s="142"/>
      <c r="E374" s="145"/>
    </row>
    <row r="375" spans="1:5" ht="15" customHeight="1">
      <c r="A375" s="109"/>
      <c r="B375" s="109"/>
      <c r="C375" s="110"/>
      <c r="D375" s="142"/>
      <c r="E375" s="143"/>
    </row>
    <row r="376" spans="1:5">
      <c r="A376" s="109"/>
      <c r="B376" s="109"/>
      <c r="C376" s="110"/>
      <c r="D376" s="142"/>
      <c r="E376" s="145"/>
    </row>
    <row r="377" spans="1:5" ht="15" customHeight="1">
      <c r="A377" s="109"/>
      <c r="B377" s="109"/>
      <c r="C377" s="110"/>
      <c r="D377" s="142"/>
      <c r="E377" s="143"/>
    </row>
    <row r="378" spans="1:5">
      <c r="A378" s="109"/>
      <c r="B378" s="109"/>
      <c r="C378" s="110"/>
      <c r="D378" s="142"/>
      <c r="E378" s="145"/>
    </row>
    <row r="379" spans="1:5" ht="15" customHeight="1">
      <c r="A379" s="109"/>
      <c r="B379" s="109"/>
      <c r="C379" s="110"/>
      <c r="D379" s="142"/>
      <c r="E379" s="143"/>
    </row>
    <row r="380" spans="1:5">
      <c r="A380" s="109"/>
      <c r="B380" s="109"/>
      <c r="C380" s="110"/>
      <c r="D380" s="142"/>
      <c r="E380" s="145"/>
    </row>
    <row r="381" spans="1:5" ht="15" customHeight="1">
      <c r="A381" s="109"/>
      <c r="B381" s="109"/>
      <c r="C381" s="110"/>
      <c r="D381" s="142"/>
      <c r="E381" s="143"/>
    </row>
    <row r="382" spans="1:5">
      <c r="A382" s="109"/>
      <c r="B382" s="109"/>
      <c r="C382" s="110"/>
      <c r="D382" s="142"/>
      <c r="E382" s="145"/>
    </row>
    <row r="383" spans="1:5" ht="15" customHeight="1">
      <c r="A383" s="109"/>
      <c r="B383" s="109"/>
      <c r="C383" s="110"/>
      <c r="D383" s="142"/>
      <c r="E383" s="143"/>
    </row>
    <row r="384" spans="1:5">
      <c r="A384" s="109"/>
      <c r="B384" s="109"/>
      <c r="C384" s="110"/>
      <c r="D384" s="142"/>
      <c r="E384" s="145"/>
    </row>
    <row r="385" spans="1:5" ht="15" customHeight="1">
      <c r="A385" s="109"/>
      <c r="B385" s="109"/>
      <c r="C385" s="110"/>
      <c r="D385" s="142"/>
      <c r="E385" s="143"/>
    </row>
    <row r="386" spans="1:5">
      <c r="A386" s="109"/>
      <c r="B386" s="109"/>
      <c r="C386" s="110"/>
      <c r="D386" s="142"/>
      <c r="E386" s="145"/>
    </row>
    <row r="387" spans="1:5" ht="15" customHeight="1">
      <c r="A387" s="109"/>
      <c r="B387" s="109"/>
      <c r="C387" s="110"/>
      <c r="D387" s="142"/>
      <c r="E387" s="143"/>
    </row>
    <row r="388" spans="1:5">
      <c r="A388" s="109"/>
      <c r="B388" s="109"/>
      <c r="C388" s="110"/>
      <c r="D388" s="142"/>
      <c r="E388" s="145"/>
    </row>
    <row r="389" spans="1:5" ht="15" customHeight="1">
      <c r="A389" s="109"/>
      <c r="B389" s="109"/>
      <c r="C389" s="110"/>
      <c r="D389" s="142"/>
      <c r="E389" s="143"/>
    </row>
    <row r="390" spans="1:5">
      <c r="A390" s="109"/>
      <c r="B390" s="109"/>
      <c r="C390" s="110"/>
      <c r="D390" s="142"/>
      <c r="E390" s="145"/>
    </row>
    <row r="391" spans="1:5" ht="15" customHeight="1">
      <c r="A391" s="109"/>
      <c r="B391" s="109"/>
      <c r="C391" s="110"/>
      <c r="D391" s="142"/>
      <c r="E391" s="143"/>
    </row>
    <row r="392" spans="1:5">
      <c r="A392" s="109"/>
      <c r="B392" s="109"/>
      <c r="C392" s="110"/>
      <c r="D392" s="142"/>
      <c r="E392" s="145"/>
    </row>
    <row r="393" spans="1:5" ht="15" customHeight="1">
      <c r="A393" s="109"/>
      <c r="B393" s="109"/>
      <c r="C393" s="110"/>
      <c r="D393" s="142"/>
      <c r="E393" s="143"/>
    </row>
    <row r="394" spans="1:5">
      <c r="A394" s="109"/>
      <c r="B394" s="109"/>
      <c r="C394" s="110"/>
      <c r="D394" s="142"/>
      <c r="E394" s="145"/>
    </row>
    <row r="395" spans="1:5" ht="15" customHeight="1">
      <c r="A395" s="109"/>
      <c r="B395" s="109"/>
      <c r="C395" s="110"/>
      <c r="D395" s="142"/>
      <c r="E395" s="143"/>
    </row>
    <row r="396" spans="1:5">
      <c r="A396" s="109"/>
      <c r="B396" s="109"/>
      <c r="C396" s="110"/>
      <c r="D396" s="142"/>
      <c r="E396" s="145"/>
    </row>
    <row r="397" spans="1:5" ht="15" customHeight="1">
      <c r="A397" s="109"/>
      <c r="B397" s="109"/>
      <c r="C397" s="110"/>
      <c r="D397" s="142"/>
      <c r="E397" s="143"/>
    </row>
    <row r="398" spans="1:5">
      <c r="A398" s="109"/>
      <c r="B398" s="109"/>
      <c r="C398" s="110"/>
      <c r="D398" s="142"/>
      <c r="E398" s="145"/>
    </row>
    <row r="399" spans="1:5" ht="15" customHeight="1">
      <c r="A399" s="109"/>
      <c r="B399" s="109"/>
      <c r="C399" s="110"/>
      <c r="D399" s="142"/>
      <c r="E399" s="143"/>
    </row>
    <row r="400" spans="1:5">
      <c r="A400" s="109"/>
      <c r="B400" s="109"/>
      <c r="C400" s="110"/>
      <c r="D400" s="142"/>
      <c r="E400" s="145"/>
    </row>
    <row r="401" spans="1:5" ht="15" customHeight="1">
      <c r="A401" s="109"/>
      <c r="B401" s="109"/>
      <c r="C401" s="110"/>
      <c r="D401" s="142"/>
      <c r="E401" s="143"/>
    </row>
    <row r="402" spans="1:5">
      <c r="A402" s="109"/>
      <c r="B402" s="109"/>
      <c r="C402" s="110"/>
      <c r="D402" s="142"/>
      <c r="E402" s="145"/>
    </row>
    <row r="403" spans="1:5" ht="15" customHeight="1">
      <c r="A403" s="109"/>
      <c r="B403" s="109"/>
      <c r="C403" s="110"/>
      <c r="D403" s="142"/>
      <c r="E403" s="143"/>
    </row>
    <row r="404" spans="1:5">
      <c r="A404" s="109"/>
      <c r="B404" s="109"/>
      <c r="C404" s="110"/>
      <c r="D404" s="142"/>
      <c r="E404" s="145"/>
    </row>
    <row r="405" spans="1:5" ht="15" customHeight="1">
      <c r="A405" s="109"/>
      <c r="B405" s="109"/>
      <c r="C405" s="110"/>
      <c r="D405" s="142"/>
      <c r="E405" s="143"/>
    </row>
    <row r="406" spans="1:5">
      <c r="A406" s="109"/>
      <c r="B406" s="109"/>
      <c r="C406" s="110"/>
      <c r="D406" s="142"/>
      <c r="E406" s="145"/>
    </row>
    <row r="407" spans="1:5" ht="15" customHeight="1">
      <c r="A407" s="109"/>
      <c r="B407" s="109"/>
      <c r="C407" s="110"/>
      <c r="D407" s="142"/>
      <c r="E407" s="143"/>
    </row>
    <row r="408" spans="1:5">
      <c r="A408" s="109"/>
      <c r="B408" s="109"/>
      <c r="C408" s="110"/>
      <c r="D408" s="142"/>
      <c r="E408" s="145"/>
    </row>
    <row r="409" spans="1:5" ht="15" customHeight="1">
      <c r="A409" s="109"/>
      <c r="B409" s="109"/>
      <c r="C409" s="110"/>
      <c r="D409" s="142"/>
      <c r="E409" s="143"/>
    </row>
    <row r="410" spans="1:5">
      <c r="A410" s="109"/>
      <c r="B410" s="109"/>
      <c r="C410" s="110"/>
      <c r="D410" s="142"/>
      <c r="E410" s="145"/>
    </row>
    <row r="411" spans="1:5" ht="15" customHeight="1">
      <c r="A411" s="109"/>
      <c r="B411" s="109"/>
      <c r="C411" s="110"/>
      <c r="D411" s="142"/>
      <c r="E411" s="143"/>
    </row>
    <row r="412" spans="1:5">
      <c r="A412" s="109"/>
      <c r="B412" s="109"/>
      <c r="C412" s="110"/>
      <c r="D412" s="142"/>
      <c r="E412" s="145"/>
    </row>
    <row r="413" spans="1:5" ht="15" customHeight="1">
      <c r="A413" s="109"/>
      <c r="B413" s="109"/>
      <c r="C413" s="110"/>
      <c r="D413" s="142"/>
      <c r="E413" s="143"/>
    </row>
    <row r="414" spans="1:5">
      <c r="A414" s="109"/>
      <c r="B414" s="109"/>
      <c r="C414" s="110"/>
      <c r="D414" s="142"/>
      <c r="E414" s="145"/>
    </row>
    <row r="415" spans="1:5" ht="15" customHeight="1">
      <c r="A415" s="109"/>
      <c r="B415" s="109"/>
      <c r="C415" s="110"/>
      <c r="D415" s="142"/>
      <c r="E415" s="143"/>
    </row>
    <row r="416" spans="1:5">
      <c r="A416" s="109"/>
      <c r="B416" s="109"/>
      <c r="C416" s="110"/>
      <c r="D416" s="142"/>
      <c r="E416" s="145"/>
    </row>
    <row r="417" spans="1:5" ht="15" customHeight="1">
      <c r="A417" s="109"/>
      <c r="B417" s="109"/>
      <c r="C417" s="110"/>
      <c r="D417" s="142"/>
      <c r="E417" s="143"/>
    </row>
    <row r="418" spans="1:5">
      <c r="A418" s="109"/>
      <c r="B418" s="109"/>
      <c r="C418" s="110"/>
      <c r="D418" s="142"/>
      <c r="E418" s="145"/>
    </row>
    <row r="419" spans="1:5" ht="15" customHeight="1">
      <c r="A419" s="109"/>
      <c r="B419" s="109"/>
      <c r="C419" s="110"/>
      <c r="D419" s="142"/>
      <c r="E419" s="143"/>
    </row>
    <row r="420" spans="1:5">
      <c r="A420" s="109"/>
      <c r="B420" s="109"/>
      <c r="C420" s="110"/>
      <c r="D420" s="142"/>
      <c r="E420" s="145"/>
    </row>
    <row r="421" spans="1:5" ht="15" customHeight="1">
      <c r="A421" s="109"/>
      <c r="B421" s="109"/>
      <c r="C421" s="110"/>
      <c r="D421" s="142"/>
      <c r="E421" s="143"/>
    </row>
    <row r="422" spans="1:5">
      <c r="A422" s="109"/>
      <c r="B422" s="109"/>
      <c r="C422" s="110"/>
      <c r="D422" s="142"/>
      <c r="E422" s="145"/>
    </row>
    <row r="423" spans="1:5" ht="15" customHeight="1">
      <c r="A423" s="109"/>
      <c r="B423" s="109"/>
      <c r="C423" s="110"/>
      <c r="D423" s="142"/>
      <c r="E423" s="143"/>
    </row>
    <row r="424" spans="1:5">
      <c r="A424" s="109"/>
      <c r="B424" s="109"/>
      <c r="C424" s="110"/>
      <c r="D424" s="142"/>
      <c r="E424" s="145"/>
    </row>
    <row r="425" spans="1:5" ht="15" customHeight="1">
      <c r="A425" s="109"/>
      <c r="B425" s="109"/>
      <c r="C425" s="110"/>
      <c r="D425" s="142"/>
      <c r="E425" s="143"/>
    </row>
    <row r="426" spans="1:5">
      <c r="A426" s="109"/>
      <c r="B426" s="109"/>
      <c r="C426" s="110"/>
      <c r="D426" s="142"/>
      <c r="E426" s="145"/>
    </row>
    <row r="427" spans="1:5" ht="15" customHeight="1">
      <c r="A427" s="109"/>
      <c r="B427" s="109"/>
      <c r="C427" s="110"/>
      <c r="D427" s="142"/>
      <c r="E427" s="143"/>
    </row>
    <row r="428" spans="1:5">
      <c r="A428" s="109"/>
      <c r="B428" s="109"/>
      <c r="C428" s="110"/>
      <c r="D428" s="142"/>
      <c r="E428" s="145"/>
    </row>
    <row r="429" spans="1:5" ht="15" customHeight="1">
      <c r="A429" s="109"/>
      <c r="B429" s="109"/>
      <c r="C429" s="110"/>
      <c r="D429" s="142"/>
      <c r="E429" s="143"/>
    </row>
    <row r="430" spans="1:5">
      <c r="A430" s="109"/>
      <c r="B430" s="109"/>
      <c r="C430" s="110"/>
      <c r="D430" s="142"/>
      <c r="E430" s="145"/>
    </row>
    <row r="431" spans="1:5" ht="15" customHeight="1">
      <c r="A431" s="109"/>
      <c r="B431" s="109"/>
      <c r="C431" s="110"/>
      <c r="D431" s="142"/>
      <c r="E431" s="143"/>
    </row>
    <row r="432" spans="1:5">
      <c r="A432" s="109"/>
      <c r="B432" s="109"/>
      <c r="C432" s="110"/>
      <c r="D432" s="142"/>
      <c r="E432" s="145"/>
    </row>
    <row r="433" spans="1:5" ht="15" customHeight="1">
      <c r="A433" s="109"/>
      <c r="B433" s="109"/>
      <c r="C433" s="110"/>
      <c r="D433" s="142"/>
      <c r="E433" s="143"/>
    </row>
    <row r="434" spans="1:5">
      <c r="A434" s="109"/>
      <c r="B434" s="109"/>
      <c r="C434" s="110"/>
      <c r="D434" s="142"/>
      <c r="E434" s="145"/>
    </row>
    <row r="435" spans="1:5" ht="15" customHeight="1">
      <c r="A435" s="109"/>
      <c r="B435" s="109"/>
      <c r="C435" s="110"/>
      <c r="D435" s="142"/>
      <c r="E435" s="143"/>
    </row>
    <row r="436" spans="1:5">
      <c r="A436" s="109"/>
      <c r="B436" s="109"/>
      <c r="C436" s="110"/>
      <c r="D436" s="142"/>
      <c r="E436" s="145"/>
    </row>
    <row r="437" spans="1:5" ht="15" customHeight="1">
      <c r="A437" s="109"/>
      <c r="B437" s="109"/>
      <c r="C437" s="110"/>
      <c r="D437" s="142"/>
      <c r="E437" s="143"/>
    </row>
    <row r="438" spans="1:5">
      <c r="A438" s="109"/>
      <c r="B438" s="109"/>
      <c r="C438" s="110"/>
      <c r="D438" s="142"/>
      <c r="E438" s="145"/>
    </row>
    <row r="439" spans="1:5" ht="15" customHeight="1">
      <c r="A439" s="109"/>
      <c r="B439" s="109"/>
      <c r="C439" s="110"/>
      <c r="D439" s="142"/>
      <c r="E439" s="143"/>
    </row>
    <row r="440" spans="1:5">
      <c r="A440" s="109"/>
      <c r="B440" s="109"/>
      <c r="C440" s="110"/>
      <c r="D440" s="142"/>
      <c r="E440" s="145"/>
    </row>
    <row r="441" spans="1:5" ht="15" customHeight="1">
      <c r="A441" s="109"/>
      <c r="B441" s="109"/>
      <c r="C441" s="110"/>
      <c r="D441" s="142"/>
      <c r="E441" s="143"/>
    </row>
    <row r="442" spans="1:5">
      <c r="A442" s="109"/>
      <c r="B442" s="109"/>
      <c r="C442" s="110"/>
      <c r="D442" s="142"/>
      <c r="E442" s="145"/>
    </row>
    <row r="443" spans="1:5" ht="15" customHeight="1">
      <c r="A443" s="109"/>
      <c r="B443" s="109"/>
      <c r="C443" s="110"/>
      <c r="D443" s="142"/>
      <c r="E443" s="143"/>
    </row>
    <row r="444" spans="1:5">
      <c r="A444" s="109"/>
      <c r="B444" s="109"/>
      <c r="C444" s="110"/>
      <c r="D444" s="142"/>
      <c r="E444" s="145"/>
    </row>
    <row r="445" spans="1:5" ht="15" customHeight="1">
      <c r="A445" s="109"/>
      <c r="B445" s="109"/>
      <c r="C445" s="110"/>
      <c r="D445" s="142"/>
      <c r="E445" s="143"/>
    </row>
    <row r="446" spans="1:5">
      <c r="A446" s="109"/>
      <c r="B446" s="109"/>
      <c r="C446" s="110"/>
      <c r="D446" s="142"/>
      <c r="E446" s="145"/>
    </row>
    <row r="447" spans="1:5" ht="15" customHeight="1">
      <c r="A447" s="109"/>
      <c r="B447" s="109"/>
      <c r="C447" s="110"/>
      <c r="D447" s="142"/>
      <c r="E447" s="143"/>
    </row>
    <row r="448" spans="1:5">
      <c r="A448" s="109"/>
      <c r="B448" s="109"/>
      <c r="C448" s="110"/>
      <c r="D448" s="142"/>
      <c r="E448" s="145"/>
    </row>
    <row r="449" spans="1:5" ht="15" customHeight="1">
      <c r="A449" s="109"/>
      <c r="B449" s="109"/>
      <c r="C449" s="110"/>
      <c r="D449" s="142"/>
      <c r="E449" s="143"/>
    </row>
    <row r="450" spans="1:5">
      <c r="A450" s="109"/>
      <c r="B450" s="109"/>
      <c r="C450" s="110"/>
      <c r="D450" s="142"/>
      <c r="E450" s="145"/>
    </row>
    <row r="451" spans="1:5" ht="15" customHeight="1">
      <c r="A451" s="109"/>
      <c r="B451" s="109"/>
      <c r="C451" s="110"/>
      <c r="D451" s="142"/>
      <c r="E451" s="143"/>
    </row>
    <row r="452" spans="1:5">
      <c r="A452" s="109"/>
      <c r="B452" s="109"/>
      <c r="C452" s="110"/>
      <c r="D452" s="142"/>
      <c r="E452" s="145"/>
    </row>
    <row r="453" spans="1:5" ht="15" customHeight="1">
      <c r="A453" s="109"/>
      <c r="B453" s="109"/>
      <c r="C453" s="110"/>
      <c r="D453" s="142"/>
      <c r="E453" s="143"/>
    </row>
    <row r="454" spans="1:5">
      <c r="A454" s="109"/>
      <c r="B454" s="109"/>
      <c r="C454" s="110"/>
      <c r="D454" s="142"/>
      <c r="E454" s="145"/>
    </row>
    <row r="455" spans="1:5" ht="15" customHeight="1">
      <c r="A455" s="109"/>
      <c r="B455" s="109"/>
      <c r="C455" s="110"/>
      <c r="D455" s="142"/>
      <c r="E455" s="143"/>
    </row>
    <row r="456" spans="1:5">
      <c r="A456" s="109"/>
      <c r="B456" s="109"/>
      <c r="C456" s="110"/>
      <c r="D456" s="142"/>
      <c r="E456" s="145"/>
    </row>
    <row r="457" spans="1:5" ht="15" customHeight="1">
      <c r="A457" s="109"/>
      <c r="B457" s="109"/>
      <c r="C457" s="110"/>
      <c r="D457" s="142"/>
      <c r="E457" s="143"/>
    </row>
    <row r="458" spans="1:5">
      <c r="A458" s="109"/>
      <c r="B458" s="109"/>
      <c r="C458" s="110"/>
      <c r="D458" s="142"/>
      <c r="E458" s="145"/>
    </row>
    <row r="459" spans="1:5" ht="15" customHeight="1">
      <c r="A459" s="109"/>
      <c r="B459" s="109"/>
      <c r="C459" s="110"/>
      <c r="D459" s="142"/>
      <c r="E459" s="143"/>
    </row>
    <row r="460" spans="1:5">
      <c r="A460" s="109"/>
      <c r="B460" s="109"/>
      <c r="C460" s="110"/>
      <c r="D460" s="142"/>
      <c r="E460" s="145"/>
    </row>
    <row r="461" spans="1:5" ht="15" customHeight="1">
      <c r="A461" s="109"/>
      <c r="B461" s="109"/>
      <c r="C461" s="110"/>
      <c r="D461" s="142"/>
      <c r="E461" s="143"/>
    </row>
    <row r="462" spans="1:5">
      <c r="A462" s="109"/>
      <c r="B462" s="109"/>
      <c r="C462" s="110"/>
      <c r="D462" s="142"/>
      <c r="E462" s="145"/>
    </row>
    <row r="463" spans="1:5" ht="15" customHeight="1">
      <c r="A463" s="109"/>
      <c r="B463" s="109"/>
      <c r="C463" s="110"/>
      <c r="D463" s="142"/>
      <c r="E463" s="143"/>
    </row>
    <row r="464" spans="1:5">
      <c r="A464" s="109"/>
      <c r="B464" s="109"/>
      <c r="C464" s="110"/>
      <c r="D464" s="142"/>
      <c r="E464" s="145"/>
    </row>
    <row r="465" spans="1:5" ht="15" customHeight="1">
      <c r="A465" s="109"/>
      <c r="B465" s="109"/>
      <c r="C465" s="110"/>
      <c r="D465" s="142"/>
      <c r="E465" s="143"/>
    </row>
    <row r="466" spans="1:5">
      <c r="A466" s="109"/>
      <c r="B466" s="109"/>
      <c r="C466" s="110"/>
      <c r="D466" s="142"/>
      <c r="E466" s="145"/>
    </row>
    <row r="467" spans="1:5" ht="15" customHeight="1">
      <c r="A467" s="109"/>
      <c r="B467" s="109"/>
      <c r="C467" s="110"/>
      <c r="D467" s="142"/>
      <c r="E467" s="143"/>
    </row>
    <row r="468" spans="1:5">
      <c r="A468" s="109"/>
      <c r="B468" s="109"/>
      <c r="C468" s="110"/>
      <c r="D468" s="142"/>
      <c r="E468" s="145"/>
    </row>
    <row r="469" spans="1:5" ht="15" customHeight="1">
      <c r="A469" s="109"/>
      <c r="B469" s="109"/>
      <c r="C469" s="110"/>
      <c r="D469" s="142"/>
      <c r="E469" s="143"/>
    </row>
    <row r="470" spans="1:5">
      <c r="A470" s="109"/>
      <c r="B470" s="109"/>
      <c r="C470" s="110"/>
      <c r="D470" s="142"/>
      <c r="E470" s="145"/>
    </row>
    <row r="471" spans="1:5" ht="15" customHeight="1">
      <c r="A471" s="109"/>
      <c r="B471" s="109"/>
      <c r="C471" s="110"/>
      <c r="D471" s="142"/>
      <c r="E471" s="143"/>
    </row>
    <row r="472" spans="1:5">
      <c r="A472" s="109"/>
      <c r="B472" s="109"/>
      <c r="C472" s="110"/>
      <c r="D472" s="142"/>
      <c r="E472" s="145"/>
    </row>
    <row r="473" spans="1:5" ht="15" customHeight="1">
      <c r="A473" s="109"/>
      <c r="B473" s="109"/>
      <c r="C473" s="110"/>
      <c r="D473" s="142"/>
      <c r="E473" s="143"/>
    </row>
    <row r="474" spans="1:5">
      <c r="A474" s="109"/>
      <c r="B474" s="109"/>
      <c r="C474" s="110"/>
      <c r="D474" s="142"/>
      <c r="E474" s="145"/>
    </row>
    <row r="475" spans="1:5" ht="15" customHeight="1">
      <c r="A475" s="109"/>
      <c r="B475" s="109"/>
      <c r="C475" s="110"/>
      <c r="D475" s="142"/>
      <c r="E475" s="143"/>
    </row>
    <row r="476" spans="1:5">
      <c r="A476" s="109"/>
      <c r="B476" s="109"/>
      <c r="C476" s="110"/>
      <c r="D476" s="142"/>
      <c r="E476" s="145"/>
    </row>
    <row r="477" spans="1:5" ht="15" customHeight="1">
      <c r="A477" s="109"/>
      <c r="B477" s="109"/>
      <c r="C477" s="110"/>
      <c r="D477" s="142"/>
      <c r="E477" s="143"/>
    </row>
    <row r="478" spans="1:5">
      <c r="A478" s="109"/>
      <c r="B478" s="109"/>
      <c r="C478" s="110"/>
      <c r="D478" s="142"/>
      <c r="E478" s="145"/>
    </row>
    <row r="479" spans="1:5" ht="15" customHeight="1">
      <c r="A479" s="109"/>
      <c r="B479" s="109"/>
      <c r="C479" s="110"/>
      <c r="D479" s="142"/>
      <c r="E479" s="143"/>
    </row>
    <row r="480" spans="1:5">
      <c r="A480" s="109"/>
      <c r="B480" s="109"/>
      <c r="C480" s="110"/>
      <c r="D480" s="142"/>
      <c r="E480" s="145"/>
    </row>
    <row r="481" spans="1:5" ht="15" customHeight="1">
      <c r="A481" s="109"/>
      <c r="B481" s="109"/>
      <c r="C481" s="110"/>
      <c r="D481" s="142"/>
      <c r="E481" s="143"/>
    </row>
    <row r="482" spans="1:5">
      <c r="A482" s="109"/>
      <c r="B482" s="109"/>
      <c r="C482" s="110"/>
      <c r="D482" s="142"/>
      <c r="E482" s="145"/>
    </row>
    <row r="483" spans="1:5" ht="15" customHeight="1">
      <c r="A483" s="109"/>
      <c r="B483" s="109"/>
      <c r="C483" s="110"/>
      <c r="D483" s="142"/>
      <c r="E483" s="143"/>
    </row>
    <row r="484" spans="1:5">
      <c r="A484" s="109"/>
      <c r="B484" s="109"/>
      <c r="C484" s="110"/>
      <c r="D484" s="142"/>
      <c r="E484" s="145"/>
    </row>
    <row r="485" spans="1:5" ht="15" customHeight="1">
      <c r="A485" s="109"/>
      <c r="B485" s="109"/>
      <c r="C485" s="110"/>
      <c r="D485" s="142"/>
      <c r="E485" s="143"/>
    </row>
    <row r="486" spans="1:5">
      <c r="A486" s="109"/>
      <c r="B486" s="109"/>
      <c r="C486" s="110"/>
      <c r="D486" s="142"/>
      <c r="E486" s="145"/>
    </row>
    <row r="487" spans="1:5" ht="15" customHeight="1">
      <c r="A487" s="109"/>
      <c r="B487" s="109"/>
      <c r="C487" s="110"/>
      <c r="D487" s="142"/>
      <c r="E487" s="143"/>
    </row>
    <row r="488" spans="1:5">
      <c r="A488" s="109"/>
      <c r="B488" s="109"/>
      <c r="C488" s="110"/>
      <c r="D488" s="142"/>
      <c r="E488" s="145"/>
    </row>
    <row r="489" spans="1:5" ht="15" customHeight="1">
      <c r="A489" s="109"/>
      <c r="B489" s="109"/>
      <c r="C489" s="110"/>
      <c r="D489" s="142"/>
      <c r="E489" s="143"/>
    </row>
    <row r="490" spans="1:5">
      <c r="A490" s="109"/>
      <c r="B490" s="109"/>
      <c r="C490" s="110"/>
      <c r="D490" s="142"/>
      <c r="E490" s="145"/>
    </row>
    <row r="491" spans="1:5" ht="15" customHeight="1">
      <c r="A491" s="109"/>
      <c r="B491" s="109"/>
      <c r="C491" s="110"/>
      <c r="D491" s="142"/>
      <c r="E491" s="143"/>
    </row>
    <row r="492" spans="1:5">
      <c r="A492" s="109"/>
      <c r="B492" s="109"/>
      <c r="C492" s="110"/>
      <c r="D492" s="142"/>
      <c r="E492" s="145"/>
    </row>
    <row r="493" spans="1:5" ht="15" customHeight="1">
      <c r="A493" s="109"/>
      <c r="B493" s="109"/>
      <c r="C493" s="110"/>
      <c r="D493" s="142"/>
      <c r="E493" s="143"/>
    </row>
    <row r="494" spans="1:5">
      <c r="A494" s="109"/>
      <c r="B494" s="109"/>
      <c r="C494" s="110"/>
      <c r="D494" s="142"/>
      <c r="E494" s="145"/>
    </row>
    <row r="495" spans="1:5" ht="15" customHeight="1">
      <c r="A495" s="109"/>
      <c r="B495" s="109"/>
      <c r="C495" s="110"/>
      <c r="D495" s="142"/>
      <c r="E495" s="143"/>
    </row>
    <row r="496" spans="1:5">
      <c r="A496" s="109"/>
      <c r="B496" s="109"/>
      <c r="C496" s="110"/>
      <c r="D496" s="142"/>
      <c r="E496" s="145"/>
    </row>
    <row r="497" spans="1:5" ht="15" customHeight="1">
      <c r="A497" s="109"/>
      <c r="B497" s="109"/>
      <c r="C497" s="110"/>
      <c r="D497" s="142"/>
      <c r="E497" s="143"/>
    </row>
    <row r="498" spans="1:5">
      <c r="A498" s="109"/>
      <c r="B498" s="109"/>
      <c r="C498" s="110"/>
      <c r="D498" s="142"/>
      <c r="E498" s="145"/>
    </row>
    <row r="499" spans="1:5" ht="15" customHeight="1">
      <c r="A499" s="109"/>
      <c r="B499" s="109"/>
      <c r="C499" s="110"/>
      <c r="D499" s="142"/>
      <c r="E499" s="143"/>
    </row>
    <row r="500" spans="1:5">
      <c r="A500" s="109"/>
      <c r="B500" s="109"/>
      <c r="C500" s="110"/>
      <c r="D500" s="142"/>
      <c r="E500" s="145"/>
    </row>
    <row r="501" spans="1:5" ht="15" customHeight="1">
      <c r="A501" s="109"/>
      <c r="B501" s="109"/>
      <c r="C501" s="110"/>
      <c r="D501" s="142"/>
      <c r="E501" s="143"/>
    </row>
    <row r="502" spans="1:5">
      <c r="A502" s="109"/>
      <c r="B502" s="109"/>
      <c r="C502" s="110"/>
      <c r="D502" s="142"/>
      <c r="E502" s="145"/>
    </row>
    <row r="503" spans="1:5" ht="15" customHeight="1">
      <c r="A503" s="109"/>
      <c r="B503" s="109"/>
      <c r="C503" s="110"/>
      <c r="D503" s="142"/>
      <c r="E503" s="143"/>
    </row>
    <row r="504" spans="1:5">
      <c r="A504" s="109"/>
      <c r="B504" s="109"/>
      <c r="C504" s="110"/>
      <c r="D504" s="142"/>
      <c r="E504" s="145"/>
    </row>
    <row r="505" spans="1:5" ht="15" customHeight="1">
      <c r="A505" s="109"/>
      <c r="B505" s="109"/>
      <c r="C505" s="110"/>
      <c r="D505" s="142"/>
      <c r="E505" s="143"/>
    </row>
    <row r="506" spans="1:5">
      <c r="A506" s="109"/>
      <c r="B506" s="109"/>
      <c r="C506" s="110"/>
      <c r="D506" s="142"/>
      <c r="E506" s="145"/>
    </row>
    <row r="507" spans="1:5" ht="15" customHeight="1">
      <c r="A507" s="109"/>
      <c r="B507" s="109"/>
      <c r="C507" s="110"/>
      <c r="D507" s="142"/>
      <c r="E507" s="143"/>
    </row>
    <row r="508" spans="1:5">
      <c r="A508" s="109"/>
      <c r="B508" s="109"/>
      <c r="C508" s="110"/>
      <c r="D508" s="142"/>
      <c r="E508" s="145"/>
    </row>
    <row r="509" spans="1:5" ht="15" customHeight="1">
      <c r="A509" s="109"/>
      <c r="B509" s="109"/>
      <c r="C509" s="110"/>
      <c r="D509" s="142"/>
      <c r="E509" s="143"/>
    </row>
    <row r="510" spans="1:5">
      <c r="A510" s="109"/>
      <c r="B510" s="109"/>
      <c r="C510" s="110"/>
      <c r="D510" s="142"/>
      <c r="E510" s="145"/>
    </row>
    <row r="511" spans="1:5" ht="15" customHeight="1">
      <c r="A511" s="109"/>
      <c r="B511" s="109"/>
      <c r="C511" s="110"/>
      <c r="D511" s="142"/>
      <c r="E511" s="143"/>
    </row>
    <row r="512" spans="1:5">
      <c r="A512" s="109"/>
      <c r="B512" s="109"/>
      <c r="C512" s="110"/>
      <c r="D512" s="142"/>
      <c r="E512" s="145"/>
    </row>
    <row r="513" spans="1:5" ht="15" customHeight="1">
      <c r="A513" s="109"/>
      <c r="B513" s="109"/>
      <c r="C513" s="110"/>
      <c r="D513" s="142"/>
      <c r="E513" s="143"/>
    </row>
    <row r="514" spans="1:5">
      <c r="A514" s="109"/>
      <c r="B514" s="109"/>
      <c r="C514" s="110"/>
      <c r="D514" s="142"/>
      <c r="E514" s="145"/>
    </row>
    <row r="515" spans="1:5" ht="15" customHeight="1">
      <c r="A515" s="109"/>
      <c r="B515" s="109"/>
      <c r="C515" s="110"/>
      <c r="D515" s="142"/>
      <c r="E515" s="143"/>
    </row>
    <row r="516" spans="1:5">
      <c r="A516" s="109"/>
      <c r="B516" s="109"/>
      <c r="C516" s="110"/>
      <c r="D516" s="142"/>
      <c r="E516" s="145"/>
    </row>
    <row r="517" spans="1:5" ht="15" customHeight="1">
      <c r="A517" s="109"/>
      <c r="B517" s="109"/>
      <c r="C517" s="110"/>
      <c r="D517" s="142"/>
      <c r="E517" s="143"/>
    </row>
    <row r="518" spans="1:5">
      <c r="A518" s="109"/>
      <c r="B518" s="109"/>
      <c r="C518" s="110"/>
      <c r="D518" s="142"/>
      <c r="E518" s="145"/>
    </row>
    <row r="519" spans="1:5" ht="15" customHeight="1">
      <c r="A519" s="109"/>
      <c r="B519" s="109"/>
      <c r="C519" s="110"/>
      <c r="D519" s="142"/>
      <c r="E519" s="143"/>
    </row>
    <row r="520" spans="1:5">
      <c r="A520" s="109"/>
      <c r="B520" s="109"/>
      <c r="C520" s="110"/>
      <c r="D520" s="142"/>
      <c r="E520" s="145"/>
    </row>
    <row r="521" spans="1:5" ht="15" customHeight="1">
      <c r="A521" s="109"/>
      <c r="B521" s="109"/>
      <c r="C521" s="110"/>
      <c r="D521" s="142"/>
      <c r="E521" s="143"/>
    </row>
    <row r="522" spans="1:5">
      <c r="A522" s="109"/>
      <c r="B522" s="109"/>
      <c r="C522" s="110"/>
      <c r="D522" s="142"/>
      <c r="E522" s="145"/>
    </row>
    <row r="523" spans="1:5" ht="15" customHeight="1">
      <c r="A523" s="109"/>
      <c r="B523" s="109"/>
      <c r="C523" s="110"/>
      <c r="D523" s="142"/>
      <c r="E523" s="143"/>
    </row>
    <row r="524" spans="1:5">
      <c r="A524" s="109"/>
      <c r="B524" s="109"/>
      <c r="C524" s="110"/>
      <c r="D524" s="142"/>
      <c r="E524" s="145"/>
    </row>
    <row r="525" spans="1:5" ht="15" customHeight="1">
      <c r="A525" s="109"/>
      <c r="B525" s="109"/>
      <c r="C525" s="110"/>
      <c r="D525" s="142"/>
      <c r="E525" s="143"/>
    </row>
    <row r="526" spans="1:5">
      <c r="A526" s="109"/>
      <c r="B526" s="109"/>
      <c r="C526" s="110"/>
      <c r="D526" s="142"/>
      <c r="E526" s="145"/>
    </row>
    <row r="527" spans="1:5" ht="15" customHeight="1">
      <c r="A527" s="109"/>
      <c r="B527" s="109"/>
      <c r="C527" s="110"/>
      <c r="D527" s="142"/>
      <c r="E527" s="143"/>
    </row>
    <row r="528" spans="1:5">
      <c r="A528" s="109"/>
      <c r="B528" s="109"/>
      <c r="C528" s="110"/>
      <c r="D528" s="142"/>
      <c r="E528" s="145"/>
    </row>
    <row r="529" spans="1:5" ht="15" customHeight="1">
      <c r="A529" s="109"/>
      <c r="B529" s="109"/>
      <c r="C529" s="110"/>
      <c r="D529" s="142"/>
      <c r="E529" s="143"/>
    </row>
    <row r="530" spans="1:5">
      <c r="A530" s="109"/>
      <c r="B530" s="109"/>
      <c r="C530" s="110"/>
      <c r="D530" s="142"/>
      <c r="E530" s="145"/>
    </row>
    <row r="531" spans="1:5" ht="15" customHeight="1">
      <c r="A531" s="109"/>
      <c r="B531" s="109"/>
      <c r="C531" s="110"/>
      <c r="D531" s="142"/>
      <c r="E531" s="143"/>
    </row>
    <row r="532" spans="1:5">
      <c r="A532" s="109"/>
      <c r="B532" s="109"/>
      <c r="C532" s="110"/>
      <c r="D532" s="142"/>
      <c r="E532" s="145"/>
    </row>
    <row r="533" spans="1:5" ht="15" customHeight="1">
      <c r="A533" s="109"/>
      <c r="B533" s="109"/>
      <c r="C533" s="110"/>
      <c r="D533" s="142"/>
      <c r="E533" s="143"/>
    </row>
    <row r="534" spans="1:5">
      <c r="A534" s="109"/>
      <c r="B534" s="109"/>
      <c r="C534" s="110"/>
      <c r="D534" s="142"/>
      <c r="E534" s="145"/>
    </row>
    <row r="535" spans="1:5" ht="15" customHeight="1">
      <c r="A535" s="109"/>
      <c r="B535" s="109"/>
      <c r="C535" s="110"/>
      <c r="D535" s="142"/>
      <c r="E535" s="143"/>
    </row>
    <row r="536" spans="1:5">
      <c r="A536" s="109"/>
      <c r="B536" s="109"/>
      <c r="C536" s="110"/>
      <c r="D536" s="142"/>
      <c r="E536" s="145"/>
    </row>
    <row r="537" spans="1:5" ht="15" customHeight="1">
      <c r="A537" s="109"/>
      <c r="B537" s="109"/>
      <c r="C537" s="110"/>
      <c r="D537" s="142"/>
      <c r="E537" s="143"/>
    </row>
    <row r="538" spans="1:5">
      <c r="A538" s="109"/>
      <c r="B538" s="109"/>
      <c r="C538" s="110"/>
      <c r="D538" s="142"/>
      <c r="E538" s="145"/>
    </row>
    <row r="539" spans="1:5" ht="15" customHeight="1">
      <c r="A539" s="109"/>
      <c r="B539" s="109"/>
      <c r="C539" s="110"/>
      <c r="D539" s="142"/>
      <c r="E539" s="143"/>
    </row>
    <row r="540" spans="1:5">
      <c r="A540" s="109"/>
      <c r="B540" s="109"/>
      <c r="C540" s="110"/>
      <c r="D540" s="142"/>
      <c r="E540" s="145"/>
    </row>
    <row r="541" spans="1:5" ht="15" customHeight="1">
      <c r="A541" s="109"/>
      <c r="B541" s="109"/>
      <c r="C541" s="110"/>
      <c r="D541" s="142"/>
      <c r="E541" s="143"/>
    </row>
    <row r="542" spans="1:5">
      <c r="A542" s="109"/>
      <c r="B542" s="109"/>
      <c r="C542" s="110"/>
      <c r="D542" s="142"/>
      <c r="E542" s="145"/>
    </row>
    <row r="543" spans="1:5" ht="15" customHeight="1">
      <c r="A543" s="109"/>
      <c r="B543" s="109"/>
      <c r="C543" s="110"/>
      <c r="D543" s="142"/>
      <c r="E543" s="143"/>
    </row>
    <row r="544" spans="1:5">
      <c r="A544" s="109"/>
      <c r="B544" s="109"/>
      <c r="C544" s="110"/>
      <c r="D544" s="142"/>
      <c r="E544" s="145"/>
    </row>
    <row r="545" spans="1:5" ht="15" customHeight="1">
      <c r="A545" s="109"/>
      <c r="B545" s="109"/>
      <c r="C545" s="110"/>
      <c r="D545" s="142"/>
      <c r="E545" s="143"/>
    </row>
    <row r="546" spans="1:5">
      <c r="A546" s="109"/>
      <c r="B546" s="109"/>
      <c r="C546" s="110"/>
      <c r="D546" s="142"/>
      <c r="E546" s="145"/>
    </row>
    <row r="547" spans="1:5" ht="15" customHeight="1">
      <c r="A547" s="109"/>
      <c r="B547" s="109"/>
      <c r="C547" s="110"/>
      <c r="D547" s="142"/>
      <c r="E547" s="143"/>
    </row>
    <row r="548" spans="1:5">
      <c r="A548" s="109"/>
      <c r="B548" s="109"/>
      <c r="C548" s="110"/>
      <c r="D548" s="142"/>
      <c r="E548" s="145"/>
    </row>
    <row r="549" spans="1:5" ht="15" customHeight="1">
      <c r="A549" s="109"/>
      <c r="B549" s="109"/>
      <c r="C549" s="110"/>
      <c r="D549" s="142"/>
      <c r="E549" s="143"/>
    </row>
    <row r="550" spans="1:5">
      <c r="A550" s="109"/>
      <c r="B550" s="109"/>
      <c r="C550" s="110"/>
      <c r="D550" s="142"/>
      <c r="E550" s="145"/>
    </row>
    <row r="551" spans="1:5" ht="15" customHeight="1">
      <c r="A551" s="109"/>
      <c r="B551" s="109"/>
      <c r="C551" s="110"/>
      <c r="D551" s="142"/>
      <c r="E551" s="143"/>
    </row>
    <row r="552" spans="1:5">
      <c r="A552" s="109"/>
      <c r="B552" s="109"/>
      <c r="C552" s="110"/>
      <c r="D552" s="142"/>
      <c r="E552" s="145"/>
    </row>
    <row r="553" spans="1:5" ht="15" customHeight="1">
      <c r="A553" s="109"/>
      <c r="B553" s="109"/>
      <c r="C553" s="110"/>
      <c r="D553" s="142"/>
      <c r="E553" s="143"/>
    </row>
    <row r="554" spans="1:5">
      <c r="A554" s="109"/>
      <c r="B554" s="109"/>
      <c r="C554" s="110"/>
      <c r="D554" s="142"/>
      <c r="E554" s="145"/>
    </row>
    <row r="555" spans="1:5" ht="15" customHeight="1">
      <c r="A555" s="109"/>
      <c r="B555" s="109"/>
      <c r="C555" s="110"/>
      <c r="D555" s="142"/>
      <c r="E555" s="143"/>
    </row>
    <row r="556" spans="1:5">
      <c r="A556" s="109"/>
      <c r="B556" s="109"/>
      <c r="C556" s="110"/>
      <c r="D556" s="142"/>
      <c r="E556" s="145"/>
    </row>
    <row r="557" spans="1:5" ht="15" customHeight="1">
      <c r="A557" s="109"/>
      <c r="B557" s="109"/>
      <c r="C557" s="110"/>
      <c r="D557" s="142"/>
      <c r="E557" s="143"/>
    </row>
    <row r="558" spans="1:5">
      <c r="A558" s="109"/>
      <c r="B558" s="109"/>
      <c r="C558" s="110"/>
      <c r="D558" s="142"/>
      <c r="E558" s="145"/>
    </row>
    <row r="559" spans="1:5" ht="15" customHeight="1">
      <c r="A559" s="109"/>
      <c r="B559" s="109"/>
      <c r="C559" s="110"/>
      <c r="D559" s="142"/>
      <c r="E559" s="143"/>
    </row>
    <row r="560" spans="1:5">
      <c r="A560" s="109"/>
      <c r="B560" s="109"/>
      <c r="C560" s="110"/>
      <c r="D560" s="142"/>
      <c r="E560" s="145"/>
    </row>
    <row r="561" spans="1:5" ht="15" customHeight="1">
      <c r="A561" s="109"/>
      <c r="B561" s="109"/>
      <c r="C561" s="110"/>
      <c r="D561" s="142"/>
      <c r="E561" s="143"/>
    </row>
    <row r="562" spans="1:5">
      <c r="A562" s="109"/>
      <c r="B562" s="109"/>
      <c r="C562" s="110"/>
      <c r="D562" s="142"/>
      <c r="E562" s="145"/>
    </row>
    <row r="563" spans="1:5" ht="15" customHeight="1">
      <c r="A563" s="109"/>
      <c r="B563" s="109"/>
      <c r="C563" s="110"/>
      <c r="D563" s="142"/>
      <c r="E563" s="143"/>
    </row>
    <row r="564" spans="1:5">
      <c r="A564" s="109"/>
      <c r="B564" s="109"/>
      <c r="C564" s="110"/>
      <c r="D564" s="142"/>
      <c r="E564" s="145"/>
    </row>
    <row r="565" spans="1:5" ht="15" customHeight="1">
      <c r="A565" s="109"/>
      <c r="B565" s="109"/>
      <c r="C565" s="110"/>
      <c r="D565" s="142"/>
      <c r="E565" s="143"/>
    </row>
    <row r="566" spans="1:5">
      <c r="A566" s="109"/>
      <c r="B566" s="109"/>
      <c r="C566" s="110"/>
      <c r="D566" s="142"/>
      <c r="E566" s="145"/>
    </row>
    <row r="567" spans="1:5" ht="15" customHeight="1">
      <c r="A567" s="109"/>
      <c r="B567" s="109"/>
      <c r="C567" s="110"/>
      <c r="D567" s="142"/>
      <c r="E567" s="143"/>
    </row>
    <row r="568" spans="1:5">
      <c r="A568" s="109"/>
      <c r="B568" s="109"/>
      <c r="C568" s="110"/>
      <c r="D568" s="142"/>
      <c r="E568" s="145"/>
    </row>
    <row r="569" spans="1:5" ht="15" customHeight="1">
      <c r="A569" s="109"/>
      <c r="B569" s="109"/>
      <c r="C569" s="110"/>
      <c r="D569" s="142"/>
      <c r="E569" s="143"/>
    </row>
    <row r="570" spans="1:5">
      <c r="A570" s="109"/>
      <c r="B570" s="109"/>
      <c r="C570" s="110"/>
      <c r="D570" s="142"/>
      <c r="E570" s="145"/>
    </row>
    <row r="571" spans="1:5" ht="15" customHeight="1">
      <c r="A571" s="109"/>
      <c r="B571" s="109"/>
      <c r="C571" s="110"/>
      <c r="D571" s="142"/>
      <c r="E571" s="143"/>
    </row>
    <row r="572" spans="1:5">
      <c r="A572" s="109"/>
      <c r="B572" s="109"/>
      <c r="C572" s="110"/>
      <c r="D572" s="142"/>
      <c r="E572" s="145"/>
    </row>
    <row r="573" spans="1:5" ht="15" customHeight="1">
      <c r="A573" s="109"/>
      <c r="B573" s="109"/>
      <c r="C573" s="110"/>
      <c r="D573" s="142"/>
      <c r="E573" s="143"/>
    </row>
    <row r="574" spans="1:5">
      <c r="A574" s="109"/>
      <c r="B574" s="109"/>
      <c r="C574" s="110"/>
      <c r="D574" s="142"/>
      <c r="E574" s="145"/>
    </row>
    <row r="575" spans="1:5" ht="15" customHeight="1">
      <c r="A575" s="109"/>
      <c r="B575" s="109"/>
      <c r="C575" s="110"/>
      <c r="D575" s="142"/>
      <c r="E575" s="143"/>
    </row>
    <row r="576" spans="1:5">
      <c r="A576" s="109"/>
      <c r="B576" s="109"/>
      <c r="C576" s="110"/>
      <c r="D576" s="142"/>
      <c r="E576" s="145"/>
    </row>
    <row r="577" spans="1:5" ht="15" customHeight="1">
      <c r="A577" s="109"/>
      <c r="B577" s="109"/>
      <c r="C577" s="110"/>
      <c r="D577" s="142"/>
      <c r="E577" s="143"/>
    </row>
    <row r="578" spans="1:5">
      <c r="A578" s="109"/>
      <c r="B578" s="109"/>
      <c r="C578" s="110"/>
      <c r="D578" s="142"/>
      <c r="E578" s="145"/>
    </row>
    <row r="579" spans="1:5" ht="15" customHeight="1">
      <c r="A579" s="109"/>
      <c r="B579" s="109"/>
      <c r="C579" s="110"/>
      <c r="D579" s="142"/>
      <c r="E579" s="143"/>
    </row>
    <row r="580" spans="1:5">
      <c r="A580" s="109"/>
      <c r="B580" s="109"/>
      <c r="C580" s="110"/>
      <c r="D580" s="142"/>
      <c r="E580" s="145"/>
    </row>
    <row r="581" spans="1:5" ht="15" customHeight="1">
      <c r="A581" s="109"/>
      <c r="B581" s="109"/>
      <c r="C581" s="110"/>
      <c r="D581" s="142"/>
      <c r="E581" s="143"/>
    </row>
    <row r="582" spans="1:5">
      <c r="A582" s="109"/>
      <c r="B582" s="109"/>
      <c r="C582" s="110"/>
      <c r="D582" s="142"/>
      <c r="E582" s="145"/>
    </row>
    <row r="583" spans="1:5" ht="15" customHeight="1">
      <c r="A583" s="109"/>
      <c r="B583" s="109"/>
      <c r="C583" s="110"/>
      <c r="D583" s="142"/>
      <c r="E583" s="143"/>
    </row>
    <row r="584" spans="1:5">
      <c r="A584" s="109"/>
      <c r="B584" s="109"/>
      <c r="C584" s="110"/>
      <c r="D584" s="142"/>
      <c r="E584" s="145"/>
    </row>
    <row r="585" spans="1:5" ht="15" customHeight="1">
      <c r="A585" s="109"/>
      <c r="B585" s="109"/>
      <c r="C585" s="110"/>
      <c r="D585" s="142"/>
      <c r="E585" s="143"/>
    </row>
    <row r="586" spans="1:5">
      <c r="A586" s="109"/>
      <c r="B586" s="109"/>
      <c r="C586" s="110"/>
      <c r="D586" s="142"/>
      <c r="E586" s="145"/>
    </row>
    <row r="587" spans="1:5" ht="15" customHeight="1">
      <c r="A587" s="109"/>
      <c r="B587" s="109"/>
      <c r="C587" s="110"/>
      <c r="D587" s="142"/>
      <c r="E587" s="143"/>
    </row>
    <row r="588" spans="1:5">
      <c r="A588" s="109"/>
      <c r="B588" s="109"/>
      <c r="C588" s="110"/>
      <c r="D588" s="142"/>
      <c r="E588" s="145"/>
    </row>
    <row r="589" spans="1:5" ht="15" customHeight="1">
      <c r="A589" s="109"/>
      <c r="B589" s="109"/>
      <c r="C589" s="110"/>
      <c r="D589" s="142"/>
      <c r="E589" s="143"/>
    </row>
    <row r="590" spans="1:5">
      <c r="A590" s="109"/>
      <c r="B590" s="109"/>
      <c r="C590" s="110"/>
      <c r="D590" s="142"/>
      <c r="E590" s="145"/>
    </row>
    <row r="591" spans="1:5" ht="15" customHeight="1">
      <c r="A591" s="109"/>
      <c r="B591" s="109"/>
      <c r="C591" s="110"/>
      <c r="D591" s="142"/>
      <c r="E591" s="143"/>
    </row>
    <row r="592" spans="1:5">
      <c r="A592" s="109"/>
      <c r="B592" s="109"/>
      <c r="C592" s="110"/>
      <c r="D592" s="142"/>
      <c r="E592" s="145"/>
    </row>
    <row r="593" spans="1:5" ht="15" customHeight="1">
      <c r="A593" s="109"/>
      <c r="B593" s="109"/>
      <c r="C593" s="110"/>
      <c r="D593" s="142"/>
      <c r="E593" s="143"/>
    </row>
    <row r="594" spans="1:5">
      <c r="A594" s="109"/>
      <c r="B594" s="109"/>
      <c r="C594" s="110"/>
      <c r="D594" s="142"/>
      <c r="E594" s="145"/>
    </row>
    <row r="595" spans="1:5" ht="15" customHeight="1">
      <c r="A595" s="109"/>
      <c r="B595" s="109"/>
      <c r="C595" s="110"/>
      <c r="D595" s="142"/>
      <c r="E595" s="143"/>
    </row>
    <row r="596" spans="1:5">
      <c r="A596" s="109"/>
      <c r="B596" s="109"/>
      <c r="C596" s="110"/>
      <c r="D596" s="142"/>
      <c r="E596" s="145"/>
    </row>
    <row r="597" spans="1:5" ht="15" customHeight="1">
      <c r="A597" s="109"/>
      <c r="B597" s="109"/>
      <c r="C597" s="110"/>
      <c r="D597" s="142"/>
      <c r="E597" s="143"/>
    </row>
    <row r="598" spans="1:5">
      <c r="A598" s="109"/>
      <c r="B598" s="109"/>
      <c r="C598" s="110"/>
      <c r="D598" s="142"/>
      <c r="E598" s="145"/>
    </row>
    <row r="599" spans="1:5" ht="15" customHeight="1">
      <c r="A599" s="109"/>
      <c r="B599" s="109"/>
      <c r="C599" s="110"/>
      <c r="D599" s="142"/>
      <c r="E599" s="143"/>
    </row>
    <row r="600" spans="1:5">
      <c r="A600" s="109"/>
      <c r="B600" s="109"/>
      <c r="C600" s="110"/>
      <c r="D600" s="142"/>
      <c r="E600" s="145"/>
    </row>
    <row r="601" spans="1:5" ht="15" customHeight="1">
      <c r="A601" s="109"/>
      <c r="B601" s="109"/>
      <c r="C601" s="110"/>
      <c r="D601" s="142"/>
      <c r="E601" s="143"/>
    </row>
    <row r="602" spans="1:5">
      <c r="A602" s="109"/>
      <c r="B602" s="109"/>
      <c r="C602" s="110"/>
      <c r="D602" s="142"/>
      <c r="E602" s="145"/>
    </row>
    <row r="603" spans="1:5" ht="15" customHeight="1">
      <c r="A603" s="109"/>
      <c r="B603" s="109"/>
      <c r="C603" s="110"/>
      <c r="D603" s="142"/>
      <c r="E603" s="143"/>
    </row>
    <row r="604" spans="1:5">
      <c r="A604" s="109"/>
      <c r="B604" s="109"/>
      <c r="C604" s="110"/>
      <c r="D604" s="142"/>
      <c r="E604" s="145"/>
    </row>
    <row r="605" spans="1:5" ht="15" customHeight="1">
      <c r="A605" s="109"/>
      <c r="B605" s="109"/>
      <c r="C605" s="110"/>
      <c r="D605" s="142"/>
      <c r="E605" s="143"/>
    </row>
    <row r="606" spans="1:5">
      <c r="A606" s="109"/>
      <c r="B606" s="109"/>
      <c r="C606" s="110"/>
      <c r="D606" s="142"/>
      <c r="E606" s="145"/>
    </row>
    <row r="607" spans="1:5" ht="15" customHeight="1">
      <c r="A607" s="109"/>
      <c r="B607" s="109"/>
      <c r="C607" s="110"/>
      <c r="D607" s="142"/>
      <c r="E607" s="143"/>
    </row>
    <row r="608" spans="1:5">
      <c r="A608" s="109"/>
      <c r="B608" s="109"/>
      <c r="C608" s="110"/>
      <c r="D608" s="142"/>
      <c r="E608" s="145"/>
    </row>
    <row r="609" spans="1:5" ht="15" customHeight="1">
      <c r="A609" s="109"/>
      <c r="B609" s="109"/>
      <c r="C609" s="110"/>
      <c r="D609" s="142"/>
      <c r="E609" s="143"/>
    </row>
    <row r="610" spans="1:5">
      <c r="A610" s="109"/>
      <c r="B610" s="109"/>
      <c r="C610" s="110"/>
      <c r="D610" s="142"/>
      <c r="E610" s="145"/>
    </row>
    <row r="611" spans="1:5" ht="15" customHeight="1">
      <c r="A611" s="109"/>
      <c r="B611" s="109"/>
      <c r="C611" s="110"/>
      <c r="D611" s="142"/>
      <c r="E611" s="143"/>
    </row>
    <row r="612" spans="1:5">
      <c r="A612" s="109"/>
      <c r="B612" s="109"/>
      <c r="C612" s="110"/>
      <c r="D612" s="142"/>
      <c r="E612" s="145"/>
    </row>
    <row r="613" spans="1:5" ht="15" customHeight="1">
      <c r="A613" s="109"/>
      <c r="B613" s="109"/>
      <c r="C613" s="110"/>
      <c r="D613" s="142"/>
      <c r="E613" s="143"/>
    </row>
    <row r="614" spans="1:5">
      <c r="A614" s="109"/>
      <c r="B614" s="109"/>
      <c r="C614" s="110"/>
      <c r="D614" s="142"/>
      <c r="E614" s="145"/>
    </row>
    <row r="615" spans="1:5" ht="15" customHeight="1">
      <c r="A615" s="109"/>
      <c r="B615" s="109"/>
      <c r="C615" s="110"/>
      <c r="D615" s="142"/>
      <c r="E615" s="143"/>
    </row>
    <row r="616" spans="1:5">
      <c r="A616" s="109"/>
      <c r="B616" s="109"/>
      <c r="C616" s="110"/>
      <c r="D616" s="142"/>
      <c r="E616" s="145"/>
    </row>
    <row r="617" spans="1:5" ht="15" customHeight="1">
      <c r="A617" s="109"/>
      <c r="B617" s="109"/>
      <c r="C617" s="110"/>
      <c r="D617" s="142"/>
      <c r="E617" s="143"/>
    </row>
    <row r="618" spans="1:5">
      <c r="A618" s="109"/>
      <c r="B618" s="109"/>
      <c r="C618" s="110"/>
      <c r="D618" s="142"/>
      <c r="E618" s="145"/>
    </row>
    <row r="619" spans="1:5" ht="15" customHeight="1">
      <c r="A619" s="109"/>
      <c r="B619" s="109"/>
      <c r="C619" s="110"/>
      <c r="D619" s="142"/>
      <c r="E619" s="143"/>
    </row>
    <row r="620" spans="1:5">
      <c r="A620" s="109"/>
      <c r="B620" s="109"/>
      <c r="C620" s="110"/>
      <c r="D620" s="142"/>
      <c r="E620" s="145"/>
    </row>
    <row r="621" spans="1:5" ht="15" customHeight="1">
      <c r="A621" s="109"/>
      <c r="B621" s="109"/>
      <c r="C621" s="110"/>
      <c r="D621" s="142"/>
      <c r="E621" s="143"/>
    </row>
    <row r="622" spans="1:5">
      <c r="A622" s="109"/>
      <c r="B622" s="109"/>
      <c r="C622" s="110"/>
      <c r="D622" s="142"/>
      <c r="E622" s="145"/>
    </row>
    <row r="623" spans="1:5" ht="15" customHeight="1">
      <c r="A623" s="109"/>
      <c r="B623" s="109"/>
      <c r="C623" s="110"/>
      <c r="D623" s="142"/>
      <c r="E623" s="143"/>
    </row>
    <row r="624" spans="1:5">
      <c r="A624" s="109"/>
      <c r="B624" s="109"/>
      <c r="C624" s="110"/>
      <c r="D624" s="142"/>
      <c r="E624" s="145"/>
    </row>
    <row r="625" spans="1:5" ht="15" customHeight="1">
      <c r="A625" s="109"/>
      <c r="B625" s="109"/>
      <c r="C625" s="110"/>
      <c r="D625" s="142"/>
      <c r="E625" s="143"/>
    </row>
    <row r="626" spans="1:5">
      <c r="A626" s="109"/>
      <c r="B626" s="109"/>
      <c r="C626" s="110"/>
      <c r="D626" s="142"/>
      <c r="E626" s="145"/>
    </row>
    <row r="627" spans="1:5" ht="15" customHeight="1">
      <c r="A627" s="109"/>
      <c r="B627" s="109"/>
      <c r="C627" s="110"/>
      <c r="D627" s="142"/>
      <c r="E627" s="143"/>
    </row>
    <row r="628" spans="1:5">
      <c r="A628" s="109"/>
      <c r="B628" s="109"/>
      <c r="C628" s="110"/>
      <c r="D628" s="142"/>
      <c r="E628" s="145"/>
    </row>
    <row r="629" spans="1:5" ht="15" customHeight="1">
      <c r="A629" s="109"/>
      <c r="B629" s="109"/>
      <c r="C629" s="110"/>
      <c r="D629" s="142"/>
      <c r="E629" s="143"/>
    </row>
    <row r="630" spans="1:5">
      <c r="A630" s="109"/>
      <c r="B630" s="109"/>
      <c r="C630" s="110"/>
      <c r="D630" s="142"/>
      <c r="E630" s="145"/>
    </row>
    <row r="631" spans="1:5" ht="15" customHeight="1">
      <c r="A631" s="109"/>
      <c r="B631" s="109"/>
      <c r="C631" s="110"/>
      <c r="D631" s="142"/>
      <c r="E631" s="143"/>
    </row>
    <row r="632" spans="1:5">
      <c r="A632" s="109"/>
      <c r="B632" s="109"/>
      <c r="C632" s="110"/>
      <c r="D632" s="142"/>
      <c r="E632" s="145"/>
    </row>
    <row r="633" spans="1:5" ht="15" customHeight="1">
      <c r="A633" s="109"/>
      <c r="B633" s="109"/>
      <c r="C633" s="110"/>
      <c r="D633" s="142"/>
      <c r="E633" s="143"/>
    </row>
    <row r="634" spans="1:5">
      <c r="A634" s="109"/>
      <c r="B634" s="109"/>
      <c r="C634" s="110"/>
      <c r="D634" s="142"/>
      <c r="E634" s="145"/>
    </row>
    <row r="635" spans="1:5" ht="15" customHeight="1">
      <c r="A635" s="109"/>
      <c r="B635" s="109"/>
      <c r="C635" s="110"/>
      <c r="D635" s="142"/>
      <c r="E635" s="143"/>
    </row>
    <row r="636" spans="1:5">
      <c r="A636" s="109"/>
      <c r="B636" s="109"/>
      <c r="C636" s="110"/>
      <c r="D636" s="142"/>
      <c r="E636" s="145"/>
    </row>
    <row r="637" spans="1:5" ht="15" customHeight="1">
      <c r="A637" s="109"/>
      <c r="B637" s="109"/>
      <c r="C637" s="110"/>
      <c r="D637" s="142"/>
      <c r="E637" s="143"/>
    </row>
    <row r="638" spans="1:5">
      <c r="A638" s="109"/>
      <c r="B638" s="109"/>
      <c r="C638" s="110"/>
      <c r="D638" s="142"/>
      <c r="E638" s="145"/>
    </row>
    <row r="640" spans="1:5" ht="15" customHeight="1">
      <c r="E640" s="114"/>
    </row>
    <row r="641" spans="5:10">
      <c r="E641" s="149"/>
    </row>
    <row r="642" spans="5:10" ht="15" customHeight="1">
      <c r="E642" s="114"/>
    </row>
    <row r="643" spans="5:10">
      <c r="E643" s="149"/>
    </row>
    <row r="644" spans="5:10" ht="15" customHeight="1">
      <c r="E644" s="114"/>
      <c r="I644" s="150"/>
      <c r="J644" s="208"/>
    </row>
    <row r="645" spans="5:10">
      <c r="E645" s="149"/>
    </row>
    <row r="646" spans="5:10" ht="15" customHeight="1">
      <c r="E646" s="114"/>
      <c r="I646" s="150"/>
      <c r="J646" s="208"/>
    </row>
    <row r="647" spans="5:10">
      <c r="E647" s="149"/>
    </row>
    <row r="648" spans="5:10" ht="15" customHeight="1">
      <c r="E648" s="114"/>
    </row>
    <row r="649" spans="5:10">
      <c r="E649" s="149"/>
    </row>
    <row r="650" spans="5:10" ht="15" customHeight="1">
      <c r="E650" s="114"/>
    </row>
    <row r="651" spans="5:10">
      <c r="E651" s="149"/>
    </row>
    <row r="652" spans="5:10" ht="15" customHeight="1">
      <c r="E652" s="114"/>
    </row>
    <row r="653" spans="5:10">
      <c r="E653" s="149"/>
    </row>
    <row r="654" spans="5:10" ht="15" customHeight="1">
      <c r="E654" s="114"/>
    </row>
    <row r="655" spans="5:10">
      <c r="E655" s="149"/>
    </row>
    <row r="656" spans="5:10" ht="15" customHeight="1">
      <c r="E656" s="114"/>
    </row>
    <row r="657" spans="5:7">
      <c r="E657" s="149"/>
    </row>
    <row r="658" spans="5:7">
      <c r="E658" s="114"/>
      <c r="G658" s="149"/>
    </row>
    <row r="659" spans="5:7">
      <c r="E659" s="149"/>
    </row>
  </sheetData>
  <mergeCells count="17">
    <mergeCell ref="J2:J4"/>
    <mergeCell ref="A2:A4"/>
    <mergeCell ref="B2:B4"/>
    <mergeCell ref="C2:C4"/>
    <mergeCell ref="D2:D4"/>
    <mergeCell ref="E2:E4"/>
    <mergeCell ref="F2:F4"/>
    <mergeCell ref="G2:G4"/>
    <mergeCell ref="H2:H4"/>
    <mergeCell ref="I2:I4"/>
    <mergeCell ref="U2:AB2"/>
    <mergeCell ref="K2:T3"/>
    <mergeCell ref="AC2:AE3"/>
    <mergeCell ref="W3:X3"/>
    <mergeCell ref="Y3:Z3"/>
    <mergeCell ref="U3:V3"/>
    <mergeCell ref="AA3:AB3"/>
  </mergeCells>
  <hyperlinks>
    <hyperlink ref="A345"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00FF"/>
  </sheetPr>
  <dimension ref="A1:AF657"/>
  <sheetViews>
    <sheetView zoomScale="85" zoomScaleNormal="85" workbookViewId="0">
      <pane xSplit="4" ySplit="4" topLeftCell="E5" activePane="bottomRight" state="frozen"/>
      <selection pane="topRight" activeCell="E1" sqref="E1"/>
      <selection pane="bottomLeft" activeCell="A4" sqref="A4"/>
      <selection pane="bottomRight" activeCell="B1" sqref="B1"/>
    </sheetView>
  </sheetViews>
  <sheetFormatPr defaultRowHeight="12.75"/>
  <cols>
    <col min="1" max="1" width="19" style="77" bestFit="1" customWidth="1"/>
    <col min="2" max="2" width="10.33203125" style="77" customWidth="1"/>
    <col min="3" max="3" width="17.6640625" style="77" customWidth="1"/>
    <col min="4" max="4" width="12.21875" style="151" customWidth="1"/>
    <col min="5" max="5" width="9" style="114" customWidth="1"/>
    <col min="6" max="7" width="7.77734375" style="113" bestFit="1" customWidth="1"/>
    <col min="8" max="9" width="8.88671875" style="113"/>
    <col min="10" max="10" width="8.88671875" style="207"/>
    <col min="11" max="15" width="8.88671875" style="113"/>
    <col min="16" max="16" width="10.21875" style="113" customWidth="1"/>
    <col min="17" max="17" width="8.88671875" style="113"/>
    <col min="18" max="18" width="10" style="113" customWidth="1"/>
    <col min="19" max="31" width="8.88671875" style="113"/>
    <col min="32" max="16384" width="8.88671875" style="76"/>
  </cols>
  <sheetData>
    <row r="1" spans="1:32" ht="18.75">
      <c r="A1" s="172" t="s">
        <v>721</v>
      </c>
    </row>
    <row r="2" spans="1:32" ht="15" customHeight="1">
      <c r="A2" s="251" t="s">
        <v>0</v>
      </c>
      <c r="B2" s="248" t="s">
        <v>709</v>
      </c>
      <c r="C2" s="251" t="s">
        <v>1</v>
      </c>
      <c r="D2" s="251" t="s">
        <v>331</v>
      </c>
      <c r="E2" s="278" t="s">
        <v>327</v>
      </c>
      <c r="F2" s="269" t="s">
        <v>330</v>
      </c>
      <c r="G2" s="263" t="s">
        <v>333</v>
      </c>
      <c r="H2" s="272" t="s">
        <v>338</v>
      </c>
      <c r="I2" s="263" t="s">
        <v>354</v>
      </c>
      <c r="J2" s="275" t="s">
        <v>366</v>
      </c>
      <c r="K2" s="234" t="s">
        <v>751</v>
      </c>
      <c r="L2" s="235"/>
      <c r="M2" s="235"/>
      <c r="N2" s="235"/>
      <c r="O2" s="235"/>
      <c r="P2" s="235"/>
      <c r="Q2" s="235"/>
      <c r="R2" s="235"/>
      <c r="S2" s="235"/>
      <c r="T2" s="235"/>
      <c r="U2" s="231" t="s">
        <v>795</v>
      </c>
      <c r="V2" s="232"/>
      <c r="W2" s="232"/>
      <c r="X2" s="232"/>
      <c r="Y2" s="232"/>
      <c r="Z2" s="232"/>
      <c r="AA2" s="232"/>
      <c r="AB2" s="233"/>
      <c r="AC2" s="234" t="s">
        <v>336</v>
      </c>
      <c r="AD2" s="235"/>
      <c r="AE2" s="235"/>
      <c r="AF2" s="139"/>
    </row>
    <row r="3" spans="1:32" ht="12.75" customHeight="1">
      <c r="A3" s="252"/>
      <c r="B3" s="249"/>
      <c r="C3" s="252"/>
      <c r="D3" s="252"/>
      <c r="E3" s="279"/>
      <c r="F3" s="270"/>
      <c r="G3" s="264"/>
      <c r="H3" s="273"/>
      <c r="I3" s="264"/>
      <c r="J3" s="276"/>
      <c r="K3" s="237"/>
      <c r="L3" s="238"/>
      <c r="M3" s="238"/>
      <c r="N3" s="238"/>
      <c r="O3" s="238"/>
      <c r="P3" s="238"/>
      <c r="Q3" s="238"/>
      <c r="R3" s="238"/>
      <c r="S3" s="238"/>
      <c r="T3" s="238"/>
      <c r="U3" s="240" t="s">
        <v>782</v>
      </c>
      <c r="V3" s="241"/>
      <c r="W3" s="232" t="s">
        <v>781</v>
      </c>
      <c r="X3" s="232"/>
      <c r="Y3" s="232" t="s">
        <v>780</v>
      </c>
      <c r="Z3" s="232"/>
      <c r="AA3" s="232" t="s">
        <v>796</v>
      </c>
      <c r="AB3" s="233"/>
      <c r="AC3" s="237"/>
      <c r="AD3" s="238"/>
      <c r="AE3" s="238"/>
      <c r="AF3" s="139"/>
    </row>
    <row r="4" spans="1:32" ht="66.75" customHeight="1">
      <c r="A4" s="253"/>
      <c r="B4" s="250"/>
      <c r="C4" s="253"/>
      <c r="D4" s="253"/>
      <c r="E4" s="280"/>
      <c r="F4" s="271"/>
      <c r="G4" s="265"/>
      <c r="H4" s="274"/>
      <c r="I4" s="265"/>
      <c r="J4" s="277"/>
      <c r="K4" s="167" t="s">
        <v>346</v>
      </c>
      <c r="L4" s="169" t="s">
        <v>771</v>
      </c>
      <c r="M4" s="169" t="s">
        <v>772</v>
      </c>
      <c r="N4" s="169" t="s">
        <v>348</v>
      </c>
      <c r="O4" s="169" t="s">
        <v>350</v>
      </c>
      <c r="P4" s="169" t="s">
        <v>347</v>
      </c>
      <c r="Q4" s="169" t="s">
        <v>773</v>
      </c>
      <c r="R4" s="169" t="s">
        <v>349</v>
      </c>
      <c r="S4" s="169" t="s">
        <v>768</v>
      </c>
      <c r="T4" s="168" t="s">
        <v>364</v>
      </c>
      <c r="U4" s="213" t="s">
        <v>364</v>
      </c>
      <c r="V4" s="214" t="s">
        <v>786</v>
      </c>
      <c r="W4" s="215" t="s">
        <v>364</v>
      </c>
      <c r="X4" s="214" t="s">
        <v>786</v>
      </c>
      <c r="Y4" s="214" t="s">
        <v>364</v>
      </c>
      <c r="Z4" s="214" t="s">
        <v>786</v>
      </c>
      <c r="AA4" s="214" t="s">
        <v>364</v>
      </c>
      <c r="AB4" s="219" t="s">
        <v>786</v>
      </c>
      <c r="AC4" s="167" t="s">
        <v>334</v>
      </c>
      <c r="AD4" s="169" t="s">
        <v>356</v>
      </c>
      <c r="AE4" s="168" t="s">
        <v>357</v>
      </c>
    </row>
    <row r="5" spans="1:32">
      <c r="A5" s="117" t="s">
        <v>3</v>
      </c>
      <c r="B5" s="117" t="s">
        <v>375</v>
      </c>
      <c r="C5" s="118" t="s">
        <v>4</v>
      </c>
      <c r="D5" s="119" t="s">
        <v>363</v>
      </c>
      <c r="E5" s="120">
        <v>11677</v>
      </c>
      <c r="F5" s="121">
        <v>1</v>
      </c>
      <c r="G5" s="195">
        <v>115</v>
      </c>
      <c r="H5" s="123">
        <v>1.1967946716619835E-2</v>
      </c>
      <c r="I5" s="124">
        <v>1.542744248161432</v>
      </c>
      <c r="J5" s="197">
        <v>588</v>
      </c>
      <c r="K5" s="195">
        <v>10</v>
      </c>
      <c r="L5" s="196">
        <v>1075</v>
      </c>
      <c r="M5" s="196">
        <v>6230</v>
      </c>
      <c r="N5" s="196">
        <v>390</v>
      </c>
      <c r="O5" s="196">
        <v>1250</v>
      </c>
      <c r="P5" s="196">
        <v>390</v>
      </c>
      <c r="Q5" s="196">
        <v>1855</v>
      </c>
      <c r="R5" s="196">
        <v>135</v>
      </c>
      <c r="S5" s="196">
        <v>5455</v>
      </c>
      <c r="T5" s="197">
        <v>16795</v>
      </c>
      <c r="U5" s="122">
        <v>240</v>
      </c>
      <c r="V5" s="128">
        <v>180</v>
      </c>
      <c r="W5" s="128">
        <v>840</v>
      </c>
      <c r="X5" s="128">
        <v>440</v>
      </c>
      <c r="Y5" s="128">
        <v>12705</v>
      </c>
      <c r="Z5" s="128">
        <v>2875</v>
      </c>
      <c r="AA5" s="128">
        <v>3010</v>
      </c>
      <c r="AB5" s="128">
        <v>15</v>
      </c>
      <c r="AC5" s="129" t="s">
        <v>355</v>
      </c>
      <c r="AD5" s="130" t="s">
        <v>355</v>
      </c>
      <c r="AE5" s="131">
        <v>549300</v>
      </c>
    </row>
    <row r="6" spans="1:32" ht="15" customHeight="1">
      <c r="A6" s="117" t="s">
        <v>5</v>
      </c>
      <c r="B6" s="117" t="s">
        <v>377</v>
      </c>
      <c r="C6" s="118" t="s">
        <v>4</v>
      </c>
      <c r="D6" s="119" t="s">
        <v>363</v>
      </c>
      <c r="E6" s="120">
        <v>179741</v>
      </c>
      <c r="F6" s="121">
        <v>1</v>
      </c>
      <c r="G6" s="195">
        <v>7325</v>
      </c>
      <c r="H6" s="123">
        <v>6.3686013949524292E-2</v>
      </c>
      <c r="I6" s="124">
        <v>0.80651258915744639</v>
      </c>
      <c r="J6" s="197">
        <v>32</v>
      </c>
      <c r="K6" s="195">
        <v>5</v>
      </c>
      <c r="L6" s="196">
        <v>1100</v>
      </c>
      <c r="M6" s="196">
        <v>405</v>
      </c>
      <c r="N6" s="196">
        <v>655</v>
      </c>
      <c r="O6" s="196">
        <v>455</v>
      </c>
      <c r="P6" s="196">
        <v>965</v>
      </c>
      <c r="Q6" s="196">
        <v>400</v>
      </c>
      <c r="R6" s="196">
        <v>250</v>
      </c>
      <c r="S6" s="196">
        <v>990</v>
      </c>
      <c r="T6" s="197">
        <v>5230</v>
      </c>
      <c r="U6" s="122">
        <v>15</v>
      </c>
      <c r="V6" s="128">
        <v>15</v>
      </c>
      <c r="W6" s="128">
        <v>160</v>
      </c>
      <c r="X6" s="128">
        <v>120</v>
      </c>
      <c r="Y6" s="128">
        <v>4675</v>
      </c>
      <c r="Z6" s="128">
        <v>1405</v>
      </c>
      <c r="AA6" s="128">
        <v>380</v>
      </c>
      <c r="AB6" s="128" t="s">
        <v>355</v>
      </c>
      <c r="AC6" s="129">
        <v>223300</v>
      </c>
      <c r="AD6" s="130">
        <v>214500</v>
      </c>
      <c r="AE6" s="131">
        <v>176600</v>
      </c>
    </row>
    <row r="7" spans="1:32">
      <c r="A7" s="117" t="s">
        <v>6</v>
      </c>
      <c r="B7" s="117" t="s">
        <v>378</v>
      </c>
      <c r="C7" s="118" t="s">
        <v>4</v>
      </c>
      <c r="D7" s="119" t="s">
        <v>363</v>
      </c>
      <c r="E7" s="120">
        <v>348198</v>
      </c>
      <c r="F7" s="121">
        <v>1</v>
      </c>
      <c r="G7" s="195">
        <v>6620</v>
      </c>
      <c r="H7" s="123">
        <v>2.889752094972067E-2</v>
      </c>
      <c r="I7" s="124">
        <v>0.82427409446492172</v>
      </c>
      <c r="J7" s="197">
        <v>371</v>
      </c>
      <c r="K7" s="195">
        <v>35</v>
      </c>
      <c r="L7" s="196">
        <v>3460</v>
      </c>
      <c r="M7" s="196">
        <v>3470</v>
      </c>
      <c r="N7" s="196">
        <v>1905</v>
      </c>
      <c r="O7" s="196">
        <v>1530</v>
      </c>
      <c r="P7" s="196">
        <v>1520</v>
      </c>
      <c r="Q7" s="196">
        <v>1385</v>
      </c>
      <c r="R7" s="196">
        <v>510</v>
      </c>
      <c r="S7" s="196">
        <v>5050</v>
      </c>
      <c r="T7" s="197">
        <v>18865</v>
      </c>
      <c r="U7" s="122">
        <v>30</v>
      </c>
      <c r="V7" s="128">
        <v>25</v>
      </c>
      <c r="W7" s="128">
        <v>310</v>
      </c>
      <c r="X7" s="128">
        <v>230</v>
      </c>
      <c r="Y7" s="128">
        <v>16540</v>
      </c>
      <c r="Z7" s="128">
        <v>1850</v>
      </c>
      <c r="AA7" s="128">
        <v>1985</v>
      </c>
      <c r="AB7" s="128" t="s">
        <v>355</v>
      </c>
      <c r="AC7" s="129">
        <v>1154500</v>
      </c>
      <c r="AD7" s="130">
        <v>566900</v>
      </c>
      <c r="AE7" s="131">
        <v>329400</v>
      </c>
    </row>
    <row r="8" spans="1:32">
      <c r="A8" s="117" t="s">
        <v>7</v>
      </c>
      <c r="B8" s="117" t="s">
        <v>379</v>
      </c>
      <c r="C8" s="118" t="s">
        <v>4</v>
      </c>
      <c r="D8" s="119" t="s">
        <v>363</v>
      </c>
      <c r="E8" s="120">
        <v>227957</v>
      </c>
      <c r="F8" s="121">
        <v>1</v>
      </c>
      <c r="G8" s="195">
        <v>4675</v>
      </c>
      <c r="H8" s="123">
        <v>3.2139665956423119E-2</v>
      </c>
      <c r="I8" s="124">
        <v>0.65265631118652923</v>
      </c>
      <c r="J8" s="197">
        <v>50</v>
      </c>
      <c r="K8" s="195">
        <v>10</v>
      </c>
      <c r="L8" s="196">
        <v>1310</v>
      </c>
      <c r="M8" s="196">
        <v>930</v>
      </c>
      <c r="N8" s="196">
        <v>1355</v>
      </c>
      <c r="O8" s="196">
        <v>615</v>
      </c>
      <c r="P8" s="196">
        <v>640</v>
      </c>
      <c r="Q8" s="196">
        <v>530</v>
      </c>
      <c r="R8" s="196">
        <v>385</v>
      </c>
      <c r="S8" s="196">
        <v>1525</v>
      </c>
      <c r="T8" s="197">
        <v>7290</v>
      </c>
      <c r="U8" s="122">
        <v>25</v>
      </c>
      <c r="V8" s="128">
        <v>25</v>
      </c>
      <c r="W8" s="128">
        <v>195</v>
      </c>
      <c r="X8" s="128">
        <v>140</v>
      </c>
      <c r="Y8" s="128">
        <v>6300</v>
      </c>
      <c r="Z8" s="128">
        <v>1110</v>
      </c>
      <c r="AA8" s="128">
        <v>770</v>
      </c>
      <c r="AB8" s="128" t="s">
        <v>355</v>
      </c>
      <c r="AC8" s="129">
        <v>396800</v>
      </c>
      <c r="AD8" s="130">
        <v>265900</v>
      </c>
      <c r="AE8" s="131">
        <v>181200</v>
      </c>
    </row>
    <row r="9" spans="1:32" ht="15" customHeight="1">
      <c r="A9" s="117" t="s">
        <v>8</v>
      </c>
      <c r="B9" s="117" t="s">
        <v>380</v>
      </c>
      <c r="C9" s="118" t="s">
        <v>4</v>
      </c>
      <c r="D9" s="119" t="s">
        <v>363</v>
      </c>
      <c r="E9" s="120">
        <v>256556</v>
      </c>
      <c r="F9" s="121">
        <v>1</v>
      </c>
      <c r="G9" s="195">
        <v>9910</v>
      </c>
      <c r="H9" s="123">
        <v>5.7949740632657475E-2</v>
      </c>
      <c r="I9" s="124">
        <v>0.58285784403951169</v>
      </c>
      <c r="J9" s="197">
        <v>95</v>
      </c>
      <c r="K9" s="195" t="s">
        <v>355</v>
      </c>
      <c r="L9" s="196">
        <v>2710</v>
      </c>
      <c r="M9" s="196">
        <v>1855</v>
      </c>
      <c r="N9" s="196">
        <v>1365</v>
      </c>
      <c r="O9" s="196">
        <v>1160</v>
      </c>
      <c r="P9" s="196">
        <v>1100</v>
      </c>
      <c r="Q9" s="196">
        <v>870</v>
      </c>
      <c r="R9" s="196">
        <v>515</v>
      </c>
      <c r="S9" s="196">
        <v>3020</v>
      </c>
      <c r="T9" s="197">
        <v>12605</v>
      </c>
      <c r="U9" s="122">
        <v>40</v>
      </c>
      <c r="V9" s="128">
        <v>35</v>
      </c>
      <c r="W9" s="128">
        <v>265</v>
      </c>
      <c r="X9" s="128">
        <v>165</v>
      </c>
      <c r="Y9" s="128">
        <v>11045</v>
      </c>
      <c r="Z9" s="128">
        <v>1340</v>
      </c>
      <c r="AA9" s="128">
        <v>1250</v>
      </c>
      <c r="AB9" s="128" t="s">
        <v>355</v>
      </c>
      <c r="AC9" s="129">
        <v>832000</v>
      </c>
      <c r="AD9" s="130">
        <v>470800</v>
      </c>
      <c r="AE9" s="131">
        <v>355200</v>
      </c>
    </row>
    <row r="10" spans="1:32">
      <c r="A10" s="117" t="s">
        <v>9</v>
      </c>
      <c r="B10" s="117" t="s">
        <v>381</v>
      </c>
      <c r="C10" s="118" t="s">
        <v>4</v>
      </c>
      <c r="D10" s="119" t="s">
        <v>363</v>
      </c>
      <c r="E10" s="120">
        <v>309068</v>
      </c>
      <c r="F10" s="121">
        <v>0.98939752865100195</v>
      </c>
      <c r="G10" s="195">
        <v>5340</v>
      </c>
      <c r="H10" s="123">
        <v>2.7051530100588538E-2</v>
      </c>
      <c r="I10" s="124">
        <v>0.69269346928597164</v>
      </c>
      <c r="J10" s="197">
        <v>100</v>
      </c>
      <c r="K10" s="195">
        <v>30</v>
      </c>
      <c r="L10" s="196">
        <v>2095</v>
      </c>
      <c r="M10" s="196">
        <v>2340</v>
      </c>
      <c r="N10" s="196">
        <v>1755</v>
      </c>
      <c r="O10" s="196">
        <v>1080</v>
      </c>
      <c r="P10" s="196">
        <v>1085</v>
      </c>
      <c r="Q10" s="196">
        <v>1000</v>
      </c>
      <c r="R10" s="196">
        <v>425</v>
      </c>
      <c r="S10" s="196">
        <v>2980</v>
      </c>
      <c r="T10" s="197">
        <v>12790</v>
      </c>
      <c r="U10" s="122">
        <v>30</v>
      </c>
      <c r="V10" s="128">
        <v>30</v>
      </c>
      <c r="W10" s="128">
        <v>280</v>
      </c>
      <c r="X10" s="128">
        <v>180</v>
      </c>
      <c r="Y10" s="128">
        <v>11080</v>
      </c>
      <c r="Z10" s="128">
        <v>1730</v>
      </c>
      <c r="AA10" s="128">
        <v>1395</v>
      </c>
      <c r="AB10" s="128" t="s">
        <v>355</v>
      </c>
      <c r="AC10" s="129">
        <v>602700</v>
      </c>
      <c r="AD10" s="130">
        <v>355100</v>
      </c>
      <c r="AE10" s="131">
        <v>252800</v>
      </c>
    </row>
    <row r="11" spans="1:32" ht="15" customHeight="1">
      <c r="A11" s="117" t="s">
        <v>10</v>
      </c>
      <c r="B11" s="117" t="s">
        <v>382</v>
      </c>
      <c r="C11" s="118" t="s">
        <v>4</v>
      </c>
      <c r="D11" s="119" t="s">
        <v>363</v>
      </c>
      <c r="E11" s="120">
        <v>235362</v>
      </c>
      <c r="F11" s="121">
        <v>1</v>
      </c>
      <c r="G11" s="195">
        <v>5005</v>
      </c>
      <c r="H11" s="123">
        <v>2.8059852051109616E-2</v>
      </c>
      <c r="I11" s="124">
        <v>0.69339686210749174</v>
      </c>
      <c r="J11" s="197">
        <v>319</v>
      </c>
      <c r="K11" s="195">
        <v>20</v>
      </c>
      <c r="L11" s="196">
        <v>3120</v>
      </c>
      <c r="M11" s="196">
        <v>7700</v>
      </c>
      <c r="N11" s="196">
        <v>955</v>
      </c>
      <c r="O11" s="196">
        <v>3305</v>
      </c>
      <c r="P11" s="196">
        <v>1635</v>
      </c>
      <c r="Q11" s="196">
        <v>1820</v>
      </c>
      <c r="R11" s="196">
        <v>650</v>
      </c>
      <c r="S11" s="196">
        <v>5990</v>
      </c>
      <c r="T11" s="197">
        <v>25195</v>
      </c>
      <c r="U11" s="122">
        <v>140</v>
      </c>
      <c r="V11" s="128">
        <v>100</v>
      </c>
      <c r="W11" s="128">
        <v>790</v>
      </c>
      <c r="X11" s="128">
        <v>445</v>
      </c>
      <c r="Y11" s="128">
        <v>20655</v>
      </c>
      <c r="Z11" s="128">
        <v>2965</v>
      </c>
      <c r="AA11" s="128">
        <v>3610</v>
      </c>
      <c r="AB11" s="128">
        <v>10</v>
      </c>
      <c r="AC11" s="129">
        <v>3408900</v>
      </c>
      <c r="AD11" s="130">
        <v>2188400</v>
      </c>
      <c r="AE11" s="131">
        <v>700700</v>
      </c>
    </row>
    <row r="12" spans="1:32">
      <c r="A12" s="117" t="s">
        <v>11</v>
      </c>
      <c r="B12" s="117" t="s">
        <v>383</v>
      </c>
      <c r="C12" s="118" t="s">
        <v>4</v>
      </c>
      <c r="D12" s="119" t="s">
        <v>363</v>
      </c>
      <c r="E12" s="120">
        <v>345562</v>
      </c>
      <c r="F12" s="121">
        <v>1</v>
      </c>
      <c r="G12" s="195">
        <v>9920</v>
      </c>
      <c r="H12" s="123">
        <v>4.349122545451356E-2</v>
      </c>
      <c r="I12" s="124">
        <v>0.8428700318153759</v>
      </c>
      <c r="J12" s="197">
        <v>142</v>
      </c>
      <c r="K12" s="195">
        <v>15</v>
      </c>
      <c r="L12" s="196">
        <v>2410</v>
      </c>
      <c r="M12" s="196">
        <v>2155</v>
      </c>
      <c r="N12" s="196">
        <v>1450</v>
      </c>
      <c r="O12" s="196">
        <v>1110</v>
      </c>
      <c r="P12" s="196">
        <v>1240</v>
      </c>
      <c r="Q12" s="196">
        <v>955</v>
      </c>
      <c r="R12" s="196">
        <v>430</v>
      </c>
      <c r="S12" s="196">
        <v>2960</v>
      </c>
      <c r="T12" s="197">
        <v>12730</v>
      </c>
      <c r="U12" s="122">
        <v>45</v>
      </c>
      <c r="V12" s="128">
        <v>40</v>
      </c>
      <c r="W12" s="128">
        <v>325</v>
      </c>
      <c r="X12" s="128">
        <v>235</v>
      </c>
      <c r="Y12" s="128">
        <v>11060</v>
      </c>
      <c r="Z12" s="128">
        <v>1875</v>
      </c>
      <c r="AA12" s="128">
        <v>1300</v>
      </c>
      <c r="AB12" s="128" t="s">
        <v>355</v>
      </c>
      <c r="AC12" s="129">
        <v>491000</v>
      </c>
      <c r="AD12" s="130">
        <v>304200</v>
      </c>
      <c r="AE12" s="131">
        <v>204000</v>
      </c>
    </row>
    <row r="13" spans="1:32" ht="15" customHeight="1">
      <c r="A13" s="117" t="s">
        <v>12</v>
      </c>
      <c r="B13" s="117" t="s">
        <v>384</v>
      </c>
      <c r="C13" s="118" t="s">
        <v>4</v>
      </c>
      <c r="D13" s="119" t="s">
        <v>363</v>
      </c>
      <c r="E13" s="120">
        <v>318516</v>
      </c>
      <c r="F13" s="121">
        <v>1</v>
      </c>
      <c r="G13" s="195">
        <v>8935</v>
      </c>
      <c r="H13" s="123">
        <v>4.0405913236950045E-2</v>
      </c>
      <c r="I13" s="124">
        <v>0.79680250864273683</v>
      </c>
      <c r="J13" s="197">
        <v>124</v>
      </c>
      <c r="K13" s="195">
        <v>15</v>
      </c>
      <c r="L13" s="196">
        <v>2910</v>
      </c>
      <c r="M13" s="196">
        <v>2265</v>
      </c>
      <c r="N13" s="196">
        <v>1450</v>
      </c>
      <c r="O13" s="196">
        <v>1335</v>
      </c>
      <c r="P13" s="196">
        <v>1065</v>
      </c>
      <c r="Q13" s="196">
        <v>1085</v>
      </c>
      <c r="R13" s="196">
        <v>610</v>
      </c>
      <c r="S13" s="196">
        <v>3640</v>
      </c>
      <c r="T13" s="197">
        <v>14370</v>
      </c>
      <c r="U13" s="122">
        <v>45</v>
      </c>
      <c r="V13" s="128">
        <v>35</v>
      </c>
      <c r="W13" s="128">
        <v>315</v>
      </c>
      <c r="X13" s="128">
        <v>200</v>
      </c>
      <c r="Y13" s="128">
        <v>12545</v>
      </c>
      <c r="Z13" s="128">
        <v>1560</v>
      </c>
      <c r="AA13" s="128">
        <v>1460</v>
      </c>
      <c r="AB13" s="128" t="s">
        <v>355</v>
      </c>
      <c r="AC13" s="129">
        <v>1083800</v>
      </c>
      <c r="AD13" s="130">
        <v>512500</v>
      </c>
      <c r="AE13" s="131">
        <v>349500</v>
      </c>
    </row>
    <row r="14" spans="1:32">
      <c r="A14" s="117" t="s">
        <v>13</v>
      </c>
      <c r="B14" s="117" t="s">
        <v>385</v>
      </c>
      <c r="C14" s="118" t="s">
        <v>4</v>
      </c>
      <c r="D14" s="119" t="s">
        <v>363</v>
      </c>
      <c r="E14" s="120">
        <v>294927</v>
      </c>
      <c r="F14" s="121">
        <v>1</v>
      </c>
      <c r="G14" s="195">
        <v>9945</v>
      </c>
      <c r="H14" s="123">
        <v>5.2005772609386762E-2</v>
      </c>
      <c r="I14" s="124">
        <v>0.84654814992567706</v>
      </c>
      <c r="J14" s="197">
        <v>127</v>
      </c>
      <c r="K14" s="195">
        <v>15</v>
      </c>
      <c r="L14" s="196">
        <v>2225</v>
      </c>
      <c r="M14" s="196">
        <v>1465</v>
      </c>
      <c r="N14" s="196">
        <v>1290</v>
      </c>
      <c r="O14" s="196">
        <v>900</v>
      </c>
      <c r="P14" s="196">
        <v>955</v>
      </c>
      <c r="Q14" s="196">
        <v>760</v>
      </c>
      <c r="R14" s="196">
        <v>475</v>
      </c>
      <c r="S14" s="196">
        <v>2365</v>
      </c>
      <c r="T14" s="197">
        <v>10455</v>
      </c>
      <c r="U14" s="122">
        <v>40</v>
      </c>
      <c r="V14" s="128">
        <v>30</v>
      </c>
      <c r="W14" s="128">
        <v>285</v>
      </c>
      <c r="X14" s="128">
        <v>225</v>
      </c>
      <c r="Y14" s="128">
        <v>9150</v>
      </c>
      <c r="Z14" s="128">
        <v>1315</v>
      </c>
      <c r="AA14" s="128">
        <v>985</v>
      </c>
      <c r="AB14" s="128" t="s">
        <v>355</v>
      </c>
      <c r="AC14" s="129">
        <v>705900</v>
      </c>
      <c r="AD14" s="130">
        <v>418100</v>
      </c>
      <c r="AE14" s="131">
        <v>250300</v>
      </c>
    </row>
    <row r="15" spans="1:32" ht="15" customHeight="1">
      <c r="A15" s="117" t="s">
        <v>14</v>
      </c>
      <c r="B15" s="117" t="s">
        <v>386</v>
      </c>
      <c r="C15" s="118" t="s">
        <v>4</v>
      </c>
      <c r="D15" s="119" t="s">
        <v>363</v>
      </c>
      <c r="E15" s="120">
        <v>228509</v>
      </c>
      <c r="F15" s="121">
        <v>1</v>
      </c>
      <c r="G15" s="195">
        <v>7855</v>
      </c>
      <c r="H15" s="123">
        <v>5.1081597877128397E-2</v>
      </c>
      <c r="I15" s="124">
        <v>0.49444088090656402</v>
      </c>
      <c r="J15" s="197">
        <v>37</v>
      </c>
      <c r="K15" s="195">
        <v>5</v>
      </c>
      <c r="L15" s="196">
        <v>1335</v>
      </c>
      <c r="M15" s="196">
        <v>1190</v>
      </c>
      <c r="N15" s="196">
        <v>745</v>
      </c>
      <c r="O15" s="196">
        <v>870</v>
      </c>
      <c r="P15" s="196">
        <v>880</v>
      </c>
      <c r="Q15" s="196">
        <v>560</v>
      </c>
      <c r="R15" s="196">
        <v>300</v>
      </c>
      <c r="S15" s="196">
        <v>1720</v>
      </c>
      <c r="T15" s="197">
        <v>7600</v>
      </c>
      <c r="U15" s="122">
        <v>30</v>
      </c>
      <c r="V15" s="128">
        <v>30</v>
      </c>
      <c r="W15" s="128">
        <v>220</v>
      </c>
      <c r="X15" s="128">
        <v>170</v>
      </c>
      <c r="Y15" s="128">
        <v>6585</v>
      </c>
      <c r="Z15" s="128">
        <v>1245</v>
      </c>
      <c r="AA15" s="128">
        <v>765</v>
      </c>
      <c r="AB15" s="128" t="s">
        <v>355</v>
      </c>
      <c r="AC15" s="129">
        <v>753200</v>
      </c>
      <c r="AD15" s="130">
        <v>359500</v>
      </c>
      <c r="AE15" s="131">
        <v>275500</v>
      </c>
    </row>
    <row r="16" spans="1:32">
      <c r="A16" s="117" t="s">
        <v>15</v>
      </c>
      <c r="B16" s="117" t="s">
        <v>387</v>
      </c>
      <c r="C16" s="118" t="s">
        <v>4</v>
      </c>
      <c r="D16" s="119" t="s">
        <v>363</v>
      </c>
      <c r="E16" s="120">
        <v>219228</v>
      </c>
      <c r="F16" s="121">
        <v>1</v>
      </c>
      <c r="G16" s="195">
        <v>10030</v>
      </c>
      <c r="H16" s="123">
        <v>6.5485985946764885E-2</v>
      </c>
      <c r="I16" s="124">
        <v>0.63421405322611524</v>
      </c>
      <c r="J16" s="197">
        <v>106</v>
      </c>
      <c r="K16" s="195">
        <v>5</v>
      </c>
      <c r="L16" s="196">
        <v>1690</v>
      </c>
      <c r="M16" s="196">
        <v>2585</v>
      </c>
      <c r="N16" s="196">
        <v>615</v>
      </c>
      <c r="O16" s="196">
        <v>1535</v>
      </c>
      <c r="P16" s="196">
        <v>880</v>
      </c>
      <c r="Q16" s="196">
        <v>790</v>
      </c>
      <c r="R16" s="196">
        <v>535</v>
      </c>
      <c r="S16" s="196">
        <v>3175</v>
      </c>
      <c r="T16" s="197">
        <v>11815</v>
      </c>
      <c r="U16" s="122">
        <v>35</v>
      </c>
      <c r="V16" s="128">
        <v>25</v>
      </c>
      <c r="W16" s="128">
        <v>220</v>
      </c>
      <c r="X16" s="128">
        <v>135</v>
      </c>
      <c r="Y16" s="128">
        <v>10220</v>
      </c>
      <c r="Z16" s="128">
        <v>1025</v>
      </c>
      <c r="AA16" s="128">
        <v>1340</v>
      </c>
      <c r="AB16" s="128" t="s">
        <v>355</v>
      </c>
      <c r="AC16" s="129" t="s">
        <v>355</v>
      </c>
      <c r="AD16" s="130">
        <v>791200</v>
      </c>
      <c r="AE16" s="131">
        <v>383900</v>
      </c>
    </row>
    <row r="17" spans="1:31" ht="15" customHeight="1">
      <c r="A17" s="117" t="s">
        <v>16</v>
      </c>
      <c r="B17" s="117" t="s">
        <v>388</v>
      </c>
      <c r="C17" s="118" t="s">
        <v>4</v>
      </c>
      <c r="D17" s="119" t="s">
        <v>363</v>
      </c>
      <c r="E17" s="120">
        <v>169705</v>
      </c>
      <c r="F17" s="121">
        <v>1</v>
      </c>
      <c r="G17" s="195">
        <v>4975</v>
      </c>
      <c r="H17" s="123">
        <v>4.0399938271103567E-2</v>
      </c>
      <c r="I17" s="124">
        <v>0.92507524156502452</v>
      </c>
      <c r="J17" s="197">
        <v>146</v>
      </c>
      <c r="K17" s="195">
        <v>10</v>
      </c>
      <c r="L17" s="196">
        <v>1955</v>
      </c>
      <c r="M17" s="196">
        <v>2730</v>
      </c>
      <c r="N17" s="196">
        <v>630</v>
      </c>
      <c r="O17" s="196">
        <v>1505</v>
      </c>
      <c r="P17" s="196">
        <v>825</v>
      </c>
      <c r="Q17" s="196">
        <v>1010</v>
      </c>
      <c r="R17" s="196">
        <v>285</v>
      </c>
      <c r="S17" s="196">
        <v>3080</v>
      </c>
      <c r="T17" s="197">
        <v>12040</v>
      </c>
      <c r="U17" s="122">
        <v>60</v>
      </c>
      <c r="V17" s="128">
        <v>45</v>
      </c>
      <c r="W17" s="128">
        <v>315</v>
      </c>
      <c r="X17" s="128">
        <v>205</v>
      </c>
      <c r="Y17" s="128">
        <v>10520</v>
      </c>
      <c r="Z17" s="128">
        <v>1700</v>
      </c>
      <c r="AA17" s="128">
        <v>1145</v>
      </c>
      <c r="AB17" s="128" t="s">
        <v>355</v>
      </c>
      <c r="AC17" s="129">
        <v>785300</v>
      </c>
      <c r="AD17" s="130">
        <v>1517900</v>
      </c>
      <c r="AE17" s="131">
        <v>682400</v>
      </c>
    </row>
    <row r="18" spans="1:31">
      <c r="A18" s="117" t="s">
        <v>17</v>
      </c>
      <c r="B18" s="117" t="s">
        <v>389</v>
      </c>
      <c r="C18" s="118" t="s">
        <v>4</v>
      </c>
      <c r="D18" s="119" t="s">
        <v>363</v>
      </c>
      <c r="E18" s="120">
        <v>224996</v>
      </c>
      <c r="F18" s="121">
        <v>1</v>
      </c>
      <c r="G18" s="195">
        <v>9600</v>
      </c>
      <c r="H18" s="123">
        <v>6.0496269785260612E-2</v>
      </c>
      <c r="I18" s="124">
        <v>0.83439111639756069</v>
      </c>
      <c r="J18" s="197">
        <v>94</v>
      </c>
      <c r="K18" s="195">
        <v>5</v>
      </c>
      <c r="L18" s="196">
        <v>1910</v>
      </c>
      <c r="M18" s="196">
        <v>1665</v>
      </c>
      <c r="N18" s="196">
        <v>670</v>
      </c>
      <c r="O18" s="196">
        <v>1240</v>
      </c>
      <c r="P18" s="196">
        <v>830</v>
      </c>
      <c r="Q18" s="196">
        <v>625</v>
      </c>
      <c r="R18" s="196">
        <v>430</v>
      </c>
      <c r="S18" s="196">
        <v>2315</v>
      </c>
      <c r="T18" s="197">
        <v>9690</v>
      </c>
      <c r="U18" s="122">
        <v>20</v>
      </c>
      <c r="V18" s="128">
        <v>20</v>
      </c>
      <c r="W18" s="128">
        <v>170</v>
      </c>
      <c r="X18" s="128">
        <v>125</v>
      </c>
      <c r="Y18" s="128">
        <v>8220</v>
      </c>
      <c r="Z18" s="128">
        <v>1065</v>
      </c>
      <c r="AA18" s="128">
        <v>1280</v>
      </c>
      <c r="AB18" s="128" t="s">
        <v>355</v>
      </c>
      <c r="AC18" s="129">
        <v>2309700</v>
      </c>
      <c r="AD18" s="130">
        <v>812400</v>
      </c>
      <c r="AE18" s="131">
        <v>384200</v>
      </c>
    </row>
    <row r="19" spans="1:31" ht="15" customHeight="1">
      <c r="A19" s="117" t="s">
        <v>18</v>
      </c>
      <c r="B19" s="117" t="s">
        <v>390</v>
      </c>
      <c r="C19" s="118" t="s">
        <v>4</v>
      </c>
      <c r="D19" s="119" t="s">
        <v>363</v>
      </c>
      <c r="E19" s="120">
        <v>230057</v>
      </c>
      <c r="F19" s="121">
        <v>1</v>
      </c>
      <c r="G19" s="195">
        <v>3830</v>
      </c>
      <c r="H19" s="123">
        <v>2.500114205164684E-2</v>
      </c>
      <c r="I19" s="124">
        <v>0.79891111374127122</v>
      </c>
      <c r="J19" s="197">
        <v>189</v>
      </c>
      <c r="K19" s="195">
        <v>10</v>
      </c>
      <c r="L19" s="196">
        <v>2095</v>
      </c>
      <c r="M19" s="196">
        <v>2160</v>
      </c>
      <c r="N19" s="196">
        <v>1245</v>
      </c>
      <c r="O19" s="196">
        <v>730</v>
      </c>
      <c r="P19" s="196">
        <v>850</v>
      </c>
      <c r="Q19" s="196">
        <v>765</v>
      </c>
      <c r="R19" s="196">
        <v>275</v>
      </c>
      <c r="S19" s="196">
        <v>3000</v>
      </c>
      <c r="T19" s="197">
        <v>11130</v>
      </c>
      <c r="U19" s="122">
        <v>20</v>
      </c>
      <c r="V19" s="128">
        <v>15</v>
      </c>
      <c r="W19" s="128">
        <v>180</v>
      </c>
      <c r="X19" s="128">
        <v>120</v>
      </c>
      <c r="Y19" s="128">
        <v>9975</v>
      </c>
      <c r="Z19" s="128">
        <v>1155</v>
      </c>
      <c r="AA19" s="128">
        <v>960</v>
      </c>
      <c r="AB19" s="128" t="s">
        <v>355</v>
      </c>
      <c r="AC19" s="129">
        <v>711700</v>
      </c>
      <c r="AD19" s="130">
        <v>392800</v>
      </c>
      <c r="AE19" s="131">
        <v>265200</v>
      </c>
    </row>
    <row r="20" spans="1:31">
      <c r="A20" s="117" t="s">
        <v>19</v>
      </c>
      <c r="B20" s="117" t="s">
        <v>391</v>
      </c>
      <c r="C20" s="118" t="s">
        <v>4</v>
      </c>
      <c r="D20" s="119" t="s">
        <v>363</v>
      </c>
      <c r="E20" s="120">
        <v>236137</v>
      </c>
      <c r="F20" s="121">
        <v>1</v>
      </c>
      <c r="G20" s="195">
        <v>5450</v>
      </c>
      <c r="H20" s="123">
        <v>3.6305851311914501E-2</v>
      </c>
      <c r="I20" s="124">
        <v>1.2758143749701913</v>
      </c>
      <c r="J20" s="197">
        <v>107</v>
      </c>
      <c r="K20" s="195">
        <v>20</v>
      </c>
      <c r="L20" s="196">
        <v>1560</v>
      </c>
      <c r="M20" s="196">
        <v>895</v>
      </c>
      <c r="N20" s="196">
        <v>1545</v>
      </c>
      <c r="O20" s="196">
        <v>630</v>
      </c>
      <c r="P20" s="196">
        <v>660</v>
      </c>
      <c r="Q20" s="196">
        <v>605</v>
      </c>
      <c r="R20" s="196">
        <v>350</v>
      </c>
      <c r="S20" s="196">
        <v>1570</v>
      </c>
      <c r="T20" s="197">
        <v>7835</v>
      </c>
      <c r="U20" s="122">
        <v>25</v>
      </c>
      <c r="V20" s="128">
        <v>20</v>
      </c>
      <c r="W20" s="128">
        <v>205</v>
      </c>
      <c r="X20" s="128">
        <v>150</v>
      </c>
      <c r="Y20" s="128">
        <v>6735</v>
      </c>
      <c r="Z20" s="128">
        <v>1160</v>
      </c>
      <c r="AA20" s="128">
        <v>875</v>
      </c>
      <c r="AB20" s="128" t="s">
        <v>355</v>
      </c>
      <c r="AC20" s="129">
        <v>423100</v>
      </c>
      <c r="AD20" s="130">
        <v>272500</v>
      </c>
      <c r="AE20" s="131">
        <v>191800</v>
      </c>
    </row>
    <row r="21" spans="1:31" ht="15" customHeight="1">
      <c r="A21" s="117" t="s">
        <v>20</v>
      </c>
      <c r="B21" s="117" t="s">
        <v>392</v>
      </c>
      <c r="C21" s="118" t="s">
        <v>4</v>
      </c>
      <c r="D21" s="119" t="s">
        <v>363</v>
      </c>
      <c r="E21" s="120">
        <v>258552</v>
      </c>
      <c r="F21" s="121">
        <v>0.97158360702556046</v>
      </c>
      <c r="G21" s="195">
        <v>5060</v>
      </c>
      <c r="H21" s="123">
        <v>2.94088592663184E-2</v>
      </c>
      <c r="I21" s="124">
        <v>0.74892640602965421</v>
      </c>
      <c r="J21" s="197">
        <v>94</v>
      </c>
      <c r="K21" s="195">
        <v>20</v>
      </c>
      <c r="L21" s="196">
        <v>2255</v>
      </c>
      <c r="M21" s="196">
        <v>1485</v>
      </c>
      <c r="N21" s="196">
        <v>1245</v>
      </c>
      <c r="O21" s="196">
        <v>950</v>
      </c>
      <c r="P21" s="196">
        <v>775</v>
      </c>
      <c r="Q21" s="196">
        <v>965</v>
      </c>
      <c r="R21" s="196">
        <v>485</v>
      </c>
      <c r="S21" s="196">
        <v>2930</v>
      </c>
      <c r="T21" s="197">
        <v>11110</v>
      </c>
      <c r="U21" s="122">
        <v>95</v>
      </c>
      <c r="V21" s="128">
        <v>70</v>
      </c>
      <c r="W21" s="128">
        <v>420</v>
      </c>
      <c r="X21" s="128">
        <v>305</v>
      </c>
      <c r="Y21" s="128">
        <v>9560</v>
      </c>
      <c r="Z21" s="128">
        <v>1995</v>
      </c>
      <c r="AA21" s="128">
        <v>1040</v>
      </c>
      <c r="AB21" s="128" t="s">
        <v>355</v>
      </c>
      <c r="AC21" s="129">
        <v>556900</v>
      </c>
      <c r="AD21" s="130">
        <v>314400</v>
      </c>
      <c r="AE21" s="131">
        <v>237700</v>
      </c>
    </row>
    <row r="22" spans="1:31">
      <c r="A22" s="117" t="s">
        <v>21</v>
      </c>
      <c r="B22" s="117" t="s">
        <v>393</v>
      </c>
      <c r="C22" s="118" t="s">
        <v>4</v>
      </c>
      <c r="D22" s="119" t="s">
        <v>363</v>
      </c>
      <c r="E22" s="120">
        <v>236760</v>
      </c>
      <c r="F22" s="121">
        <v>1</v>
      </c>
      <c r="G22" s="195">
        <v>5165</v>
      </c>
      <c r="H22" s="123">
        <v>3.1226770292565889E-2</v>
      </c>
      <c r="I22" s="124">
        <v>0.84793932108946224</v>
      </c>
      <c r="J22" s="197">
        <v>91</v>
      </c>
      <c r="K22" s="195">
        <v>15</v>
      </c>
      <c r="L22" s="196">
        <v>2000</v>
      </c>
      <c r="M22" s="196">
        <v>1865</v>
      </c>
      <c r="N22" s="196">
        <v>805</v>
      </c>
      <c r="O22" s="196">
        <v>1115</v>
      </c>
      <c r="P22" s="196">
        <v>860</v>
      </c>
      <c r="Q22" s="196">
        <v>910</v>
      </c>
      <c r="R22" s="196">
        <v>340</v>
      </c>
      <c r="S22" s="196">
        <v>3495</v>
      </c>
      <c r="T22" s="197">
        <v>11405</v>
      </c>
      <c r="U22" s="122">
        <v>70</v>
      </c>
      <c r="V22" s="128">
        <v>55</v>
      </c>
      <c r="W22" s="128">
        <v>355</v>
      </c>
      <c r="X22" s="128">
        <v>260</v>
      </c>
      <c r="Y22" s="128">
        <v>9890</v>
      </c>
      <c r="Z22" s="128">
        <v>1625</v>
      </c>
      <c r="AA22" s="128">
        <v>1090</v>
      </c>
      <c r="AB22" s="128" t="s">
        <v>355</v>
      </c>
      <c r="AC22" s="129">
        <v>615500</v>
      </c>
      <c r="AD22" s="130">
        <v>432200</v>
      </c>
      <c r="AE22" s="131">
        <v>333000</v>
      </c>
    </row>
    <row r="23" spans="1:31">
      <c r="A23" s="117" t="s">
        <v>22</v>
      </c>
      <c r="B23" s="117" t="s">
        <v>394</v>
      </c>
      <c r="C23" s="118" t="s">
        <v>4</v>
      </c>
      <c r="D23" s="119" t="s">
        <v>363</v>
      </c>
      <c r="E23" s="120">
        <v>194080</v>
      </c>
      <c r="F23" s="121">
        <v>1</v>
      </c>
      <c r="G23" s="195">
        <v>6860</v>
      </c>
      <c r="H23" s="123">
        <v>4.6830846518231335E-2</v>
      </c>
      <c r="I23" s="124">
        <v>0.65139067233490833</v>
      </c>
      <c r="J23" s="197">
        <v>209</v>
      </c>
      <c r="K23" s="195">
        <v>20</v>
      </c>
      <c r="L23" s="196">
        <v>1795</v>
      </c>
      <c r="M23" s="196">
        <v>3500</v>
      </c>
      <c r="N23" s="196">
        <v>650</v>
      </c>
      <c r="O23" s="196">
        <v>1980</v>
      </c>
      <c r="P23" s="196">
        <v>1060</v>
      </c>
      <c r="Q23" s="196">
        <v>1125</v>
      </c>
      <c r="R23" s="196">
        <v>415</v>
      </c>
      <c r="S23" s="196">
        <v>3960</v>
      </c>
      <c r="T23" s="197">
        <v>14495</v>
      </c>
      <c r="U23" s="122">
        <v>90</v>
      </c>
      <c r="V23" s="128">
        <v>65</v>
      </c>
      <c r="W23" s="128">
        <v>475</v>
      </c>
      <c r="X23" s="128">
        <v>315</v>
      </c>
      <c r="Y23" s="128">
        <v>12580</v>
      </c>
      <c r="Z23" s="128">
        <v>1760</v>
      </c>
      <c r="AA23" s="128">
        <v>1350</v>
      </c>
      <c r="AB23" s="128">
        <v>10</v>
      </c>
      <c r="AC23" s="129">
        <v>1150300</v>
      </c>
      <c r="AD23" s="130">
        <v>1151000</v>
      </c>
      <c r="AE23" s="131">
        <v>522500</v>
      </c>
    </row>
    <row r="24" spans="1:31" ht="15" customHeight="1">
      <c r="A24" s="117" t="s">
        <v>23</v>
      </c>
      <c r="B24" s="117" t="s">
        <v>395</v>
      </c>
      <c r="C24" s="118" t="s">
        <v>4</v>
      </c>
      <c r="D24" s="119" t="s">
        <v>363</v>
      </c>
      <c r="E24" s="120">
        <v>169494</v>
      </c>
      <c r="F24" s="121">
        <v>1</v>
      </c>
      <c r="G24" s="195">
        <v>2960</v>
      </c>
      <c r="H24" s="123">
        <v>2.5197279374835069E-2</v>
      </c>
      <c r="I24" s="124">
        <v>0.66447885872365819</v>
      </c>
      <c r="J24" s="197">
        <v>98</v>
      </c>
      <c r="K24" s="195">
        <v>25</v>
      </c>
      <c r="L24" s="196">
        <v>2395</v>
      </c>
      <c r="M24" s="196">
        <v>2670</v>
      </c>
      <c r="N24" s="196">
        <v>560</v>
      </c>
      <c r="O24" s="196">
        <v>1820</v>
      </c>
      <c r="P24" s="196">
        <v>860</v>
      </c>
      <c r="Q24" s="196">
        <v>1050</v>
      </c>
      <c r="R24" s="196">
        <v>255</v>
      </c>
      <c r="S24" s="196">
        <v>3245</v>
      </c>
      <c r="T24" s="197">
        <v>12885</v>
      </c>
      <c r="U24" s="122">
        <v>40</v>
      </c>
      <c r="V24" s="128">
        <v>30</v>
      </c>
      <c r="W24" s="128">
        <v>270</v>
      </c>
      <c r="X24" s="128">
        <v>165</v>
      </c>
      <c r="Y24" s="128">
        <v>11370</v>
      </c>
      <c r="Z24" s="128">
        <v>2115</v>
      </c>
      <c r="AA24" s="128">
        <v>1205</v>
      </c>
      <c r="AB24" s="128" t="s">
        <v>355</v>
      </c>
      <c r="AC24" s="129">
        <v>5225000</v>
      </c>
      <c r="AD24" s="130">
        <v>5448000</v>
      </c>
      <c r="AE24" s="131">
        <v>1494600</v>
      </c>
    </row>
    <row r="25" spans="1:31">
      <c r="A25" s="117" t="s">
        <v>24</v>
      </c>
      <c r="B25" s="117" t="s">
        <v>396</v>
      </c>
      <c r="C25" s="118" t="s">
        <v>4</v>
      </c>
      <c r="D25" s="119" t="s">
        <v>363</v>
      </c>
      <c r="E25" s="120">
        <v>168955</v>
      </c>
      <c r="F25" s="121">
        <v>1</v>
      </c>
      <c r="G25" s="195">
        <v>1945</v>
      </c>
      <c r="H25" s="123">
        <v>1.642878885243684E-2</v>
      </c>
      <c r="I25" s="124">
        <v>0.72503172013775607</v>
      </c>
      <c r="J25" s="197">
        <v>68</v>
      </c>
      <c r="K25" s="195">
        <v>10</v>
      </c>
      <c r="L25" s="196">
        <v>1360</v>
      </c>
      <c r="M25" s="196">
        <v>1610</v>
      </c>
      <c r="N25" s="196">
        <v>690</v>
      </c>
      <c r="O25" s="196">
        <v>710</v>
      </c>
      <c r="P25" s="196">
        <v>745</v>
      </c>
      <c r="Q25" s="196">
        <v>650</v>
      </c>
      <c r="R25" s="196">
        <v>220</v>
      </c>
      <c r="S25" s="196">
        <v>1970</v>
      </c>
      <c r="T25" s="197">
        <v>7970</v>
      </c>
      <c r="U25" s="122">
        <v>30</v>
      </c>
      <c r="V25" s="128">
        <v>25</v>
      </c>
      <c r="W25" s="128">
        <v>200</v>
      </c>
      <c r="X25" s="128">
        <v>150</v>
      </c>
      <c r="Y25" s="128">
        <v>7010</v>
      </c>
      <c r="Z25" s="128">
        <v>1255</v>
      </c>
      <c r="AA25" s="128">
        <v>730</v>
      </c>
      <c r="AB25" s="128" t="s">
        <v>355</v>
      </c>
      <c r="AC25" s="129">
        <v>827100</v>
      </c>
      <c r="AD25" s="130">
        <v>445500</v>
      </c>
      <c r="AE25" s="131">
        <v>292900</v>
      </c>
    </row>
    <row r="26" spans="1:31" ht="15" customHeight="1">
      <c r="A26" s="117" t="s">
        <v>25</v>
      </c>
      <c r="B26" s="117" t="s">
        <v>397</v>
      </c>
      <c r="C26" s="118" t="s">
        <v>4</v>
      </c>
      <c r="D26" s="119" t="s">
        <v>363</v>
      </c>
      <c r="E26" s="120">
        <v>284484</v>
      </c>
      <c r="F26" s="121">
        <v>1</v>
      </c>
      <c r="G26" s="195">
        <v>11855</v>
      </c>
      <c r="H26" s="123">
        <v>5.5967594974955036E-2</v>
      </c>
      <c r="I26" s="124">
        <v>0.68283553779621153</v>
      </c>
      <c r="J26" s="197">
        <v>81</v>
      </c>
      <c r="K26" s="195">
        <v>5</v>
      </c>
      <c r="L26" s="196">
        <v>1550</v>
      </c>
      <c r="M26" s="196">
        <v>2515</v>
      </c>
      <c r="N26" s="196">
        <v>615</v>
      </c>
      <c r="O26" s="196">
        <v>1610</v>
      </c>
      <c r="P26" s="196">
        <v>1125</v>
      </c>
      <c r="Q26" s="196">
        <v>970</v>
      </c>
      <c r="R26" s="196">
        <v>300</v>
      </c>
      <c r="S26" s="196">
        <v>2905</v>
      </c>
      <c r="T26" s="197">
        <v>11595</v>
      </c>
      <c r="U26" s="122">
        <v>60</v>
      </c>
      <c r="V26" s="128">
        <v>50</v>
      </c>
      <c r="W26" s="128">
        <v>285</v>
      </c>
      <c r="X26" s="128">
        <v>200</v>
      </c>
      <c r="Y26" s="128">
        <v>9910</v>
      </c>
      <c r="Z26" s="128">
        <v>1500</v>
      </c>
      <c r="AA26" s="128">
        <v>1340</v>
      </c>
      <c r="AB26" s="128" t="s">
        <v>355</v>
      </c>
      <c r="AC26" s="129">
        <v>902200</v>
      </c>
      <c r="AD26" s="130">
        <v>667100</v>
      </c>
      <c r="AE26" s="131">
        <v>379600</v>
      </c>
    </row>
    <row r="27" spans="1:31">
      <c r="A27" s="117" t="s">
        <v>26</v>
      </c>
      <c r="B27" s="117" t="s">
        <v>398</v>
      </c>
      <c r="C27" s="118" t="s">
        <v>4</v>
      </c>
      <c r="D27" s="119" t="s">
        <v>363</v>
      </c>
      <c r="E27" s="120">
        <v>266480</v>
      </c>
      <c r="F27" s="121">
        <v>1</v>
      </c>
      <c r="G27" s="195">
        <v>10125</v>
      </c>
      <c r="H27" s="123">
        <v>5.390499816341849E-2</v>
      </c>
      <c r="I27" s="124">
        <v>0.71534413162332022</v>
      </c>
      <c r="J27" s="197">
        <v>56</v>
      </c>
      <c r="K27" s="195" t="s">
        <v>355</v>
      </c>
      <c r="L27" s="196">
        <v>1320</v>
      </c>
      <c r="M27" s="196">
        <v>1340</v>
      </c>
      <c r="N27" s="196">
        <v>705</v>
      </c>
      <c r="O27" s="196">
        <v>930</v>
      </c>
      <c r="P27" s="196">
        <v>885</v>
      </c>
      <c r="Q27" s="196">
        <v>575</v>
      </c>
      <c r="R27" s="196">
        <v>295</v>
      </c>
      <c r="S27" s="196">
        <v>1885</v>
      </c>
      <c r="T27" s="197">
        <v>7940</v>
      </c>
      <c r="U27" s="122">
        <v>25</v>
      </c>
      <c r="V27" s="128">
        <v>20</v>
      </c>
      <c r="W27" s="128">
        <v>170</v>
      </c>
      <c r="X27" s="128">
        <v>130</v>
      </c>
      <c r="Y27" s="128">
        <v>6800</v>
      </c>
      <c r="Z27" s="128">
        <v>1065</v>
      </c>
      <c r="AA27" s="128">
        <v>950</v>
      </c>
      <c r="AB27" s="128" t="s">
        <v>355</v>
      </c>
      <c r="AC27" s="129">
        <v>619200</v>
      </c>
      <c r="AD27" s="130">
        <v>440600</v>
      </c>
      <c r="AE27" s="131">
        <v>265000</v>
      </c>
    </row>
    <row r="28" spans="1:31">
      <c r="A28" s="117" t="s">
        <v>27</v>
      </c>
      <c r="B28" s="117" t="s">
        <v>399</v>
      </c>
      <c r="C28" s="118" t="s">
        <v>4</v>
      </c>
      <c r="D28" s="119" t="s">
        <v>363</v>
      </c>
      <c r="E28" s="120">
        <v>208794</v>
      </c>
      <c r="F28" s="121">
        <v>1</v>
      </c>
      <c r="G28" s="195">
        <v>3900</v>
      </c>
      <c r="H28" s="123">
        <v>2.6751976738604178E-2</v>
      </c>
      <c r="I28" s="124">
        <v>0.68266289095092414</v>
      </c>
      <c r="J28" s="197">
        <v>81</v>
      </c>
      <c r="K28" s="195">
        <v>10</v>
      </c>
      <c r="L28" s="196">
        <v>1520</v>
      </c>
      <c r="M28" s="196">
        <v>2000</v>
      </c>
      <c r="N28" s="196">
        <v>955</v>
      </c>
      <c r="O28" s="196">
        <v>715</v>
      </c>
      <c r="P28" s="196">
        <v>715</v>
      </c>
      <c r="Q28" s="196">
        <v>735</v>
      </c>
      <c r="R28" s="196">
        <v>345</v>
      </c>
      <c r="S28" s="196">
        <v>2245</v>
      </c>
      <c r="T28" s="197">
        <v>9240</v>
      </c>
      <c r="U28" s="122">
        <v>25</v>
      </c>
      <c r="V28" s="128">
        <v>15</v>
      </c>
      <c r="W28" s="128">
        <v>225</v>
      </c>
      <c r="X28" s="128">
        <v>160</v>
      </c>
      <c r="Y28" s="128">
        <v>8200</v>
      </c>
      <c r="Z28" s="128">
        <v>1130</v>
      </c>
      <c r="AA28" s="128">
        <v>790</v>
      </c>
      <c r="AB28" s="128" t="s">
        <v>355</v>
      </c>
      <c r="AC28" s="129">
        <v>1788900</v>
      </c>
      <c r="AD28" s="130">
        <v>700600</v>
      </c>
      <c r="AE28" s="131">
        <v>345000</v>
      </c>
    </row>
    <row r="29" spans="1:31" ht="15" customHeight="1">
      <c r="A29" s="117" t="s">
        <v>28</v>
      </c>
      <c r="B29" s="117" t="s">
        <v>400</v>
      </c>
      <c r="C29" s="118" t="s">
        <v>4</v>
      </c>
      <c r="D29" s="119" t="s">
        <v>363</v>
      </c>
      <c r="E29" s="120">
        <v>240124</v>
      </c>
      <c r="F29" s="121">
        <v>1</v>
      </c>
      <c r="G29" s="195">
        <v>11280</v>
      </c>
      <c r="H29" s="123">
        <v>7.0506970056885665E-2</v>
      </c>
      <c r="I29" s="124">
        <v>0.62638653268954714</v>
      </c>
      <c r="J29" s="197">
        <v>48</v>
      </c>
      <c r="K29" s="195">
        <v>5</v>
      </c>
      <c r="L29" s="196">
        <v>1860</v>
      </c>
      <c r="M29" s="196">
        <v>835</v>
      </c>
      <c r="N29" s="196">
        <v>740</v>
      </c>
      <c r="O29" s="196">
        <v>610</v>
      </c>
      <c r="P29" s="196">
        <v>895</v>
      </c>
      <c r="Q29" s="196">
        <v>540</v>
      </c>
      <c r="R29" s="196">
        <v>255</v>
      </c>
      <c r="S29" s="196">
        <v>1805</v>
      </c>
      <c r="T29" s="197">
        <v>7550</v>
      </c>
      <c r="U29" s="122">
        <v>30</v>
      </c>
      <c r="V29" s="128">
        <v>30</v>
      </c>
      <c r="W29" s="128">
        <v>265</v>
      </c>
      <c r="X29" s="128">
        <v>225</v>
      </c>
      <c r="Y29" s="128">
        <v>6735</v>
      </c>
      <c r="Z29" s="128">
        <v>1245</v>
      </c>
      <c r="AA29" s="128">
        <v>515</v>
      </c>
      <c r="AB29" s="128" t="s">
        <v>355</v>
      </c>
      <c r="AC29" s="129">
        <v>347800</v>
      </c>
      <c r="AD29" s="130">
        <v>256700</v>
      </c>
      <c r="AE29" s="131">
        <v>218000</v>
      </c>
    </row>
    <row r="30" spans="1:31">
      <c r="A30" s="117" t="s">
        <v>29</v>
      </c>
      <c r="B30" s="117" t="s">
        <v>401</v>
      </c>
      <c r="C30" s="118" t="s">
        <v>4</v>
      </c>
      <c r="D30" s="119" t="s">
        <v>363</v>
      </c>
      <c r="E30" s="120">
        <v>270501</v>
      </c>
      <c r="F30" s="121">
        <v>1</v>
      </c>
      <c r="G30" s="195">
        <v>6680</v>
      </c>
      <c r="H30" s="123">
        <v>3.7495159470881063E-2</v>
      </c>
      <c r="I30" s="124">
        <v>0.77858820158582842</v>
      </c>
      <c r="J30" s="197">
        <v>125</v>
      </c>
      <c r="K30" s="195">
        <v>10</v>
      </c>
      <c r="L30" s="196">
        <v>1895</v>
      </c>
      <c r="M30" s="196">
        <v>1585</v>
      </c>
      <c r="N30" s="196">
        <v>1075</v>
      </c>
      <c r="O30" s="196">
        <v>715</v>
      </c>
      <c r="P30" s="196">
        <v>975</v>
      </c>
      <c r="Q30" s="196">
        <v>675</v>
      </c>
      <c r="R30" s="196">
        <v>320</v>
      </c>
      <c r="S30" s="196">
        <v>2660</v>
      </c>
      <c r="T30" s="197">
        <v>9915</v>
      </c>
      <c r="U30" s="122">
        <v>20</v>
      </c>
      <c r="V30" s="128">
        <v>20</v>
      </c>
      <c r="W30" s="128">
        <v>220</v>
      </c>
      <c r="X30" s="128">
        <v>175</v>
      </c>
      <c r="Y30" s="128">
        <v>8855</v>
      </c>
      <c r="Z30" s="128">
        <v>1070</v>
      </c>
      <c r="AA30" s="128">
        <v>820</v>
      </c>
      <c r="AB30" s="128" t="s">
        <v>355</v>
      </c>
      <c r="AC30" s="129">
        <v>612200</v>
      </c>
      <c r="AD30" s="130">
        <v>380100</v>
      </c>
      <c r="AE30" s="131">
        <v>263100</v>
      </c>
    </row>
    <row r="31" spans="1:31" ht="15" customHeight="1">
      <c r="A31" s="117" t="s">
        <v>30</v>
      </c>
      <c r="B31" s="117" t="s">
        <v>402</v>
      </c>
      <c r="C31" s="118" t="s">
        <v>4</v>
      </c>
      <c r="D31" s="119" t="s">
        <v>363</v>
      </c>
      <c r="E31" s="120">
        <v>190920</v>
      </c>
      <c r="F31" s="121">
        <v>1</v>
      </c>
      <c r="G31" s="195">
        <v>2055</v>
      </c>
      <c r="H31" s="123">
        <v>1.5975111802449933E-2</v>
      </c>
      <c r="I31" s="124">
        <v>0.68648802196761671</v>
      </c>
      <c r="J31" s="197">
        <v>87</v>
      </c>
      <c r="K31" s="195">
        <v>15</v>
      </c>
      <c r="L31" s="196">
        <v>1585</v>
      </c>
      <c r="M31" s="196">
        <v>3305</v>
      </c>
      <c r="N31" s="196">
        <v>650</v>
      </c>
      <c r="O31" s="196">
        <v>1380</v>
      </c>
      <c r="P31" s="196">
        <v>880</v>
      </c>
      <c r="Q31" s="196">
        <v>910</v>
      </c>
      <c r="R31" s="196">
        <v>295</v>
      </c>
      <c r="S31" s="196">
        <v>3115</v>
      </c>
      <c r="T31" s="197">
        <v>12135</v>
      </c>
      <c r="U31" s="122">
        <v>25</v>
      </c>
      <c r="V31" s="128">
        <v>15</v>
      </c>
      <c r="W31" s="128">
        <v>170</v>
      </c>
      <c r="X31" s="128">
        <v>125</v>
      </c>
      <c r="Y31" s="128">
        <v>10410</v>
      </c>
      <c r="Z31" s="128">
        <v>1235</v>
      </c>
      <c r="AA31" s="128">
        <v>1525</v>
      </c>
      <c r="AB31" s="128" t="s">
        <v>355</v>
      </c>
      <c r="AC31" s="129">
        <v>1268700</v>
      </c>
      <c r="AD31" s="130">
        <v>796800</v>
      </c>
      <c r="AE31" s="131">
        <v>485500</v>
      </c>
    </row>
    <row r="32" spans="1:31">
      <c r="A32" s="117" t="s">
        <v>31</v>
      </c>
      <c r="B32" s="117" t="s">
        <v>403</v>
      </c>
      <c r="C32" s="118" t="s">
        <v>4</v>
      </c>
      <c r="D32" s="119" t="s">
        <v>363</v>
      </c>
      <c r="E32" s="120">
        <v>287041</v>
      </c>
      <c r="F32" s="121">
        <v>1</v>
      </c>
      <c r="G32" s="195">
        <v>10645</v>
      </c>
      <c r="H32" s="123">
        <v>5.035875945379642E-2</v>
      </c>
      <c r="I32" s="124">
        <v>0.58036398677208123</v>
      </c>
      <c r="J32" s="197">
        <v>106</v>
      </c>
      <c r="K32" s="195">
        <v>15</v>
      </c>
      <c r="L32" s="196">
        <v>1845</v>
      </c>
      <c r="M32" s="196">
        <v>3240</v>
      </c>
      <c r="N32" s="196">
        <v>665</v>
      </c>
      <c r="O32" s="196">
        <v>1670</v>
      </c>
      <c r="P32" s="196">
        <v>1230</v>
      </c>
      <c r="Q32" s="196">
        <v>1490</v>
      </c>
      <c r="R32" s="196">
        <v>395</v>
      </c>
      <c r="S32" s="196">
        <v>3605</v>
      </c>
      <c r="T32" s="197">
        <v>14155</v>
      </c>
      <c r="U32" s="122">
        <v>95</v>
      </c>
      <c r="V32" s="128">
        <v>70</v>
      </c>
      <c r="W32" s="128">
        <v>445</v>
      </c>
      <c r="X32" s="128">
        <v>265</v>
      </c>
      <c r="Y32" s="128">
        <v>12295</v>
      </c>
      <c r="Z32" s="128">
        <v>2020</v>
      </c>
      <c r="AA32" s="128">
        <v>1320</v>
      </c>
      <c r="AB32" s="128" t="s">
        <v>355</v>
      </c>
      <c r="AC32" s="129">
        <v>931100</v>
      </c>
      <c r="AD32" s="130">
        <v>669100</v>
      </c>
      <c r="AE32" s="131">
        <v>387400</v>
      </c>
    </row>
    <row r="33" spans="1:31" ht="15" customHeight="1">
      <c r="A33" s="117" t="s">
        <v>32</v>
      </c>
      <c r="B33" s="117" t="s">
        <v>404</v>
      </c>
      <c r="C33" s="118" t="s">
        <v>4</v>
      </c>
      <c r="D33" s="119" t="s">
        <v>363</v>
      </c>
      <c r="E33" s="120">
        <v>194195</v>
      </c>
      <c r="F33" s="121">
        <v>1</v>
      </c>
      <c r="G33" s="195">
        <v>3425</v>
      </c>
      <c r="H33" s="123">
        <v>2.6648402963700892E-2</v>
      </c>
      <c r="I33" s="124">
        <v>0.74787098019348153</v>
      </c>
      <c r="J33" s="197">
        <v>62</v>
      </c>
      <c r="K33" s="195">
        <v>20</v>
      </c>
      <c r="L33" s="196">
        <v>1245</v>
      </c>
      <c r="M33" s="196">
        <v>1115</v>
      </c>
      <c r="N33" s="196">
        <v>1240</v>
      </c>
      <c r="O33" s="196">
        <v>535</v>
      </c>
      <c r="P33" s="196">
        <v>625</v>
      </c>
      <c r="Q33" s="196">
        <v>560</v>
      </c>
      <c r="R33" s="196">
        <v>295</v>
      </c>
      <c r="S33" s="196">
        <v>1575</v>
      </c>
      <c r="T33" s="197">
        <v>7215</v>
      </c>
      <c r="U33" s="122">
        <v>30</v>
      </c>
      <c r="V33" s="128">
        <v>25</v>
      </c>
      <c r="W33" s="128">
        <v>150</v>
      </c>
      <c r="X33" s="128">
        <v>95</v>
      </c>
      <c r="Y33" s="128">
        <v>6210</v>
      </c>
      <c r="Z33" s="128">
        <v>965</v>
      </c>
      <c r="AA33" s="128">
        <v>820</v>
      </c>
      <c r="AB33" s="128" t="s">
        <v>355</v>
      </c>
      <c r="AC33" s="129">
        <v>536700</v>
      </c>
      <c r="AD33" s="130">
        <v>334100</v>
      </c>
      <c r="AE33" s="131">
        <v>213700</v>
      </c>
    </row>
    <row r="34" spans="1:31">
      <c r="A34" s="117" t="s">
        <v>33</v>
      </c>
      <c r="B34" s="117" t="s">
        <v>405</v>
      </c>
      <c r="C34" s="118" t="s">
        <v>4</v>
      </c>
      <c r="D34" s="119" t="s">
        <v>363</v>
      </c>
      <c r="E34" s="120">
        <v>237896</v>
      </c>
      <c r="F34" s="121">
        <v>1</v>
      </c>
      <c r="G34" s="195">
        <v>10440</v>
      </c>
      <c r="H34" s="123">
        <v>5.981050364327941E-2</v>
      </c>
      <c r="I34" s="124">
        <v>0.84121011899299503</v>
      </c>
      <c r="J34" s="197">
        <v>165</v>
      </c>
      <c r="K34" s="195">
        <v>10</v>
      </c>
      <c r="L34" s="196">
        <v>2145</v>
      </c>
      <c r="M34" s="196">
        <v>2395</v>
      </c>
      <c r="N34" s="196">
        <v>560</v>
      </c>
      <c r="O34" s="196">
        <v>1400</v>
      </c>
      <c r="P34" s="196">
        <v>1005</v>
      </c>
      <c r="Q34" s="196">
        <v>1015</v>
      </c>
      <c r="R34" s="196">
        <v>435</v>
      </c>
      <c r="S34" s="196">
        <v>3975</v>
      </c>
      <c r="T34" s="197">
        <v>12935</v>
      </c>
      <c r="U34" s="122">
        <v>120</v>
      </c>
      <c r="V34" s="128">
        <v>100</v>
      </c>
      <c r="W34" s="128">
        <v>410</v>
      </c>
      <c r="X34" s="128">
        <v>260</v>
      </c>
      <c r="Y34" s="128">
        <v>11575</v>
      </c>
      <c r="Z34" s="128">
        <v>1860</v>
      </c>
      <c r="AA34" s="128">
        <v>825</v>
      </c>
      <c r="AB34" s="128" t="s">
        <v>355</v>
      </c>
      <c r="AC34" s="129" t="s">
        <v>355</v>
      </c>
      <c r="AD34" s="130">
        <v>517100</v>
      </c>
      <c r="AE34" s="131">
        <v>359500</v>
      </c>
    </row>
    <row r="35" spans="1:31" ht="15" customHeight="1">
      <c r="A35" s="117" t="s">
        <v>34</v>
      </c>
      <c r="B35" s="117" t="s">
        <v>406</v>
      </c>
      <c r="C35" s="118" t="s">
        <v>4</v>
      </c>
      <c r="D35" s="119" t="s">
        <v>363</v>
      </c>
      <c r="E35" s="120">
        <v>227145</v>
      </c>
      <c r="F35" s="121">
        <v>1</v>
      </c>
      <c r="G35" s="195">
        <v>9685</v>
      </c>
      <c r="H35" s="123">
        <v>6.3196152766993141E-2</v>
      </c>
      <c r="I35" s="124">
        <v>0.6555534744334145</v>
      </c>
      <c r="J35" s="197">
        <v>56</v>
      </c>
      <c r="K35" s="195">
        <v>10</v>
      </c>
      <c r="L35" s="196">
        <v>1845</v>
      </c>
      <c r="M35" s="196">
        <v>995</v>
      </c>
      <c r="N35" s="196">
        <v>995</v>
      </c>
      <c r="O35" s="196">
        <v>675</v>
      </c>
      <c r="P35" s="196">
        <v>785</v>
      </c>
      <c r="Q35" s="196">
        <v>520</v>
      </c>
      <c r="R35" s="196">
        <v>375</v>
      </c>
      <c r="S35" s="196">
        <v>1530</v>
      </c>
      <c r="T35" s="197">
        <v>7730</v>
      </c>
      <c r="U35" s="122">
        <v>20</v>
      </c>
      <c r="V35" s="128">
        <v>15</v>
      </c>
      <c r="W35" s="128">
        <v>175</v>
      </c>
      <c r="X35" s="128">
        <v>120</v>
      </c>
      <c r="Y35" s="128">
        <v>6650</v>
      </c>
      <c r="Z35" s="128">
        <v>985</v>
      </c>
      <c r="AA35" s="128">
        <v>885</v>
      </c>
      <c r="AB35" s="128" t="s">
        <v>355</v>
      </c>
      <c r="AC35" s="129">
        <v>436800</v>
      </c>
      <c r="AD35" s="130">
        <v>335200</v>
      </c>
      <c r="AE35" s="131">
        <v>241300</v>
      </c>
    </row>
    <row r="36" spans="1:31">
      <c r="A36" s="117" t="s">
        <v>35</v>
      </c>
      <c r="B36" s="117" t="s">
        <v>407</v>
      </c>
      <c r="C36" s="118" t="s">
        <v>4</v>
      </c>
      <c r="D36" s="119" t="s">
        <v>363</v>
      </c>
      <c r="E36" s="120">
        <v>289574</v>
      </c>
      <c r="F36" s="121">
        <v>1</v>
      </c>
      <c r="G36" s="195">
        <v>6500</v>
      </c>
      <c r="H36" s="123">
        <v>3.0254658500716694E-2</v>
      </c>
      <c r="I36" s="124">
        <v>0.55415185080121121</v>
      </c>
      <c r="J36" s="197">
        <v>84</v>
      </c>
      <c r="K36" s="195">
        <v>20</v>
      </c>
      <c r="L36" s="196">
        <v>2255</v>
      </c>
      <c r="M36" s="196">
        <v>3875</v>
      </c>
      <c r="N36" s="196">
        <v>925</v>
      </c>
      <c r="O36" s="196">
        <v>1750</v>
      </c>
      <c r="P36" s="196">
        <v>1155</v>
      </c>
      <c r="Q36" s="196">
        <v>1175</v>
      </c>
      <c r="R36" s="196">
        <v>400</v>
      </c>
      <c r="S36" s="196">
        <v>3880</v>
      </c>
      <c r="T36" s="197">
        <v>15430</v>
      </c>
      <c r="U36" s="122">
        <v>30</v>
      </c>
      <c r="V36" s="128">
        <v>20</v>
      </c>
      <c r="W36" s="128">
        <v>265</v>
      </c>
      <c r="X36" s="128">
        <v>185</v>
      </c>
      <c r="Y36" s="128">
        <v>13475</v>
      </c>
      <c r="Z36" s="128">
        <v>1800</v>
      </c>
      <c r="AA36" s="128">
        <v>1660</v>
      </c>
      <c r="AB36" s="128" t="s">
        <v>355</v>
      </c>
      <c r="AC36" s="129">
        <v>1684200</v>
      </c>
      <c r="AD36" s="130">
        <v>1040100</v>
      </c>
      <c r="AE36" s="131">
        <v>499000</v>
      </c>
    </row>
    <row r="37" spans="1:31" ht="15" customHeight="1">
      <c r="A37" s="117" t="s">
        <v>36</v>
      </c>
      <c r="B37" s="117" t="s">
        <v>408</v>
      </c>
      <c r="C37" s="118" t="s">
        <v>4</v>
      </c>
      <c r="D37" s="119" t="s">
        <v>363</v>
      </c>
      <c r="E37" s="120">
        <v>253112</v>
      </c>
      <c r="F37" s="121">
        <v>1</v>
      </c>
      <c r="G37" s="195">
        <v>4705</v>
      </c>
      <c r="H37" s="123">
        <v>2.4374572512280555E-2</v>
      </c>
      <c r="I37" s="124">
        <v>0.97177654609101527</v>
      </c>
      <c r="J37" s="197">
        <v>1066</v>
      </c>
      <c r="K37" s="195">
        <v>75</v>
      </c>
      <c r="L37" s="196">
        <v>5960</v>
      </c>
      <c r="M37" s="196">
        <v>10625</v>
      </c>
      <c r="N37" s="196">
        <v>2515</v>
      </c>
      <c r="O37" s="196">
        <v>6230</v>
      </c>
      <c r="P37" s="196">
        <v>2600</v>
      </c>
      <c r="Q37" s="196">
        <v>4570</v>
      </c>
      <c r="R37" s="196">
        <v>785</v>
      </c>
      <c r="S37" s="196">
        <v>15160</v>
      </c>
      <c r="T37" s="197">
        <v>48520</v>
      </c>
      <c r="U37" s="122">
        <v>315</v>
      </c>
      <c r="V37" s="128">
        <v>235</v>
      </c>
      <c r="W37" s="128">
        <v>1620</v>
      </c>
      <c r="X37" s="128">
        <v>940</v>
      </c>
      <c r="Y37" s="128">
        <v>42825</v>
      </c>
      <c r="Z37" s="128">
        <v>7060</v>
      </c>
      <c r="AA37" s="128">
        <v>3760</v>
      </c>
      <c r="AB37" s="128">
        <v>35</v>
      </c>
      <c r="AC37" s="129">
        <v>5410600</v>
      </c>
      <c r="AD37" s="130">
        <v>5770000</v>
      </c>
      <c r="AE37" s="131">
        <v>1163000</v>
      </c>
    </row>
    <row r="38" spans="1:31" ht="15" customHeight="1">
      <c r="A38" s="117" t="s">
        <v>37</v>
      </c>
      <c r="B38" s="117" t="s">
        <v>409</v>
      </c>
      <c r="C38" s="118" t="s">
        <v>38</v>
      </c>
      <c r="D38" s="119" t="s">
        <v>363</v>
      </c>
      <c r="E38" s="120">
        <v>256442</v>
      </c>
      <c r="F38" s="121">
        <v>0.96228779850802271</v>
      </c>
      <c r="G38" s="195">
        <v>8525</v>
      </c>
      <c r="H38" s="123">
        <v>5.2504158196266866E-2</v>
      </c>
      <c r="I38" s="124">
        <v>1.3013995753327701</v>
      </c>
      <c r="J38" s="197">
        <v>114</v>
      </c>
      <c r="K38" s="195">
        <v>55</v>
      </c>
      <c r="L38" s="196">
        <v>2145</v>
      </c>
      <c r="M38" s="196">
        <v>1020</v>
      </c>
      <c r="N38" s="196">
        <v>975</v>
      </c>
      <c r="O38" s="196">
        <v>675</v>
      </c>
      <c r="P38" s="196">
        <v>1015</v>
      </c>
      <c r="Q38" s="196">
        <v>545</v>
      </c>
      <c r="R38" s="196">
        <v>640</v>
      </c>
      <c r="S38" s="196">
        <v>1610</v>
      </c>
      <c r="T38" s="197">
        <v>8685</v>
      </c>
      <c r="U38" s="122">
        <v>45</v>
      </c>
      <c r="V38" s="128">
        <v>40</v>
      </c>
      <c r="W38" s="128">
        <v>265</v>
      </c>
      <c r="X38" s="128">
        <v>195</v>
      </c>
      <c r="Y38" s="128">
        <v>7505</v>
      </c>
      <c r="Z38" s="128">
        <v>1670</v>
      </c>
      <c r="AA38" s="128">
        <v>870</v>
      </c>
      <c r="AB38" s="128" t="s">
        <v>355</v>
      </c>
      <c r="AC38" s="129">
        <v>231700</v>
      </c>
      <c r="AD38" s="130">
        <v>127100</v>
      </c>
      <c r="AE38" s="131">
        <v>86500</v>
      </c>
    </row>
    <row r="39" spans="1:31">
      <c r="A39" s="117" t="s">
        <v>39</v>
      </c>
      <c r="B39" s="117" t="s">
        <v>410</v>
      </c>
      <c r="C39" s="118" t="s">
        <v>38</v>
      </c>
      <c r="D39" s="119" t="s">
        <v>363</v>
      </c>
      <c r="E39" s="120">
        <v>177535</v>
      </c>
      <c r="F39" s="121">
        <v>0.96616109668957784</v>
      </c>
      <c r="G39" s="195">
        <v>4665</v>
      </c>
      <c r="H39" s="123">
        <v>4.1158254148910826E-2</v>
      </c>
      <c r="I39" s="124">
        <v>0.89340636808342366</v>
      </c>
      <c r="J39" s="197">
        <v>61</v>
      </c>
      <c r="K39" s="195">
        <v>30</v>
      </c>
      <c r="L39" s="196">
        <v>1455</v>
      </c>
      <c r="M39" s="196">
        <v>815</v>
      </c>
      <c r="N39" s="196">
        <v>665</v>
      </c>
      <c r="O39" s="196">
        <v>520</v>
      </c>
      <c r="P39" s="196">
        <v>585</v>
      </c>
      <c r="Q39" s="196">
        <v>415</v>
      </c>
      <c r="R39" s="196">
        <v>405</v>
      </c>
      <c r="S39" s="196">
        <v>1275</v>
      </c>
      <c r="T39" s="197">
        <v>6160</v>
      </c>
      <c r="U39" s="122">
        <v>20</v>
      </c>
      <c r="V39" s="128">
        <v>20</v>
      </c>
      <c r="W39" s="128">
        <v>175</v>
      </c>
      <c r="X39" s="128">
        <v>125</v>
      </c>
      <c r="Y39" s="128">
        <v>5290</v>
      </c>
      <c r="Z39" s="128">
        <v>915</v>
      </c>
      <c r="AA39" s="128">
        <v>680</v>
      </c>
      <c r="AB39" s="128" t="s">
        <v>355</v>
      </c>
      <c r="AC39" s="129">
        <v>240100</v>
      </c>
      <c r="AD39" s="130">
        <v>137000</v>
      </c>
      <c r="AE39" s="131">
        <v>98300</v>
      </c>
    </row>
    <row r="40" spans="1:31" ht="15" customHeight="1">
      <c r="A40" s="117" t="s">
        <v>40</v>
      </c>
      <c r="B40" s="117" t="s">
        <v>411</v>
      </c>
      <c r="C40" s="118" t="s">
        <v>38</v>
      </c>
      <c r="D40" s="119" t="s">
        <v>363</v>
      </c>
      <c r="E40" s="120">
        <v>498779</v>
      </c>
      <c r="F40" s="121">
        <v>1</v>
      </c>
      <c r="G40" s="195">
        <v>20230</v>
      </c>
      <c r="H40" s="123">
        <v>5.5998781973203411E-2</v>
      </c>
      <c r="I40" s="124">
        <v>1.2042200057593131</v>
      </c>
      <c r="J40" s="197">
        <v>276</v>
      </c>
      <c r="K40" s="195">
        <v>15</v>
      </c>
      <c r="L40" s="196">
        <v>3870</v>
      </c>
      <c r="M40" s="196">
        <v>3265</v>
      </c>
      <c r="N40" s="196">
        <v>935</v>
      </c>
      <c r="O40" s="196">
        <v>1980</v>
      </c>
      <c r="P40" s="196">
        <v>1900</v>
      </c>
      <c r="Q40" s="196">
        <v>1320</v>
      </c>
      <c r="R40" s="196">
        <v>700</v>
      </c>
      <c r="S40" s="196">
        <v>4140</v>
      </c>
      <c r="T40" s="197">
        <v>18120</v>
      </c>
      <c r="U40" s="122">
        <v>160</v>
      </c>
      <c r="V40" s="128">
        <v>140</v>
      </c>
      <c r="W40" s="128">
        <v>795</v>
      </c>
      <c r="X40" s="128">
        <v>625</v>
      </c>
      <c r="Y40" s="128">
        <v>15640</v>
      </c>
      <c r="Z40" s="128">
        <v>4280</v>
      </c>
      <c r="AA40" s="128">
        <v>1525</v>
      </c>
      <c r="AB40" s="128">
        <v>5</v>
      </c>
      <c r="AC40" s="129">
        <v>259300</v>
      </c>
      <c r="AD40" s="130">
        <v>168700</v>
      </c>
      <c r="AE40" s="131">
        <v>128500</v>
      </c>
    </row>
    <row r="41" spans="1:31">
      <c r="A41" s="117" t="s">
        <v>41</v>
      </c>
      <c r="B41" s="117" t="s">
        <v>412</v>
      </c>
      <c r="C41" s="118" t="s">
        <v>38</v>
      </c>
      <c r="D41" s="119" t="s">
        <v>363</v>
      </c>
      <c r="E41" s="120">
        <v>202555</v>
      </c>
      <c r="F41" s="121">
        <v>0.92166391380118395</v>
      </c>
      <c r="G41" s="195">
        <v>7985</v>
      </c>
      <c r="H41" s="123">
        <v>6.2869467337316298E-2</v>
      </c>
      <c r="I41" s="124">
        <v>1.3827491567325219</v>
      </c>
      <c r="J41" s="197">
        <v>66</v>
      </c>
      <c r="K41" s="195">
        <v>30</v>
      </c>
      <c r="L41" s="196">
        <v>1360</v>
      </c>
      <c r="M41" s="196">
        <v>480</v>
      </c>
      <c r="N41" s="196">
        <v>725</v>
      </c>
      <c r="O41" s="196">
        <v>505</v>
      </c>
      <c r="P41" s="196">
        <v>645</v>
      </c>
      <c r="Q41" s="196">
        <v>320</v>
      </c>
      <c r="R41" s="196">
        <v>545</v>
      </c>
      <c r="S41" s="196">
        <v>970</v>
      </c>
      <c r="T41" s="197">
        <v>5585</v>
      </c>
      <c r="U41" s="122">
        <v>30</v>
      </c>
      <c r="V41" s="128">
        <v>25</v>
      </c>
      <c r="W41" s="128">
        <v>200</v>
      </c>
      <c r="X41" s="128">
        <v>145</v>
      </c>
      <c r="Y41" s="128">
        <v>4800</v>
      </c>
      <c r="Z41" s="128">
        <v>1095</v>
      </c>
      <c r="AA41" s="128">
        <v>555</v>
      </c>
      <c r="AB41" s="128" t="s">
        <v>355</v>
      </c>
      <c r="AC41" s="129">
        <v>199200</v>
      </c>
      <c r="AD41" s="130">
        <v>122700</v>
      </c>
      <c r="AE41" s="131">
        <v>79400</v>
      </c>
    </row>
    <row r="42" spans="1:31" ht="15" customHeight="1">
      <c r="A42" s="117" t="s">
        <v>42</v>
      </c>
      <c r="B42" s="117" t="s">
        <v>413</v>
      </c>
      <c r="C42" s="118" t="s">
        <v>38</v>
      </c>
      <c r="D42" s="119" t="s">
        <v>363</v>
      </c>
      <c r="E42" s="120">
        <v>205190</v>
      </c>
      <c r="F42" s="121">
        <v>1</v>
      </c>
      <c r="G42" s="195">
        <v>7540</v>
      </c>
      <c r="H42" s="123">
        <v>5.7505185456320156E-2</v>
      </c>
      <c r="I42" s="124">
        <v>1.058608411125012</v>
      </c>
      <c r="J42" s="197">
        <v>55</v>
      </c>
      <c r="K42" s="195">
        <v>60</v>
      </c>
      <c r="L42" s="196">
        <v>1455</v>
      </c>
      <c r="M42" s="196">
        <v>605</v>
      </c>
      <c r="N42" s="196">
        <v>660</v>
      </c>
      <c r="O42" s="196">
        <v>545</v>
      </c>
      <c r="P42" s="196">
        <v>745</v>
      </c>
      <c r="Q42" s="196">
        <v>375</v>
      </c>
      <c r="R42" s="196">
        <v>585</v>
      </c>
      <c r="S42" s="196">
        <v>1170</v>
      </c>
      <c r="T42" s="197">
        <v>6205</v>
      </c>
      <c r="U42" s="122">
        <v>25</v>
      </c>
      <c r="V42" s="128">
        <v>25</v>
      </c>
      <c r="W42" s="128">
        <v>210</v>
      </c>
      <c r="X42" s="128">
        <v>150</v>
      </c>
      <c r="Y42" s="128">
        <v>5265</v>
      </c>
      <c r="Z42" s="128">
        <v>1205</v>
      </c>
      <c r="AA42" s="128">
        <v>700</v>
      </c>
      <c r="AB42" s="128" t="s">
        <v>355</v>
      </c>
      <c r="AC42" s="129">
        <v>219200</v>
      </c>
      <c r="AD42" s="130">
        <v>123300</v>
      </c>
      <c r="AE42" s="131">
        <v>88100</v>
      </c>
    </row>
    <row r="43" spans="1:31">
      <c r="A43" s="117" t="s">
        <v>43</v>
      </c>
      <c r="B43" s="117" t="s">
        <v>414</v>
      </c>
      <c r="C43" s="118" t="s">
        <v>38</v>
      </c>
      <c r="D43" s="119" t="s">
        <v>363</v>
      </c>
      <c r="E43" s="120">
        <v>228992</v>
      </c>
      <c r="F43" s="121">
        <v>1</v>
      </c>
      <c r="G43" s="195">
        <v>8470</v>
      </c>
      <c r="H43" s="123">
        <v>5.4991204782521209E-2</v>
      </c>
      <c r="I43" s="124">
        <v>1.0501947941956977</v>
      </c>
      <c r="J43" s="197">
        <v>93</v>
      </c>
      <c r="K43" s="195">
        <v>20</v>
      </c>
      <c r="L43" s="196">
        <v>1660</v>
      </c>
      <c r="M43" s="196">
        <v>1045</v>
      </c>
      <c r="N43" s="196">
        <v>815</v>
      </c>
      <c r="O43" s="196">
        <v>625</v>
      </c>
      <c r="P43" s="196">
        <v>775</v>
      </c>
      <c r="Q43" s="196">
        <v>585</v>
      </c>
      <c r="R43" s="196">
        <v>475</v>
      </c>
      <c r="S43" s="196">
        <v>1860</v>
      </c>
      <c r="T43" s="197">
        <v>7860</v>
      </c>
      <c r="U43" s="122">
        <v>55</v>
      </c>
      <c r="V43" s="128">
        <v>45</v>
      </c>
      <c r="W43" s="128">
        <v>295</v>
      </c>
      <c r="X43" s="128">
        <v>220</v>
      </c>
      <c r="Y43" s="128">
        <v>6575</v>
      </c>
      <c r="Z43" s="128">
        <v>1510</v>
      </c>
      <c r="AA43" s="128">
        <v>935</v>
      </c>
      <c r="AB43" s="128" t="s">
        <v>355</v>
      </c>
      <c r="AC43" s="129">
        <v>255700</v>
      </c>
      <c r="AD43" s="130">
        <v>136300</v>
      </c>
      <c r="AE43" s="131">
        <v>104900</v>
      </c>
    </row>
    <row r="44" spans="1:31" ht="15" customHeight="1">
      <c r="A44" s="117" t="s">
        <v>44</v>
      </c>
      <c r="B44" s="117" t="s">
        <v>415</v>
      </c>
      <c r="C44" s="118" t="s">
        <v>38</v>
      </c>
      <c r="D44" s="119" t="s">
        <v>363</v>
      </c>
      <c r="E44" s="120">
        <v>280264</v>
      </c>
      <c r="F44" s="121">
        <v>0.98460889880377311</v>
      </c>
      <c r="G44" s="195">
        <v>6065</v>
      </c>
      <c r="H44" s="123">
        <v>3.3973023234971207E-2</v>
      </c>
      <c r="I44" s="124">
        <v>0.8256192144108081</v>
      </c>
      <c r="J44" s="197">
        <v>132</v>
      </c>
      <c r="K44" s="195">
        <v>55</v>
      </c>
      <c r="L44" s="196">
        <v>2370</v>
      </c>
      <c r="M44" s="196">
        <v>1865</v>
      </c>
      <c r="N44" s="196">
        <v>1135</v>
      </c>
      <c r="O44" s="196">
        <v>860</v>
      </c>
      <c r="P44" s="196">
        <v>1000</v>
      </c>
      <c r="Q44" s="196">
        <v>885</v>
      </c>
      <c r="R44" s="196">
        <v>770</v>
      </c>
      <c r="S44" s="196">
        <v>2425</v>
      </c>
      <c r="T44" s="197">
        <v>11370</v>
      </c>
      <c r="U44" s="122">
        <v>50</v>
      </c>
      <c r="V44" s="128">
        <v>45</v>
      </c>
      <c r="W44" s="128">
        <v>335</v>
      </c>
      <c r="X44" s="128">
        <v>240</v>
      </c>
      <c r="Y44" s="128">
        <v>9805</v>
      </c>
      <c r="Z44" s="128">
        <v>1745</v>
      </c>
      <c r="AA44" s="128">
        <v>1180</v>
      </c>
      <c r="AB44" s="128" t="s">
        <v>355</v>
      </c>
      <c r="AC44" s="129">
        <v>304600</v>
      </c>
      <c r="AD44" s="130">
        <v>180800</v>
      </c>
      <c r="AE44" s="131">
        <v>127700</v>
      </c>
    </row>
    <row r="45" spans="1:31">
      <c r="A45" s="117" t="s">
        <v>45</v>
      </c>
      <c r="B45" s="117" t="s">
        <v>416</v>
      </c>
      <c r="C45" s="118" t="s">
        <v>38</v>
      </c>
      <c r="D45" s="119" t="s">
        <v>363</v>
      </c>
      <c r="E45" s="120">
        <v>215269</v>
      </c>
      <c r="F45" s="121">
        <v>0.99256277607178101</v>
      </c>
      <c r="G45" s="195">
        <v>7155</v>
      </c>
      <c r="H45" s="123">
        <v>5.1385697874784607E-2</v>
      </c>
      <c r="I45" s="124">
        <v>1.0745998529494938</v>
      </c>
      <c r="J45" s="197">
        <v>57</v>
      </c>
      <c r="K45" s="195">
        <v>25</v>
      </c>
      <c r="L45" s="196">
        <v>1475</v>
      </c>
      <c r="M45" s="196">
        <v>650</v>
      </c>
      <c r="N45" s="196">
        <v>720</v>
      </c>
      <c r="O45" s="196">
        <v>575</v>
      </c>
      <c r="P45" s="196">
        <v>585</v>
      </c>
      <c r="Q45" s="196">
        <v>350</v>
      </c>
      <c r="R45" s="196">
        <v>610</v>
      </c>
      <c r="S45" s="196">
        <v>1140</v>
      </c>
      <c r="T45" s="197">
        <v>6135</v>
      </c>
      <c r="U45" s="122">
        <v>25</v>
      </c>
      <c r="V45" s="128">
        <v>20</v>
      </c>
      <c r="W45" s="128">
        <v>190</v>
      </c>
      <c r="X45" s="128">
        <v>130</v>
      </c>
      <c r="Y45" s="128">
        <v>5220</v>
      </c>
      <c r="Z45" s="128">
        <v>1085</v>
      </c>
      <c r="AA45" s="128">
        <v>700</v>
      </c>
      <c r="AB45" s="128" t="s">
        <v>355</v>
      </c>
      <c r="AC45" s="129">
        <v>201100</v>
      </c>
      <c r="AD45" s="130">
        <v>122900</v>
      </c>
      <c r="AE45" s="131">
        <v>93100</v>
      </c>
    </row>
    <row r="46" spans="1:31" ht="15" customHeight="1">
      <c r="A46" s="117" t="s">
        <v>46</v>
      </c>
      <c r="B46" s="117" t="s">
        <v>417</v>
      </c>
      <c r="C46" s="118" t="s">
        <v>38</v>
      </c>
      <c r="D46" s="119" t="s">
        <v>363</v>
      </c>
      <c r="E46" s="120">
        <v>215824</v>
      </c>
      <c r="F46" s="121">
        <v>0.99317555347963937</v>
      </c>
      <c r="G46" s="195">
        <v>4635</v>
      </c>
      <c r="H46" s="123">
        <v>3.3557532887830234E-2</v>
      </c>
      <c r="I46" s="124">
        <v>0.92585265490227109</v>
      </c>
      <c r="J46" s="197">
        <v>117</v>
      </c>
      <c r="K46" s="195">
        <v>25</v>
      </c>
      <c r="L46" s="196">
        <v>2145</v>
      </c>
      <c r="M46" s="196">
        <v>1920</v>
      </c>
      <c r="N46" s="196">
        <v>935</v>
      </c>
      <c r="O46" s="196">
        <v>765</v>
      </c>
      <c r="P46" s="196">
        <v>885</v>
      </c>
      <c r="Q46" s="196">
        <v>835</v>
      </c>
      <c r="R46" s="196">
        <v>500</v>
      </c>
      <c r="S46" s="196">
        <v>3160</v>
      </c>
      <c r="T46" s="197">
        <v>11165</v>
      </c>
      <c r="U46" s="122">
        <v>60</v>
      </c>
      <c r="V46" s="128">
        <v>45</v>
      </c>
      <c r="W46" s="128">
        <v>385</v>
      </c>
      <c r="X46" s="128">
        <v>295</v>
      </c>
      <c r="Y46" s="128">
        <v>9085</v>
      </c>
      <c r="Z46" s="128">
        <v>1950</v>
      </c>
      <c r="AA46" s="128">
        <v>1640</v>
      </c>
      <c r="AB46" s="128">
        <v>5</v>
      </c>
      <c r="AC46" s="129">
        <v>439900</v>
      </c>
      <c r="AD46" s="130">
        <v>230100</v>
      </c>
      <c r="AE46" s="131">
        <v>175800</v>
      </c>
    </row>
    <row r="47" spans="1:31">
      <c r="A47" s="117" t="s">
        <v>47</v>
      </c>
      <c r="B47" s="117" t="s">
        <v>418</v>
      </c>
      <c r="C47" s="118" t="s">
        <v>38</v>
      </c>
      <c r="D47" s="119" t="s">
        <v>363</v>
      </c>
      <c r="E47" s="120">
        <v>290227</v>
      </c>
      <c r="F47" s="121">
        <v>0.94359136086248319</v>
      </c>
      <c r="G47" s="195">
        <v>9225</v>
      </c>
      <c r="H47" s="123">
        <v>4.9127160796259416E-2</v>
      </c>
      <c r="I47" s="124">
        <v>1.6154289953020688</v>
      </c>
      <c r="J47" s="197">
        <v>98</v>
      </c>
      <c r="K47" s="195">
        <v>75</v>
      </c>
      <c r="L47" s="196">
        <v>1910</v>
      </c>
      <c r="M47" s="196">
        <v>930</v>
      </c>
      <c r="N47" s="196">
        <v>1100</v>
      </c>
      <c r="O47" s="196">
        <v>775</v>
      </c>
      <c r="P47" s="196">
        <v>820</v>
      </c>
      <c r="Q47" s="196">
        <v>615</v>
      </c>
      <c r="R47" s="196">
        <v>655</v>
      </c>
      <c r="S47" s="196">
        <v>1610</v>
      </c>
      <c r="T47" s="197">
        <v>8490</v>
      </c>
      <c r="U47" s="122">
        <v>40</v>
      </c>
      <c r="V47" s="128">
        <v>35</v>
      </c>
      <c r="W47" s="128">
        <v>285</v>
      </c>
      <c r="X47" s="128">
        <v>230</v>
      </c>
      <c r="Y47" s="128">
        <v>7320</v>
      </c>
      <c r="Z47" s="128">
        <v>1740</v>
      </c>
      <c r="AA47" s="128">
        <v>845</v>
      </c>
      <c r="AB47" s="128">
        <v>5</v>
      </c>
      <c r="AC47" s="129">
        <v>190400</v>
      </c>
      <c r="AD47" s="130">
        <v>115400</v>
      </c>
      <c r="AE47" s="131">
        <v>83100</v>
      </c>
    </row>
    <row r="48" spans="1:31" ht="15" customHeight="1">
      <c r="A48" s="117" t="s">
        <v>48</v>
      </c>
      <c r="B48" s="117" t="s">
        <v>419</v>
      </c>
      <c r="C48" s="118" t="s">
        <v>38</v>
      </c>
      <c r="D48" s="119" t="s">
        <v>363</v>
      </c>
      <c r="E48" s="120">
        <v>146992</v>
      </c>
      <c r="F48" s="121">
        <v>0.98575605568818903</v>
      </c>
      <c r="G48" s="195">
        <v>5850</v>
      </c>
      <c r="H48" s="123">
        <v>6.1680094486860418E-2</v>
      </c>
      <c r="I48" s="124">
        <v>0.71976103933494073</v>
      </c>
      <c r="J48" s="197">
        <v>20</v>
      </c>
      <c r="K48" s="195">
        <v>25</v>
      </c>
      <c r="L48" s="196">
        <v>590</v>
      </c>
      <c r="M48" s="196">
        <v>265</v>
      </c>
      <c r="N48" s="196">
        <v>385</v>
      </c>
      <c r="O48" s="196">
        <v>265</v>
      </c>
      <c r="P48" s="196">
        <v>425</v>
      </c>
      <c r="Q48" s="196">
        <v>215</v>
      </c>
      <c r="R48" s="196">
        <v>240</v>
      </c>
      <c r="S48" s="196">
        <v>545</v>
      </c>
      <c r="T48" s="197">
        <v>2955</v>
      </c>
      <c r="U48" s="122">
        <v>30</v>
      </c>
      <c r="V48" s="128">
        <v>30</v>
      </c>
      <c r="W48" s="128">
        <v>140</v>
      </c>
      <c r="X48" s="128">
        <v>95</v>
      </c>
      <c r="Y48" s="128">
        <v>2555</v>
      </c>
      <c r="Z48" s="128">
        <v>760</v>
      </c>
      <c r="AA48" s="128">
        <v>225</v>
      </c>
      <c r="AB48" s="128" t="s">
        <v>355</v>
      </c>
      <c r="AC48" s="129">
        <v>189300</v>
      </c>
      <c r="AD48" s="130">
        <v>119900</v>
      </c>
      <c r="AE48" s="131">
        <v>79400</v>
      </c>
    </row>
    <row r="49" spans="1:31">
      <c r="A49" s="117" t="s">
        <v>49</v>
      </c>
      <c r="B49" s="117" t="s">
        <v>420</v>
      </c>
      <c r="C49" s="118" t="s">
        <v>38</v>
      </c>
      <c r="D49" s="119" t="s">
        <v>363</v>
      </c>
      <c r="E49" s="120">
        <v>445229</v>
      </c>
      <c r="F49" s="121">
        <v>1</v>
      </c>
      <c r="G49" s="195">
        <v>20370</v>
      </c>
      <c r="H49" s="123">
        <v>6.6321098438105408E-2</v>
      </c>
      <c r="I49" s="124">
        <v>1.0337280511018117</v>
      </c>
      <c r="J49" s="197">
        <v>145</v>
      </c>
      <c r="K49" s="195">
        <v>10</v>
      </c>
      <c r="L49" s="196">
        <v>2750</v>
      </c>
      <c r="M49" s="196">
        <v>1825</v>
      </c>
      <c r="N49" s="196">
        <v>1165</v>
      </c>
      <c r="O49" s="196">
        <v>1655</v>
      </c>
      <c r="P49" s="196">
        <v>1810</v>
      </c>
      <c r="Q49" s="196">
        <v>905</v>
      </c>
      <c r="R49" s="196">
        <v>565</v>
      </c>
      <c r="S49" s="196">
        <v>2660</v>
      </c>
      <c r="T49" s="197">
        <v>13345</v>
      </c>
      <c r="U49" s="122">
        <v>110</v>
      </c>
      <c r="V49" s="128">
        <v>95</v>
      </c>
      <c r="W49" s="128">
        <v>595</v>
      </c>
      <c r="X49" s="128">
        <v>440</v>
      </c>
      <c r="Y49" s="128">
        <v>11580</v>
      </c>
      <c r="Z49" s="128">
        <v>3360</v>
      </c>
      <c r="AA49" s="128">
        <v>1065</v>
      </c>
      <c r="AB49" s="128" t="s">
        <v>355</v>
      </c>
      <c r="AC49" s="129">
        <v>246400</v>
      </c>
      <c r="AD49" s="130">
        <v>159200</v>
      </c>
      <c r="AE49" s="131">
        <v>97200</v>
      </c>
    </row>
    <row r="50" spans="1:31" ht="15" customHeight="1">
      <c r="A50" s="117" t="s">
        <v>50</v>
      </c>
      <c r="B50" s="117" t="s">
        <v>421</v>
      </c>
      <c r="C50" s="118" t="s">
        <v>38</v>
      </c>
      <c r="D50" s="119" t="s">
        <v>363</v>
      </c>
      <c r="E50" s="120">
        <v>163076</v>
      </c>
      <c r="F50" s="121">
        <v>0.91944768638329299</v>
      </c>
      <c r="G50" s="195">
        <v>5475</v>
      </c>
      <c r="H50" s="123">
        <v>5.2086503347535E-2</v>
      </c>
      <c r="I50" s="124">
        <v>0.97430715935334877</v>
      </c>
      <c r="J50" s="197">
        <v>27</v>
      </c>
      <c r="K50" s="195">
        <v>30</v>
      </c>
      <c r="L50" s="196">
        <v>910</v>
      </c>
      <c r="M50" s="196">
        <v>425</v>
      </c>
      <c r="N50" s="196">
        <v>440</v>
      </c>
      <c r="O50" s="196">
        <v>410</v>
      </c>
      <c r="P50" s="196">
        <v>525</v>
      </c>
      <c r="Q50" s="196">
        <v>260</v>
      </c>
      <c r="R50" s="196">
        <v>305</v>
      </c>
      <c r="S50" s="196">
        <v>760</v>
      </c>
      <c r="T50" s="197">
        <v>4060</v>
      </c>
      <c r="U50" s="122">
        <v>25</v>
      </c>
      <c r="V50" s="128">
        <v>25</v>
      </c>
      <c r="W50" s="128">
        <v>180</v>
      </c>
      <c r="X50" s="128">
        <v>135</v>
      </c>
      <c r="Y50" s="128">
        <v>3515</v>
      </c>
      <c r="Z50" s="128">
        <v>955</v>
      </c>
      <c r="AA50" s="128">
        <v>340</v>
      </c>
      <c r="AB50" s="128" t="s">
        <v>355</v>
      </c>
      <c r="AC50" s="129">
        <v>206800</v>
      </c>
      <c r="AD50" s="130">
        <v>116100</v>
      </c>
      <c r="AE50" s="131">
        <v>78900</v>
      </c>
    </row>
    <row r="51" spans="1:31">
      <c r="A51" s="117" t="s">
        <v>51</v>
      </c>
      <c r="B51" s="117" t="s">
        <v>422</v>
      </c>
      <c r="C51" s="118" t="s">
        <v>38</v>
      </c>
      <c r="D51" s="119" t="s">
        <v>363</v>
      </c>
      <c r="E51" s="120">
        <v>270795</v>
      </c>
      <c r="F51" s="121">
        <v>0.99237382547384156</v>
      </c>
      <c r="G51" s="195">
        <v>8330</v>
      </c>
      <c r="H51" s="123">
        <v>4.9642135624936683E-2</v>
      </c>
      <c r="I51" s="124">
        <v>1.0990466101694916</v>
      </c>
      <c r="J51" s="197">
        <v>83</v>
      </c>
      <c r="K51" s="195">
        <v>40</v>
      </c>
      <c r="L51" s="196">
        <v>1865</v>
      </c>
      <c r="M51" s="196">
        <v>900</v>
      </c>
      <c r="N51" s="196">
        <v>890</v>
      </c>
      <c r="O51" s="196">
        <v>790</v>
      </c>
      <c r="P51" s="196">
        <v>1010</v>
      </c>
      <c r="Q51" s="196">
        <v>485</v>
      </c>
      <c r="R51" s="196">
        <v>405</v>
      </c>
      <c r="S51" s="196">
        <v>1500</v>
      </c>
      <c r="T51" s="197">
        <v>7890</v>
      </c>
      <c r="U51" s="122">
        <v>25</v>
      </c>
      <c r="V51" s="128">
        <v>25</v>
      </c>
      <c r="W51" s="128">
        <v>250</v>
      </c>
      <c r="X51" s="128">
        <v>190</v>
      </c>
      <c r="Y51" s="128">
        <v>6885</v>
      </c>
      <c r="Z51" s="128">
        <v>1680</v>
      </c>
      <c r="AA51" s="128">
        <v>725</v>
      </c>
      <c r="AB51" s="128" t="s">
        <v>355</v>
      </c>
      <c r="AC51" s="129">
        <v>271800</v>
      </c>
      <c r="AD51" s="130">
        <v>155200</v>
      </c>
      <c r="AE51" s="131">
        <v>106200</v>
      </c>
    </row>
    <row r="52" spans="1:31">
      <c r="A52" s="117" t="s">
        <v>52</v>
      </c>
      <c r="B52" s="117" t="s">
        <v>423</v>
      </c>
      <c r="C52" s="118" t="s">
        <v>38</v>
      </c>
      <c r="D52" s="119" t="s">
        <v>358</v>
      </c>
      <c r="E52" s="120">
        <v>307498</v>
      </c>
      <c r="F52" s="121">
        <v>0.99566437959182352</v>
      </c>
      <c r="G52" s="195">
        <v>8275</v>
      </c>
      <c r="H52" s="123">
        <v>4.3509126189086436E-2</v>
      </c>
      <c r="I52" s="124">
        <v>0.79664413657467914</v>
      </c>
      <c r="J52" s="197">
        <v>64</v>
      </c>
      <c r="K52" s="195">
        <v>35</v>
      </c>
      <c r="L52" s="196">
        <v>1860</v>
      </c>
      <c r="M52" s="196">
        <v>1210</v>
      </c>
      <c r="N52" s="196">
        <v>885</v>
      </c>
      <c r="O52" s="196">
        <v>870</v>
      </c>
      <c r="P52" s="196">
        <v>1075</v>
      </c>
      <c r="Q52" s="196">
        <v>565</v>
      </c>
      <c r="R52" s="196">
        <v>450</v>
      </c>
      <c r="S52" s="196">
        <v>1580</v>
      </c>
      <c r="T52" s="197">
        <v>8535</v>
      </c>
      <c r="U52" s="122">
        <v>40</v>
      </c>
      <c r="V52" s="128">
        <v>35</v>
      </c>
      <c r="W52" s="128">
        <v>235</v>
      </c>
      <c r="X52" s="128">
        <v>165</v>
      </c>
      <c r="Y52" s="128">
        <v>7555</v>
      </c>
      <c r="Z52" s="128">
        <v>1760</v>
      </c>
      <c r="AA52" s="128">
        <v>700</v>
      </c>
      <c r="AB52" s="128" t="s">
        <v>355</v>
      </c>
      <c r="AC52" s="129">
        <v>275100</v>
      </c>
      <c r="AD52" s="130">
        <v>155800</v>
      </c>
      <c r="AE52" s="131">
        <v>105000</v>
      </c>
    </row>
    <row r="53" spans="1:31" ht="15" customHeight="1">
      <c r="A53" s="117" t="s">
        <v>53</v>
      </c>
      <c r="B53" s="117" t="s">
        <v>424</v>
      </c>
      <c r="C53" s="118" t="s">
        <v>54</v>
      </c>
      <c r="D53" s="119" t="s">
        <v>361</v>
      </c>
      <c r="E53" s="120">
        <v>182386</v>
      </c>
      <c r="F53" s="121">
        <v>0.80130925706251921</v>
      </c>
      <c r="G53" s="195">
        <v>6755</v>
      </c>
      <c r="H53" s="123">
        <v>5.7335223847649448E-2</v>
      </c>
      <c r="I53" s="124">
        <v>1.0375806655700368</v>
      </c>
      <c r="J53" s="197">
        <v>41</v>
      </c>
      <c r="K53" s="195">
        <v>70</v>
      </c>
      <c r="L53" s="196">
        <v>1175</v>
      </c>
      <c r="M53" s="196">
        <v>420</v>
      </c>
      <c r="N53" s="196">
        <v>670</v>
      </c>
      <c r="O53" s="196">
        <v>465</v>
      </c>
      <c r="P53" s="196">
        <v>560</v>
      </c>
      <c r="Q53" s="196">
        <v>265</v>
      </c>
      <c r="R53" s="196">
        <v>350</v>
      </c>
      <c r="S53" s="196">
        <v>850</v>
      </c>
      <c r="T53" s="197">
        <v>4825</v>
      </c>
      <c r="U53" s="122">
        <v>30</v>
      </c>
      <c r="V53" s="128">
        <v>25</v>
      </c>
      <c r="W53" s="128">
        <v>165</v>
      </c>
      <c r="X53" s="128">
        <v>120</v>
      </c>
      <c r="Y53" s="128">
        <v>4070</v>
      </c>
      <c r="Z53" s="128">
        <v>1030</v>
      </c>
      <c r="AA53" s="128">
        <v>560</v>
      </c>
      <c r="AB53" s="128" t="s">
        <v>355</v>
      </c>
      <c r="AC53" s="129">
        <v>170100</v>
      </c>
      <c r="AD53" s="130">
        <v>98600</v>
      </c>
      <c r="AE53" s="131">
        <v>81000</v>
      </c>
    </row>
    <row r="54" spans="1:31">
      <c r="A54" s="117" t="s">
        <v>55</v>
      </c>
      <c r="B54" s="117" t="s">
        <v>425</v>
      </c>
      <c r="C54" s="118" t="s">
        <v>54</v>
      </c>
      <c r="D54" s="119" t="s">
        <v>361</v>
      </c>
      <c r="E54" s="120">
        <v>239720</v>
      </c>
      <c r="F54" s="121">
        <v>0.82493384217789145</v>
      </c>
      <c r="G54" s="195">
        <v>9665</v>
      </c>
      <c r="H54" s="123">
        <v>6.3399177332694789E-2</v>
      </c>
      <c r="I54" s="124">
        <v>1.5946843853820598</v>
      </c>
      <c r="J54" s="197">
        <v>72</v>
      </c>
      <c r="K54" s="195">
        <v>60</v>
      </c>
      <c r="L54" s="196">
        <v>1760</v>
      </c>
      <c r="M54" s="196">
        <v>530</v>
      </c>
      <c r="N54" s="196">
        <v>770</v>
      </c>
      <c r="O54" s="196">
        <v>645</v>
      </c>
      <c r="P54" s="196">
        <v>725</v>
      </c>
      <c r="Q54" s="196">
        <v>415</v>
      </c>
      <c r="R54" s="196">
        <v>405</v>
      </c>
      <c r="S54" s="196">
        <v>1090</v>
      </c>
      <c r="T54" s="197">
        <v>6395</v>
      </c>
      <c r="U54" s="122">
        <v>45</v>
      </c>
      <c r="V54" s="128">
        <v>35</v>
      </c>
      <c r="W54" s="128">
        <v>260</v>
      </c>
      <c r="X54" s="128">
        <v>215</v>
      </c>
      <c r="Y54" s="128">
        <v>5410</v>
      </c>
      <c r="Z54" s="128">
        <v>1705</v>
      </c>
      <c r="AA54" s="128">
        <v>680</v>
      </c>
      <c r="AB54" s="128" t="s">
        <v>355</v>
      </c>
      <c r="AC54" s="129">
        <v>182400</v>
      </c>
      <c r="AD54" s="130">
        <v>103200</v>
      </c>
      <c r="AE54" s="131">
        <v>82000</v>
      </c>
    </row>
    <row r="55" spans="1:31">
      <c r="A55" s="117" t="s">
        <v>56</v>
      </c>
      <c r="B55" s="117" t="s">
        <v>426</v>
      </c>
      <c r="C55" s="118" t="s">
        <v>54</v>
      </c>
      <c r="D55" s="119" t="s">
        <v>358</v>
      </c>
      <c r="E55" s="120">
        <v>225241</v>
      </c>
      <c r="F55" s="121">
        <v>0.88466840792600299</v>
      </c>
      <c r="G55" s="195">
        <v>8205</v>
      </c>
      <c r="H55" s="123">
        <v>5.7070320651039855E-2</v>
      </c>
      <c r="I55" s="124">
        <v>1.3225401892600614</v>
      </c>
      <c r="J55" s="197">
        <v>58</v>
      </c>
      <c r="K55" s="195">
        <v>55</v>
      </c>
      <c r="L55" s="196">
        <v>1330</v>
      </c>
      <c r="M55" s="196">
        <v>515</v>
      </c>
      <c r="N55" s="196">
        <v>765</v>
      </c>
      <c r="O55" s="196">
        <v>520</v>
      </c>
      <c r="P55" s="196">
        <v>960</v>
      </c>
      <c r="Q55" s="196">
        <v>325</v>
      </c>
      <c r="R55" s="196">
        <v>545</v>
      </c>
      <c r="S55" s="196">
        <v>1100</v>
      </c>
      <c r="T55" s="197">
        <v>6120</v>
      </c>
      <c r="U55" s="122">
        <v>40</v>
      </c>
      <c r="V55" s="128">
        <v>35</v>
      </c>
      <c r="W55" s="128">
        <v>255</v>
      </c>
      <c r="X55" s="128">
        <v>185</v>
      </c>
      <c r="Y55" s="128">
        <v>5190</v>
      </c>
      <c r="Z55" s="128">
        <v>1585</v>
      </c>
      <c r="AA55" s="128">
        <v>635</v>
      </c>
      <c r="AB55" s="128" t="s">
        <v>355</v>
      </c>
      <c r="AC55" s="129">
        <v>201800</v>
      </c>
      <c r="AD55" s="130">
        <v>114900</v>
      </c>
      <c r="AE55" s="131">
        <v>89600</v>
      </c>
    </row>
    <row r="56" spans="1:31" ht="15" customHeight="1">
      <c r="A56" s="117" t="s">
        <v>57</v>
      </c>
      <c r="B56" s="117" t="s">
        <v>427</v>
      </c>
      <c r="C56" s="118" t="s">
        <v>54</v>
      </c>
      <c r="D56" s="119" t="s">
        <v>358</v>
      </c>
      <c r="E56" s="120">
        <v>545558</v>
      </c>
      <c r="F56" s="121">
        <v>0.98209023468651158</v>
      </c>
      <c r="G56" s="195">
        <v>17595</v>
      </c>
      <c r="H56" s="123">
        <v>4.7604101842582319E-2</v>
      </c>
      <c r="I56" s="124">
        <v>1.0727939455410782</v>
      </c>
      <c r="J56" s="197">
        <v>165</v>
      </c>
      <c r="K56" s="195">
        <v>60</v>
      </c>
      <c r="L56" s="196">
        <v>3720</v>
      </c>
      <c r="M56" s="196">
        <v>1975</v>
      </c>
      <c r="N56" s="196">
        <v>1655</v>
      </c>
      <c r="O56" s="196">
        <v>1555</v>
      </c>
      <c r="P56" s="196">
        <v>1670</v>
      </c>
      <c r="Q56" s="196">
        <v>960</v>
      </c>
      <c r="R56" s="196">
        <v>1260</v>
      </c>
      <c r="S56" s="196">
        <v>3025</v>
      </c>
      <c r="T56" s="197">
        <v>15875</v>
      </c>
      <c r="U56" s="122">
        <v>115</v>
      </c>
      <c r="V56" s="128">
        <v>105</v>
      </c>
      <c r="W56" s="128">
        <v>665</v>
      </c>
      <c r="X56" s="128">
        <v>485</v>
      </c>
      <c r="Y56" s="128">
        <v>13475</v>
      </c>
      <c r="Z56" s="128">
        <v>3280</v>
      </c>
      <c r="AA56" s="128">
        <v>1625</v>
      </c>
      <c r="AB56" s="128" t="s">
        <v>355</v>
      </c>
      <c r="AC56" s="129">
        <v>273200</v>
      </c>
      <c r="AD56" s="130">
        <v>150600</v>
      </c>
      <c r="AE56" s="131">
        <v>115900</v>
      </c>
    </row>
    <row r="57" spans="1:31">
      <c r="A57" s="117" t="s">
        <v>58</v>
      </c>
      <c r="B57" s="117" t="s">
        <v>428</v>
      </c>
      <c r="C57" s="118" t="s">
        <v>59</v>
      </c>
      <c r="D57" s="119" t="s">
        <v>363</v>
      </c>
      <c r="E57" s="120">
        <v>173269</v>
      </c>
      <c r="F57" s="121">
        <v>0.90390213365329442</v>
      </c>
      <c r="G57" s="195">
        <v>6260</v>
      </c>
      <c r="H57" s="123">
        <v>5.5752046825304907E-2</v>
      </c>
      <c r="I57" s="124">
        <v>1.3482574408547443</v>
      </c>
      <c r="J57" s="197">
        <v>53</v>
      </c>
      <c r="K57" s="195">
        <v>15</v>
      </c>
      <c r="L57" s="196">
        <v>1385</v>
      </c>
      <c r="M57" s="196">
        <v>565</v>
      </c>
      <c r="N57" s="196">
        <v>530</v>
      </c>
      <c r="O57" s="196">
        <v>515</v>
      </c>
      <c r="P57" s="196">
        <v>610</v>
      </c>
      <c r="Q57" s="196">
        <v>365</v>
      </c>
      <c r="R57" s="196">
        <v>385</v>
      </c>
      <c r="S57" s="196">
        <v>970</v>
      </c>
      <c r="T57" s="197">
        <v>5345</v>
      </c>
      <c r="U57" s="122">
        <v>35</v>
      </c>
      <c r="V57" s="128">
        <v>30</v>
      </c>
      <c r="W57" s="128">
        <v>235</v>
      </c>
      <c r="X57" s="128">
        <v>175</v>
      </c>
      <c r="Y57" s="128">
        <v>4645</v>
      </c>
      <c r="Z57" s="128">
        <v>1540</v>
      </c>
      <c r="AA57" s="128">
        <v>430</v>
      </c>
      <c r="AB57" s="128" t="s">
        <v>355</v>
      </c>
      <c r="AC57" s="129">
        <v>224900</v>
      </c>
      <c r="AD57" s="130">
        <v>133500</v>
      </c>
      <c r="AE57" s="131">
        <v>107900</v>
      </c>
    </row>
    <row r="58" spans="1:31" ht="15" customHeight="1">
      <c r="A58" s="117" t="s">
        <v>60</v>
      </c>
      <c r="B58" s="117" t="s">
        <v>429</v>
      </c>
      <c r="C58" s="118" t="s">
        <v>59</v>
      </c>
      <c r="D58" s="119" t="s">
        <v>363</v>
      </c>
      <c r="E58" s="120">
        <v>286491</v>
      </c>
      <c r="F58" s="121">
        <v>0.98053248180054009</v>
      </c>
      <c r="G58" s="195">
        <v>9680</v>
      </c>
      <c r="H58" s="123">
        <v>4.808394568571045E-2</v>
      </c>
      <c r="I58" s="124">
        <v>0.92880750765964637</v>
      </c>
      <c r="J58" s="197">
        <v>77</v>
      </c>
      <c r="K58" s="195">
        <v>20</v>
      </c>
      <c r="L58" s="196">
        <v>1805</v>
      </c>
      <c r="M58" s="196">
        <v>1340</v>
      </c>
      <c r="N58" s="196">
        <v>645</v>
      </c>
      <c r="O58" s="196">
        <v>1165</v>
      </c>
      <c r="P58" s="196">
        <v>1170</v>
      </c>
      <c r="Q58" s="196">
        <v>660</v>
      </c>
      <c r="R58" s="196">
        <v>340</v>
      </c>
      <c r="S58" s="196">
        <v>1795</v>
      </c>
      <c r="T58" s="197">
        <v>8935</v>
      </c>
      <c r="U58" s="122">
        <v>85</v>
      </c>
      <c r="V58" s="128">
        <v>75</v>
      </c>
      <c r="W58" s="128">
        <v>395</v>
      </c>
      <c r="X58" s="128">
        <v>310</v>
      </c>
      <c r="Y58" s="128">
        <v>7700</v>
      </c>
      <c r="Z58" s="128">
        <v>2575</v>
      </c>
      <c r="AA58" s="128">
        <v>750</v>
      </c>
      <c r="AB58" s="128" t="s">
        <v>355</v>
      </c>
      <c r="AC58" s="129">
        <v>302400</v>
      </c>
      <c r="AD58" s="130">
        <v>168000</v>
      </c>
      <c r="AE58" s="131">
        <v>140500</v>
      </c>
    </row>
    <row r="59" spans="1:31" ht="15" customHeight="1">
      <c r="A59" s="117" t="s">
        <v>61</v>
      </c>
      <c r="B59" s="117" t="s">
        <v>430</v>
      </c>
      <c r="C59" s="118" t="s">
        <v>59</v>
      </c>
      <c r="D59" s="119" t="s">
        <v>363</v>
      </c>
      <c r="E59" s="120">
        <v>179079</v>
      </c>
      <c r="F59" s="121">
        <v>0.90226120779129171</v>
      </c>
      <c r="G59" s="195">
        <v>5550</v>
      </c>
      <c r="H59" s="123">
        <v>4.7790445355285364E-2</v>
      </c>
      <c r="I59" s="124">
        <v>1.0295040803515381</v>
      </c>
      <c r="J59" s="197">
        <v>41</v>
      </c>
      <c r="K59" s="195">
        <v>35</v>
      </c>
      <c r="L59" s="196">
        <v>1095</v>
      </c>
      <c r="M59" s="196">
        <v>650</v>
      </c>
      <c r="N59" s="196">
        <v>490</v>
      </c>
      <c r="O59" s="196">
        <v>540</v>
      </c>
      <c r="P59" s="196">
        <v>635</v>
      </c>
      <c r="Q59" s="196">
        <v>285</v>
      </c>
      <c r="R59" s="196">
        <v>320</v>
      </c>
      <c r="S59" s="196">
        <v>765</v>
      </c>
      <c r="T59" s="197">
        <v>4820</v>
      </c>
      <c r="U59" s="122">
        <v>25</v>
      </c>
      <c r="V59" s="128">
        <v>25</v>
      </c>
      <c r="W59" s="128">
        <v>180</v>
      </c>
      <c r="X59" s="128">
        <v>145</v>
      </c>
      <c r="Y59" s="128">
        <v>4210</v>
      </c>
      <c r="Z59" s="128">
        <v>1200</v>
      </c>
      <c r="AA59" s="128">
        <v>405</v>
      </c>
      <c r="AB59" s="128" t="s">
        <v>355</v>
      </c>
      <c r="AC59" s="129">
        <v>239400</v>
      </c>
      <c r="AD59" s="130">
        <v>161100</v>
      </c>
      <c r="AE59" s="131">
        <v>129500</v>
      </c>
    </row>
    <row r="60" spans="1:31">
      <c r="A60" s="117" t="s">
        <v>62</v>
      </c>
      <c r="B60" s="117" t="s">
        <v>431</v>
      </c>
      <c r="C60" s="118" t="s">
        <v>59</v>
      </c>
      <c r="D60" s="119" t="s">
        <v>363</v>
      </c>
      <c r="E60" s="120">
        <v>153670</v>
      </c>
      <c r="F60" s="121">
        <v>1</v>
      </c>
      <c r="G60" s="195">
        <v>7215</v>
      </c>
      <c r="H60" s="123">
        <v>7.225309105471292E-2</v>
      </c>
      <c r="I60" s="124">
        <v>1.2141589614271038</v>
      </c>
      <c r="J60" s="197">
        <v>26</v>
      </c>
      <c r="K60" s="195">
        <v>15</v>
      </c>
      <c r="L60" s="196">
        <v>685</v>
      </c>
      <c r="M60" s="196">
        <v>400</v>
      </c>
      <c r="N60" s="196">
        <v>310</v>
      </c>
      <c r="O60" s="196">
        <v>390</v>
      </c>
      <c r="P60" s="196">
        <v>425</v>
      </c>
      <c r="Q60" s="196">
        <v>175</v>
      </c>
      <c r="R60" s="196">
        <v>245</v>
      </c>
      <c r="S60" s="196">
        <v>500</v>
      </c>
      <c r="T60" s="197">
        <v>3140</v>
      </c>
      <c r="U60" s="122">
        <v>10</v>
      </c>
      <c r="V60" s="128">
        <v>10</v>
      </c>
      <c r="W60" s="128">
        <v>145</v>
      </c>
      <c r="X60" s="128">
        <v>115</v>
      </c>
      <c r="Y60" s="128">
        <v>2740</v>
      </c>
      <c r="Z60" s="128">
        <v>755</v>
      </c>
      <c r="AA60" s="128">
        <v>245</v>
      </c>
      <c r="AB60" s="128" t="s">
        <v>355</v>
      </c>
      <c r="AC60" s="129">
        <v>234200</v>
      </c>
      <c r="AD60" s="130">
        <v>134600</v>
      </c>
      <c r="AE60" s="131">
        <v>96500</v>
      </c>
    </row>
    <row r="61" spans="1:31" ht="15" customHeight="1">
      <c r="A61" s="117" t="s">
        <v>63</v>
      </c>
      <c r="B61" s="117" t="s">
        <v>432</v>
      </c>
      <c r="C61" s="118" t="s">
        <v>59</v>
      </c>
      <c r="D61" s="119" t="s">
        <v>363</v>
      </c>
      <c r="E61" s="120">
        <v>281986</v>
      </c>
      <c r="F61" s="121">
        <v>0.99462803649972309</v>
      </c>
      <c r="G61" s="195">
        <v>10245</v>
      </c>
      <c r="H61" s="123">
        <v>5.4898010576680936E-2</v>
      </c>
      <c r="I61" s="124">
        <v>3.7812191421208543</v>
      </c>
      <c r="J61" s="197">
        <v>157</v>
      </c>
      <c r="K61" s="195">
        <v>50</v>
      </c>
      <c r="L61" s="196">
        <v>1515</v>
      </c>
      <c r="M61" s="196">
        <v>595</v>
      </c>
      <c r="N61" s="196">
        <v>645</v>
      </c>
      <c r="O61" s="196">
        <v>730</v>
      </c>
      <c r="P61" s="196">
        <v>825</v>
      </c>
      <c r="Q61" s="196">
        <v>410</v>
      </c>
      <c r="R61" s="196">
        <v>435</v>
      </c>
      <c r="S61" s="196">
        <v>1060</v>
      </c>
      <c r="T61" s="197">
        <v>6265</v>
      </c>
      <c r="U61" s="122">
        <v>50</v>
      </c>
      <c r="V61" s="128">
        <v>45</v>
      </c>
      <c r="W61" s="128">
        <v>300</v>
      </c>
      <c r="X61" s="128">
        <v>240</v>
      </c>
      <c r="Y61" s="128">
        <v>5390</v>
      </c>
      <c r="Z61" s="128">
        <v>1655</v>
      </c>
      <c r="AA61" s="128">
        <v>525</v>
      </c>
      <c r="AB61" s="128" t="s">
        <v>355</v>
      </c>
      <c r="AC61" s="129">
        <v>218100</v>
      </c>
      <c r="AD61" s="130">
        <v>124400</v>
      </c>
      <c r="AE61" s="131">
        <v>91400</v>
      </c>
    </row>
    <row r="62" spans="1:31" ht="15" customHeight="1">
      <c r="A62" s="117" t="s">
        <v>64</v>
      </c>
      <c r="B62" s="117" t="s">
        <v>433</v>
      </c>
      <c r="C62" s="118" t="s">
        <v>65</v>
      </c>
      <c r="D62" s="119" t="s">
        <v>363</v>
      </c>
      <c r="E62" s="120">
        <v>1036878</v>
      </c>
      <c r="F62" s="121">
        <v>1</v>
      </c>
      <c r="G62" s="195">
        <v>48955</v>
      </c>
      <c r="H62" s="123">
        <v>7.2794268533140624E-2</v>
      </c>
      <c r="I62" s="124">
        <v>0.76081871089326236</v>
      </c>
      <c r="J62" s="197">
        <v>348</v>
      </c>
      <c r="K62" s="195">
        <v>30</v>
      </c>
      <c r="L62" s="196">
        <v>7580</v>
      </c>
      <c r="M62" s="196">
        <v>4325</v>
      </c>
      <c r="N62" s="196">
        <v>2625</v>
      </c>
      <c r="O62" s="196">
        <v>2670</v>
      </c>
      <c r="P62" s="196">
        <v>3955</v>
      </c>
      <c r="Q62" s="196">
        <v>2250</v>
      </c>
      <c r="R62" s="196">
        <v>2340</v>
      </c>
      <c r="S62" s="196">
        <v>6425</v>
      </c>
      <c r="T62" s="197">
        <v>32200</v>
      </c>
      <c r="U62" s="122">
        <v>235</v>
      </c>
      <c r="V62" s="128">
        <v>205</v>
      </c>
      <c r="W62" s="128">
        <v>1395</v>
      </c>
      <c r="X62" s="128">
        <v>1085</v>
      </c>
      <c r="Y62" s="128">
        <v>27470</v>
      </c>
      <c r="Z62" s="128">
        <v>6350</v>
      </c>
      <c r="AA62" s="128">
        <v>3100</v>
      </c>
      <c r="AB62" s="128">
        <v>5</v>
      </c>
      <c r="AC62" s="129">
        <v>297200</v>
      </c>
      <c r="AD62" s="130">
        <v>157000</v>
      </c>
      <c r="AE62" s="131">
        <v>121200</v>
      </c>
    </row>
    <row r="63" spans="1:31">
      <c r="A63" s="117" t="s">
        <v>66</v>
      </c>
      <c r="B63" s="117" t="s">
        <v>434</v>
      </c>
      <c r="C63" s="118" t="s">
        <v>65</v>
      </c>
      <c r="D63" s="119" t="s">
        <v>358</v>
      </c>
      <c r="E63" s="120">
        <v>315739</v>
      </c>
      <c r="F63" s="121">
        <v>1</v>
      </c>
      <c r="G63" s="195">
        <v>9745</v>
      </c>
      <c r="H63" s="123">
        <v>4.6693632642889324E-2</v>
      </c>
      <c r="I63" s="124">
        <v>1.0144680205548287</v>
      </c>
      <c r="J63" s="197">
        <v>107</v>
      </c>
      <c r="K63" s="195">
        <v>25</v>
      </c>
      <c r="L63" s="196">
        <v>2025</v>
      </c>
      <c r="M63" s="196">
        <v>1220</v>
      </c>
      <c r="N63" s="196">
        <v>810</v>
      </c>
      <c r="O63" s="196">
        <v>780</v>
      </c>
      <c r="P63" s="196">
        <v>970</v>
      </c>
      <c r="Q63" s="196">
        <v>635</v>
      </c>
      <c r="R63" s="196">
        <v>630</v>
      </c>
      <c r="S63" s="196">
        <v>2025</v>
      </c>
      <c r="T63" s="197">
        <v>9125</v>
      </c>
      <c r="U63" s="122">
        <v>80</v>
      </c>
      <c r="V63" s="128">
        <v>70</v>
      </c>
      <c r="W63" s="128">
        <v>365</v>
      </c>
      <c r="X63" s="128">
        <v>300</v>
      </c>
      <c r="Y63" s="128">
        <v>7875</v>
      </c>
      <c r="Z63" s="128">
        <v>1750</v>
      </c>
      <c r="AA63" s="128">
        <v>800</v>
      </c>
      <c r="AB63" s="128" t="s">
        <v>355</v>
      </c>
      <c r="AC63" s="129">
        <v>256500</v>
      </c>
      <c r="AD63" s="130">
        <v>155700</v>
      </c>
      <c r="AE63" s="131">
        <v>112500</v>
      </c>
    </row>
    <row r="64" spans="1:31" ht="15" customHeight="1">
      <c r="A64" s="117" t="s">
        <v>67</v>
      </c>
      <c r="B64" s="117" t="s">
        <v>435</v>
      </c>
      <c r="C64" s="118" t="s">
        <v>65</v>
      </c>
      <c r="D64" s="119" t="s">
        <v>363</v>
      </c>
      <c r="E64" s="120">
        <v>307362</v>
      </c>
      <c r="F64" s="121">
        <v>1</v>
      </c>
      <c r="G64" s="195">
        <v>10350</v>
      </c>
      <c r="H64" s="123">
        <v>5.3800774448400424E-2</v>
      </c>
      <c r="I64" s="124">
        <v>1.0754862668676692</v>
      </c>
      <c r="J64" s="197">
        <v>117</v>
      </c>
      <c r="K64" s="195">
        <v>30</v>
      </c>
      <c r="L64" s="196">
        <v>2520</v>
      </c>
      <c r="M64" s="196">
        <v>1115</v>
      </c>
      <c r="N64" s="196">
        <v>1305</v>
      </c>
      <c r="O64" s="196">
        <v>765</v>
      </c>
      <c r="P64" s="196">
        <v>910</v>
      </c>
      <c r="Q64" s="196">
        <v>710</v>
      </c>
      <c r="R64" s="196">
        <v>1105</v>
      </c>
      <c r="S64" s="196">
        <v>1885</v>
      </c>
      <c r="T64" s="197">
        <v>10345</v>
      </c>
      <c r="U64" s="122">
        <v>40</v>
      </c>
      <c r="V64" s="128">
        <v>40</v>
      </c>
      <c r="W64" s="128">
        <v>345</v>
      </c>
      <c r="X64" s="128">
        <v>260</v>
      </c>
      <c r="Y64" s="128">
        <v>8810</v>
      </c>
      <c r="Z64" s="128">
        <v>1855</v>
      </c>
      <c r="AA64" s="128">
        <v>1150</v>
      </c>
      <c r="AB64" s="128" t="s">
        <v>355</v>
      </c>
      <c r="AC64" s="129">
        <v>216800</v>
      </c>
      <c r="AD64" s="130">
        <v>132100</v>
      </c>
      <c r="AE64" s="131">
        <v>112200</v>
      </c>
    </row>
    <row r="65" spans="1:31">
      <c r="A65" s="117" t="s">
        <v>68</v>
      </c>
      <c r="B65" s="117" t="s">
        <v>436</v>
      </c>
      <c r="C65" s="118" t="s">
        <v>65</v>
      </c>
      <c r="D65" s="119" t="s">
        <v>363</v>
      </c>
      <c r="E65" s="120">
        <v>292799</v>
      </c>
      <c r="F65" s="121">
        <v>1</v>
      </c>
      <c r="G65" s="195">
        <v>14065</v>
      </c>
      <c r="H65" s="123">
        <v>7.6283918276140728E-2</v>
      </c>
      <c r="I65" s="124">
        <v>1.1790827654850318</v>
      </c>
      <c r="J65" s="197">
        <v>77</v>
      </c>
      <c r="K65" s="195">
        <v>10</v>
      </c>
      <c r="L65" s="196">
        <v>2185</v>
      </c>
      <c r="M65" s="196">
        <v>580</v>
      </c>
      <c r="N65" s="196">
        <v>810</v>
      </c>
      <c r="O65" s="196">
        <v>680</v>
      </c>
      <c r="P65" s="196">
        <v>865</v>
      </c>
      <c r="Q65" s="196">
        <v>610</v>
      </c>
      <c r="R65" s="196">
        <v>1025</v>
      </c>
      <c r="S65" s="196">
        <v>1610</v>
      </c>
      <c r="T65" s="197">
        <v>8375</v>
      </c>
      <c r="U65" s="122">
        <v>55</v>
      </c>
      <c r="V65" s="128">
        <v>50</v>
      </c>
      <c r="W65" s="128">
        <v>380</v>
      </c>
      <c r="X65" s="128">
        <v>275</v>
      </c>
      <c r="Y65" s="128">
        <v>7140</v>
      </c>
      <c r="Z65" s="128">
        <v>1705</v>
      </c>
      <c r="AA65" s="128">
        <v>800</v>
      </c>
      <c r="AB65" s="128" t="s">
        <v>355</v>
      </c>
      <c r="AC65" s="129">
        <v>186500</v>
      </c>
      <c r="AD65" s="130">
        <v>118600</v>
      </c>
      <c r="AE65" s="131">
        <v>98400</v>
      </c>
    </row>
    <row r="66" spans="1:31" ht="15" customHeight="1">
      <c r="A66" s="117" t="s">
        <v>69</v>
      </c>
      <c r="B66" s="117" t="s">
        <v>437</v>
      </c>
      <c r="C66" s="118" t="s">
        <v>65</v>
      </c>
      <c r="D66" s="119" t="s">
        <v>363</v>
      </c>
      <c r="E66" s="120">
        <v>185074</v>
      </c>
      <c r="F66" s="121">
        <v>0.89802077722947626</v>
      </c>
      <c r="G66" s="195">
        <v>4165</v>
      </c>
      <c r="H66" s="123">
        <v>3.6213855736107727E-2</v>
      </c>
      <c r="I66" s="124">
        <v>0.92492232097694926</v>
      </c>
      <c r="J66" s="197">
        <v>64</v>
      </c>
      <c r="K66" s="195">
        <v>20</v>
      </c>
      <c r="L66" s="196">
        <v>1245</v>
      </c>
      <c r="M66" s="196">
        <v>1130</v>
      </c>
      <c r="N66" s="196">
        <v>805</v>
      </c>
      <c r="O66" s="196">
        <v>485</v>
      </c>
      <c r="P66" s="196">
        <v>660</v>
      </c>
      <c r="Q66" s="196">
        <v>550</v>
      </c>
      <c r="R66" s="196">
        <v>190</v>
      </c>
      <c r="S66" s="196">
        <v>1595</v>
      </c>
      <c r="T66" s="197">
        <v>6680</v>
      </c>
      <c r="U66" s="122">
        <v>35</v>
      </c>
      <c r="V66" s="128">
        <v>30</v>
      </c>
      <c r="W66" s="128">
        <v>280</v>
      </c>
      <c r="X66" s="128">
        <v>230</v>
      </c>
      <c r="Y66" s="128">
        <v>5655</v>
      </c>
      <c r="Z66" s="128">
        <v>1425</v>
      </c>
      <c r="AA66" s="128">
        <v>705</v>
      </c>
      <c r="AB66" s="128" t="s">
        <v>355</v>
      </c>
      <c r="AC66" s="129">
        <v>392800</v>
      </c>
      <c r="AD66" s="130">
        <v>202300</v>
      </c>
      <c r="AE66" s="131">
        <v>146300</v>
      </c>
    </row>
    <row r="67" spans="1:31">
      <c r="A67" s="117" t="s">
        <v>70</v>
      </c>
      <c r="B67" s="117" t="s">
        <v>438</v>
      </c>
      <c r="C67" s="118" t="s">
        <v>65</v>
      </c>
      <c r="D67" s="119" t="s">
        <v>363</v>
      </c>
      <c r="E67" s="120">
        <v>255459</v>
      </c>
      <c r="F67" s="121">
        <v>0.99439855506854857</v>
      </c>
      <c r="G67" s="195">
        <v>10285</v>
      </c>
      <c r="H67" s="123">
        <v>6.5512475078506688E-2</v>
      </c>
      <c r="I67" s="124">
        <v>1.4417440349820971</v>
      </c>
      <c r="J67" s="197">
        <v>91</v>
      </c>
      <c r="K67" s="195">
        <v>25</v>
      </c>
      <c r="L67" s="196">
        <v>1830</v>
      </c>
      <c r="M67" s="196">
        <v>640</v>
      </c>
      <c r="N67" s="196">
        <v>895</v>
      </c>
      <c r="O67" s="196">
        <v>620</v>
      </c>
      <c r="P67" s="196">
        <v>810</v>
      </c>
      <c r="Q67" s="196">
        <v>480</v>
      </c>
      <c r="R67" s="196">
        <v>895</v>
      </c>
      <c r="S67" s="196">
        <v>1345</v>
      </c>
      <c r="T67" s="197">
        <v>7540</v>
      </c>
      <c r="U67" s="122">
        <v>40</v>
      </c>
      <c r="V67" s="128">
        <v>35</v>
      </c>
      <c r="W67" s="128">
        <v>295</v>
      </c>
      <c r="X67" s="128">
        <v>210</v>
      </c>
      <c r="Y67" s="128">
        <v>6415</v>
      </c>
      <c r="Z67" s="128">
        <v>1400</v>
      </c>
      <c r="AA67" s="128">
        <v>790</v>
      </c>
      <c r="AB67" s="128" t="s">
        <v>355</v>
      </c>
      <c r="AC67" s="129">
        <v>229800</v>
      </c>
      <c r="AD67" s="130">
        <v>133700</v>
      </c>
      <c r="AE67" s="131">
        <v>101900</v>
      </c>
    </row>
    <row r="68" spans="1:31">
      <c r="A68" s="117" t="s">
        <v>71</v>
      </c>
      <c r="B68" s="117" t="s">
        <v>439</v>
      </c>
      <c r="C68" s="118" t="s">
        <v>65</v>
      </c>
      <c r="D68" s="119" t="s">
        <v>363</v>
      </c>
      <c r="E68" s="120">
        <v>239354</v>
      </c>
      <c r="F68" s="121">
        <v>1</v>
      </c>
      <c r="G68" s="195">
        <v>12640</v>
      </c>
      <c r="H68" s="123">
        <v>8.2958625714679574E-2</v>
      </c>
      <c r="I68" s="124">
        <v>0.91204311476542532</v>
      </c>
      <c r="J68" s="197">
        <v>66</v>
      </c>
      <c r="K68" s="195">
        <v>15</v>
      </c>
      <c r="L68" s="196">
        <v>1960</v>
      </c>
      <c r="M68" s="196">
        <v>680</v>
      </c>
      <c r="N68" s="196">
        <v>740</v>
      </c>
      <c r="O68" s="196">
        <v>740</v>
      </c>
      <c r="P68" s="196">
        <v>1015</v>
      </c>
      <c r="Q68" s="196">
        <v>515</v>
      </c>
      <c r="R68" s="196">
        <v>720</v>
      </c>
      <c r="S68" s="196">
        <v>1430</v>
      </c>
      <c r="T68" s="197">
        <v>7820</v>
      </c>
      <c r="U68" s="122">
        <v>45</v>
      </c>
      <c r="V68" s="128">
        <v>40</v>
      </c>
      <c r="W68" s="128">
        <v>325</v>
      </c>
      <c r="X68" s="128">
        <v>245</v>
      </c>
      <c r="Y68" s="128">
        <v>6755</v>
      </c>
      <c r="Z68" s="128">
        <v>1905</v>
      </c>
      <c r="AA68" s="128">
        <v>695</v>
      </c>
      <c r="AB68" s="128" t="s">
        <v>355</v>
      </c>
      <c r="AC68" s="129">
        <v>218700</v>
      </c>
      <c r="AD68" s="130">
        <v>119900</v>
      </c>
      <c r="AE68" s="131">
        <v>95100</v>
      </c>
    </row>
    <row r="69" spans="1:31" ht="15" customHeight="1">
      <c r="A69" s="117" t="s">
        <v>72</v>
      </c>
      <c r="B69" s="117" t="s">
        <v>440</v>
      </c>
      <c r="C69" s="118" t="s">
        <v>54</v>
      </c>
      <c r="D69" s="119" t="s">
        <v>363</v>
      </c>
      <c r="E69" s="120">
        <v>470434</v>
      </c>
      <c r="F69" s="121">
        <v>0.91770870316688058</v>
      </c>
      <c r="G69" s="195">
        <v>19520</v>
      </c>
      <c r="H69" s="123">
        <v>6.4866786968817813E-2</v>
      </c>
      <c r="I69" s="124">
        <v>1.0204339796081872</v>
      </c>
      <c r="J69" s="197">
        <v>121</v>
      </c>
      <c r="K69" s="195">
        <v>85</v>
      </c>
      <c r="L69" s="196">
        <v>3460</v>
      </c>
      <c r="M69" s="196">
        <v>1430</v>
      </c>
      <c r="N69" s="196">
        <v>1135</v>
      </c>
      <c r="O69" s="196">
        <v>1210</v>
      </c>
      <c r="P69" s="196">
        <v>1610</v>
      </c>
      <c r="Q69" s="196">
        <v>795</v>
      </c>
      <c r="R69" s="196">
        <v>1105</v>
      </c>
      <c r="S69" s="196">
        <v>2515</v>
      </c>
      <c r="T69" s="197">
        <v>13350</v>
      </c>
      <c r="U69" s="122">
        <v>95</v>
      </c>
      <c r="V69" s="128">
        <v>80</v>
      </c>
      <c r="W69" s="128">
        <v>505</v>
      </c>
      <c r="X69" s="128">
        <v>375</v>
      </c>
      <c r="Y69" s="128">
        <v>11250</v>
      </c>
      <c r="Z69" s="128">
        <v>2450</v>
      </c>
      <c r="AA69" s="128">
        <v>1495</v>
      </c>
      <c r="AB69" s="128">
        <v>5</v>
      </c>
      <c r="AC69" s="129">
        <v>260400</v>
      </c>
      <c r="AD69" s="130">
        <v>131600</v>
      </c>
      <c r="AE69" s="131">
        <v>102300</v>
      </c>
    </row>
    <row r="70" spans="1:31">
      <c r="A70" s="117" t="s">
        <v>73</v>
      </c>
      <c r="B70" s="117" t="s">
        <v>441</v>
      </c>
      <c r="C70" s="118" t="s">
        <v>54</v>
      </c>
      <c r="D70" s="119" t="s">
        <v>360</v>
      </c>
      <c r="E70" s="120">
        <v>156581</v>
      </c>
      <c r="F70" s="121">
        <v>0.77232034960861395</v>
      </c>
      <c r="G70" s="195">
        <v>5950</v>
      </c>
      <c r="H70" s="123">
        <v>5.966453113564131E-2</v>
      </c>
      <c r="I70" s="124">
        <v>1.1017549382230267</v>
      </c>
      <c r="J70" s="197">
        <v>56</v>
      </c>
      <c r="K70" s="195">
        <v>40</v>
      </c>
      <c r="L70" s="196">
        <v>1285</v>
      </c>
      <c r="M70" s="196">
        <v>555</v>
      </c>
      <c r="N70" s="196">
        <v>590</v>
      </c>
      <c r="O70" s="196">
        <v>585</v>
      </c>
      <c r="P70" s="196">
        <v>595</v>
      </c>
      <c r="Q70" s="196">
        <v>325</v>
      </c>
      <c r="R70" s="196">
        <v>560</v>
      </c>
      <c r="S70" s="196">
        <v>1060</v>
      </c>
      <c r="T70" s="197">
        <v>5600</v>
      </c>
      <c r="U70" s="122">
        <v>30</v>
      </c>
      <c r="V70" s="128">
        <v>25</v>
      </c>
      <c r="W70" s="128">
        <v>220</v>
      </c>
      <c r="X70" s="128">
        <v>140</v>
      </c>
      <c r="Y70" s="128">
        <v>4750</v>
      </c>
      <c r="Z70" s="128">
        <v>1015</v>
      </c>
      <c r="AA70" s="128">
        <v>600</v>
      </c>
      <c r="AB70" s="128" t="s">
        <v>355</v>
      </c>
      <c r="AC70" s="129">
        <v>244900</v>
      </c>
      <c r="AD70" s="130">
        <v>138700</v>
      </c>
      <c r="AE70" s="131">
        <v>95300</v>
      </c>
    </row>
    <row r="71" spans="1:31">
      <c r="A71" s="117" t="s">
        <v>74</v>
      </c>
      <c r="B71" s="117" t="s">
        <v>442</v>
      </c>
      <c r="C71" s="118" t="s">
        <v>54</v>
      </c>
      <c r="D71" s="119" t="s">
        <v>363</v>
      </c>
      <c r="E71" s="120">
        <v>362403</v>
      </c>
      <c r="F71" s="121">
        <v>0.88425051605252758</v>
      </c>
      <c r="G71" s="195">
        <v>12755</v>
      </c>
      <c r="H71" s="123">
        <v>5.4545765509220662E-2</v>
      </c>
      <c r="I71" s="124">
        <v>1.1725379274877861</v>
      </c>
      <c r="J71" s="197">
        <v>114</v>
      </c>
      <c r="K71" s="195">
        <v>120</v>
      </c>
      <c r="L71" s="196">
        <v>3045</v>
      </c>
      <c r="M71" s="196">
        <v>1230</v>
      </c>
      <c r="N71" s="196">
        <v>1265</v>
      </c>
      <c r="O71" s="196">
        <v>1015</v>
      </c>
      <c r="P71" s="196">
        <v>1205</v>
      </c>
      <c r="Q71" s="196">
        <v>720</v>
      </c>
      <c r="R71" s="196">
        <v>1135</v>
      </c>
      <c r="S71" s="196">
        <v>2100</v>
      </c>
      <c r="T71" s="197">
        <v>11830</v>
      </c>
      <c r="U71" s="122">
        <v>55</v>
      </c>
      <c r="V71" s="128">
        <v>45</v>
      </c>
      <c r="W71" s="128">
        <v>385</v>
      </c>
      <c r="X71" s="128">
        <v>270</v>
      </c>
      <c r="Y71" s="128">
        <v>9935</v>
      </c>
      <c r="Z71" s="128">
        <v>1980</v>
      </c>
      <c r="AA71" s="128">
        <v>1455</v>
      </c>
      <c r="AB71" s="128" t="s">
        <v>355</v>
      </c>
      <c r="AC71" s="129">
        <v>226100</v>
      </c>
      <c r="AD71" s="130">
        <v>130100</v>
      </c>
      <c r="AE71" s="131">
        <v>99500</v>
      </c>
    </row>
    <row r="72" spans="1:31" ht="15" customHeight="1">
      <c r="A72" s="117" t="s">
        <v>75</v>
      </c>
      <c r="B72" s="117" t="s">
        <v>443</v>
      </c>
      <c r="C72" s="118" t="s">
        <v>54</v>
      </c>
      <c r="D72" s="119" t="s">
        <v>363</v>
      </c>
      <c r="E72" s="120">
        <v>755676</v>
      </c>
      <c r="F72" s="121">
        <v>0.94605073556935737</v>
      </c>
      <c r="G72" s="195">
        <v>24780</v>
      </c>
      <c r="H72" s="123">
        <v>4.7247337332260511E-2</v>
      </c>
      <c r="I72" s="124">
        <v>1.3437877555045985</v>
      </c>
      <c r="J72" s="197">
        <v>327</v>
      </c>
      <c r="K72" s="195">
        <v>145</v>
      </c>
      <c r="L72" s="196">
        <v>5115</v>
      </c>
      <c r="M72" s="196">
        <v>3620</v>
      </c>
      <c r="N72" s="196">
        <v>2505</v>
      </c>
      <c r="O72" s="196">
        <v>2385</v>
      </c>
      <c r="P72" s="196">
        <v>2335</v>
      </c>
      <c r="Q72" s="196">
        <v>1935</v>
      </c>
      <c r="R72" s="196">
        <v>1430</v>
      </c>
      <c r="S72" s="196">
        <v>5420</v>
      </c>
      <c r="T72" s="197">
        <v>24885</v>
      </c>
      <c r="U72" s="122">
        <v>205</v>
      </c>
      <c r="V72" s="128">
        <v>190</v>
      </c>
      <c r="W72" s="128">
        <v>1090</v>
      </c>
      <c r="X72" s="128">
        <v>850</v>
      </c>
      <c r="Y72" s="128">
        <v>20860</v>
      </c>
      <c r="Z72" s="128">
        <v>5380</v>
      </c>
      <c r="AA72" s="128">
        <v>2730</v>
      </c>
      <c r="AB72" s="128" t="s">
        <v>355</v>
      </c>
      <c r="AC72" s="129">
        <v>272200</v>
      </c>
      <c r="AD72" s="130">
        <v>155400</v>
      </c>
      <c r="AE72" s="131">
        <v>120500</v>
      </c>
    </row>
    <row r="73" spans="1:31">
      <c r="A73" s="117" t="s">
        <v>76</v>
      </c>
      <c r="B73" s="117" t="s">
        <v>444</v>
      </c>
      <c r="C73" s="118" t="s">
        <v>54</v>
      </c>
      <c r="D73" s="119" t="s">
        <v>360</v>
      </c>
      <c r="E73" s="120">
        <v>257812</v>
      </c>
      <c r="F73" s="121">
        <v>0.79187156183098717</v>
      </c>
      <c r="G73" s="195">
        <v>8705</v>
      </c>
      <c r="H73" s="123">
        <v>5.1808075036899492E-2</v>
      </c>
      <c r="I73" s="124">
        <v>1.4458372520669858</v>
      </c>
      <c r="J73" s="197">
        <v>103</v>
      </c>
      <c r="K73" s="195">
        <v>65</v>
      </c>
      <c r="L73" s="196">
        <v>2090</v>
      </c>
      <c r="M73" s="196">
        <v>720</v>
      </c>
      <c r="N73" s="196">
        <v>915</v>
      </c>
      <c r="O73" s="196">
        <v>825</v>
      </c>
      <c r="P73" s="196">
        <v>885</v>
      </c>
      <c r="Q73" s="196">
        <v>585</v>
      </c>
      <c r="R73" s="196">
        <v>620</v>
      </c>
      <c r="S73" s="196">
        <v>1510</v>
      </c>
      <c r="T73" s="197">
        <v>8220</v>
      </c>
      <c r="U73" s="122">
        <v>60</v>
      </c>
      <c r="V73" s="128">
        <v>55</v>
      </c>
      <c r="W73" s="128">
        <v>390</v>
      </c>
      <c r="X73" s="128">
        <v>295</v>
      </c>
      <c r="Y73" s="128">
        <v>6875</v>
      </c>
      <c r="Z73" s="128">
        <v>2025</v>
      </c>
      <c r="AA73" s="128">
        <v>895</v>
      </c>
      <c r="AB73" s="128" t="s">
        <v>355</v>
      </c>
      <c r="AC73" s="129">
        <v>206200</v>
      </c>
      <c r="AD73" s="130">
        <v>121100</v>
      </c>
      <c r="AE73" s="131">
        <v>94600</v>
      </c>
    </row>
    <row r="74" spans="1:31" ht="15" customHeight="1">
      <c r="A74" s="117" t="s">
        <v>77</v>
      </c>
      <c r="B74" s="117" t="s">
        <v>445</v>
      </c>
      <c r="C74" s="118" t="s">
        <v>59</v>
      </c>
      <c r="D74" s="119" t="s">
        <v>361</v>
      </c>
      <c r="E74" s="120">
        <v>89280</v>
      </c>
      <c r="F74" s="121">
        <v>0.97783229650398673</v>
      </c>
      <c r="G74" s="195">
        <v>4635</v>
      </c>
      <c r="H74" s="123">
        <v>8.1468721986887663E-2</v>
      </c>
      <c r="I74" s="124">
        <v>1.4763500085174039</v>
      </c>
      <c r="J74" s="197">
        <v>26</v>
      </c>
      <c r="K74" s="195">
        <v>20</v>
      </c>
      <c r="L74" s="196">
        <v>450</v>
      </c>
      <c r="M74" s="196">
        <v>340</v>
      </c>
      <c r="N74" s="196">
        <v>255</v>
      </c>
      <c r="O74" s="196">
        <v>245</v>
      </c>
      <c r="P74" s="196">
        <v>300</v>
      </c>
      <c r="Q74" s="196">
        <v>170</v>
      </c>
      <c r="R74" s="196">
        <v>160</v>
      </c>
      <c r="S74" s="196">
        <v>360</v>
      </c>
      <c r="T74" s="197">
        <v>2300</v>
      </c>
      <c r="U74" s="122">
        <v>10</v>
      </c>
      <c r="V74" s="128">
        <v>10</v>
      </c>
      <c r="W74" s="128">
        <v>95</v>
      </c>
      <c r="X74" s="128">
        <v>75</v>
      </c>
      <c r="Y74" s="128">
        <v>2045</v>
      </c>
      <c r="Z74" s="128">
        <v>580</v>
      </c>
      <c r="AA74" s="128">
        <v>145</v>
      </c>
      <c r="AB74" s="128" t="s">
        <v>355</v>
      </c>
      <c r="AC74" s="129">
        <v>206600</v>
      </c>
      <c r="AD74" s="130">
        <v>113800</v>
      </c>
      <c r="AE74" s="131">
        <v>77600</v>
      </c>
    </row>
    <row r="75" spans="1:31" ht="15" customHeight="1">
      <c r="A75" s="117" t="s">
        <v>78</v>
      </c>
      <c r="B75" s="117" t="s">
        <v>446</v>
      </c>
      <c r="C75" s="118" t="s">
        <v>59</v>
      </c>
      <c r="D75" s="119" t="s">
        <v>358</v>
      </c>
      <c r="E75" s="120">
        <v>142370</v>
      </c>
      <c r="F75" s="121">
        <v>1</v>
      </c>
      <c r="G75" s="195">
        <v>7575</v>
      </c>
      <c r="H75" s="123">
        <v>8.0997584076283324E-2</v>
      </c>
      <c r="I75" s="124">
        <v>1.1418783899514702</v>
      </c>
      <c r="J75" s="197">
        <v>24</v>
      </c>
      <c r="K75" s="195">
        <v>10</v>
      </c>
      <c r="L75" s="196">
        <v>840</v>
      </c>
      <c r="M75" s="196">
        <v>570</v>
      </c>
      <c r="N75" s="196">
        <v>325</v>
      </c>
      <c r="O75" s="196">
        <v>350</v>
      </c>
      <c r="P75" s="196">
        <v>430</v>
      </c>
      <c r="Q75" s="196">
        <v>280</v>
      </c>
      <c r="R75" s="196">
        <v>190</v>
      </c>
      <c r="S75" s="196">
        <v>540</v>
      </c>
      <c r="T75" s="197">
        <v>3530</v>
      </c>
      <c r="U75" s="122">
        <v>30</v>
      </c>
      <c r="V75" s="128">
        <v>25</v>
      </c>
      <c r="W75" s="128">
        <v>150</v>
      </c>
      <c r="X75" s="128">
        <v>115</v>
      </c>
      <c r="Y75" s="128">
        <v>3085</v>
      </c>
      <c r="Z75" s="128">
        <v>1070</v>
      </c>
      <c r="AA75" s="128">
        <v>270</v>
      </c>
      <c r="AB75" s="128">
        <v>10</v>
      </c>
      <c r="AC75" s="129">
        <v>215800</v>
      </c>
      <c r="AD75" s="130">
        <v>120600</v>
      </c>
      <c r="AE75" s="131">
        <v>80500</v>
      </c>
    </row>
    <row r="76" spans="1:31">
      <c r="A76" s="117" t="s">
        <v>79</v>
      </c>
      <c r="B76" s="117" t="s">
        <v>447</v>
      </c>
      <c r="C76" s="118" t="s">
        <v>59</v>
      </c>
      <c r="D76" s="119" t="s">
        <v>360</v>
      </c>
      <c r="E76" s="120">
        <v>91842</v>
      </c>
      <c r="F76" s="121">
        <v>0.66843767740432902</v>
      </c>
      <c r="G76" s="195">
        <v>4075</v>
      </c>
      <c r="H76" s="123">
        <v>7.0346638111193627E-2</v>
      </c>
      <c r="I76" s="124">
        <v>1.0907870448061754</v>
      </c>
      <c r="J76" s="197">
        <v>13</v>
      </c>
      <c r="K76" s="195">
        <v>20</v>
      </c>
      <c r="L76" s="196">
        <v>475</v>
      </c>
      <c r="M76" s="196">
        <v>355</v>
      </c>
      <c r="N76" s="196">
        <v>210</v>
      </c>
      <c r="O76" s="196">
        <v>210</v>
      </c>
      <c r="P76" s="196">
        <v>275</v>
      </c>
      <c r="Q76" s="196">
        <v>140</v>
      </c>
      <c r="R76" s="196">
        <v>140</v>
      </c>
      <c r="S76" s="196">
        <v>335</v>
      </c>
      <c r="T76" s="197">
        <v>2165</v>
      </c>
      <c r="U76" s="122">
        <v>10</v>
      </c>
      <c r="V76" s="128">
        <v>10</v>
      </c>
      <c r="W76" s="128">
        <v>85</v>
      </c>
      <c r="X76" s="128">
        <v>60</v>
      </c>
      <c r="Y76" s="128">
        <v>1900</v>
      </c>
      <c r="Z76" s="128">
        <v>605</v>
      </c>
      <c r="AA76" s="128">
        <v>170</v>
      </c>
      <c r="AB76" s="128" t="s">
        <v>355</v>
      </c>
      <c r="AC76" s="129">
        <v>195200</v>
      </c>
      <c r="AD76" s="130">
        <v>117100</v>
      </c>
      <c r="AE76" s="131">
        <v>81000</v>
      </c>
    </row>
    <row r="77" spans="1:31" ht="15" customHeight="1">
      <c r="A77" s="117" t="s">
        <v>80</v>
      </c>
      <c r="B77" s="117" t="s">
        <v>448</v>
      </c>
      <c r="C77" s="118" t="s">
        <v>59</v>
      </c>
      <c r="D77" s="119" t="s">
        <v>358</v>
      </c>
      <c r="E77" s="120">
        <v>183303</v>
      </c>
      <c r="F77" s="121">
        <v>0.95277276767382746</v>
      </c>
      <c r="G77" s="195">
        <v>7045</v>
      </c>
      <c r="H77" s="123">
        <v>5.9023180195431006E-2</v>
      </c>
      <c r="I77" s="124">
        <v>1.2110869505381079</v>
      </c>
      <c r="J77" s="197">
        <v>44</v>
      </c>
      <c r="K77" s="195">
        <v>25</v>
      </c>
      <c r="L77" s="196">
        <v>1005</v>
      </c>
      <c r="M77" s="196">
        <v>1055</v>
      </c>
      <c r="N77" s="196">
        <v>525</v>
      </c>
      <c r="O77" s="196">
        <v>470</v>
      </c>
      <c r="P77" s="196">
        <v>575</v>
      </c>
      <c r="Q77" s="196">
        <v>410</v>
      </c>
      <c r="R77" s="196">
        <v>340</v>
      </c>
      <c r="S77" s="196">
        <v>885</v>
      </c>
      <c r="T77" s="197">
        <v>5295</v>
      </c>
      <c r="U77" s="122">
        <v>30</v>
      </c>
      <c r="V77" s="128">
        <v>30</v>
      </c>
      <c r="W77" s="128">
        <v>260</v>
      </c>
      <c r="X77" s="128">
        <v>205</v>
      </c>
      <c r="Y77" s="128">
        <v>4595</v>
      </c>
      <c r="Z77" s="128">
        <v>1330</v>
      </c>
      <c r="AA77" s="128">
        <v>410</v>
      </c>
      <c r="AB77" s="128">
        <v>15</v>
      </c>
      <c r="AC77" s="129">
        <v>213300</v>
      </c>
      <c r="AD77" s="130">
        <v>121800</v>
      </c>
      <c r="AE77" s="131">
        <v>96300</v>
      </c>
    </row>
    <row r="78" spans="1:31">
      <c r="A78" s="117" t="s">
        <v>81</v>
      </c>
      <c r="B78" s="117" t="s">
        <v>449</v>
      </c>
      <c r="C78" s="118" t="s">
        <v>59</v>
      </c>
      <c r="D78" s="119" t="s">
        <v>361</v>
      </c>
      <c r="E78" s="120">
        <v>87373</v>
      </c>
      <c r="F78" s="121">
        <v>0.86642602857907836</v>
      </c>
      <c r="G78" s="195">
        <v>3530</v>
      </c>
      <c r="H78" s="123">
        <v>6.3943483380128618E-2</v>
      </c>
      <c r="I78" s="124">
        <v>1.9617459538989701</v>
      </c>
      <c r="J78" s="197">
        <v>44</v>
      </c>
      <c r="K78" s="195">
        <v>15</v>
      </c>
      <c r="L78" s="196">
        <v>720</v>
      </c>
      <c r="M78" s="196">
        <v>365</v>
      </c>
      <c r="N78" s="196">
        <v>260</v>
      </c>
      <c r="O78" s="196">
        <v>285</v>
      </c>
      <c r="P78" s="196">
        <v>375</v>
      </c>
      <c r="Q78" s="196">
        <v>175</v>
      </c>
      <c r="R78" s="196">
        <v>125</v>
      </c>
      <c r="S78" s="196">
        <v>480</v>
      </c>
      <c r="T78" s="197">
        <v>2800</v>
      </c>
      <c r="U78" s="122">
        <v>20</v>
      </c>
      <c r="V78" s="128">
        <v>15</v>
      </c>
      <c r="W78" s="128">
        <v>90</v>
      </c>
      <c r="X78" s="128">
        <v>75</v>
      </c>
      <c r="Y78" s="128">
        <v>2420</v>
      </c>
      <c r="Z78" s="128">
        <v>780</v>
      </c>
      <c r="AA78" s="128">
        <v>270</v>
      </c>
      <c r="AB78" s="128" t="s">
        <v>355</v>
      </c>
      <c r="AC78" s="129">
        <v>213400</v>
      </c>
      <c r="AD78" s="130">
        <v>125000</v>
      </c>
      <c r="AE78" s="131">
        <v>90800</v>
      </c>
    </row>
    <row r="79" spans="1:31" ht="15" customHeight="1">
      <c r="A79" s="134" t="s">
        <v>450</v>
      </c>
      <c r="B79" s="134" t="s">
        <v>451</v>
      </c>
      <c r="C79" s="135" t="s">
        <v>59</v>
      </c>
      <c r="D79" s="119" t="s">
        <v>362</v>
      </c>
      <c r="E79" s="120">
        <v>288578</v>
      </c>
      <c r="F79" s="121">
        <v>0.56499999999999995</v>
      </c>
      <c r="G79" s="195">
        <v>9335</v>
      </c>
      <c r="H79" s="123">
        <v>4.9467231138498713E-2</v>
      </c>
      <c r="I79" s="124">
        <v>1.1988945785580751</v>
      </c>
      <c r="J79" s="197">
        <v>59</v>
      </c>
      <c r="K79" s="195">
        <v>85</v>
      </c>
      <c r="L79" s="196">
        <v>1760</v>
      </c>
      <c r="M79" s="196">
        <v>730</v>
      </c>
      <c r="N79" s="196">
        <v>700</v>
      </c>
      <c r="O79" s="196">
        <v>870</v>
      </c>
      <c r="P79" s="196">
        <v>1140</v>
      </c>
      <c r="Q79" s="196">
        <v>425</v>
      </c>
      <c r="R79" s="196">
        <v>530</v>
      </c>
      <c r="S79" s="196">
        <v>1340</v>
      </c>
      <c r="T79" s="197">
        <v>7580</v>
      </c>
      <c r="U79" s="122">
        <v>40</v>
      </c>
      <c r="V79" s="128">
        <v>40</v>
      </c>
      <c r="W79" s="128">
        <v>310</v>
      </c>
      <c r="X79" s="128">
        <v>235</v>
      </c>
      <c r="Y79" s="128">
        <v>6535</v>
      </c>
      <c r="Z79" s="128">
        <v>2205</v>
      </c>
      <c r="AA79" s="128">
        <v>690</v>
      </c>
      <c r="AB79" s="128" t="s">
        <v>355</v>
      </c>
      <c r="AC79" s="129">
        <v>194400</v>
      </c>
      <c r="AD79" s="130">
        <v>117800</v>
      </c>
      <c r="AE79" s="131">
        <v>85000</v>
      </c>
    </row>
    <row r="80" spans="1:31">
      <c r="A80" s="134" t="s">
        <v>339</v>
      </c>
      <c r="B80" s="134" t="s">
        <v>452</v>
      </c>
      <c r="C80" s="135" t="s">
        <v>59</v>
      </c>
      <c r="D80" s="119" t="s">
        <v>362</v>
      </c>
      <c r="E80" s="120">
        <v>159134</v>
      </c>
      <c r="F80" s="123">
        <v>0.48399999999999999</v>
      </c>
      <c r="G80" s="195">
        <v>5410</v>
      </c>
      <c r="H80" s="123">
        <v>5.3241105163727959E-2</v>
      </c>
      <c r="I80" s="124">
        <v>0.74720646673233027</v>
      </c>
      <c r="J80" s="197">
        <v>22</v>
      </c>
      <c r="K80" s="195">
        <v>75</v>
      </c>
      <c r="L80" s="196">
        <v>1155</v>
      </c>
      <c r="M80" s="196">
        <v>475</v>
      </c>
      <c r="N80" s="196">
        <v>470</v>
      </c>
      <c r="O80" s="196">
        <v>555</v>
      </c>
      <c r="P80" s="196">
        <v>630</v>
      </c>
      <c r="Q80" s="196">
        <v>295</v>
      </c>
      <c r="R80" s="196">
        <v>285</v>
      </c>
      <c r="S80" s="196">
        <v>765</v>
      </c>
      <c r="T80" s="197">
        <v>4705</v>
      </c>
      <c r="U80" s="122">
        <v>20</v>
      </c>
      <c r="V80" s="128">
        <v>15</v>
      </c>
      <c r="W80" s="128">
        <v>170</v>
      </c>
      <c r="X80" s="128">
        <v>140</v>
      </c>
      <c r="Y80" s="128">
        <v>4075</v>
      </c>
      <c r="Z80" s="128">
        <v>1340</v>
      </c>
      <c r="AA80" s="128">
        <v>440</v>
      </c>
      <c r="AB80" s="128" t="s">
        <v>355</v>
      </c>
      <c r="AC80" s="129">
        <v>216000</v>
      </c>
      <c r="AD80" s="130">
        <v>128500</v>
      </c>
      <c r="AE80" s="131">
        <v>99800</v>
      </c>
    </row>
    <row r="81" spans="1:31" ht="15" customHeight="1">
      <c r="A81" s="134" t="s">
        <v>340</v>
      </c>
      <c r="B81" s="134" t="s">
        <v>453</v>
      </c>
      <c r="C81" s="135" t="s">
        <v>38</v>
      </c>
      <c r="D81" s="119" t="s">
        <v>362</v>
      </c>
      <c r="E81" s="120">
        <v>278259</v>
      </c>
      <c r="F81" s="123">
        <v>0.76500000000000001</v>
      </c>
      <c r="G81" s="195">
        <v>5175</v>
      </c>
      <c r="H81" s="123">
        <v>2.9582990209534265E-2</v>
      </c>
      <c r="I81" s="124">
        <v>0.69008046044517535</v>
      </c>
      <c r="J81" s="197">
        <v>94</v>
      </c>
      <c r="K81" s="195">
        <v>145</v>
      </c>
      <c r="L81" s="196">
        <v>2645</v>
      </c>
      <c r="M81" s="196">
        <v>2300</v>
      </c>
      <c r="N81" s="196">
        <v>1055</v>
      </c>
      <c r="O81" s="196">
        <v>1035</v>
      </c>
      <c r="P81" s="196">
        <v>1065</v>
      </c>
      <c r="Q81" s="196">
        <v>1020</v>
      </c>
      <c r="R81" s="196">
        <v>610</v>
      </c>
      <c r="S81" s="196">
        <v>2850</v>
      </c>
      <c r="T81" s="197">
        <v>12725</v>
      </c>
      <c r="U81" s="122">
        <v>40</v>
      </c>
      <c r="V81" s="128">
        <v>30</v>
      </c>
      <c r="W81" s="128">
        <v>345</v>
      </c>
      <c r="X81" s="128">
        <v>250</v>
      </c>
      <c r="Y81" s="128">
        <v>11025</v>
      </c>
      <c r="Z81" s="128">
        <v>2075</v>
      </c>
      <c r="AA81" s="128">
        <v>1310</v>
      </c>
      <c r="AB81" s="128" t="s">
        <v>355</v>
      </c>
      <c r="AC81" s="129">
        <v>308700</v>
      </c>
      <c r="AD81" s="130">
        <v>168000</v>
      </c>
      <c r="AE81" s="131">
        <v>130600</v>
      </c>
    </row>
    <row r="82" spans="1:31" ht="15" customHeight="1">
      <c r="A82" s="117" t="s">
        <v>82</v>
      </c>
      <c r="B82" s="117" t="s">
        <v>454</v>
      </c>
      <c r="C82" s="118" t="s">
        <v>38</v>
      </c>
      <c r="D82" s="119" t="s">
        <v>361</v>
      </c>
      <c r="E82" s="120">
        <v>114581</v>
      </c>
      <c r="F82" s="121">
        <v>0.96074222516622931</v>
      </c>
      <c r="G82" s="195">
        <v>4150</v>
      </c>
      <c r="H82" s="123">
        <v>5.5604672346353745E-2</v>
      </c>
      <c r="I82" s="124">
        <v>1.0157685982393343</v>
      </c>
      <c r="J82" s="197">
        <v>21</v>
      </c>
      <c r="K82" s="195">
        <v>20</v>
      </c>
      <c r="L82" s="196">
        <v>655</v>
      </c>
      <c r="M82" s="196">
        <v>360</v>
      </c>
      <c r="N82" s="196">
        <v>340</v>
      </c>
      <c r="O82" s="196">
        <v>260</v>
      </c>
      <c r="P82" s="196">
        <v>385</v>
      </c>
      <c r="Q82" s="196">
        <v>245</v>
      </c>
      <c r="R82" s="196">
        <v>265</v>
      </c>
      <c r="S82" s="196">
        <v>615</v>
      </c>
      <c r="T82" s="197">
        <v>3145</v>
      </c>
      <c r="U82" s="122">
        <v>20</v>
      </c>
      <c r="V82" s="128">
        <v>20</v>
      </c>
      <c r="W82" s="128">
        <v>145</v>
      </c>
      <c r="X82" s="128">
        <v>105</v>
      </c>
      <c r="Y82" s="128">
        <v>2740</v>
      </c>
      <c r="Z82" s="128">
        <v>760</v>
      </c>
      <c r="AA82" s="128">
        <v>240</v>
      </c>
      <c r="AB82" s="128" t="s">
        <v>355</v>
      </c>
      <c r="AC82" s="129">
        <v>209100</v>
      </c>
      <c r="AD82" s="130">
        <v>118800</v>
      </c>
      <c r="AE82" s="131">
        <v>83200</v>
      </c>
    </row>
    <row r="83" spans="1:31">
      <c r="A83" s="117" t="s">
        <v>83</v>
      </c>
      <c r="B83" s="117" t="s">
        <v>455</v>
      </c>
      <c r="C83" s="118" t="s">
        <v>38</v>
      </c>
      <c r="D83" s="119" t="s">
        <v>361</v>
      </c>
      <c r="E83" s="120">
        <v>165468</v>
      </c>
      <c r="F83" s="121">
        <v>0.83189462306126039</v>
      </c>
      <c r="G83" s="195">
        <v>4485</v>
      </c>
      <c r="H83" s="123">
        <v>4.1505031894899597E-2</v>
      </c>
      <c r="I83" s="124">
        <v>0.69298413305295359</v>
      </c>
      <c r="J83" s="197">
        <v>87</v>
      </c>
      <c r="K83" s="195">
        <v>25</v>
      </c>
      <c r="L83" s="196">
        <v>1280</v>
      </c>
      <c r="M83" s="196">
        <v>1080</v>
      </c>
      <c r="N83" s="196">
        <v>570</v>
      </c>
      <c r="O83" s="196">
        <v>465</v>
      </c>
      <c r="P83" s="196">
        <v>575</v>
      </c>
      <c r="Q83" s="196">
        <v>515</v>
      </c>
      <c r="R83" s="196">
        <v>340</v>
      </c>
      <c r="S83" s="196">
        <v>1305</v>
      </c>
      <c r="T83" s="197">
        <v>6160</v>
      </c>
      <c r="U83" s="122">
        <v>60</v>
      </c>
      <c r="V83" s="128">
        <v>50</v>
      </c>
      <c r="W83" s="128">
        <v>290</v>
      </c>
      <c r="X83" s="128">
        <v>220</v>
      </c>
      <c r="Y83" s="128">
        <v>5290</v>
      </c>
      <c r="Z83" s="128">
        <v>1435</v>
      </c>
      <c r="AA83" s="128">
        <v>520</v>
      </c>
      <c r="AB83" s="128">
        <v>5</v>
      </c>
      <c r="AC83" s="129">
        <v>253100</v>
      </c>
      <c r="AD83" s="130">
        <v>146900</v>
      </c>
      <c r="AE83" s="131">
        <v>112000</v>
      </c>
    </row>
    <row r="84" spans="1:31" ht="15" customHeight="1">
      <c r="A84" s="134" t="s">
        <v>341</v>
      </c>
      <c r="B84" s="134" t="s">
        <v>456</v>
      </c>
      <c r="C84" s="135" t="s">
        <v>38</v>
      </c>
      <c r="D84" s="119" t="s">
        <v>360</v>
      </c>
      <c r="E84" s="120">
        <v>241733</v>
      </c>
      <c r="F84" s="123">
        <v>0.73899999999999999</v>
      </c>
      <c r="G84" s="195">
        <v>5805</v>
      </c>
      <c r="H84" s="123">
        <v>3.7227832022479118E-2</v>
      </c>
      <c r="I84" s="124">
        <v>0.79398136096214922</v>
      </c>
      <c r="J84" s="197">
        <v>61</v>
      </c>
      <c r="K84" s="195">
        <v>95</v>
      </c>
      <c r="L84" s="196">
        <v>2015</v>
      </c>
      <c r="M84" s="196">
        <v>1515</v>
      </c>
      <c r="N84" s="196">
        <v>700</v>
      </c>
      <c r="O84" s="196">
        <v>825</v>
      </c>
      <c r="P84" s="196">
        <v>920</v>
      </c>
      <c r="Q84" s="196">
        <v>680</v>
      </c>
      <c r="R84" s="196">
        <v>385</v>
      </c>
      <c r="S84" s="196">
        <v>1740</v>
      </c>
      <c r="T84" s="197">
        <v>8875</v>
      </c>
      <c r="U84" s="122">
        <v>50</v>
      </c>
      <c r="V84" s="128">
        <v>40</v>
      </c>
      <c r="W84" s="128">
        <v>315</v>
      </c>
      <c r="X84" s="128">
        <v>240</v>
      </c>
      <c r="Y84" s="128">
        <v>7750</v>
      </c>
      <c r="Z84" s="128">
        <v>2185</v>
      </c>
      <c r="AA84" s="128">
        <v>760</v>
      </c>
      <c r="AB84" s="128" t="s">
        <v>355</v>
      </c>
      <c r="AC84" s="129">
        <v>253400</v>
      </c>
      <c r="AD84" s="130">
        <v>150500</v>
      </c>
      <c r="AE84" s="131">
        <v>125000</v>
      </c>
    </row>
    <row r="85" spans="1:31">
      <c r="A85" s="117" t="s">
        <v>84</v>
      </c>
      <c r="B85" s="117" t="s">
        <v>457</v>
      </c>
      <c r="C85" s="118" t="s">
        <v>38</v>
      </c>
      <c r="D85" s="119" t="s">
        <v>361</v>
      </c>
      <c r="E85" s="120">
        <v>134119</v>
      </c>
      <c r="F85" s="121">
        <v>0.95768502981184622</v>
      </c>
      <c r="G85" s="195">
        <v>4210</v>
      </c>
      <c r="H85" s="123">
        <v>5.0092808528865836E-2</v>
      </c>
      <c r="I85" s="124">
        <v>1.1468747662619363</v>
      </c>
      <c r="J85" s="197">
        <v>46</v>
      </c>
      <c r="K85" s="195">
        <v>30</v>
      </c>
      <c r="L85" s="196">
        <v>1240</v>
      </c>
      <c r="M85" s="196">
        <v>430</v>
      </c>
      <c r="N85" s="196">
        <v>310</v>
      </c>
      <c r="O85" s="196">
        <v>370</v>
      </c>
      <c r="P85" s="196">
        <v>635</v>
      </c>
      <c r="Q85" s="196">
        <v>265</v>
      </c>
      <c r="R85" s="196">
        <v>410</v>
      </c>
      <c r="S85" s="196">
        <v>800</v>
      </c>
      <c r="T85" s="197">
        <v>4495</v>
      </c>
      <c r="U85" s="122">
        <v>20</v>
      </c>
      <c r="V85" s="128">
        <v>20</v>
      </c>
      <c r="W85" s="128">
        <v>175</v>
      </c>
      <c r="X85" s="128">
        <v>130</v>
      </c>
      <c r="Y85" s="128">
        <v>3850</v>
      </c>
      <c r="Z85" s="128">
        <v>1040</v>
      </c>
      <c r="AA85" s="128">
        <v>450</v>
      </c>
      <c r="AB85" s="128" t="s">
        <v>355</v>
      </c>
      <c r="AC85" s="129">
        <v>183500</v>
      </c>
      <c r="AD85" s="130">
        <v>122900</v>
      </c>
      <c r="AE85" s="131">
        <v>76300</v>
      </c>
    </row>
    <row r="86" spans="1:31" ht="15" customHeight="1">
      <c r="A86" s="117" t="s">
        <v>85</v>
      </c>
      <c r="B86" s="117" t="s">
        <v>458</v>
      </c>
      <c r="C86" s="118" t="s">
        <v>38</v>
      </c>
      <c r="D86" s="119" t="s">
        <v>358</v>
      </c>
      <c r="E86" s="120">
        <v>139974</v>
      </c>
      <c r="F86" s="121">
        <v>1</v>
      </c>
      <c r="G86" s="195">
        <v>6025</v>
      </c>
      <c r="H86" s="123">
        <v>6.9101123595505617E-2</v>
      </c>
      <c r="I86" s="124">
        <v>0.99474570218844061</v>
      </c>
      <c r="J86" s="197">
        <v>39</v>
      </c>
      <c r="K86" s="195">
        <v>15</v>
      </c>
      <c r="L86" s="196">
        <v>1115</v>
      </c>
      <c r="M86" s="196">
        <v>320</v>
      </c>
      <c r="N86" s="196">
        <v>375</v>
      </c>
      <c r="O86" s="196">
        <v>745</v>
      </c>
      <c r="P86" s="196">
        <v>515</v>
      </c>
      <c r="Q86" s="196">
        <v>245</v>
      </c>
      <c r="R86" s="196">
        <v>230</v>
      </c>
      <c r="S86" s="196">
        <v>685</v>
      </c>
      <c r="T86" s="197">
        <v>4240</v>
      </c>
      <c r="U86" s="122">
        <v>20</v>
      </c>
      <c r="V86" s="128">
        <v>20</v>
      </c>
      <c r="W86" s="128">
        <v>155</v>
      </c>
      <c r="X86" s="128">
        <v>125</v>
      </c>
      <c r="Y86" s="128">
        <v>3725</v>
      </c>
      <c r="Z86" s="128">
        <v>1020</v>
      </c>
      <c r="AA86" s="128">
        <v>340</v>
      </c>
      <c r="AB86" s="128" t="s">
        <v>355</v>
      </c>
      <c r="AC86" s="129">
        <v>189600</v>
      </c>
      <c r="AD86" s="130">
        <v>111600</v>
      </c>
      <c r="AE86" s="131">
        <v>78000</v>
      </c>
    </row>
    <row r="87" spans="1:31" ht="15" customHeight="1">
      <c r="A87" s="117" t="s">
        <v>459</v>
      </c>
      <c r="B87" s="117" t="s">
        <v>460</v>
      </c>
      <c r="C87" s="118" t="s">
        <v>54</v>
      </c>
      <c r="D87" s="119" t="s">
        <v>358</v>
      </c>
      <c r="E87" s="120">
        <v>263890</v>
      </c>
      <c r="F87" s="121">
        <v>1</v>
      </c>
      <c r="G87" s="195">
        <v>15060</v>
      </c>
      <c r="H87" s="123">
        <v>8.3254085852666027E-2</v>
      </c>
      <c r="I87" s="124">
        <v>1.0855084620318747</v>
      </c>
      <c r="J87" s="197">
        <v>66</v>
      </c>
      <c r="K87" s="195">
        <v>20</v>
      </c>
      <c r="L87" s="196">
        <v>1875</v>
      </c>
      <c r="M87" s="196">
        <v>595</v>
      </c>
      <c r="N87" s="196">
        <v>720</v>
      </c>
      <c r="O87" s="196">
        <v>690</v>
      </c>
      <c r="P87" s="196">
        <v>1410</v>
      </c>
      <c r="Q87" s="196">
        <v>485</v>
      </c>
      <c r="R87" s="196">
        <v>675</v>
      </c>
      <c r="S87" s="196">
        <v>1165</v>
      </c>
      <c r="T87" s="197">
        <v>7640</v>
      </c>
      <c r="U87" s="122">
        <v>55</v>
      </c>
      <c r="V87" s="128">
        <v>40</v>
      </c>
      <c r="W87" s="128">
        <v>330</v>
      </c>
      <c r="X87" s="128">
        <v>245</v>
      </c>
      <c r="Y87" s="128">
        <v>6805</v>
      </c>
      <c r="Z87" s="128">
        <v>2445</v>
      </c>
      <c r="AA87" s="128">
        <v>450</v>
      </c>
      <c r="AB87" s="128" t="s">
        <v>355</v>
      </c>
      <c r="AC87" s="129">
        <v>180100</v>
      </c>
      <c r="AD87" s="130">
        <v>107900</v>
      </c>
      <c r="AE87" s="131">
        <v>81900</v>
      </c>
    </row>
    <row r="88" spans="1:31">
      <c r="A88" s="117" t="s">
        <v>86</v>
      </c>
      <c r="B88" s="117" t="s">
        <v>461</v>
      </c>
      <c r="C88" s="118" t="s">
        <v>54</v>
      </c>
      <c r="D88" s="119" t="s">
        <v>362</v>
      </c>
      <c r="E88" s="120">
        <v>160548</v>
      </c>
      <c r="F88" s="121">
        <v>0.47402639581918571</v>
      </c>
      <c r="G88" s="195">
        <v>4135</v>
      </c>
      <c r="H88" s="123">
        <v>4.1914589520845792E-2</v>
      </c>
      <c r="I88" s="124">
        <v>0.84173356053296111</v>
      </c>
      <c r="J88" s="197">
        <v>41</v>
      </c>
      <c r="K88" s="195">
        <v>115</v>
      </c>
      <c r="L88" s="196">
        <v>1220</v>
      </c>
      <c r="M88" s="196">
        <v>565</v>
      </c>
      <c r="N88" s="196">
        <v>650</v>
      </c>
      <c r="O88" s="196">
        <v>545</v>
      </c>
      <c r="P88" s="196">
        <v>610</v>
      </c>
      <c r="Q88" s="196">
        <v>290</v>
      </c>
      <c r="R88" s="196">
        <v>245</v>
      </c>
      <c r="S88" s="196">
        <v>1005</v>
      </c>
      <c r="T88" s="197">
        <v>5245</v>
      </c>
      <c r="U88" s="122">
        <v>20</v>
      </c>
      <c r="V88" s="128">
        <v>15</v>
      </c>
      <c r="W88" s="128">
        <v>165</v>
      </c>
      <c r="X88" s="128">
        <v>130</v>
      </c>
      <c r="Y88" s="128">
        <v>4550</v>
      </c>
      <c r="Z88" s="128">
        <v>1115</v>
      </c>
      <c r="AA88" s="128">
        <v>510</v>
      </c>
      <c r="AB88" s="128" t="s">
        <v>355</v>
      </c>
      <c r="AC88" s="129">
        <v>213200</v>
      </c>
      <c r="AD88" s="130">
        <v>140400</v>
      </c>
      <c r="AE88" s="131">
        <v>110100</v>
      </c>
    </row>
    <row r="89" spans="1:31" ht="15" customHeight="1">
      <c r="A89" s="117" t="s">
        <v>87</v>
      </c>
      <c r="B89" s="117" t="s">
        <v>462</v>
      </c>
      <c r="C89" s="118" t="s">
        <v>54</v>
      </c>
      <c r="D89" s="119" t="s">
        <v>361</v>
      </c>
      <c r="E89" s="120">
        <v>148692</v>
      </c>
      <c r="F89" s="121">
        <v>0.94519241771234597</v>
      </c>
      <c r="G89" s="195">
        <v>6445</v>
      </c>
      <c r="H89" s="123">
        <v>6.8737135117263745E-2</v>
      </c>
      <c r="I89" s="124">
        <v>0.9608455440787893</v>
      </c>
      <c r="J89" s="197">
        <v>40</v>
      </c>
      <c r="K89" s="195">
        <v>25</v>
      </c>
      <c r="L89" s="196">
        <v>1270</v>
      </c>
      <c r="M89" s="196">
        <v>430</v>
      </c>
      <c r="N89" s="196">
        <v>605</v>
      </c>
      <c r="O89" s="196">
        <v>440</v>
      </c>
      <c r="P89" s="196">
        <v>500</v>
      </c>
      <c r="Q89" s="196">
        <v>270</v>
      </c>
      <c r="R89" s="196">
        <v>300</v>
      </c>
      <c r="S89" s="196">
        <v>770</v>
      </c>
      <c r="T89" s="197">
        <v>4610</v>
      </c>
      <c r="U89" s="122">
        <v>30</v>
      </c>
      <c r="V89" s="128">
        <v>20</v>
      </c>
      <c r="W89" s="128">
        <v>165</v>
      </c>
      <c r="X89" s="128">
        <v>125</v>
      </c>
      <c r="Y89" s="128">
        <v>4115</v>
      </c>
      <c r="Z89" s="128">
        <v>1060</v>
      </c>
      <c r="AA89" s="128">
        <v>300</v>
      </c>
      <c r="AB89" s="128" t="s">
        <v>355</v>
      </c>
      <c r="AC89" s="129">
        <v>184300</v>
      </c>
      <c r="AD89" s="130">
        <v>114600</v>
      </c>
      <c r="AE89" s="131">
        <v>74500</v>
      </c>
    </row>
    <row r="90" spans="1:31">
      <c r="A90" s="117" t="s">
        <v>88</v>
      </c>
      <c r="B90" s="117" t="s">
        <v>463</v>
      </c>
      <c r="C90" s="118" t="s">
        <v>54</v>
      </c>
      <c r="D90" s="119" t="s">
        <v>362</v>
      </c>
      <c r="E90" s="120">
        <v>77919</v>
      </c>
      <c r="F90" s="121">
        <v>0.48293408534506804</v>
      </c>
      <c r="G90" s="195">
        <v>3285</v>
      </c>
      <c r="H90" s="123">
        <v>6.7039562323929283E-2</v>
      </c>
      <c r="I90" s="124">
        <v>1.2057635497678907</v>
      </c>
      <c r="J90" s="197">
        <v>20</v>
      </c>
      <c r="K90" s="195">
        <v>15</v>
      </c>
      <c r="L90" s="196">
        <v>640</v>
      </c>
      <c r="M90" s="196">
        <v>185</v>
      </c>
      <c r="N90" s="196">
        <v>240</v>
      </c>
      <c r="O90" s="196">
        <v>265</v>
      </c>
      <c r="P90" s="196">
        <v>265</v>
      </c>
      <c r="Q90" s="196">
        <v>145</v>
      </c>
      <c r="R90" s="196">
        <v>185</v>
      </c>
      <c r="S90" s="196">
        <v>405</v>
      </c>
      <c r="T90" s="197">
        <v>2340</v>
      </c>
      <c r="U90" s="122">
        <v>25</v>
      </c>
      <c r="V90" s="128">
        <v>20</v>
      </c>
      <c r="W90" s="128">
        <v>115</v>
      </c>
      <c r="X90" s="128">
        <v>85</v>
      </c>
      <c r="Y90" s="128">
        <v>2030</v>
      </c>
      <c r="Z90" s="128">
        <v>725</v>
      </c>
      <c r="AA90" s="128">
        <v>180</v>
      </c>
      <c r="AB90" s="128" t="s">
        <v>355</v>
      </c>
      <c r="AC90" s="129">
        <v>148500</v>
      </c>
      <c r="AD90" s="130">
        <v>94200</v>
      </c>
      <c r="AE90" s="131">
        <v>74000</v>
      </c>
    </row>
    <row r="91" spans="1:31" ht="15" customHeight="1">
      <c r="A91" s="117" t="s">
        <v>89</v>
      </c>
      <c r="B91" s="117" t="s">
        <v>464</v>
      </c>
      <c r="C91" s="118" t="s">
        <v>54</v>
      </c>
      <c r="D91" s="119" t="s">
        <v>361</v>
      </c>
      <c r="E91" s="120">
        <v>169039</v>
      </c>
      <c r="F91" s="121">
        <v>0.834979031548998</v>
      </c>
      <c r="G91" s="195">
        <v>2850</v>
      </c>
      <c r="H91" s="123">
        <v>2.4228194199865587E-2</v>
      </c>
      <c r="I91" s="124">
        <v>0.93236313517238578</v>
      </c>
      <c r="J91" s="197">
        <v>46</v>
      </c>
      <c r="K91" s="195">
        <v>60</v>
      </c>
      <c r="L91" s="196">
        <v>1285</v>
      </c>
      <c r="M91" s="196">
        <v>850</v>
      </c>
      <c r="N91" s="196">
        <v>555</v>
      </c>
      <c r="O91" s="196">
        <v>815</v>
      </c>
      <c r="P91" s="196">
        <v>955</v>
      </c>
      <c r="Q91" s="196">
        <v>410</v>
      </c>
      <c r="R91" s="196">
        <v>210</v>
      </c>
      <c r="S91" s="196">
        <v>1150</v>
      </c>
      <c r="T91" s="197">
        <v>6280</v>
      </c>
      <c r="U91" s="122">
        <v>25</v>
      </c>
      <c r="V91" s="128">
        <v>25</v>
      </c>
      <c r="W91" s="128">
        <v>225</v>
      </c>
      <c r="X91" s="128">
        <v>175</v>
      </c>
      <c r="Y91" s="128">
        <v>5390</v>
      </c>
      <c r="Z91" s="128">
        <v>1900</v>
      </c>
      <c r="AA91" s="128">
        <v>640</v>
      </c>
      <c r="AB91" s="128" t="s">
        <v>355</v>
      </c>
      <c r="AC91" s="129">
        <v>283100</v>
      </c>
      <c r="AD91" s="130">
        <v>192400</v>
      </c>
      <c r="AE91" s="131">
        <v>181900</v>
      </c>
    </row>
    <row r="92" spans="1:31">
      <c r="A92" s="117" t="s">
        <v>90</v>
      </c>
      <c r="B92" s="117" t="s">
        <v>465</v>
      </c>
      <c r="C92" s="118" t="s">
        <v>91</v>
      </c>
      <c r="D92" s="119" t="s">
        <v>361</v>
      </c>
      <c r="E92" s="120">
        <v>246855</v>
      </c>
      <c r="F92" s="121">
        <v>1</v>
      </c>
      <c r="G92" s="195">
        <v>7725</v>
      </c>
      <c r="H92" s="123">
        <v>4.7948266017923194E-2</v>
      </c>
      <c r="I92" s="124">
        <v>1.1331587429492345</v>
      </c>
      <c r="J92" s="197">
        <v>90</v>
      </c>
      <c r="K92" s="195">
        <v>25</v>
      </c>
      <c r="L92" s="196">
        <v>1745</v>
      </c>
      <c r="M92" s="196">
        <v>1010</v>
      </c>
      <c r="N92" s="196">
        <v>785</v>
      </c>
      <c r="O92" s="196">
        <v>660</v>
      </c>
      <c r="P92" s="196">
        <v>1005</v>
      </c>
      <c r="Q92" s="196">
        <v>510</v>
      </c>
      <c r="R92" s="196">
        <v>510</v>
      </c>
      <c r="S92" s="196">
        <v>1525</v>
      </c>
      <c r="T92" s="197">
        <v>7770</v>
      </c>
      <c r="U92" s="122">
        <v>45</v>
      </c>
      <c r="V92" s="128">
        <v>40</v>
      </c>
      <c r="W92" s="128">
        <v>315</v>
      </c>
      <c r="X92" s="128">
        <v>260</v>
      </c>
      <c r="Y92" s="128">
        <v>6795</v>
      </c>
      <c r="Z92" s="128">
        <v>1865</v>
      </c>
      <c r="AA92" s="128">
        <v>610</v>
      </c>
      <c r="AB92" s="128" t="s">
        <v>355</v>
      </c>
      <c r="AC92" s="129">
        <v>213400</v>
      </c>
      <c r="AD92" s="130">
        <v>124800</v>
      </c>
      <c r="AE92" s="131">
        <v>101100</v>
      </c>
    </row>
    <row r="93" spans="1:31" ht="15" customHeight="1">
      <c r="A93" s="117" t="s">
        <v>92</v>
      </c>
      <c r="B93" s="117" t="s">
        <v>466</v>
      </c>
      <c r="C93" s="118" t="s">
        <v>91</v>
      </c>
      <c r="D93" s="119" t="s">
        <v>358</v>
      </c>
      <c r="E93" s="120">
        <v>306631</v>
      </c>
      <c r="F93" s="121">
        <v>1</v>
      </c>
      <c r="G93" s="195">
        <v>12950</v>
      </c>
      <c r="H93" s="123">
        <v>6.2370282621362495E-2</v>
      </c>
      <c r="I93" s="124">
        <v>1.2235421062265768</v>
      </c>
      <c r="J93" s="197">
        <v>127</v>
      </c>
      <c r="K93" s="195">
        <v>15</v>
      </c>
      <c r="L93" s="196">
        <v>2760</v>
      </c>
      <c r="M93" s="196">
        <v>1020</v>
      </c>
      <c r="N93" s="196">
        <v>630</v>
      </c>
      <c r="O93" s="196">
        <v>920</v>
      </c>
      <c r="P93" s="196">
        <v>1190</v>
      </c>
      <c r="Q93" s="196">
        <v>590</v>
      </c>
      <c r="R93" s="196">
        <v>1185</v>
      </c>
      <c r="S93" s="196">
        <v>2255</v>
      </c>
      <c r="T93" s="197">
        <v>10565</v>
      </c>
      <c r="U93" s="122">
        <v>75</v>
      </c>
      <c r="V93" s="128">
        <v>65</v>
      </c>
      <c r="W93" s="128">
        <v>445</v>
      </c>
      <c r="X93" s="128">
        <v>335</v>
      </c>
      <c r="Y93" s="128">
        <v>8730</v>
      </c>
      <c r="Z93" s="128">
        <v>1910</v>
      </c>
      <c r="AA93" s="128">
        <v>1315</v>
      </c>
      <c r="AB93" s="128" t="s">
        <v>355</v>
      </c>
      <c r="AC93" s="129">
        <v>226400</v>
      </c>
      <c r="AD93" s="130">
        <v>141900</v>
      </c>
      <c r="AE93" s="131">
        <v>113500</v>
      </c>
    </row>
    <row r="94" spans="1:31">
      <c r="A94" s="117" t="s">
        <v>93</v>
      </c>
      <c r="B94" s="117" t="s">
        <v>467</v>
      </c>
      <c r="C94" s="118" t="s">
        <v>91</v>
      </c>
      <c r="D94" s="119" t="s">
        <v>359</v>
      </c>
      <c r="E94" s="120" t="s">
        <v>376</v>
      </c>
      <c r="F94" s="121">
        <v>0</v>
      </c>
      <c r="G94" s="195" t="s">
        <v>355</v>
      </c>
      <c r="H94" s="197" t="s">
        <v>355</v>
      </c>
      <c r="I94" s="124" t="s">
        <v>355</v>
      </c>
      <c r="J94" s="197" t="s">
        <v>355</v>
      </c>
      <c r="K94" s="195" t="s">
        <v>355</v>
      </c>
      <c r="L94" s="196" t="s">
        <v>355</v>
      </c>
      <c r="M94" s="196" t="s">
        <v>355</v>
      </c>
      <c r="N94" s="196" t="s">
        <v>355</v>
      </c>
      <c r="O94" s="196" t="s">
        <v>355</v>
      </c>
      <c r="P94" s="196" t="s">
        <v>355</v>
      </c>
      <c r="Q94" s="196" t="s">
        <v>355</v>
      </c>
      <c r="R94" s="196" t="s">
        <v>355</v>
      </c>
      <c r="S94" s="196" t="s">
        <v>355</v>
      </c>
      <c r="T94" s="197" t="s">
        <v>355</v>
      </c>
      <c r="U94" s="122" t="s">
        <v>355</v>
      </c>
      <c r="V94" s="128" t="s">
        <v>355</v>
      </c>
      <c r="W94" s="128" t="s">
        <v>355</v>
      </c>
      <c r="X94" s="128" t="s">
        <v>355</v>
      </c>
      <c r="Y94" s="128" t="s">
        <v>355</v>
      </c>
      <c r="Z94" s="128" t="s">
        <v>355</v>
      </c>
      <c r="AA94" s="128" t="s">
        <v>355</v>
      </c>
      <c r="AB94" s="128" t="s">
        <v>355</v>
      </c>
      <c r="AC94" s="129" t="s">
        <v>355</v>
      </c>
      <c r="AD94" s="130" t="s">
        <v>355</v>
      </c>
      <c r="AE94" s="131" t="s">
        <v>355</v>
      </c>
    </row>
    <row r="95" spans="1:31" ht="15" customHeight="1">
      <c r="A95" s="117" t="s">
        <v>94</v>
      </c>
      <c r="B95" s="117" t="s">
        <v>468</v>
      </c>
      <c r="C95" s="118" t="s">
        <v>91</v>
      </c>
      <c r="D95" s="119" t="s">
        <v>358</v>
      </c>
      <c r="E95" s="120">
        <v>306697</v>
      </c>
      <c r="F95" s="121">
        <v>1</v>
      </c>
      <c r="G95" s="195">
        <v>14330</v>
      </c>
      <c r="H95" s="123">
        <v>6.4584891885314605E-2</v>
      </c>
      <c r="I95" s="124">
        <v>1.10405461525216</v>
      </c>
      <c r="J95" s="197">
        <v>109</v>
      </c>
      <c r="K95" s="195">
        <v>15</v>
      </c>
      <c r="L95" s="196">
        <v>2200</v>
      </c>
      <c r="M95" s="196">
        <v>1190</v>
      </c>
      <c r="N95" s="196">
        <v>710</v>
      </c>
      <c r="O95" s="196">
        <v>950</v>
      </c>
      <c r="P95" s="196">
        <v>1325</v>
      </c>
      <c r="Q95" s="196">
        <v>640</v>
      </c>
      <c r="R95" s="196">
        <v>595</v>
      </c>
      <c r="S95" s="196">
        <v>1970</v>
      </c>
      <c r="T95" s="197">
        <v>9590</v>
      </c>
      <c r="U95" s="122">
        <v>80</v>
      </c>
      <c r="V95" s="128">
        <v>70</v>
      </c>
      <c r="W95" s="128">
        <v>490</v>
      </c>
      <c r="X95" s="128">
        <v>385</v>
      </c>
      <c r="Y95" s="128">
        <v>8095</v>
      </c>
      <c r="Z95" s="128">
        <v>2480</v>
      </c>
      <c r="AA95" s="128">
        <v>920</v>
      </c>
      <c r="AB95" s="128" t="s">
        <v>355</v>
      </c>
      <c r="AC95" s="129">
        <v>201700</v>
      </c>
      <c r="AD95" s="130">
        <v>113700</v>
      </c>
      <c r="AE95" s="131">
        <v>94200</v>
      </c>
    </row>
    <row r="96" spans="1:31">
      <c r="A96" s="117" t="s">
        <v>469</v>
      </c>
      <c r="B96" s="117" t="s">
        <v>470</v>
      </c>
      <c r="C96" s="118" t="s">
        <v>65</v>
      </c>
      <c r="D96" s="119" t="s">
        <v>362</v>
      </c>
      <c r="E96" s="120">
        <v>82123</v>
      </c>
      <c r="F96" s="121">
        <v>0.45802774168000582</v>
      </c>
      <c r="G96" s="195">
        <v>1815</v>
      </c>
      <c r="H96" s="123">
        <v>3.5716396446090502E-2</v>
      </c>
      <c r="I96" s="124">
        <v>0.6323698991927984</v>
      </c>
      <c r="J96" s="197">
        <v>17</v>
      </c>
      <c r="K96" s="195">
        <v>60</v>
      </c>
      <c r="L96" s="196">
        <v>900</v>
      </c>
      <c r="M96" s="196">
        <v>295</v>
      </c>
      <c r="N96" s="196">
        <v>375</v>
      </c>
      <c r="O96" s="196">
        <v>375</v>
      </c>
      <c r="P96" s="196">
        <v>395</v>
      </c>
      <c r="Q96" s="196">
        <v>235</v>
      </c>
      <c r="R96" s="196">
        <v>175</v>
      </c>
      <c r="S96" s="196">
        <v>635</v>
      </c>
      <c r="T96" s="197">
        <v>3450</v>
      </c>
      <c r="U96" s="122">
        <v>20</v>
      </c>
      <c r="V96" s="128">
        <v>15</v>
      </c>
      <c r="W96" s="128">
        <v>115</v>
      </c>
      <c r="X96" s="128">
        <v>80</v>
      </c>
      <c r="Y96" s="128">
        <v>2905</v>
      </c>
      <c r="Z96" s="128">
        <v>870</v>
      </c>
      <c r="AA96" s="128">
        <v>415</v>
      </c>
      <c r="AB96" s="128" t="s">
        <v>355</v>
      </c>
      <c r="AC96" s="129">
        <v>252000</v>
      </c>
      <c r="AD96" s="130">
        <v>170700</v>
      </c>
      <c r="AE96" s="131">
        <v>134200</v>
      </c>
    </row>
    <row r="97" spans="1:31" ht="15" customHeight="1">
      <c r="A97" s="117" t="s">
        <v>95</v>
      </c>
      <c r="B97" s="117" t="s">
        <v>471</v>
      </c>
      <c r="C97" s="118" t="s">
        <v>65</v>
      </c>
      <c r="D97" s="119" t="s">
        <v>361</v>
      </c>
      <c r="E97" s="120">
        <v>150676</v>
      </c>
      <c r="F97" s="121">
        <v>0.92659258484868978</v>
      </c>
      <c r="G97" s="195">
        <v>4500</v>
      </c>
      <c r="H97" s="123">
        <v>4.6258587354477763E-2</v>
      </c>
      <c r="I97" s="124">
        <v>1.1042840558371323</v>
      </c>
      <c r="J97" s="197">
        <v>39</v>
      </c>
      <c r="K97" s="195">
        <v>30</v>
      </c>
      <c r="L97" s="196">
        <v>1070</v>
      </c>
      <c r="M97" s="196">
        <v>450</v>
      </c>
      <c r="N97" s="196">
        <v>430</v>
      </c>
      <c r="O97" s="196">
        <v>410</v>
      </c>
      <c r="P97" s="196">
        <v>505</v>
      </c>
      <c r="Q97" s="196">
        <v>345</v>
      </c>
      <c r="R97" s="196">
        <v>410</v>
      </c>
      <c r="S97" s="196">
        <v>1000</v>
      </c>
      <c r="T97" s="197">
        <v>4645</v>
      </c>
      <c r="U97" s="122">
        <v>40</v>
      </c>
      <c r="V97" s="128">
        <v>30</v>
      </c>
      <c r="W97" s="128">
        <v>205</v>
      </c>
      <c r="X97" s="128">
        <v>135</v>
      </c>
      <c r="Y97" s="128">
        <v>3915</v>
      </c>
      <c r="Z97" s="128">
        <v>1065</v>
      </c>
      <c r="AA97" s="128">
        <v>480</v>
      </c>
      <c r="AB97" s="128" t="s">
        <v>355</v>
      </c>
      <c r="AC97" s="129">
        <v>202500</v>
      </c>
      <c r="AD97" s="130">
        <v>121600</v>
      </c>
      <c r="AE97" s="131">
        <v>109800</v>
      </c>
    </row>
    <row r="98" spans="1:31">
      <c r="A98" s="134" t="s">
        <v>342</v>
      </c>
      <c r="B98" s="134" t="s">
        <v>472</v>
      </c>
      <c r="C98" s="135" t="s">
        <v>65</v>
      </c>
      <c r="D98" s="119" t="s">
        <v>362</v>
      </c>
      <c r="E98" s="120">
        <v>113645</v>
      </c>
      <c r="F98" s="123">
        <v>0.42199999999999999</v>
      </c>
      <c r="G98" s="195">
        <v>2415</v>
      </c>
      <c r="H98" s="123">
        <v>3.4165441592219833E-2</v>
      </c>
      <c r="I98" s="124">
        <v>0.87982832618025753</v>
      </c>
      <c r="J98" s="197">
        <v>41</v>
      </c>
      <c r="K98" s="195">
        <v>75</v>
      </c>
      <c r="L98" s="196">
        <v>1205</v>
      </c>
      <c r="M98" s="196">
        <v>635</v>
      </c>
      <c r="N98" s="196">
        <v>515</v>
      </c>
      <c r="O98" s="196">
        <v>555</v>
      </c>
      <c r="P98" s="196">
        <v>525</v>
      </c>
      <c r="Q98" s="196">
        <v>320</v>
      </c>
      <c r="R98" s="196">
        <v>245</v>
      </c>
      <c r="S98" s="196">
        <v>1015</v>
      </c>
      <c r="T98" s="197">
        <v>5085</v>
      </c>
      <c r="U98" s="122">
        <v>25</v>
      </c>
      <c r="V98" s="128">
        <v>20</v>
      </c>
      <c r="W98" s="128">
        <v>150</v>
      </c>
      <c r="X98" s="128">
        <v>120</v>
      </c>
      <c r="Y98" s="128">
        <v>4350</v>
      </c>
      <c r="Z98" s="128">
        <v>1160</v>
      </c>
      <c r="AA98" s="128">
        <v>560</v>
      </c>
      <c r="AB98" s="128" t="s">
        <v>355</v>
      </c>
      <c r="AC98" s="129">
        <v>248700</v>
      </c>
      <c r="AD98" s="130">
        <v>163500</v>
      </c>
      <c r="AE98" s="131">
        <v>141300</v>
      </c>
    </row>
    <row r="99" spans="1:31">
      <c r="A99" s="117" t="s">
        <v>96</v>
      </c>
      <c r="B99" s="117" t="s">
        <v>473</v>
      </c>
      <c r="C99" s="118" t="s">
        <v>65</v>
      </c>
      <c r="D99" s="119" t="s">
        <v>358</v>
      </c>
      <c r="E99" s="120">
        <v>240072</v>
      </c>
      <c r="F99" s="121">
        <v>1</v>
      </c>
      <c r="G99" s="195">
        <v>8505</v>
      </c>
      <c r="H99" s="123">
        <v>5.492731253350211E-2</v>
      </c>
      <c r="I99" s="124">
        <v>1.1855479758225953</v>
      </c>
      <c r="J99" s="197">
        <v>61</v>
      </c>
      <c r="K99" s="195">
        <v>25</v>
      </c>
      <c r="L99" s="196">
        <v>1870</v>
      </c>
      <c r="M99" s="196">
        <v>490</v>
      </c>
      <c r="N99" s="196">
        <v>705</v>
      </c>
      <c r="O99" s="196">
        <v>630</v>
      </c>
      <c r="P99" s="196">
        <v>820</v>
      </c>
      <c r="Q99" s="196">
        <v>410</v>
      </c>
      <c r="R99" s="196">
        <v>690</v>
      </c>
      <c r="S99" s="196">
        <v>1235</v>
      </c>
      <c r="T99" s="197">
        <v>6875</v>
      </c>
      <c r="U99" s="122">
        <v>60</v>
      </c>
      <c r="V99" s="128">
        <v>45</v>
      </c>
      <c r="W99" s="128">
        <v>280</v>
      </c>
      <c r="X99" s="128">
        <v>210</v>
      </c>
      <c r="Y99" s="128">
        <v>5900</v>
      </c>
      <c r="Z99" s="128">
        <v>1720</v>
      </c>
      <c r="AA99" s="128">
        <v>635</v>
      </c>
      <c r="AB99" s="128">
        <v>5</v>
      </c>
      <c r="AC99" s="129">
        <v>165600</v>
      </c>
      <c r="AD99" s="130">
        <v>96800</v>
      </c>
      <c r="AE99" s="131">
        <v>68500</v>
      </c>
    </row>
    <row r="100" spans="1:31" ht="15" customHeight="1">
      <c r="A100" s="117" t="s">
        <v>97</v>
      </c>
      <c r="B100" s="117" t="s">
        <v>474</v>
      </c>
      <c r="C100" s="118" t="s">
        <v>98</v>
      </c>
      <c r="D100" s="119" t="s">
        <v>360</v>
      </c>
      <c r="E100" s="120">
        <v>137208</v>
      </c>
      <c r="F100" s="121">
        <v>0.76352223656679874</v>
      </c>
      <c r="G100" s="195">
        <v>1920</v>
      </c>
      <c r="H100" s="123">
        <v>2.0865970409051349E-2</v>
      </c>
      <c r="I100" s="124">
        <v>0.59748260661745178</v>
      </c>
      <c r="J100" s="197">
        <v>45</v>
      </c>
      <c r="K100" s="195">
        <v>55</v>
      </c>
      <c r="L100" s="196">
        <v>1240</v>
      </c>
      <c r="M100" s="196">
        <v>1125</v>
      </c>
      <c r="N100" s="196">
        <v>580</v>
      </c>
      <c r="O100" s="196">
        <v>765</v>
      </c>
      <c r="P100" s="196">
        <v>620</v>
      </c>
      <c r="Q100" s="196">
        <v>395</v>
      </c>
      <c r="R100" s="196">
        <v>270</v>
      </c>
      <c r="S100" s="196">
        <v>1360</v>
      </c>
      <c r="T100" s="197">
        <v>6415</v>
      </c>
      <c r="U100" s="122">
        <v>25</v>
      </c>
      <c r="V100" s="128">
        <v>15</v>
      </c>
      <c r="W100" s="128">
        <v>180</v>
      </c>
      <c r="X100" s="128">
        <v>130</v>
      </c>
      <c r="Y100" s="128">
        <v>5550</v>
      </c>
      <c r="Z100" s="128">
        <v>1285</v>
      </c>
      <c r="AA100" s="128">
        <v>660</v>
      </c>
      <c r="AB100" s="128" t="s">
        <v>355</v>
      </c>
      <c r="AC100" s="129">
        <v>472300</v>
      </c>
      <c r="AD100" s="130">
        <v>287100</v>
      </c>
      <c r="AE100" s="131">
        <v>261000</v>
      </c>
    </row>
    <row r="101" spans="1:31">
      <c r="A101" s="117" t="s">
        <v>475</v>
      </c>
      <c r="B101" s="117" t="s">
        <v>476</v>
      </c>
      <c r="C101" s="118" t="s">
        <v>98</v>
      </c>
      <c r="D101" s="119" t="s">
        <v>358</v>
      </c>
      <c r="E101" s="120">
        <v>441285</v>
      </c>
      <c r="F101" s="121">
        <v>1</v>
      </c>
      <c r="G101" s="195">
        <v>12095</v>
      </c>
      <c r="H101" s="123">
        <v>3.862788439424527E-2</v>
      </c>
      <c r="I101" s="124">
        <v>0.58719371475130755</v>
      </c>
      <c r="J101" s="197">
        <v>129</v>
      </c>
      <c r="K101" s="195">
        <v>35</v>
      </c>
      <c r="L101" s="196">
        <v>3350</v>
      </c>
      <c r="M101" s="196">
        <v>3040</v>
      </c>
      <c r="N101" s="196">
        <v>1635</v>
      </c>
      <c r="O101" s="196">
        <v>1725</v>
      </c>
      <c r="P101" s="196">
        <v>1745</v>
      </c>
      <c r="Q101" s="196">
        <v>1360</v>
      </c>
      <c r="R101" s="196">
        <v>795</v>
      </c>
      <c r="S101" s="196">
        <v>4220</v>
      </c>
      <c r="T101" s="197">
        <v>17900</v>
      </c>
      <c r="U101" s="122">
        <v>120</v>
      </c>
      <c r="V101" s="128">
        <v>105</v>
      </c>
      <c r="W101" s="128">
        <v>650</v>
      </c>
      <c r="X101" s="128">
        <v>505</v>
      </c>
      <c r="Y101" s="128">
        <v>15145</v>
      </c>
      <c r="Z101" s="128">
        <v>3685</v>
      </c>
      <c r="AA101" s="128">
        <v>1990</v>
      </c>
      <c r="AB101" s="128" t="s">
        <v>355</v>
      </c>
      <c r="AC101" s="129">
        <v>389900</v>
      </c>
      <c r="AD101" s="130">
        <v>244300</v>
      </c>
      <c r="AE101" s="131">
        <v>193500</v>
      </c>
    </row>
    <row r="102" spans="1:31" ht="15" customHeight="1">
      <c r="A102" s="117" t="s">
        <v>99</v>
      </c>
      <c r="B102" s="117" t="s">
        <v>477</v>
      </c>
      <c r="C102" s="118" t="s">
        <v>98</v>
      </c>
      <c r="D102" s="119" t="s">
        <v>362</v>
      </c>
      <c r="E102" s="120">
        <v>166293</v>
      </c>
      <c r="F102" s="121">
        <v>0.78368379878790162</v>
      </c>
      <c r="G102" s="195">
        <v>2880</v>
      </c>
      <c r="H102" s="123">
        <v>2.8073524971020562E-2</v>
      </c>
      <c r="I102" s="124">
        <v>0.51218575269964572</v>
      </c>
      <c r="J102" s="197">
        <v>24</v>
      </c>
      <c r="K102" s="195">
        <v>50</v>
      </c>
      <c r="L102" s="196">
        <v>1140</v>
      </c>
      <c r="M102" s="196">
        <v>805</v>
      </c>
      <c r="N102" s="196">
        <v>650</v>
      </c>
      <c r="O102" s="196">
        <v>525</v>
      </c>
      <c r="P102" s="196">
        <v>585</v>
      </c>
      <c r="Q102" s="196">
        <v>410</v>
      </c>
      <c r="R102" s="196">
        <v>275</v>
      </c>
      <c r="S102" s="196">
        <v>1255</v>
      </c>
      <c r="T102" s="197">
        <v>5695</v>
      </c>
      <c r="U102" s="122">
        <v>20</v>
      </c>
      <c r="V102" s="128">
        <v>15</v>
      </c>
      <c r="W102" s="128">
        <v>145</v>
      </c>
      <c r="X102" s="128">
        <v>115</v>
      </c>
      <c r="Y102" s="128">
        <v>4815</v>
      </c>
      <c r="Z102" s="128">
        <v>1015</v>
      </c>
      <c r="AA102" s="128">
        <v>715</v>
      </c>
      <c r="AB102" s="128" t="s">
        <v>355</v>
      </c>
      <c r="AC102" s="129">
        <v>277700</v>
      </c>
      <c r="AD102" s="130">
        <v>189700</v>
      </c>
      <c r="AE102" s="131">
        <v>151600</v>
      </c>
    </row>
    <row r="103" spans="1:31">
      <c r="A103" s="117" t="s">
        <v>100</v>
      </c>
      <c r="B103" s="117" t="s">
        <v>478</v>
      </c>
      <c r="C103" s="118" t="s">
        <v>98</v>
      </c>
      <c r="D103" s="119" t="s">
        <v>358</v>
      </c>
      <c r="E103" s="120">
        <v>228655</v>
      </c>
      <c r="F103" s="121">
        <v>0.86341597879362297</v>
      </c>
      <c r="G103" s="195">
        <v>3125</v>
      </c>
      <c r="H103" s="123">
        <v>2.1008996177128612E-2</v>
      </c>
      <c r="I103" s="124">
        <v>0.50101676932598505</v>
      </c>
      <c r="J103" s="197">
        <v>34</v>
      </c>
      <c r="K103" s="195">
        <v>50</v>
      </c>
      <c r="L103" s="196">
        <v>1415</v>
      </c>
      <c r="M103" s="196">
        <v>1085</v>
      </c>
      <c r="N103" s="196">
        <v>1115</v>
      </c>
      <c r="O103" s="196">
        <v>565</v>
      </c>
      <c r="P103" s="196">
        <v>755</v>
      </c>
      <c r="Q103" s="196">
        <v>550</v>
      </c>
      <c r="R103" s="196">
        <v>445</v>
      </c>
      <c r="S103" s="196">
        <v>1700</v>
      </c>
      <c r="T103" s="197">
        <v>7680</v>
      </c>
      <c r="U103" s="122">
        <v>55</v>
      </c>
      <c r="V103" s="128">
        <v>50</v>
      </c>
      <c r="W103" s="128">
        <v>305</v>
      </c>
      <c r="X103" s="128">
        <v>255</v>
      </c>
      <c r="Y103" s="128">
        <v>6430</v>
      </c>
      <c r="Z103" s="128">
        <v>1580</v>
      </c>
      <c r="AA103" s="128">
        <v>890</v>
      </c>
      <c r="AB103" s="128" t="s">
        <v>355</v>
      </c>
      <c r="AC103" s="129">
        <v>288400</v>
      </c>
      <c r="AD103" s="130">
        <v>197500</v>
      </c>
      <c r="AE103" s="131">
        <v>156700</v>
      </c>
    </row>
    <row r="104" spans="1:31" ht="15" customHeight="1">
      <c r="A104" s="134" t="s">
        <v>344</v>
      </c>
      <c r="B104" s="134" t="s">
        <v>479</v>
      </c>
      <c r="C104" s="135" t="s">
        <v>98</v>
      </c>
      <c r="D104" s="119" t="s">
        <v>359</v>
      </c>
      <c r="E104" s="120">
        <v>211169</v>
      </c>
      <c r="F104" s="123">
        <v>0.13700000000000001</v>
      </c>
      <c r="G104" s="195">
        <v>4880</v>
      </c>
      <c r="H104" s="123">
        <v>3.6948703388226388E-2</v>
      </c>
      <c r="I104" s="124">
        <v>0.79041182068943272</v>
      </c>
      <c r="J104" s="197">
        <v>49</v>
      </c>
      <c r="K104" s="195">
        <v>205</v>
      </c>
      <c r="L104" s="196">
        <v>1990</v>
      </c>
      <c r="M104" s="196">
        <v>765</v>
      </c>
      <c r="N104" s="196">
        <v>890</v>
      </c>
      <c r="O104" s="196">
        <v>1120</v>
      </c>
      <c r="P104" s="196">
        <v>1180</v>
      </c>
      <c r="Q104" s="196">
        <v>480</v>
      </c>
      <c r="R104" s="196">
        <v>430</v>
      </c>
      <c r="S104" s="196">
        <v>1505</v>
      </c>
      <c r="T104" s="197">
        <v>8560</v>
      </c>
      <c r="U104" s="122">
        <v>35</v>
      </c>
      <c r="V104" s="128">
        <v>30</v>
      </c>
      <c r="W104" s="128">
        <v>290</v>
      </c>
      <c r="X104" s="128">
        <v>220</v>
      </c>
      <c r="Y104" s="128">
        <v>7170</v>
      </c>
      <c r="Z104" s="128">
        <v>2545</v>
      </c>
      <c r="AA104" s="128">
        <v>1060</v>
      </c>
      <c r="AB104" s="128" t="s">
        <v>355</v>
      </c>
      <c r="AC104" s="129">
        <v>247400</v>
      </c>
      <c r="AD104" s="130">
        <v>182200</v>
      </c>
      <c r="AE104" s="131">
        <v>164000</v>
      </c>
    </row>
    <row r="105" spans="1:31">
      <c r="A105" s="117" t="s">
        <v>134</v>
      </c>
      <c r="B105" s="117" t="s">
        <v>480</v>
      </c>
      <c r="C105" s="118" t="s">
        <v>98</v>
      </c>
      <c r="D105" s="119" t="s">
        <v>359</v>
      </c>
      <c r="E105" s="120" t="s">
        <v>376</v>
      </c>
      <c r="F105" s="121">
        <v>0</v>
      </c>
      <c r="G105" s="195" t="s">
        <v>355</v>
      </c>
      <c r="H105" s="197" t="s">
        <v>355</v>
      </c>
      <c r="I105" s="124" t="s">
        <v>355</v>
      </c>
      <c r="J105" s="197" t="s">
        <v>355</v>
      </c>
      <c r="K105" s="195" t="s">
        <v>355</v>
      </c>
      <c r="L105" s="196" t="s">
        <v>355</v>
      </c>
      <c r="M105" s="196" t="s">
        <v>355</v>
      </c>
      <c r="N105" s="196" t="s">
        <v>355</v>
      </c>
      <c r="O105" s="196" t="s">
        <v>355</v>
      </c>
      <c r="P105" s="196" t="s">
        <v>355</v>
      </c>
      <c r="Q105" s="196" t="s">
        <v>355</v>
      </c>
      <c r="R105" s="196" t="s">
        <v>355</v>
      </c>
      <c r="S105" s="196" t="s">
        <v>355</v>
      </c>
      <c r="T105" s="197" t="s">
        <v>355</v>
      </c>
      <c r="U105" s="122" t="s">
        <v>355</v>
      </c>
      <c r="V105" s="128" t="s">
        <v>355</v>
      </c>
      <c r="W105" s="128" t="s">
        <v>355</v>
      </c>
      <c r="X105" s="128" t="s">
        <v>355</v>
      </c>
      <c r="Y105" s="128" t="s">
        <v>355</v>
      </c>
      <c r="Z105" s="128" t="s">
        <v>355</v>
      </c>
      <c r="AA105" s="128" t="s">
        <v>355</v>
      </c>
      <c r="AB105" s="128" t="s">
        <v>355</v>
      </c>
      <c r="AC105" s="129" t="s">
        <v>355</v>
      </c>
      <c r="AD105" s="130" t="s">
        <v>355</v>
      </c>
      <c r="AE105" s="131" t="s">
        <v>355</v>
      </c>
    </row>
    <row r="106" spans="1:31" ht="15" customHeight="1">
      <c r="A106" s="117" t="s">
        <v>101</v>
      </c>
      <c r="B106" s="117" t="s">
        <v>481</v>
      </c>
      <c r="C106" s="118" t="s">
        <v>98</v>
      </c>
      <c r="D106" s="119" t="s">
        <v>361</v>
      </c>
      <c r="E106" s="120">
        <v>258710</v>
      </c>
      <c r="F106" s="121">
        <v>1</v>
      </c>
      <c r="G106" s="195">
        <v>6145</v>
      </c>
      <c r="H106" s="123">
        <v>3.534441094566293E-2</v>
      </c>
      <c r="I106" s="124">
        <v>1.193225558121632</v>
      </c>
      <c r="J106" s="197">
        <v>62</v>
      </c>
      <c r="K106" s="195">
        <v>55</v>
      </c>
      <c r="L106" s="196">
        <v>1570</v>
      </c>
      <c r="M106" s="196">
        <v>715</v>
      </c>
      <c r="N106" s="196">
        <v>815</v>
      </c>
      <c r="O106" s="196">
        <v>830</v>
      </c>
      <c r="P106" s="196">
        <v>925</v>
      </c>
      <c r="Q106" s="196">
        <v>390</v>
      </c>
      <c r="R106" s="196">
        <v>295</v>
      </c>
      <c r="S106" s="196">
        <v>1260</v>
      </c>
      <c r="T106" s="197">
        <v>6855</v>
      </c>
      <c r="U106" s="122">
        <v>55</v>
      </c>
      <c r="V106" s="128">
        <v>40</v>
      </c>
      <c r="W106" s="128">
        <v>265</v>
      </c>
      <c r="X106" s="128">
        <v>210</v>
      </c>
      <c r="Y106" s="128">
        <v>5835</v>
      </c>
      <c r="Z106" s="128">
        <v>1795</v>
      </c>
      <c r="AA106" s="128">
        <v>705</v>
      </c>
      <c r="AB106" s="128" t="s">
        <v>355</v>
      </c>
      <c r="AC106" s="129">
        <v>254400</v>
      </c>
      <c r="AD106" s="130">
        <v>159900</v>
      </c>
      <c r="AE106" s="131">
        <v>137700</v>
      </c>
    </row>
    <row r="107" spans="1:31">
      <c r="A107" s="117" t="s">
        <v>102</v>
      </c>
      <c r="B107" s="117" t="s">
        <v>482</v>
      </c>
      <c r="C107" s="118" t="s">
        <v>98</v>
      </c>
      <c r="D107" s="119" t="s">
        <v>361</v>
      </c>
      <c r="E107" s="120">
        <v>134271</v>
      </c>
      <c r="F107" s="121">
        <v>1</v>
      </c>
      <c r="G107" s="195">
        <v>3555</v>
      </c>
      <c r="H107" s="123">
        <v>4.4337187114154228E-2</v>
      </c>
      <c r="I107" s="124">
        <v>0.83123545337956584</v>
      </c>
      <c r="J107" s="197">
        <v>35</v>
      </c>
      <c r="K107" s="195">
        <v>85</v>
      </c>
      <c r="L107" s="196">
        <v>1050</v>
      </c>
      <c r="M107" s="196">
        <v>370</v>
      </c>
      <c r="N107" s="196">
        <v>570</v>
      </c>
      <c r="O107" s="196">
        <v>690</v>
      </c>
      <c r="P107" s="196">
        <v>505</v>
      </c>
      <c r="Q107" s="196">
        <v>265</v>
      </c>
      <c r="R107" s="196">
        <v>205</v>
      </c>
      <c r="S107" s="196">
        <v>735</v>
      </c>
      <c r="T107" s="197">
        <v>4475</v>
      </c>
      <c r="U107" s="122">
        <v>15</v>
      </c>
      <c r="V107" s="128">
        <v>15</v>
      </c>
      <c r="W107" s="128">
        <v>135</v>
      </c>
      <c r="X107" s="128">
        <v>100</v>
      </c>
      <c r="Y107" s="128">
        <v>3775</v>
      </c>
      <c r="Z107" s="128">
        <v>915</v>
      </c>
      <c r="AA107" s="128">
        <v>550</v>
      </c>
      <c r="AB107" s="128" t="s">
        <v>355</v>
      </c>
      <c r="AC107" s="129">
        <v>270100</v>
      </c>
      <c r="AD107" s="130">
        <v>184000</v>
      </c>
      <c r="AE107" s="131">
        <v>141000</v>
      </c>
    </row>
    <row r="108" spans="1:31" ht="15" customHeight="1">
      <c r="A108" s="117" t="s">
        <v>103</v>
      </c>
      <c r="B108" s="117" t="s">
        <v>483</v>
      </c>
      <c r="C108" s="118" t="s">
        <v>98</v>
      </c>
      <c r="D108" s="119" t="s">
        <v>358</v>
      </c>
      <c r="E108" s="120">
        <v>168118</v>
      </c>
      <c r="F108" s="121">
        <v>1</v>
      </c>
      <c r="G108" s="195">
        <v>4035</v>
      </c>
      <c r="H108" s="123">
        <v>3.6668636632268034E-2</v>
      </c>
      <c r="I108" s="124">
        <v>0.76704474008500367</v>
      </c>
      <c r="J108" s="197">
        <v>61</v>
      </c>
      <c r="K108" s="195">
        <v>20</v>
      </c>
      <c r="L108" s="196">
        <v>1485</v>
      </c>
      <c r="M108" s="196">
        <v>890</v>
      </c>
      <c r="N108" s="196">
        <v>840</v>
      </c>
      <c r="O108" s="196">
        <v>780</v>
      </c>
      <c r="P108" s="196">
        <v>760</v>
      </c>
      <c r="Q108" s="196">
        <v>445</v>
      </c>
      <c r="R108" s="196">
        <v>255</v>
      </c>
      <c r="S108" s="196">
        <v>1460</v>
      </c>
      <c r="T108" s="197">
        <v>6935</v>
      </c>
      <c r="U108" s="122">
        <v>30</v>
      </c>
      <c r="V108" s="128">
        <v>25</v>
      </c>
      <c r="W108" s="128">
        <v>205</v>
      </c>
      <c r="X108" s="128">
        <v>145</v>
      </c>
      <c r="Y108" s="128">
        <v>6000</v>
      </c>
      <c r="Z108" s="128">
        <v>1380</v>
      </c>
      <c r="AA108" s="128">
        <v>700</v>
      </c>
      <c r="AB108" s="128" t="s">
        <v>355</v>
      </c>
      <c r="AC108" s="129">
        <v>301300</v>
      </c>
      <c r="AD108" s="130">
        <v>207700</v>
      </c>
      <c r="AE108" s="131">
        <v>165800</v>
      </c>
    </row>
    <row r="109" spans="1:31">
      <c r="A109" s="117" t="s">
        <v>104</v>
      </c>
      <c r="B109" s="117" t="s">
        <v>484</v>
      </c>
      <c r="C109" s="118" t="s">
        <v>98</v>
      </c>
      <c r="D109" s="119" t="s">
        <v>358</v>
      </c>
      <c r="E109" s="120">
        <v>142135</v>
      </c>
      <c r="F109" s="121">
        <v>1</v>
      </c>
      <c r="G109" s="195">
        <v>2000</v>
      </c>
      <c r="H109" s="123">
        <v>2.2936463360117378E-2</v>
      </c>
      <c r="I109" s="124">
        <v>0.81970134359741975</v>
      </c>
      <c r="J109" s="197">
        <v>69</v>
      </c>
      <c r="K109" s="195">
        <v>20</v>
      </c>
      <c r="L109" s="196">
        <v>1295</v>
      </c>
      <c r="M109" s="196">
        <v>825</v>
      </c>
      <c r="N109" s="196">
        <v>905</v>
      </c>
      <c r="O109" s="196">
        <v>510</v>
      </c>
      <c r="P109" s="196">
        <v>575</v>
      </c>
      <c r="Q109" s="196">
        <v>415</v>
      </c>
      <c r="R109" s="196">
        <v>470</v>
      </c>
      <c r="S109" s="196">
        <v>1390</v>
      </c>
      <c r="T109" s="197">
        <v>6410</v>
      </c>
      <c r="U109" s="122">
        <v>35</v>
      </c>
      <c r="V109" s="128">
        <v>25</v>
      </c>
      <c r="W109" s="128">
        <v>225</v>
      </c>
      <c r="X109" s="128">
        <v>175</v>
      </c>
      <c r="Y109" s="128">
        <v>5490</v>
      </c>
      <c r="Z109" s="128">
        <v>1115</v>
      </c>
      <c r="AA109" s="128">
        <v>660</v>
      </c>
      <c r="AB109" s="128" t="s">
        <v>355</v>
      </c>
      <c r="AC109" s="129">
        <v>357600</v>
      </c>
      <c r="AD109" s="130">
        <v>222700</v>
      </c>
      <c r="AE109" s="131">
        <v>228600</v>
      </c>
    </row>
    <row r="110" spans="1:31" ht="15" customHeight="1">
      <c r="A110" s="117" t="s">
        <v>105</v>
      </c>
      <c r="B110" s="117" t="s">
        <v>485</v>
      </c>
      <c r="C110" s="118" t="s">
        <v>98</v>
      </c>
      <c r="D110" s="119" t="s">
        <v>361</v>
      </c>
      <c r="E110" s="120">
        <v>177103</v>
      </c>
      <c r="F110" s="121">
        <v>0.8778034962851351</v>
      </c>
      <c r="G110" s="195">
        <v>4365</v>
      </c>
      <c r="H110" s="123">
        <v>3.6915761329407382E-2</v>
      </c>
      <c r="I110" s="124">
        <v>1.0349434544530796</v>
      </c>
      <c r="J110" s="197">
        <v>55</v>
      </c>
      <c r="K110" s="195">
        <v>10</v>
      </c>
      <c r="L110" s="196">
        <v>1195</v>
      </c>
      <c r="M110" s="196">
        <v>765</v>
      </c>
      <c r="N110" s="196">
        <v>620</v>
      </c>
      <c r="O110" s="196">
        <v>515</v>
      </c>
      <c r="P110" s="196">
        <v>450</v>
      </c>
      <c r="Q110" s="196">
        <v>420</v>
      </c>
      <c r="R110" s="196">
        <v>250</v>
      </c>
      <c r="S110" s="196">
        <v>1440</v>
      </c>
      <c r="T110" s="197">
        <v>5665</v>
      </c>
      <c r="U110" s="122">
        <v>55</v>
      </c>
      <c r="V110" s="128">
        <v>40</v>
      </c>
      <c r="W110" s="128">
        <v>270</v>
      </c>
      <c r="X110" s="128">
        <v>180</v>
      </c>
      <c r="Y110" s="128">
        <v>4825</v>
      </c>
      <c r="Z110" s="128">
        <v>1315</v>
      </c>
      <c r="AA110" s="128">
        <v>520</v>
      </c>
      <c r="AB110" s="128" t="s">
        <v>355</v>
      </c>
      <c r="AC110" s="129">
        <v>234300</v>
      </c>
      <c r="AD110" s="130">
        <v>165700</v>
      </c>
      <c r="AE110" s="131">
        <v>126600</v>
      </c>
    </row>
    <row r="111" spans="1:31">
      <c r="A111" s="134" t="s">
        <v>345</v>
      </c>
      <c r="B111" s="134" t="s">
        <v>486</v>
      </c>
      <c r="C111" s="135" t="s">
        <v>98</v>
      </c>
      <c r="D111" s="119" t="s">
        <v>362</v>
      </c>
      <c r="E111" s="120">
        <v>231075</v>
      </c>
      <c r="F111" s="123">
        <v>0.17</v>
      </c>
      <c r="G111" s="195">
        <v>3995</v>
      </c>
      <c r="H111" s="123">
        <v>2.7670037401302118E-2</v>
      </c>
      <c r="I111" s="124">
        <v>0.69904784861998315</v>
      </c>
      <c r="J111" s="197">
        <v>58</v>
      </c>
      <c r="K111" s="195">
        <v>150</v>
      </c>
      <c r="L111" s="196">
        <v>1960</v>
      </c>
      <c r="M111" s="196">
        <v>1230</v>
      </c>
      <c r="N111" s="196">
        <v>1075</v>
      </c>
      <c r="O111" s="196">
        <v>875</v>
      </c>
      <c r="P111" s="196">
        <v>1055</v>
      </c>
      <c r="Q111" s="196">
        <v>610</v>
      </c>
      <c r="R111" s="196">
        <v>505</v>
      </c>
      <c r="S111" s="196">
        <v>1930</v>
      </c>
      <c r="T111" s="197">
        <v>9395</v>
      </c>
      <c r="U111" s="122">
        <v>50</v>
      </c>
      <c r="V111" s="128">
        <v>40</v>
      </c>
      <c r="W111" s="128">
        <v>320</v>
      </c>
      <c r="X111" s="128">
        <v>225</v>
      </c>
      <c r="Y111" s="128">
        <v>7995</v>
      </c>
      <c r="Z111" s="128">
        <v>2090</v>
      </c>
      <c r="AA111" s="128">
        <v>1030</v>
      </c>
      <c r="AB111" s="128">
        <v>5</v>
      </c>
      <c r="AC111" s="129">
        <v>267600</v>
      </c>
      <c r="AD111" s="130">
        <v>181700</v>
      </c>
      <c r="AE111" s="131">
        <v>150900</v>
      </c>
    </row>
    <row r="112" spans="1:31" ht="15" customHeight="1">
      <c r="A112" s="117" t="s">
        <v>106</v>
      </c>
      <c r="B112" s="117" t="s">
        <v>487</v>
      </c>
      <c r="C112" s="118" t="s">
        <v>107</v>
      </c>
      <c r="D112" s="119" t="s">
        <v>361</v>
      </c>
      <c r="E112" s="120">
        <v>152851</v>
      </c>
      <c r="F112" s="121">
        <v>0.88137674933543997</v>
      </c>
      <c r="G112" s="195">
        <v>6370</v>
      </c>
      <c r="H112" s="123">
        <v>6.3752477427879317E-2</v>
      </c>
      <c r="I112" s="124">
        <v>0.76255838337622728</v>
      </c>
      <c r="J112" s="197">
        <v>32</v>
      </c>
      <c r="K112" s="195">
        <v>20</v>
      </c>
      <c r="L112" s="196">
        <v>1250</v>
      </c>
      <c r="M112" s="196">
        <v>580</v>
      </c>
      <c r="N112" s="196">
        <v>455</v>
      </c>
      <c r="O112" s="196">
        <v>425</v>
      </c>
      <c r="P112" s="196">
        <v>535</v>
      </c>
      <c r="Q112" s="196">
        <v>425</v>
      </c>
      <c r="R112" s="196">
        <v>275</v>
      </c>
      <c r="S112" s="196">
        <v>1140</v>
      </c>
      <c r="T112" s="197">
        <v>5110</v>
      </c>
      <c r="U112" s="122">
        <v>55</v>
      </c>
      <c r="V112" s="128">
        <v>45</v>
      </c>
      <c r="W112" s="128">
        <v>245</v>
      </c>
      <c r="X112" s="128">
        <v>180</v>
      </c>
      <c r="Y112" s="128">
        <v>4240</v>
      </c>
      <c r="Z112" s="128">
        <v>1210</v>
      </c>
      <c r="AA112" s="128">
        <v>565</v>
      </c>
      <c r="AB112" s="128" t="s">
        <v>355</v>
      </c>
      <c r="AC112" s="129">
        <v>201700</v>
      </c>
      <c r="AD112" s="130">
        <v>132900</v>
      </c>
      <c r="AE112" s="131">
        <v>103600</v>
      </c>
    </row>
    <row r="113" spans="1:31">
      <c r="A113" s="117" t="s">
        <v>108</v>
      </c>
      <c r="B113" s="117" t="s">
        <v>488</v>
      </c>
      <c r="C113" s="118" t="s">
        <v>107</v>
      </c>
      <c r="D113" s="119" t="s">
        <v>361</v>
      </c>
      <c r="E113" s="120">
        <v>198752</v>
      </c>
      <c r="F113" s="121">
        <v>1</v>
      </c>
      <c r="G113" s="195">
        <v>6045</v>
      </c>
      <c r="H113" s="123">
        <v>4.6314031351036608E-2</v>
      </c>
      <c r="I113" s="124">
        <v>0.77533039647577096</v>
      </c>
      <c r="J113" s="197">
        <v>44</v>
      </c>
      <c r="K113" s="195">
        <v>10</v>
      </c>
      <c r="L113" s="196">
        <v>1280</v>
      </c>
      <c r="M113" s="196">
        <v>645</v>
      </c>
      <c r="N113" s="196">
        <v>710</v>
      </c>
      <c r="O113" s="196">
        <v>470</v>
      </c>
      <c r="P113" s="196">
        <v>605</v>
      </c>
      <c r="Q113" s="196">
        <v>490</v>
      </c>
      <c r="R113" s="196">
        <v>335</v>
      </c>
      <c r="S113" s="196">
        <v>1220</v>
      </c>
      <c r="T113" s="197">
        <v>5765</v>
      </c>
      <c r="U113" s="122">
        <v>50</v>
      </c>
      <c r="V113" s="128">
        <v>35</v>
      </c>
      <c r="W113" s="128">
        <v>240</v>
      </c>
      <c r="X113" s="128">
        <v>190</v>
      </c>
      <c r="Y113" s="128">
        <v>4925</v>
      </c>
      <c r="Z113" s="128">
        <v>1020</v>
      </c>
      <c r="AA113" s="128">
        <v>550</v>
      </c>
      <c r="AB113" s="128" t="s">
        <v>355</v>
      </c>
      <c r="AC113" s="129">
        <v>265700</v>
      </c>
      <c r="AD113" s="130">
        <v>170300</v>
      </c>
      <c r="AE113" s="131">
        <v>125600</v>
      </c>
    </row>
    <row r="114" spans="1:31" ht="15" customHeight="1">
      <c r="A114" s="117" t="s">
        <v>124</v>
      </c>
      <c r="B114" s="117" t="s">
        <v>489</v>
      </c>
      <c r="C114" s="118" t="s">
        <v>107</v>
      </c>
      <c r="D114" s="119" t="s">
        <v>360</v>
      </c>
      <c r="E114" s="120">
        <v>110889</v>
      </c>
      <c r="F114" s="121">
        <v>0.68962107502005632</v>
      </c>
      <c r="G114" s="195">
        <v>3650</v>
      </c>
      <c r="H114" s="123">
        <v>4.985994397759104E-2</v>
      </c>
      <c r="I114" s="124">
        <v>0.69799383063517439</v>
      </c>
      <c r="J114" s="197">
        <v>31</v>
      </c>
      <c r="K114" s="195">
        <v>15</v>
      </c>
      <c r="L114" s="196">
        <v>870</v>
      </c>
      <c r="M114" s="196">
        <v>515</v>
      </c>
      <c r="N114" s="196">
        <v>375</v>
      </c>
      <c r="O114" s="196">
        <v>390</v>
      </c>
      <c r="P114" s="196">
        <v>510</v>
      </c>
      <c r="Q114" s="196">
        <v>275</v>
      </c>
      <c r="R114" s="196">
        <v>220</v>
      </c>
      <c r="S114" s="196">
        <v>905</v>
      </c>
      <c r="T114" s="197">
        <v>4075</v>
      </c>
      <c r="U114" s="122">
        <v>25</v>
      </c>
      <c r="V114" s="128">
        <v>25</v>
      </c>
      <c r="W114" s="128">
        <v>165</v>
      </c>
      <c r="X114" s="128">
        <v>125</v>
      </c>
      <c r="Y114" s="128">
        <v>3510</v>
      </c>
      <c r="Z114" s="128">
        <v>875</v>
      </c>
      <c r="AA114" s="128">
        <v>370</v>
      </c>
      <c r="AB114" s="128" t="s">
        <v>355</v>
      </c>
      <c r="AC114" s="129">
        <v>297500</v>
      </c>
      <c r="AD114" s="130">
        <v>191300</v>
      </c>
      <c r="AE114" s="131">
        <v>138600</v>
      </c>
    </row>
    <row r="115" spans="1:31">
      <c r="A115" s="134" t="s">
        <v>343</v>
      </c>
      <c r="B115" s="134" t="s">
        <v>490</v>
      </c>
      <c r="C115" s="118" t="s">
        <v>107</v>
      </c>
      <c r="D115" s="119" t="s">
        <v>362</v>
      </c>
      <c r="E115" s="120">
        <v>156580</v>
      </c>
      <c r="F115" s="123">
        <v>0.61399999999999999</v>
      </c>
      <c r="G115" s="195">
        <v>3060</v>
      </c>
      <c r="H115" s="123">
        <v>2.9957818295702557E-2</v>
      </c>
      <c r="I115" s="124">
        <v>0.69678318429915231</v>
      </c>
      <c r="J115" s="197">
        <v>42</v>
      </c>
      <c r="K115" s="195">
        <v>75</v>
      </c>
      <c r="L115" s="196">
        <v>1160</v>
      </c>
      <c r="M115" s="196">
        <v>860</v>
      </c>
      <c r="N115" s="196">
        <v>860</v>
      </c>
      <c r="O115" s="196">
        <v>495</v>
      </c>
      <c r="P115" s="196">
        <v>545</v>
      </c>
      <c r="Q115" s="196">
        <v>430</v>
      </c>
      <c r="R115" s="196">
        <v>450</v>
      </c>
      <c r="S115" s="196">
        <v>1345</v>
      </c>
      <c r="T115" s="197">
        <v>6220</v>
      </c>
      <c r="U115" s="122">
        <v>20</v>
      </c>
      <c r="V115" s="128">
        <v>15</v>
      </c>
      <c r="W115" s="128">
        <v>175</v>
      </c>
      <c r="X115" s="128">
        <v>125</v>
      </c>
      <c r="Y115" s="128">
        <v>5190</v>
      </c>
      <c r="Z115" s="128">
        <v>865</v>
      </c>
      <c r="AA115" s="128">
        <v>835</v>
      </c>
      <c r="AB115" s="128" t="s">
        <v>355</v>
      </c>
      <c r="AC115" s="129">
        <v>294500</v>
      </c>
      <c r="AD115" s="130">
        <v>197900</v>
      </c>
      <c r="AE115" s="131">
        <v>152300</v>
      </c>
    </row>
    <row r="116" spans="1:31" ht="15" customHeight="1">
      <c r="A116" s="117" t="s">
        <v>109</v>
      </c>
      <c r="B116" s="117" t="s">
        <v>491</v>
      </c>
      <c r="C116" s="118" t="s">
        <v>107</v>
      </c>
      <c r="D116" s="119" t="s">
        <v>358</v>
      </c>
      <c r="E116" s="120">
        <v>165311</v>
      </c>
      <c r="F116" s="121">
        <v>1</v>
      </c>
      <c r="G116" s="195">
        <v>5040</v>
      </c>
      <c r="H116" s="123">
        <v>4.8701518358510443E-2</v>
      </c>
      <c r="I116" s="124">
        <v>1.0104837691044586</v>
      </c>
      <c r="J116" s="197">
        <v>112</v>
      </c>
      <c r="K116" s="195">
        <v>20</v>
      </c>
      <c r="L116" s="196">
        <v>1370</v>
      </c>
      <c r="M116" s="196">
        <v>915</v>
      </c>
      <c r="N116" s="196">
        <v>855</v>
      </c>
      <c r="O116" s="196">
        <v>635</v>
      </c>
      <c r="P116" s="196">
        <v>585</v>
      </c>
      <c r="Q116" s="196">
        <v>455</v>
      </c>
      <c r="R116" s="196">
        <v>350</v>
      </c>
      <c r="S116" s="196">
        <v>1375</v>
      </c>
      <c r="T116" s="197">
        <v>6555</v>
      </c>
      <c r="U116" s="122">
        <v>20</v>
      </c>
      <c r="V116" s="128">
        <v>15</v>
      </c>
      <c r="W116" s="128">
        <v>165</v>
      </c>
      <c r="X116" s="128">
        <v>115</v>
      </c>
      <c r="Y116" s="128">
        <v>5750</v>
      </c>
      <c r="Z116" s="128">
        <v>950</v>
      </c>
      <c r="AA116" s="128">
        <v>625</v>
      </c>
      <c r="AB116" s="128" t="s">
        <v>355</v>
      </c>
      <c r="AC116" s="129">
        <v>338600</v>
      </c>
      <c r="AD116" s="130">
        <v>235400</v>
      </c>
      <c r="AE116" s="131">
        <v>157300</v>
      </c>
    </row>
    <row r="117" spans="1:31">
      <c r="A117" s="117" t="s">
        <v>110</v>
      </c>
      <c r="B117" s="117" t="s">
        <v>492</v>
      </c>
      <c r="C117" s="118" t="s">
        <v>107</v>
      </c>
      <c r="D117" s="119" t="s">
        <v>361</v>
      </c>
      <c r="E117" s="120">
        <v>139731</v>
      </c>
      <c r="F117" s="121">
        <v>0.87518946748675297</v>
      </c>
      <c r="G117" s="195">
        <v>4090</v>
      </c>
      <c r="H117" s="123">
        <v>4.4374559453451173E-2</v>
      </c>
      <c r="I117" s="124">
        <v>1.025232101156234</v>
      </c>
      <c r="J117" s="197">
        <v>36</v>
      </c>
      <c r="K117" s="195">
        <v>10</v>
      </c>
      <c r="L117" s="196">
        <v>1040</v>
      </c>
      <c r="M117" s="196">
        <v>480</v>
      </c>
      <c r="N117" s="196">
        <v>665</v>
      </c>
      <c r="O117" s="196">
        <v>325</v>
      </c>
      <c r="P117" s="196">
        <v>355</v>
      </c>
      <c r="Q117" s="196">
        <v>315</v>
      </c>
      <c r="R117" s="196">
        <v>220</v>
      </c>
      <c r="S117" s="196">
        <v>1095</v>
      </c>
      <c r="T117" s="197">
        <v>4505</v>
      </c>
      <c r="U117" s="122">
        <v>25</v>
      </c>
      <c r="V117" s="128">
        <v>20</v>
      </c>
      <c r="W117" s="128">
        <v>175</v>
      </c>
      <c r="X117" s="128">
        <v>135</v>
      </c>
      <c r="Y117" s="128">
        <v>3890</v>
      </c>
      <c r="Z117" s="128">
        <v>960</v>
      </c>
      <c r="AA117" s="128">
        <v>405</v>
      </c>
      <c r="AB117" s="128" t="s">
        <v>355</v>
      </c>
      <c r="AC117" s="129">
        <v>296800</v>
      </c>
      <c r="AD117" s="130">
        <v>203600</v>
      </c>
      <c r="AE117" s="131">
        <v>148900</v>
      </c>
    </row>
    <row r="118" spans="1:31" ht="15" customHeight="1">
      <c r="A118" s="117" t="s">
        <v>111</v>
      </c>
      <c r="B118" s="117" t="s">
        <v>493</v>
      </c>
      <c r="C118" s="118" t="s">
        <v>112</v>
      </c>
      <c r="D118" s="119" t="s">
        <v>361</v>
      </c>
      <c r="E118" s="120">
        <v>230097</v>
      </c>
      <c r="F118" s="121">
        <v>0.89636889898285543</v>
      </c>
      <c r="G118" s="195">
        <v>6455</v>
      </c>
      <c r="H118" s="123">
        <v>4.2535946334198771E-2</v>
      </c>
      <c r="I118" s="124">
        <v>0.98784790278322232</v>
      </c>
      <c r="J118" s="197">
        <v>63</v>
      </c>
      <c r="K118" s="195">
        <v>20</v>
      </c>
      <c r="L118" s="196">
        <v>1430</v>
      </c>
      <c r="M118" s="196">
        <v>835</v>
      </c>
      <c r="N118" s="196">
        <v>1145</v>
      </c>
      <c r="O118" s="196">
        <v>685</v>
      </c>
      <c r="P118" s="196">
        <v>750</v>
      </c>
      <c r="Q118" s="196">
        <v>480</v>
      </c>
      <c r="R118" s="196">
        <v>395</v>
      </c>
      <c r="S118" s="196">
        <v>1395</v>
      </c>
      <c r="T118" s="197">
        <v>7130</v>
      </c>
      <c r="U118" s="122">
        <v>25</v>
      </c>
      <c r="V118" s="128">
        <v>20</v>
      </c>
      <c r="W118" s="128">
        <v>245</v>
      </c>
      <c r="X118" s="128">
        <v>185</v>
      </c>
      <c r="Y118" s="128">
        <v>6090</v>
      </c>
      <c r="Z118" s="128">
        <v>1385</v>
      </c>
      <c r="AA118" s="128">
        <v>775</v>
      </c>
      <c r="AB118" s="128" t="s">
        <v>355</v>
      </c>
      <c r="AC118" s="129">
        <v>286300</v>
      </c>
      <c r="AD118" s="130">
        <v>180800</v>
      </c>
      <c r="AE118" s="131">
        <v>136900</v>
      </c>
    </row>
    <row r="119" spans="1:31">
      <c r="A119" s="117" t="s">
        <v>113</v>
      </c>
      <c r="B119" s="117" t="s">
        <v>494</v>
      </c>
      <c r="C119" s="118" t="s">
        <v>112</v>
      </c>
      <c r="D119" s="119" t="s">
        <v>358</v>
      </c>
      <c r="E119" s="120">
        <v>108055</v>
      </c>
      <c r="F119" s="121">
        <v>0.92720829257409598</v>
      </c>
      <c r="G119" s="195">
        <v>1545</v>
      </c>
      <c r="H119" s="123">
        <v>2.1007774101757682E-2</v>
      </c>
      <c r="I119" s="124">
        <v>1.2647748700731269</v>
      </c>
      <c r="J119" s="197">
        <v>55</v>
      </c>
      <c r="K119" s="195">
        <v>5</v>
      </c>
      <c r="L119" s="196">
        <v>650</v>
      </c>
      <c r="M119" s="196">
        <v>785</v>
      </c>
      <c r="N119" s="196">
        <v>485</v>
      </c>
      <c r="O119" s="196">
        <v>275</v>
      </c>
      <c r="P119" s="196">
        <v>340</v>
      </c>
      <c r="Q119" s="196">
        <v>410</v>
      </c>
      <c r="R119" s="196">
        <v>135</v>
      </c>
      <c r="S119" s="196">
        <v>1060</v>
      </c>
      <c r="T119" s="197">
        <v>4145</v>
      </c>
      <c r="U119" s="122">
        <v>35</v>
      </c>
      <c r="V119" s="128">
        <v>25</v>
      </c>
      <c r="W119" s="128">
        <v>140</v>
      </c>
      <c r="X119" s="128">
        <v>105</v>
      </c>
      <c r="Y119" s="128">
        <v>3510</v>
      </c>
      <c r="Z119" s="128">
        <v>665</v>
      </c>
      <c r="AA119" s="128">
        <v>460</v>
      </c>
      <c r="AB119" s="128" t="s">
        <v>355</v>
      </c>
      <c r="AC119" s="129">
        <v>380400</v>
      </c>
      <c r="AD119" s="130">
        <v>260500</v>
      </c>
      <c r="AE119" s="131">
        <v>194600</v>
      </c>
    </row>
    <row r="120" spans="1:31" ht="15" customHeight="1">
      <c r="A120" s="117" t="s">
        <v>114</v>
      </c>
      <c r="B120" s="117" t="s">
        <v>495</v>
      </c>
      <c r="C120" s="118" t="s">
        <v>112</v>
      </c>
      <c r="D120" s="119" t="s">
        <v>360</v>
      </c>
      <c r="E120" s="120">
        <v>89891</v>
      </c>
      <c r="F120" s="121">
        <v>0.58380256535151809</v>
      </c>
      <c r="G120" s="195">
        <v>1230</v>
      </c>
      <c r="H120" s="123">
        <v>2.094972067039106E-2</v>
      </c>
      <c r="I120" s="124">
        <v>0.59314795482585181</v>
      </c>
      <c r="J120" s="197">
        <v>25</v>
      </c>
      <c r="K120" s="195">
        <v>30</v>
      </c>
      <c r="L120" s="196">
        <v>650</v>
      </c>
      <c r="M120" s="196">
        <v>640</v>
      </c>
      <c r="N120" s="196">
        <v>480</v>
      </c>
      <c r="O120" s="196">
        <v>290</v>
      </c>
      <c r="P120" s="196">
        <v>275</v>
      </c>
      <c r="Q120" s="196">
        <v>295</v>
      </c>
      <c r="R120" s="196">
        <v>180</v>
      </c>
      <c r="S120" s="196">
        <v>1005</v>
      </c>
      <c r="T120" s="197">
        <v>3850</v>
      </c>
      <c r="U120" s="122">
        <v>15</v>
      </c>
      <c r="V120" s="128">
        <v>10</v>
      </c>
      <c r="W120" s="128">
        <v>115</v>
      </c>
      <c r="X120" s="128">
        <v>85</v>
      </c>
      <c r="Y120" s="128">
        <v>3235</v>
      </c>
      <c r="Z120" s="128">
        <v>740</v>
      </c>
      <c r="AA120" s="128">
        <v>485</v>
      </c>
      <c r="AB120" s="128" t="s">
        <v>355</v>
      </c>
      <c r="AC120" s="129">
        <v>368700</v>
      </c>
      <c r="AD120" s="130">
        <v>242900</v>
      </c>
      <c r="AE120" s="131">
        <v>192100</v>
      </c>
    </row>
    <row r="121" spans="1:31">
      <c r="A121" s="117" t="s">
        <v>115</v>
      </c>
      <c r="B121" s="117" t="s">
        <v>496</v>
      </c>
      <c r="C121" s="118" t="s">
        <v>112</v>
      </c>
      <c r="D121" s="119" t="s">
        <v>358</v>
      </c>
      <c r="E121" s="120">
        <v>154234</v>
      </c>
      <c r="F121" s="121">
        <v>1</v>
      </c>
      <c r="G121" s="195">
        <v>3640</v>
      </c>
      <c r="H121" s="123">
        <v>3.3570908286233256E-2</v>
      </c>
      <c r="I121" s="124">
        <v>0.72981849143814792</v>
      </c>
      <c r="J121" s="197">
        <v>54</v>
      </c>
      <c r="K121" s="195">
        <v>10</v>
      </c>
      <c r="L121" s="196">
        <v>1250</v>
      </c>
      <c r="M121" s="196">
        <v>1155</v>
      </c>
      <c r="N121" s="196">
        <v>500</v>
      </c>
      <c r="O121" s="196">
        <v>645</v>
      </c>
      <c r="P121" s="196">
        <v>600</v>
      </c>
      <c r="Q121" s="196">
        <v>620</v>
      </c>
      <c r="R121" s="196">
        <v>250</v>
      </c>
      <c r="S121" s="196">
        <v>2070</v>
      </c>
      <c r="T121" s="197">
        <v>7105</v>
      </c>
      <c r="U121" s="122">
        <v>50</v>
      </c>
      <c r="V121" s="128">
        <v>45</v>
      </c>
      <c r="W121" s="128">
        <v>240</v>
      </c>
      <c r="X121" s="128">
        <v>170</v>
      </c>
      <c r="Y121" s="128">
        <v>6255</v>
      </c>
      <c r="Z121" s="128">
        <v>1515</v>
      </c>
      <c r="AA121" s="128">
        <v>560</v>
      </c>
      <c r="AB121" s="128" t="s">
        <v>355</v>
      </c>
      <c r="AC121" s="129">
        <v>451000</v>
      </c>
      <c r="AD121" s="130">
        <v>260100</v>
      </c>
      <c r="AE121" s="131">
        <v>191000</v>
      </c>
    </row>
    <row r="122" spans="1:31" ht="15" customHeight="1">
      <c r="A122" s="117" t="s">
        <v>116</v>
      </c>
      <c r="B122" s="117" t="s">
        <v>497</v>
      </c>
      <c r="C122" s="118" t="s">
        <v>112</v>
      </c>
      <c r="D122" s="119" t="s">
        <v>361</v>
      </c>
      <c r="E122" s="120">
        <v>131084</v>
      </c>
      <c r="F122" s="121">
        <v>1</v>
      </c>
      <c r="G122" s="195">
        <v>3485</v>
      </c>
      <c r="H122" s="123">
        <v>3.9488742592319805E-2</v>
      </c>
      <c r="I122" s="124">
        <v>1.1102886750555143</v>
      </c>
      <c r="J122" s="197">
        <v>57</v>
      </c>
      <c r="K122" s="195">
        <v>10</v>
      </c>
      <c r="L122" s="196">
        <v>1060</v>
      </c>
      <c r="M122" s="196">
        <v>605</v>
      </c>
      <c r="N122" s="196">
        <v>345</v>
      </c>
      <c r="O122" s="196">
        <v>335</v>
      </c>
      <c r="P122" s="196">
        <v>365</v>
      </c>
      <c r="Q122" s="196">
        <v>400</v>
      </c>
      <c r="R122" s="196">
        <v>255</v>
      </c>
      <c r="S122" s="196">
        <v>1585</v>
      </c>
      <c r="T122" s="197">
        <v>4955</v>
      </c>
      <c r="U122" s="122">
        <v>50</v>
      </c>
      <c r="V122" s="128">
        <v>40</v>
      </c>
      <c r="W122" s="128">
        <v>240</v>
      </c>
      <c r="X122" s="128">
        <v>175</v>
      </c>
      <c r="Y122" s="128">
        <v>4270</v>
      </c>
      <c r="Z122" s="128">
        <v>855</v>
      </c>
      <c r="AA122" s="128">
        <v>390</v>
      </c>
      <c r="AB122" s="128" t="s">
        <v>355</v>
      </c>
      <c r="AC122" s="129">
        <v>365500</v>
      </c>
      <c r="AD122" s="130">
        <v>258100</v>
      </c>
      <c r="AE122" s="131">
        <v>179000</v>
      </c>
    </row>
    <row r="123" spans="1:31">
      <c r="A123" s="117" t="s">
        <v>117</v>
      </c>
      <c r="B123" s="117" t="s">
        <v>498</v>
      </c>
      <c r="C123" s="118" t="s">
        <v>112</v>
      </c>
      <c r="D123" s="119" t="s">
        <v>361</v>
      </c>
      <c r="E123" s="120">
        <v>121447</v>
      </c>
      <c r="F123" s="121">
        <v>0.83098639735063085</v>
      </c>
      <c r="G123" s="195">
        <v>1515</v>
      </c>
      <c r="H123" s="123">
        <v>1.9475925235087538E-2</v>
      </c>
      <c r="I123" s="124">
        <v>0.73166064453674617</v>
      </c>
      <c r="J123" s="197">
        <v>65</v>
      </c>
      <c r="K123" s="195">
        <v>25</v>
      </c>
      <c r="L123" s="196">
        <v>1190</v>
      </c>
      <c r="M123" s="196">
        <v>1620</v>
      </c>
      <c r="N123" s="196">
        <v>535</v>
      </c>
      <c r="O123" s="196">
        <v>640</v>
      </c>
      <c r="P123" s="196">
        <v>515</v>
      </c>
      <c r="Q123" s="196">
        <v>640</v>
      </c>
      <c r="R123" s="196">
        <v>270</v>
      </c>
      <c r="S123" s="196">
        <v>1845</v>
      </c>
      <c r="T123" s="197">
        <v>7285</v>
      </c>
      <c r="U123" s="122">
        <v>35</v>
      </c>
      <c r="V123" s="128">
        <v>25</v>
      </c>
      <c r="W123" s="128">
        <v>185</v>
      </c>
      <c r="X123" s="128">
        <v>115</v>
      </c>
      <c r="Y123" s="128">
        <v>6295</v>
      </c>
      <c r="Z123" s="128">
        <v>990</v>
      </c>
      <c r="AA123" s="128">
        <v>770</v>
      </c>
      <c r="AB123" s="128" t="s">
        <v>355</v>
      </c>
      <c r="AC123" s="129">
        <v>711500</v>
      </c>
      <c r="AD123" s="130">
        <v>388100</v>
      </c>
      <c r="AE123" s="131">
        <v>327000</v>
      </c>
    </row>
    <row r="124" spans="1:31" ht="15" customHeight="1">
      <c r="A124" s="117" t="s">
        <v>118</v>
      </c>
      <c r="B124" s="117" t="s">
        <v>499</v>
      </c>
      <c r="C124" s="118" t="s">
        <v>112</v>
      </c>
      <c r="D124" s="119" t="s">
        <v>358</v>
      </c>
      <c r="E124" s="120">
        <v>134825</v>
      </c>
      <c r="F124" s="121">
        <v>0.82602222739581677</v>
      </c>
      <c r="G124" s="195">
        <v>1140</v>
      </c>
      <c r="H124" s="123">
        <v>1.2752533727095778E-2</v>
      </c>
      <c r="I124" s="124">
        <v>0.63974565263749683</v>
      </c>
      <c r="J124" s="197">
        <v>33</v>
      </c>
      <c r="K124" s="195">
        <v>20</v>
      </c>
      <c r="L124" s="196">
        <v>710</v>
      </c>
      <c r="M124" s="196">
        <v>1250</v>
      </c>
      <c r="N124" s="196">
        <v>585</v>
      </c>
      <c r="O124" s="196">
        <v>335</v>
      </c>
      <c r="P124" s="196">
        <v>350</v>
      </c>
      <c r="Q124" s="196">
        <v>480</v>
      </c>
      <c r="R124" s="196">
        <v>195</v>
      </c>
      <c r="S124" s="196">
        <v>1640</v>
      </c>
      <c r="T124" s="197">
        <v>5565</v>
      </c>
      <c r="U124" s="122">
        <v>30</v>
      </c>
      <c r="V124" s="128">
        <v>25</v>
      </c>
      <c r="W124" s="128">
        <v>130</v>
      </c>
      <c r="X124" s="128">
        <v>90</v>
      </c>
      <c r="Y124" s="128">
        <v>4745</v>
      </c>
      <c r="Z124" s="128">
        <v>615</v>
      </c>
      <c r="AA124" s="128">
        <v>660</v>
      </c>
      <c r="AB124" s="128" t="s">
        <v>355</v>
      </c>
      <c r="AC124" s="129">
        <v>419300</v>
      </c>
      <c r="AD124" s="130">
        <v>273500</v>
      </c>
      <c r="AE124" s="131">
        <v>210800</v>
      </c>
    </row>
    <row r="125" spans="1:31">
      <c r="A125" s="117" t="s">
        <v>119</v>
      </c>
      <c r="B125" s="117" t="s">
        <v>500</v>
      </c>
      <c r="C125" s="118" t="s">
        <v>112</v>
      </c>
      <c r="D125" s="119" t="s">
        <v>361</v>
      </c>
      <c r="E125" s="120">
        <v>220306</v>
      </c>
      <c r="F125" s="121">
        <v>0.9122514979482147</v>
      </c>
      <c r="G125" s="195">
        <v>5830</v>
      </c>
      <c r="H125" s="123">
        <v>3.9408400816558289E-2</v>
      </c>
      <c r="I125" s="124">
        <v>0.79837929004121633</v>
      </c>
      <c r="J125" s="197">
        <v>80</v>
      </c>
      <c r="K125" s="195">
        <v>30</v>
      </c>
      <c r="L125" s="196">
        <v>1680</v>
      </c>
      <c r="M125" s="196">
        <v>1450</v>
      </c>
      <c r="N125" s="196">
        <v>820</v>
      </c>
      <c r="O125" s="196">
        <v>615</v>
      </c>
      <c r="P125" s="196">
        <v>825</v>
      </c>
      <c r="Q125" s="196">
        <v>790</v>
      </c>
      <c r="R125" s="196">
        <v>395</v>
      </c>
      <c r="S125" s="196">
        <v>2485</v>
      </c>
      <c r="T125" s="197">
        <v>9095</v>
      </c>
      <c r="U125" s="122">
        <v>60</v>
      </c>
      <c r="V125" s="128">
        <v>50</v>
      </c>
      <c r="W125" s="128">
        <v>400</v>
      </c>
      <c r="X125" s="128">
        <v>280</v>
      </c>
      <c r="Y125" s="128">
        <v>7785</v>
      </c>
      <c r="Z125" s="128">
        <v>1680</v>
      </c>
      <c r="AA125" s="128">
        <v>850</v>
      </c>
      <c r="AB125" s="128" t="s">
        <v>355</v>
      </c>
      <c r="AC125" s="129">
        <v>297900</v>
      </c>
      <c r="AD125" s="130">
        <v>181000</v>
      </c>
      <c r="AE125" s="131">
        <v>142000</v>
      </c>
    </row>
    <row r="126" spans="1:31" ht="15" customHeight="1">
      <c r="A126" s="117" t="s">
        <v>120</v>
      </c>
      <c r="B126" s="117" t="s">
        <v>501</v>
      </c>
      <c r="C126" s="118" t="s">
        <v>112</v>
      </c>
      <c r="D126" s="119" t="s">
        <v>358</v>
      </c>
      <c r="E126" s="120">
        <v>258762</v>
      </c>
      <c r="F126" s="121">
        <v>1</v>
      </c>
      <c r="G126" s="195">
        <v>6120</v>
      </c>
      <c r="H126" s="123">
        <v>3.3794340924775707E-2</v>
      </c>
      <c r="I126" s="124">
        <v>0.54757262858930855</v>
      </c>
      <c r="J126" s="197">
        <v>91</v>
      </c>
      <c r="K126" s="195">
        <v>45</v>
      </c>
      <c r="L126" s="196">
        <v>2285</v>
      </c>
      <c r="M126" s="196">
        <v>2150</v>
      </c>
      <c r="N126" s="196">
        <v>1140</v>
      </c>
      <c r="O126" s="196">
        <v>1800</v>
      </c>
      <c r="P126" s="196">
        <v>1350</v>
      </c>
      <c r="Q126" s="196">
        <v>1080</v>
      </c>
      <c r="R126" s="196">
        <v>410</v>
      </c>
      <c r="S126" s="196">
        <v>2990</v>
      </c>
      <c r="T126" s="197">
        <v>13250</v>
      </c>
      <c r="U126" s="122">
        <v>50</v>
      </c>
      <c r="V126" s="128">
        <v>40</v>
      </c>
      <c r="W126" s="128">
        <v>275</v>
      </c>
      <c r="X126" s="128">
        <v>210</v>
      </c>
      <c r="Y126" s="128">
        <v>11575</v>
      </c>
      <c r="Z126" s="128">
        <v>2290</v>
      </c>
      <c r="AA126" s="128">
        <v>1350</v>
      </c>
      <c r="AB126" s="128" t="s">
        <v>355</v>
      </c>
      <c r="AC126" s="129">
        <v>461500</v>
      </c>
      <c r="AD126" s="130">
        <v>331100</v>
      </c>
      <c r="AE126" s="131">
        <v>255700</v>
      </c>
    </row>
    <row r="127" spans="1:31">
      <c r="A127" s="117" t="s">
        <v>121</v>
      </c>
      <c r="B127" s="117" t="s">
        <v>502</v>
      </c>
      <c r="C127" s="118" t="s">
        <v>112</v>
      </c>
      <c r="D127" s="119" t="s">
        <v>358</v>
      </c>
      <c r="E127" s="120">
        <v>207121</v>
      </c>
      <c r="F127" s="121">
        <v>1</v>
      </c>
      <c r="G127" s="195">
        <v>5295</v>
      </c>
      <c r="H127" s="123">
        <v>3.6508078808901515E-2</v>
      </c>
      <c r="I127" s="124">
        <v>0.86526781702913624</v>
      </c>
      <c r="J127" s="197">
        <v>52</v>
      </c>
      <c r="K127" s="195">
        <v>10</v>
      </c>
      <c r="L127" s="196">
        <v>1350</v>
      </c>
      <c r="M127" s="196">
        <v>660</v>
      </c>
      <c r="N127" s="196">
        <v>780</v>
      </c>
      <c r="O127" s="196">
        <v>800</v>
      </c>
      <c r="P127" s="196">
        <v>645</v>
      </c>
      <c r="Q127" s="196">
        <v>520</v>
      </c>
      <c r="R127" s="196">
        <v>335</v>
      </c>
      <c r="S127" s="196">
        <v>1185</v>
      </c>
      <c r="T127" s="197">
        <v>6290</v>
      </c>
      <c r="U127" s="122">
        <v>40</v>
      </c>
      <c r="V127" s="128">
        <v>35</v>
      </c>
      <c r="W127" s="128">
        <v>265</v>
      </c>
      <c r="X127" s="128">
        <v>220</v>
      </c>
      <c r="Y127" s="128">
        <v>5550</v>
      </c>
      <c r="Z127" s="128">
        <v>1560</v>
      </c>
      <c r="AA127" s="128">
        <v>435</v>
      </c>
      <c r="AB127" s="128" t="s">
        <v>355</v>
      </c>
      <c r="AC127" s="129">
        <v>336100</v>
      </c>
      <c r="AD127" s="130">
        <v>209500</v>
      </c>
      <c r="AE127" s="131">
        <v>156600</v>
      </c>
    </row>
    <row r="128" spans="1:31" ht="15" customHeight="1">
      <c r="A128" s="117" t="s">
        <v>122</v>
      </c>
      <c r="B128" s="117" t="s">
        <v>503</v>
      </c>
      <c r="C128" s="118" t="s">
        <v>112</v>
      </c>
      <c r="D128" s="119" t="s">
        <v>358</v>
      </c>
      <c r="E128" s="120">
        <v>239732</v>
      </c>
      <c r="F128" s="121">
        <v>1</v>
      </c>
      <c r="G128" s="195">
        <v>5725</v>
      </c>
      <c r="H128" s="123">
        <v>3.3626529880782408E-2</v>
      </c>
      <c r="I128" s="124">
        <v>0.7979109241259249</v>
      </c>
      <c r="J128" s="197">
        <v>55</v>
      </c>
      <c r="K128" s="195">
        <v>5</v>
      </c>
      <c r="L128" s="196">
        <v>1505</v>
      </c>
      <c r="M128" s="196">
        <v>875</v>
      </c>
      <c r="N128" s="196">
        <v>795</v>
      </c>
      <c r="O128" s="196">
        <v>715</v>
      </c>
      <c r="P128" s="196">
        <v>805</v>
      </c>
      <c r="Q128" s="196">
        <v>495</v>
      </c>
      <c r="R128" s="196">
        <v>350</v>
      </c>
      <c r="S128" s="196">
        <v>1530</v>
      </c>
      <c r="T128" s="197">
        <v>7075</v>
      </c>
      <c r="U128" s="122">
        <v>40</v>
      </c>
      <c r="V128" s="128">
        <v>40</v>
      </c>
      <c r="W128" s="128">
        <v>270</v>
      </c>
      <c r="X128" s="128">
        <v>210</v>
      </c>
      <c r="Y128" s="128">
        <v>6085</v>
      </c>
      <c r="Z128" s="128">
        <v>1745</v>
      </c>
      <c r="AA128" s="128">
        <v>680</v>
      </c>
      <c r="AB128" s="128" t="s">
        <v>355</v>
      </c>
      <c r="AC128" s="129">
        <v>250100</v>
      </c>
      <c r="AD128" s="130">
        <v>189100</v>
      </c>
      <c r="AE128" s="131">
        <v>143300</v>
      </c>
    </row>
    <row r="129" spans="1:31">
      <c r="A129" s="117" t="s">
        <v>123</v>
      </c>
      <c r="B129" s="117" t="s">
        <v>504</v>
      </c>
      <c r="C129" s="118" t="s">
        <v>112</v>
      </c>
      <c r="D129" s="119" t="s">
        <v>359</v>
      </c>
      <c r="E129" s="120">
        <v>95668</v>
      </c>
      <c r="F129" s="121">
        <v>0.68095465189940996</v>
      </c>
      <c r="G129" s="195">
        <v>2990</v>
      </c>
      <c r="H129" s="123">
        <v>5.0935781066398733E-2</v>
      </c>
      <c r="I129" s="124">
        <v>1.1866727521679599</v>
      </c>
      <c r="J129" s="197">
        <v>26</v>
      </c>
      <c r="K129" s="195">
        <v>45</v>
      </c>
      <c r="L129" s="196">
        <v>760</v>
      </c>
      <c r="M129" s="196">
        <v>325</v>
      </c>
      <c r="N129" s="196">
        <v>325</v>
      </c>
      <c r="O129" s="196">
        <v>520</v>
      </c>
      <c r="P129" s="196">
        <v>405</v>
      </c>
      <c r="Q129" s="196">
        <v>300</v>
      </c>
      <c r="R129" s="196">
        <v>175</v>
      </c>
      <c r="S129" s="196">
        <v>560</v>
      </c>
      <c r="T129" s="197">
        <v>3420</v>
      </c>
      <c r="U129" s="122">
        <v>15</v>
      </c>
      <c r="V129" s="128">
        <v>10</v>
      </c>
      <c r="W129" s="128">
        <v>100</v>
      </c>
      <c r="X129" s="128">
        <v>85</v>
      </c>
      <c r="Y129" s="128">
        <v>2970</v>
      </c>
      <c r="Z129" s="128">
        <v>975</v>
      </c>
      <c r="AA129" s="128">
        <v>340</v>
      </c>
      <c r="AB129" s="128" t="s">
        <v>355</v>
      </c>
      <c r="AC129" s="129">
        <v>240700</v>
      </c>
      <c r="AD129" s="130">
        <v>161700</v>
      </c>
      <c r="AE129" s="131">
        <v>134600</v>
      </c>
    </row>
    <row r="130" spans="1:31" ht="15" customHeight="1">
      <c r="A130" s="117" t="s">
        <v>125</v>
      </c>
      <c r="B130" s="117" t="s">
        <v>505</v>
      </c>
      <c r="C130" s="118" t="s">
        <v>112</v>
      </c>
      <c r="D130" s="119" t="s">
        <v>362</v>
      </c>
      <c r="E130" s="120">
        <v>86254</v>
      </c>
      <c r="F130" s="121">
        <v>0.49455016656250539</v>
      </c>
      <c r="G130" s="195">
        <v>1470</v>
      </c>
      <c r="H130" s="123">
        <v>2.5926187035143995E-2</v>
      </c>
      <c r="I130" s="124">
        <v>0.72265213332931855</v>
      </c>
      <c r="J130" s="197">
        <v>24</v>
      </c>
      <c r="K130" s="195">
        <v>30</v>
      </c>
      <c r="L130" s="196">
        <v>735</v>
      </c>
      <c r="M130" s="196">
        <v>520</v>
      </c>
      <c r="N130" s="196">
        <v>365</v>
      </c>
      <c r="O130" s="196">
        <v>255</v>
      </c>
      <c r="P130" s="196">
        <v>340</v>
      </c>
      <c r="Q130" s="196">
        <v>265</v>
      </c>
      <c r="R130" s="196">
        <v>210</v>
      </c>
      <c r="S130" s="196">
        <v>800</v>
      </c>
      <c r="T130" s="197">
        <v>3525</v>
      </c>
      <c r="U130" s="122">
        <v>15</v>
      </c>
      <c r="V130" s="128">
        <v>10</v>
      </c>
      <c r="W130" s="128">
        <v>120</v>
      </c>
      <c r="X130" s="128">
        <v>90</v>
      </c>
      <c r="Y130" s="128">
        <v>3000</v>
      </c>
      <c r="Z130" s="128">
        <v>670</v>
      </c>
      <c r="AA130" s="128">
        <v>390</v>
      </c>
      <c r="AB130" s="128" t="s">
        <v>355</v>
      </c>
      <c r="AC130" s="129">
        <v>310900</v>
      </c>
      <c r="AD130" s="130">
        <v>216200</v>
      </c>
      <c r="AE130" s="131">
        <v>163300</v>
      </c>
    </row>
    <row r="131" spans="1:31">
      <c r="A131" s="117" t="s">
        <v>126</v>
      </c>
      <c r="B131" s="117" t="s">
        <v>506</v>
      </c>
      <c r="C131" s="118" t="s">
        <v>112</v>
      </c>
      <c r="D131" s="119" t="s">
        <v>360</v>
      </c>
      <c r="E131" s="120">
        <v>64169</v>
      </c>
      <c r="F131" s="121">
        <v>0.70221380812203849</v>
      </c>
      <c r="G131" s="195">
        <v>740</v>
      </c>
      <c r="H131" s="123">
        <v>1.9089271932081295E-2</v>
      </c>
      <c r="I131" s="124">
        <v>0.53979892490047454</v>
      </c>
      <c r="J131" s="197">
        <v>24</v>
      </c>
      <c r="K131" s="195">
        <v>40</v>
      </c>
      <c r="L131" s="196">
        <v>645</v>
      </c>
      <c r="M131" s="196">
        <v>950</v>
      </c>
      <c r="N131" s="196">
        <v>405</v>
      </c>
      <c r="O131" s="196">
        <v>290</v>
      </c>
      <c r="P131" s="196">
        <v>270</v>
      </c>
      <c r="Q131" s="196">
        <v>300</v>
      </c>
      <c r="R131" s="196">
        <v>140</v>
      </c>
      <c r="S131" s="196">
        <v>905</v>
      </c>
      <c r="T131" s="197">
        <v>3935</v>
      </c>
      <c r="U131" s="122">
        <v>5</v>
      </c>
      <c r="V131" s="128" t="s">
        <v>355</v>
      </c>
      <c r="W131" s="128">
        <v>65</v>
      </c>
      <c r="X131" s="128">
        <v>40</v>
      </c>
      <c r="Y131" s="128">
        <v>3330</v>
      </c>
      <c r="Z131" s="128">
        <v>445</v>
      </c>
      <c r="AA131" s="128">
        <v>530</v>
      </c>
      <c r="AB131" s="128" t="s">
        <v>355</v>
      </c>
      <c r="AC131" s="129">
        <v>654800</v>
      </c>
      <c r="AD131" s="130">
        <v>352100</v>
      </c>
      <c r="AE131" s="131">
        <v>258900</v>
      </c>
    </row>
    <row r="132" spans="1:31" ht="15" customHeight="1">
      <c r="A132" s="117" t="s">
        <v>127</v>
      </c>
      <c r="B132" s="117" t="s">
        <v>507</v>
      </c>
      <c r="C132" s="118" t="s">
        <v>112</v>
      </c>
      <c r="D132" s="119" t="s">
        <v>362</v>
      </c>
      <c r="E132" s="120">
        <v>49476</v>
      </c>
      <c r="F132" s="121">
        <v>0.73322761829956873</v>
      </c>
      <c r="G132" s="195">
        <v>420</v>
      </c>
      <c r="H132" s="123">
        <v>1.3772198609601001E-2</v>
      </c>
      <c r="I132" s="124">
        <v>0.87841884607706133</v>
      </c>
      <c r="J132" s="197">
        <v>44</v>
      </c>
      <c r="K132" s="195">
        <v>25</v>
      </c>
      <c r="L132" s="196">
        <v>480</v>
      </c>
      <c r="M132" s="196">
        <v>820</v>
      </c>
      <c r="N132" s="196">
        <v>325</v>
      </c>
      <c r="O132" s="196">
        <v>250</v>
      </c>
      <c r="P132" s="196">
        <v>220</v>
      </c>
      <c r="Q132" s="196">
        <v>265</v>
      </c>
      <c r="R132" s="196">
        <v>85</v>
      </c>
      <c r="S132" s="196">
        <v>955</v>
      </c>
      <c r="T132" s="197">
        <v>3425</v>
      </c>
      <c r="U132" s="122">
        <v>5</v>
      </c>
      <c r="V132" s="128" t="s">
        <v>355</v>
      </c>
      <c r="W132" s="128">
        <v>65</v>
      </c>
      <c r="X132" s="128">
        <v>40</v>
      </c>
      <c r="Y132" s="128">
        <v>2805</v>
      </c>
      <c r="Z132" s="128">
        <v>365</v>
      </c>
      <c r="AA132" s="128">
        <v>545</v>
      </c>
      <c r="AB132" s="128" t="s">
        <v>355</v>
      </c>
      <c r="AC132" s="129">
        <v>953900</v>
      </c>
      <c r="AD132" s="130">
        <v>345500</v>
      </c>
      <c r="AE132" s="131">
        <v>342200</v>
      </c>
    </row>
    <row r="133" spans="1:31">
      <c r="A133" s="117" t="s">
        <v>128</v>
      </c>
      <c r="B133" s="117" t="s">
        <v>508</v>
      </c>
      <c r="C133" s="118" t="s">
        <v>112</v>
      </c>
      <c r="D133" s="119" t="s">
        <v>360</v>
      </c>
      <c r="E133" s="120">
        <v>129079</v>
      </c>
      <c r="F133" s="121">
        <v>0.78322259640180825</v>
      </c>
      <c r="G133" s="195">
        <v>2340</v>
      </c>
      <c r="H133" s="123">
        <v>2.8372922047215452E-2</v>
      </c>
      <c r="I133" s="124">
        <v>0.90452773460391878</v>
      </c>
      <c r="J133" s="197">
        <v>71</v>
      </c>
      <c r="K133" s="195">
        <v>40</v>
      </c>
      <c r="L133" s="196">
        <v>1285</v>
      </c>
      <c r="M133" s="196">
        <v>1310</v>
      </c>
      <c r="N133" s="196">
        <v>740</v>
      </c>
      <c r="O133" s="196">
        <v>460</v>
      </c>
      <c r="P133" s="196">
        <v>500</v>
      </c>
      <c r="Q133" s="196">
        <v>540</v>
      </c>
      <c r="R133" s="196">
        <v>390</v>
      </c>
      <c r="S133" s="196">
        <v>1635</v>
      </c>
      <c r="T133" s="197">
        <v>6910</v>
      </c>
      <c r="U133" s="122">
        <v>30</v>
      </c>
      <c r="V133" s="128">
        <v>20</v>
      </c>
      <c r="W133" s="128">
        <v>200</v>
      </c>
      <c r="X133" s="128">
        <v>125</v>
      </c>
      <c r="Y133" s="128">
        <v>5870</v>
      </c>
      <c r="Z133" s="128">
        <v>950</v>
      </c>
      <c r="AA133" s="128">
        <v>815</v>
      </c>
      <c r="AB133" s="128" t="s">
        <v>355</v>
      </c>
      <c r="AC133" s="129">
        <v>507700</v>
      </c>
      <c r="AD133" s="130">
        <v>279000</v>
      </c>
      <c r="AE133" s="131">
        <v>214400</v>
      </c>
    </row>
    <row r="134" spans="1:31" ht="15" customHeight="1">
      <c r="A134" s="117" t="s">
        <v>129</v>
      </c>
      <c r="B134" s="117" t="s">
        <v>509</v>
      </c>
      <c r="C134" s="118" t="s">
        <v>107</v>
      </c>
      <c r="D134" s="119" t="s">
        <v>361</v>
      </c>
      <c r="E134" s="120">
        <v>125717</v>
      </c>
      <c r="F134" s="121">
        <v>1</v>
      </c>
      <c r="G134" s="195">
        <v>1660</v>
      </c>
      <c r="H134" s="123">
        <v>1.7551464912929932E-2</v>
      </c>
      <c r="I134" s="124">
        <v>0.62098188194038584</v>
      </c>
      <c r="J134" s="197">
        <v>34</v>
      </c>
      <c r="K134" s="195">
        <v>100</v>
      </c>
      <c r="L134" s="196">
        <v>970</v>
      </c>
      <c r="M134" s="196">
        <v>1060</v>
      </c>
      <c r="N134" s="196">
        <v>340</v>
      </c>
      <c r="O134" s="196">
        <v>675</v>
      </c>
      <c r="P134" s="196">
        <v>810</v>
      </c>
      <c r="Q134" s="196">
        <v>390</v>
      </c>
      <c r="R134" s="196">
        <v>180</v>
      </c>
      <c r="S134" s="196">
        <v>1325</v>
      </c>
      <c r="T134" s="197">
        <v>5845</v>
      </c>
      <c r="U134" s="122">
        <v>40</v>
      </c>
      <c r="V134" s="128">
        <v>30</v>
      </c>
      <c r="W134" s="128">
        <v>310</v>
      </c>
      <c r="X134" s="128">
        <v>240</v>
      </c>
      <c r="Y134" s="128">
        <v>4975</v>
      </c>
      <c r="Z134" s="128">
        <v>1440</v>
      </c>
      <c r="AA134" s="128">
        <v>520</v>
      </c>
      <c r="AB134" s="128" t="s">
        <v>355</v>
      </c>
      <c r="AC134" s="129">
        <v>627300</v>
      </c>
      <c r="AD134" s="130">
        <v>347400</v>
      </c>
      <c r="AE134" s="131">
        <v>297300</v>
      </c>
    </row>
    <row r="135" spans="1:31">
      <c r="A135" s="117" t="s">
        <v>130</v>
      </c>
      <c r="B135" s="117" t="s">
        <v>510</v>
      </c>
      <c r="C135" s="118" t="s">
        <v>107</v>
      </c>
      <c r="D135" s="119" t="s">
        <v>359</v>
      </c>
      <c r="E135" s="120">
        <v>23037</v>
      </c>
      <c r="F135" s="121">
        <v>0.27124371548668919</v>
      </c>
      <c r="G135" s="195">
        <v>340</v>
      </c>
      <c r="H135" s="123">
        <v>2.3784392372106115E-2</v>
      </c>
      <c r="I135" s="124">
        <v>0.74003594460302358</v>
      </c>
      <c r="J135" s="197">
        <v>7</v>
      </c>
      <c r="K135" s="195">
        <v>35</v>
      </c>
      <c r="L135" s="196">
        <v>180</v>
      </c>
      <c r="M135" s="196">
        <v>130</v>
      </c>
      <c r="N135" s="196">
        <v>95</v>
      </c>
      <c r="O135" s="196">
        <v>80</v>
      </c>
      <c r="P135" s="196">
        <v>75</v>
      </c>
      <c r="Q135" s="196">
        <v>55</v>
      </c>
      <c r="R135" s="196">
        <v>50</v>
      </c>
      <c r="S135" s="196">
        <v>210</v>
      </c>
      <c r="T135" s="197">
        <v>910</v>
      </c>
      <c r="U135" s="122" t="s">
        <v>355</v>
      </c>
      <c r="V135" s="128" t="s">
        <v>355</v>
      </c>
      <c r="W135" s="128">
        <v>30</v>
      </c>
      <c r="X135" s="128">
        <v>20</v>
      </c>
      <c r="Y135" s="128">
        <v>765</v>
      </c>
      <c r="Z135" s="128">
        <v>180</v>
      </c>
      <c r="AA135" s="128">
        <v>115</v>
      </c>
      <c r="AB135" s="128" t="s">
        <v>355</v>
      </c>
      <c r="AC135" s="129">
        <v>274000</v>
      </c>
      <c r="AD135" s="130">
        <v>213400</v>
      </c>
      <c r="AE135" s="131">
        <v>168900</v>
      </c>
    </row>
    <row r="136" spans="1:31" ht="15" customHeight="1">
      <c r="A136" s="117" t="s">
        <v>131</v>
      </c>
      <c r="B136" s="117" t="s">
        <v>511</v>
      </c>
      <c r="C136" s="118" t="s">
        <v>107</v>
      </c>
      <c r="D136" s="119" t="s">
        <v>359</v>
      </c>
      <c r="E136" s="120">
        <v>62264</v>
      </c>
      <c r="F136" s="121">
        <v>0.67732004742893814</v>
      </c>
      <c r="G136" s="195">
        <v>1590</v>
      </c>
      <c r="H136" s="123">
        <v>4.2209428806409675E-2</v>
      </c>
      <c r="I136" s="124">
        <v>0.95510983763132762</v>
      </c>
      <c r="J136" s="197">
        <v>14</v>
      </c>
      <c r="K136" s="195">
        <v>105</v>
      </c>
      <c r="L136" s="196">
        <v>470</v>
      </c>
      <c r="M136" s="196">
        <v>155</v>
      </c>
      <c r="N136" s="196">
        <v>290</v>
      </c>
      <c r="O136" s="196">
        <v>175</v>
      </c>
      <c r="P136" s="196">
        <v>195</v>
      </c>
      <c r="Q136" s="196">
        <v>120</v>
      </c>
      <c r="R136" s="196">
        <v>135</v>
      </c>
      <c r="S136" s="196">
        <v>375</v>
      </c>
      <c r="T136" s="197">
        <v>2020</v>
      </c>
      <c r="U136" s="122">
        <v>10</v>
      </c>
      <c r="V136" s="128">
        <v>10</v>
      </c>
      <c r="W136" s="128">
        <v>60</v>
      </c>
      <c r="X136" s="128">
        <v>45</v>
      </c>
      <c r="Y136" s="128">
        <v>1640</v>
      </c>
      <c r="Z136" s="128">
        <v>390</v>
      </c>
      <c r="AA136" s="128">
        <v>315</v>
      </c>
      <c r="AB136" s="128" t="s">
        <v>355</v>
      </c>
      <c r="AC136" s="129">
        <v>160700</v>
      </c>
      <c r="AD136" s="130">
        <v>119200</v>
      </c>
      <c r="AE136" s="131">
        <v>92400</v>
      </c>
    </row>
    <row r="137" spans="1:31">
      <c r="A137" s="117" t="s">
        <v>132</v>
      </c>
      <c r="B137" s="117" t="s">
        <v>512</v>
      </c>
      <c r="C137" s="118" t="s">
        <v>107</v>
      </c>
      <c r="D137" s="119" t="s">
        <v>359</v>
      </c>
      <c r="E137" s="120">
        <v>71158</v>
      </c>
      <c r="F137" s="121">
        <v>0.42532919707592903</v>
      </c>
      <c r="G137" s="195">
        <v>1300</v>
      </c>
      <c r="H137" s="123">
        <v>2.8171152219643902E-2</v>
      </c>
      <c r="I137" s="124">
        <v>1.1398746137924829</v>
      </c>
      <c r="J137" s="197">
        <v>38</v>
      </c>
      <c r="K137" s="195">
        <v>20</v>
      </c>
      <c r="L137" s="196">
        <v>620</v>
      </c>
      <c r="M137" s="196">
        <v>455</v>
      </c>
      <c r="N137" s="196">
        <v>335</v>
      </c>
      <c r="O137" s="196">
        <v>250</v>
      </c>
      <c r="P137" s="196">
        <v>265</v>
      </c>
      <c r="Q137" s="196">
        <v>220</v>
      </c>
      <c r="R137" s="196">
        <v>215</v>
      </c>
      <c r="S137" s="196">
        <v>735</v>
      </c>
      <c r="T137" s="197">
        <v>3115</v>
      </c>
      <c r="U137" s="122">
        <v>20</v>
      </c>
      <c r="V137" s="128">
        <v>10</v>
      </c>
      <c r="W137" s="128">
        <v>115</v>
      </c>
      <c r="X137" s="128">
        <v>65</v>
      </c>
      <c r="Y137" s="128">
        <v>2640</v>
      </c>
      <c r="Z137" s="128">
        <v>615</v>
      </c>
      <c r="AA137" s="128">
        <v>345</v>
      </c>
      <c r="AB137" s="128" t="s">
        <v>355</v>
      </c>
      <c r="AC137" s="129">
        <v>277900</v>
      </c>
      <c r="AD137" s="130">
        <v>179100</v>
      </c>
      <c r="AE137" s="131">
        <v>145700</v>
      </c>
    </row>
    <row r="138" spans="1:31" ht="15" customHeight="1">
      <c r="A138" s="117" t="s">
        <v>133</v>
      </c>
      <c r="B138" s="117" t="s">
        <v>513</v>
      </c>
      <c r="C138" s="118" t="s">
        <v>107</v>
      </c>
      <c r="D138" s="119" t="s">
        <v>359</v>
      </c>
      <c r="E138" s="120">
        <v>25593</v>
      </c>
      <c r="F138" s="121">
        <v>0.1748084094914143</v>
      </c>
      <c r="G138" s="195">
        <v>260</v>
      </c>
      <c r="H138" s="123">
        <v>1.5709346758051797E-2</v>
      </c>
      <c r="I138" s="124">
        <v>0.73732718894009219</v>
      </c>
      <c r="J138" s="197">
        <v>8</v>
      </c>
      <c r="K138" s="195">
        <v>35</v>
      </c>
      <c r="L138" s="196">
        <v>135</v>
      </c>
      <c r="M138" s="196">
        <v>240</v>
      </c>
      <c r="N138" s="196">
        <v>150</v>
      </c>
      <c r="O138" s="196">
        <v>80</v>
      </c>
      <c r="P138" s="196">
        <v>105</v>
      </c>
      <c r="Q138" s="196">
        <v>80</v>
      </c>
      <c r="R138" s="196">
        <v>70</v>
      </c>
      <c r="S138" s="196">
        <v>275</v>
      </c>
      <c r="T138" s="197">
        <v>1165</v>
      </c>
      <c r="U138" s="122">
        <v>10</v>
      </c>
      <c r="V138" s="128">
        <v>5</v>
      </c>
      <c r="W138" s="128">
        <v>50</v>
      </c>
      <c r="X138" s="128">
        <v>30</v>
      </c>
      <c r="Y138" s="128">
        <v>950</v>
      </c>
      <c r="Z138" s="128">
        <v>145</v>
      </c>
      <c r="AA138" s="128">
        <v>155</v>
      </c>
      <c r="AB138" s="128" t="s">
        <v>355</v>
      </c>
      <c r="AC138" s="129">
        <v>497700</v>
      </c>
      <c r="AD138" s="130">
        <v>289400</v>
      </c>
      <c r="AE138" s="131">
        <v>201800</v>
      </c>
    </row>
    <row r="139" spans="1:31" ht="15" customHeight="1">
      <c r="A139" s="117" t="s">
        <v>135</v>
      </c>
      <c r="B139" s="117" t="s">
        <v>514</v>
      </c>
      <c r="C139" s="118" t="s">
        <v>38</v>
      </c>
      <c r="D139" s="119" t="s">
        <v>359</v>
      </c>
      <c r="E139" s="120">
        <v>27793</v>
      </c>
      <c r="F139" s="121">
        <v>0.29539995323427504</v>
      </c>
      <c r="G139" s="195">
        <v>825</v>
      </c>
      <c r="H139" s="123">
        <v>4.6962270602986439E-2</v>
      </c>
      <c r="I139" s="124" t="s">
        <v>355</v>
      </c>
      <c r="J139" s="197" t="s">
        <v>355</v>
      </c>
      <c r="K139" s="195">
        <v>20</v>
      </c>
      <c r="L139" s="196">
        <v>235</v>
      </c>
      <c r="M139" s="196">
        <v>130</v>
      </c>
      <c r="N139" s="196">
        <v>110</v>
      </c>
      <c r="O139" s="196">
        <v>115</v>
      </c>
      <c r="P139" s="196">
        <v>110</v>
      </c>
      <c r="Q139" s="196">
        <v>55</v>
      </c>
      <c r="R139" s="196">
        <v>55</v>
      </c>
      <c r="S139" s="196">
        <v>125</v>
      </c>
      <c r="T139" s="197">
        <v>960</v>
      </c>
      <c r="U139" s="122">
        <v>5</v>
      </c>
      <c r="V139" s="128">
        <v>5</v>
      </c>
      <c r="W139" s="128">
        <v>35</v>
      </c>
      <c r="X139" s="128">
        <v>30</v>
      </c>
      <c r="Y139" s="128">
        <v>870</v>
      </c>
      <c r="Z139" s="128">
        <v>300</v>
      </c>
      <c r="AA139" s="128">
        <v>50</v>
      </c>
      <c r="AB139" s="128" t="s">
        <v>355</v>
      </c>
      <c r="AC139" s="129">
        <v>197900</v>
      </c>
      <c r="AD139" s="130">
        <v>128000</v>
      </c>
      <c r="AE139" s="131">
        <v>87600</v>
      </c>
    </row>
    <row r="140" spans="1:31">
      <c r="A140" s="117" t="s">
        <v>136</v>
      </c>
      <c r="B140" s="117" t="s">
        <v>515</v>
      </c>
      <c r="C140" s="118" t="s">
        <v>38</v>
      </c>
      <c r="D140" s="119" t="s">
        <v>361</v>
      </c>
      <c r="E140" s="120">
        <v>57795</v>
      </c>
      <c r="F140" s="121">
        <v>0.81800039629744958</v>
      </c>
      <c r="G140" s="195">
        <v>1605</v>
      </c>
      <c r="H140" s="123">
        <v>4.3971708975272771E-2</v>
      </c>
      <c r="I140" s="124">
        <v>0.47744091668656002</v>
      </c>
      <c r="J140" s="197">
        <v>6</v>
      </c>
      <c r="K140" s="195">
        <v>15</v>
      </c>
      <c r="L140" s="196">
        <v>385</v>
      </c>
      <c r="M140" s="196">
        <v>310</v>
      </c>
      <c r="N140" s="196">
        <v>175</v>
      </c>
      <c r="O140" s="196">
        <v>210</v>
      </c>
      <c r="P140" s="196">
        <v>220</v>
      </c>
      <c r="Q140" s="196">
        <v>135</v>
      </c>
      <c r="R140" s="196">
        <v>80</v>
      </c>
      <c r="S140" s="196">
        <v>240</v>
      </c>
      <c r="T140" s="197">
        <v>1775</v>
      </c>
      <c r="U140" s="122">
        <v>10</v>
      </c>
      <c r="V140" s="128">
        <v>10</v>
      </c>
      <c r="W140" s="128">
        <v>65</v>
      </c>
      <c r="X140" s="128">
        <v>45</v>
      </c>
      <c r="Y140" s="128">
        <v>1640</v>
      </c>
      <c r="Z140" s="128">
        <v>495</v>
      </c>
      <c r="AA140" s="128">
        <v>65</v>
      </c>
      <c r="AB140" s="128" t="s">
        <v>355</v>
      </c>
      <c r="AC140" s="129">
        <v>225000</v>
      </c>
      <c r="AD140" s="130">
        <v>146500</v>
      </c>
      <c r="AE140" s="131">
        <v>77500</v>
      </c>
    </row>
    <row r="141" spans="1:31" ht="15" customHeight="1">
      <c r="A141" s="117" t="s">
        <v>137</v>
      </c>
      <c r="B141" s="117" t="s">
        <v>516</v>
      </c>
      <c r="C141" s="118" t="s">
        <v>38</v>
      </c>
      <c r="D141" s="119" t="s">
        <v>360</v>
      </c>
      <c r="E141" s="120">
        <v>73905</v>
      </c>
      <c r="F141" s="121">
        <v>0.70696103846411384</v>
      </c>
      <c r="G141" s="195">
        <v>1930</v>
      </c>
      <c r="H141" s="123">
        <v>4.0061473281967144E-2</v>
      </c>
      <c r="I141" s="124">
        <v>0.71876946667305575</v>
      </c>
      <c r="J141" s="197">
        <v>15</v>
      </c>
      <c r="K141" s="195">
        <v>35</v>
      </c>
      <c r="L141" s="196">
        <v>780</v>
      </c>
      <c r="M141" s="196">
        <v>220</v>
      </c>
      <c r="N141" s="196">
        <v>275</v>
      </c>
      <c r="O141" s="196">
        <v>320</v>
      </c>
      <c r="P141" s="196">
        <v>280</v>
      </c>
      <c r="Q141" s="196">
        <v>150</v>
      </c>
      <c r="R141" s="196">
        <v>130</v>
      </c>
      <c r="S141" s="196">
        <v>685</v>
      </c>
      <c r="T141" s="197">
        <v>2880</v>
      </c>
      <c r="U141" s="122">
        <v>20</v>
      </c>
      <c r="V141" s="128">
        <v>15</v>
      </c>
      <c r="W141" s="128">
        <v>135</v>
      </c>
      <c r="X141" s="128">
        <v>110</v>
      </c>
      <c r="Y141" s="128">
        <v>2345</v>
      </c>
      <c r="Z141" s="128">
        <v>880</v>
      </c>
      <c r="AA141" s="128">
        <v>380</v>
      </c>
      <c r="AB141" s="128" t="s">
        <v>355</v>
      </c>
      <c r="AC141" s="129">
        <v>173600</v>
      </c>
      <c r="AD141" s="130">
        <v>121100</v>
      </c>
      <c r="AE141" s="131">
        <v>95700</v>
      </c>
    </row>
    <row r="142" spans="1:31">
      <c r="A142" s="117" t="s">
        <v>138</v>
      </c>
      <c r="B142" s="117" t="s">
        <v>517</v>
      </c>
      <c r="C142" s="118" t="s">
        <v>38</v>
      </c>
      <c r="D142" s="119" t="s">
        <v>359</v>
      </c>
      <c r="E142" s="120">
        <v>26278</v>
      </c>
      <c r="F142" s="121">
        <v>0.37803000877533699</v>
      </c>
      <c r="G142" s="195">
        <v>655</v>
      </c>
      <c r="H142" s="123">
        <v>3.8536326674916035E-2</v>
      </c>
      <c r="I142" s="124" t="s">
        <v>355</v>
      </c>
      <c r="J142" s="197" t="s">
        <v>355</v>
      </c>
      <c r="K142" s="195">
        <v>10</v>
      </c>
      <c r="L142" s="196">
        <v>165</v>
      </c>
      <c r="M142" s="196">
        <v>150</v>
      </c>
      <c r="N142" s="196">
        <v>55</v>
      </c>
      <c r="O142" s="196">
        <v>120</v>
      </c>
      <c r="P142" s="196">
        <v>95</v>
      </c>
      <c r="Q142" s="196">
        <v>50</v>
      </c>
      <c r="R142" s="196">
        <v>25</v>
      </c>
      <c r="S142" s="196">
        <v>125</v>
      </c>
      <c r="T142" s="197">
        <v>800</v>
      </c>
      <c r="U142" s="122" t="s">
        <v>355</v>
      </c>
      <c r="V142" s="128" t="s">
        <v>355</v>
      </c>
      <c r="W142" s="128">
        <v>25</v>
      </c>
      <c r="X142" s="128">
        <v>15</v>
      </c>
      <c r="Y142" s="128">
        <v>735</v>
      </c>
      <c r="Z142" s="128">
        <v>225</v>
      </c>
      <c r="AA142" s="128">
        <v>40</v>
      </c>
      <c r="AB142" s="128" t="s">
        <v>355</v>
      </c>
      <c r="AC142" s="129">
        <v>184600</v>
      </c>
      <c r="AD142" s="130">
        <v>115100</v>
      </c>
      <c r="AE142" s="131">
        <v>95100</v>
      </c>
    </row>
    <row r="143" spans="1:31" ht="15" customHeight="1">
      <c r="A143" s="117" t="s">
        <v>139</v>
      </c>
      <c r="B143" s="117" t="s">
        <v>518</v>
      </c>
      <c r="C143" s="118" t="s">
        <v>38</v>
      </c>
      <c r="D143" s="119" t="s">
        <v>359</v>
      </c>
      <c r="E143" s="120">
        <v>14873</v>
      </c>
      <c r="F143" s="121">
        <v>0.28702935330104018</v>
      </c>
      <c r="G143" s="195">
        <v>185</v>
      </c>
      <c r="H143" s="123">
        <v>2.0247345956003065E-2</v>
      </c>
      <c r="I143" s="124" t="s">
        <v>355</v>
      </c>
      <c r="J143" s="197" t="s">
        <v>355</v>
      </c>
      <c r="K143" s="195">
        <v>15</v>
      </c>
      <c r="L143" s="196">
        <v>225</v>
      </c>
      <c r="M143" s="196">
        <v>60</v>
      </c>
      <c r="N143" s="196">
        <v>85</v>
      </c>
      <c r="O143" s="196">
        <v>105</v>
      </c>
      <c r="P143" s="196">
        <v>105</v>
      </c>
      <c r="Q143" s="196">
        <v>40</v>
      </c>
      <c r="R143" s="196">
        <v>40</v>
      </c>
      <c r="S143" s="196">
        <v>150</v>
      </c>
      <c r="T143" s="197">
        <v>825</v>
      </c>
      <c r="U143" s="122" t="s">
        <v>355</v>
      </c>
      <c r="V143" s="128" t="s">
        <v>355</v>
      </c>
      <c r="W143" s="128">
        <v>40</v>
      </c>
      <c r="X143" s="128">
        <v>30</v>
      </c>
      <c r="Y143" s="128">
        <v>700</v>
      </c>
      <c r="Z143" s="128">
        <v>235</v>
      </c>
      <c r="AA143" s="128">
        <v>85</v>
      </c>
      <c r="AB143" s="128" t="s">
        <v>355</v>
      </c>
      <c r="AC143" s="129">
        <v>245700</v>
      </c>
      <c r="AD143" s="130">
        <v>161100</v>
      </c>
      <c r="AE143" s="131">
        <v>129600</v>
      </c>
    </row>
    <row r="144" spans="1:31" ht="15" customHeight="1">
      <c r="A144" s="117" t="s">
        <v>140</v>
      </c>
      <c r="B144" s="117" t="s">
        <v>519</v>
      </c>
      <c r="C144" s="118" t="s">
        <v>38</v>
      </c>
      <c r="D144" s="119" t="s">
        <v>359</v>
      </c>
      <c r="E144" s="120">
        <v>39319</v>
      </c>
      <c r="F144" s="121">
        <v>0.37901119133226013</v>
      </c>
      <c r="G144" s="195">
        <v>505</v>
      </c>
      <c r="H144" s="123">
        <v>2.0822144185085725E-2</v>
      </c>
      <c r="I144" s="124">
        <v>0.80901113946107406</v>
      </c>
      <c r="J144" s="197">
        <v>13</v>
      </c>
      <c r="K144" s="195">
        <v>40</v>
      </c>
      <c r="L144" s="196">
        <v>525</v>
      </c>
      <c r="M144" s="196">
        <v>230</v>
      </c>
      <c r="N144" s="196">
        <v>240</v>
      </c>
      <c r="O144" s="196">
        <v>215</v>
      </c>
      <c r="P144" s="196">
        <v>225</v>
      </c>
      <c r="Q144" s="196">
        <v>150</v>
      </c>
      <c r="R144" s="196">
        <v>125</v>
      </c>
      <c r="S144" s="196">
        <v>360</v>
      </c>
      <c r="T144" s="197">
        <v>2110</v>
      </c>
      <c r="U144" s="122">
        <v>10</v>
      </c>
      <c r="V144" s="128">
        <v>5</v>
      </c>
      <c r="W144" s="128">
        <v>55</v>
      </c>
      <c r="X144" s="128">
        <v>35</v>
      </c>
      <c r="Y144" s="128">
        <v>1870</v>
      </c>
      <c r="Z144" s="128">
        <v>535</v>
      </c>
      <c r="AA144" s="128">
        <v>180</v>
      </c>
      <c r="AB144" s="128" t="s">
        <v>355</v>
      </c>
      <c r="AC144" s="129">
        <v>263800</v>
      </c>
      <c r="AD144" s="130">
        <v>177300</v>
      </c>
      <c r="AE144" s="131">
        <v>146800</v>
      </c>
    </row>
    <row r="145" spans="1:31" ht="15" customHeight="1">
      <c r="A145" s="117" t="s">
        <v>141</v>
      </c>
      <c r="B145" s="117" t="s">
        <v>520</v>
      </c>
      <c r="C145" s="118" t="s">
        <v>91</v>
      </c>
      <c r="D145" s="119" t="s">
        <v>360</v>
      </c>
      <c r="E145" s="120">
        <v>93393</v>
      </c>
      <c r="F145" s="121">
        <v>0.76809770540340494</v>
      </c>
      <c r="G145" s="195">
        <v>2045</v>
      </c>
      <c r="H145" s="123">
        <v>3.4095641021370152E-2</v>
      </c>
      <c r="I145" s="124">
        <v>1.4018306258761442</v>
      </c>
      <c r="J145" s="197">
        <v>34</v>
      </c>
      <c r="K145" s="195">
        <v>50</v>
      </c>
      <c r="L145" s="196">
        <v>710</v>
      </c>
      <c r="M145" s="196">
        <v>330</v>
      </c>
      <c r="N145" s="196">
        <v>430</v>
      </c>
      <c r="O145" s="196">
        <v>285</v>
      </c>
      <c r="P145" s="196">
        <v>345</v>
      </c>
      <c r="Q145" s="196">
        <v>200</v>
      </c>
      <c r="R145" s="196">
        <v>270</v>
      </c>
      <c r="S145" s="196">
        <v>575</v>
      </c>
      <c r="T145" s="197">
        <v>3195</v>
      </c>
      <c r="U145" s="122">
        <v>15</v>
      </c>
      <c r="V145" s="128">
        <v>10</v>
      </c>
      <c r="W145" s="128">
        <v>115</v>
      </c>
      <c r="X145" s="128">
        <v>80</v>
      </c>
      <c r="Y145" s="128">
        <v>2695</v>
      </c>
      <c r="Z145" s="128">
        <v>605</v>
      </c>
      <c r="AA145" s="128">
        <v>370</v>
      </c>
      <c r="AB145" s="128" t="s">
        <v>355</v>
      </c>
      <c r="AC145" s="129">
        <v>197200</v>
      </c>
      <c r="AD145" s="130">
        <v>116100</v>
      </c>
      <c r="AE145" s="131">
        <v>97800</v>
      </c>
    </row>
    <row r="146" spans="1:31">
      <c r="A146" s="117" t="s">
        <v>142</v>
      </c>
      <c r="B146" s="117" t="s">
        <v>521</v>
      </c>
      <c r="C146" s="118" t="s">
        <v>91</v>
      </c>
      <c r="D146" s="119" t="s">
        <v>360</v>
      </c>
      <c r="E146" s="120">
        <v>40348</v>
      </c>
      <c r="F146" s="121">
        <v>0.54106098803840585</v>
      </c>
      <c r="G146" s="195">
        <v>1000</v>
      </c>
      <c r="H146" s="123">
        <v>3.8948923268288888E-2</v>
      </c>
      <c r="I146" s="124">
        <v>1.1363636363636362</v>
      </c>
      <c r="J146" s="197">
        <v>11</v>
      </c>
      <c r="K146" s="195">
        <v>25</v>
      </c>
      <c r="L146" s="196">
        <v>285</v>
      </c>
      <c r="M146" s="196">
        <v>80</v>
      </c>
      <c r="N146" s="196">
        <v>130</v>
      </c>
      <c r="O146" s="196">
        <v>90</v>
      </c>
      <c r="P146" s="196">
        <v>150</v>
      </c>
      <c r="Q146" s="196">
        <v>55</v>
      </c>
      <c r="R146" s="196">
        <v>120</v>
      </c>
      <c r="S146" s="196">
        <v>195</v>
      </c>
      <c r="T146" s="197">
        <v>1130</v>
      </c>
      <c r="U146" s="122">
        <v>5</v>
      </c>
      <c r="V146" s="128">
        <v>5</v>
      </c>
      <c r="W146" s="128">
        <v>65</v>
      </c>
      <c r="X146" s="128">
        <v>55</v>
      </c>
      <c r="Y146" s="128">
        <v>925</v>
      </c>
      <c r="Z146" s="128">
        <v>260</v>
      </c>
      <c r="AA146" s="128">
        <v>130</v>
      </c>
      <c r="AB146" s="128" t="s">
        <v>355</v>
      </c>
      <c r="AC146" s="129">
        <v>153300</v>
      </c>
      <c r="AD146" s="130">
        <v>95500</v>
      </c>
      <c r="AE146" s="131">
        <v>67600</v>
      </c>
    </row>
    <row r="147" spans="1:31" ht="15" customHeight="1">
      <c r="A147" s="117" t="s">
        <v>143</v>
      </c>
      <c r="B147" s="117" t="s">
        <v>522</v>
      </c>
      <c r="C147" s="118" t="s">
        <v>91</v>
      </c>
      <c r="D147" s="119" t="s">
        <v>361</v>
      </c>
      <c r="E147" s="120">
        <v>99664</v>
      </c>
      <c r="F147" s="121">
        <v>0.98642068173720254</v>
      </c>
      <c r="G147" s="195">
        <v>2680</v>
      </c>
      <c r="H147" s="123">
        <v>4.210079675639998E-2</v>
      </c>
      <c r="I147" s="124">
        <v>1.5254472333934266</v>
      </c>
      <c r="J147" s="197">
        <v>44</v>
      </c>
      <c r="K147" s="195">
        <v>30</v>
      </c>
      <c r="L147" s="196">
        <v>880</v>
      </c>
      <c r="M147" s="196">
        <v>360</v>
      </c>
      <c r="N147" s="196">
        <v>335</v>
      </c>
      <c r="O147" s="196">
        <v>325</v>
      </c>
      <c r="P147" s="196">
        <v>475</v>
      </c>
      <c r="Q147" s="196">
        <v>190</v>
      </c>
      <c r="R147" s="196">
        <v>335</v>
      </c>
      <c r="S147" s="196">
        <v>590</v>
      </c>
      <c r="T147" s="197">
        <v>3520</v>
      </c>
      <c r="U147" s="122">
        <v>15</v>
      </c>
      <c r="V147" s="128">
        <v>15</v>
      </c>
      <c r="W147" s="128">
        <v>150</v>
      </c>
      <c r="X147" s="128">
        <v>110</v>
      </c>
      <c r="Y147" s="128">
        <v>3035</v>
      </c>
      <c r="Z147" s="128">
        <v>835</v>
      </c>
      <c r="AA147" s="128">
        <v>320</v>
      </c>
      <c r="AB147" s="128" t="s">
        <v>355</v>
      </c>
      <c r="AC147" s="129">
        <v>211800</v>
      </c>
      <c r="AD147" s="130">
        <v>117300</v>
      </c>
      <c r="AE147" s="131">
        <v>101900</v>
      </c>
    </row>
    <row r="148" spans="1:31">
      <c r="A148" s="117" t="s">
        <v>144</v>
      </c>
      <c r="B148" s="117" t="s">
        <v>523</v>
      </c>
      <c r="C148" s="118" t="s">
        <v>91</v>
      </c>
      <c r="D148" s="119" t="s">
        <v>359</v>
      </c>
      <c r="E148" s="120">
        <v>11362</v>
      </c>
      <c r="F148" s="121">
        <v>0.16141726690249897</v>
      </c>
      <c r="G148" s="195">
        <v>150</v>
      </c>
      <c r="H148" s="123">
        <v>2.0821609454136185E-2</v>
      </c>
      <c r="I148" s="124" t="s">
        <v>355</v>
      </c>
      <c r="J148" s="197" t="s">
        <v>355</v>
      </c>
      <c r="K148" s="195">
        <v>10</v>
      </c>
      <c r="L148" s="196">
        <v>110</v>
      </c>
      <c r="M148" s="196">
        <v>65</v>
      </c>
      <c r="N148" s="196">
        <v>65</v>
      </c>
      <c r="O148" s="196">
        <v>65</v>
      </c>
      <c r="P148" s="196">
        <v>70</v>
      </c>
      <c r="Q148" s="196">
        <v>35</v>
      </c>
      <c r="R148" s="196">
        <v>15</v>
      </c>
      <c r="S148" s="196">
        <v>105</v>
      </c>
      <c r="T148" s="197">
        <v>545</v>
      </c>
      <c r="U148" s="122" t="s">
        <v>355</v>
      </c>
      <c r="V148" s="128" t="s">
        <v>355</v>
      </c>
      <c r="W148" s="128">
        <v>15</v>
      </c>
      <c r="X148" s="128">
        <v>10</v>
      </c>
      <c r="Y148" s="128">
        <v>455</v>
      </c>
      <c r="Z148" s="128">
        <v>125</v>
      </c>
      <c r="AA148" s="128">
        <v>70</v>
      </c>
      <c r="AB148" s="128" t="s">
        <v>355</v>
      </c>
      <c r="AC148" s="129">
        <v>290600</v>
      </c>
      <c r="AD148" s="130">
        <v>161000</v>
      </c>
      <c r="AE148" s="131">
        <v>156800</v>
      </c>
    </row>
    <row r="149" spans="1:31" ht="15" customHeight="1">
      <c r="A149" s="117" t="s">
        <v>145</v>
      </c>
      <c r="B149" s="117" t="s">
        <v>524</v>
      </c>
      <c r="C149" s="118" t="s">
        <v>91</v>
      </c>
      <c r="D149" s="119" t="s">
        <v>358</v>
      </c>
      <c r="E149" s="120">
        <v>102478</v>
      </c>
      <c r="F149" s="121">
        <v>0.92073674752920032</v>
      </c>
      <c r="G149" s="195">
        <v>2715</v>
      </c>
      <c r="H149" s="123">
        <v>4.1035639793234789E-2</v>
      </c>
      <c r="I149" s="124">
        <v>0.53916660248016635</v>
      </c>
      <c r="J149" s="197">
        <v>14</v>
      </c>
      <c r="K149" s="195">
        <v>45</v>
      </c>
      <c r="L149" s="196">
        <v>750</v>
      </c>
      <c r="M149" s="196">
        <v>340</v>
      </c>
      <c r="N149" s="196">
        <v>415</v>
      </c>
      <c r="O149" s="196">
        <v>270</v>
      </c>
      <c r="P149" s="196">
        <v>325</v>
      </c>
      <c r="Q149" s="196">
        <v>195</v>
      </c>
      <c r="R149" s="196">
        <v>385</v>
      </c>
      <c r="S149" s="196">
        <v>585</v>
      </c>
      <c r="T149" s="197">
        <v>3315</v>
      </c>
      <c r="U149" s="122">
        <v>10</v>
      </c>
      <c r="V149" s="128">
        <v>5</v>
      </c>
      <c r="W149" s="128">
        <v>130</v>
      </c>
      <c r="X149" s="128">
        <v>90</v>
      </c>
      <c r="Y149" s="128">
        <v>2825</v>
      </c>
      <c r="Z149" s="128">
        <v>580</v>
      </c>
      <c r="AA149" s="128">
        <v>355</v>
      </c>
      <c r="AB149" s="128" t="s">
        <v>355</v>
      </c>
      <c r="AC149" s="129">
        <v>201400</v>
      </c>
      <c r="AD149" s="130">
        <v>113700</v>
      </c>
      <c r="AE149" s="131">
        <v>90000</v>
      </c>
    </row>
    <row r="150" spans="1:31">
      <c r="A150" s="117" t="s">
        <v>146</v>
      </c>
      <c r="B150" s="117" t="s">
        <v>525</v>
      </c>
      <c r="C150" s="118" t="s">
        <v>91</v>
      </c>
      <c r="D150" s="119" t="s">
        <v>362</v>
      </c>
      <c r="E150" s="120">
        <v>53112</v>
      </c>
      <c r="F150" s="121">
        <v>0.57350797438693868</v>
      </c>
      <c r="G150" s="195">
        <v>1175</v>
      </c>
      <c r="H150" s="123">
        <v>3.4162482222157724E-2</v>
      </c>
      <c r="I150" s="124">
        <v>0.65061808718282377</v>
      </c>
      <c r="J150" s="197">
        <v>12</v>
      </c>
      <c r="K150" s="195">
        <v>35</v>
      </c>
      <c r="L150" s="196">
        <v>405</v>
      </c>
      <c r="M150" s="196">
        <v>245</v>
      </c>
      <c r="N150" s="196">
        <v>190</v>
      </c>
      <c r="O150" s="196">
        <v>210</v>
      </c>
      <c r="P150" s="196">
        <v>220</v>
      </c>
      <c r="Q150" s="196">
        <v>115</v>
      </c>
      <c r="R150" s="196">
        <v>140</v>
      </c>
      <c r="S150" s="196">
        <v>385</v>
      </c>
      <c r="T150" s="197">
        <v>1950</v>
      </c>
      <c r="U150" s="122" t="s">
        <v>355</v>
      </c>
      <c r="V150" s="128" t="s">
        <v>355</v>
      </c>
      <c r="W150" s="128">
        <v>60</v>
      </c>
      <c r="X150" s="128">
        <v>40</v>
      </c>
      <c r="Y150" s="128">
        <v>1670</v>
      </c>
      <c r="Z150" s="128">
        <v>360</v>
      </c>
      <c r="AA150" s="128">
        <v>215</v>
      </c>
      <c r="AB150" s="128" t="s">
        <v>355</v>
      </c>
      <c r="AC150" s="129">
        <v>266400</v>
      </c>
      <c r="AD150" s="130">
        <v>166300</v>
      </c>
      <c r="AE150" s="131">
        <v>118400</v>
      </c>
    </row>
    <row r="151" spans="1:31" ht="15" customHeight="1">
      <c r="A151" s="117" t="s">
        <v>147</v>
      </c>
      <c r="B151" s="117" t="s">
        <v>526</v>
      </c>
      <c r="C151" s="118" t="s">
        <v>91</v>
      </c>
      <c r="D151" s="119" t="s">
        <v>362</v>
      </c>
      <c r="E151" s="120">
        <v>47937</v>
      </c>
      <c r="F151" s="121">
        <v>0.48758582108528709</v>
      </c>
      <c r="G151" s="195">
        <v>925</v>
      </c>
      <c r="H151" s="123">
        <v>3.1549834397514256E-2</v>
      </c>
      <c r="I151" s="124">
        <v>1.5865146256817055</v>
      </c>
      <c r="J151" s="197">
        <v>16</v>
      </c>
      <c r="K151" s="195">
        <v>35</v>
      </c>
      <c r="L151" s="196">
        <v>315</v>
      </c>
      <c r="M151" s="196">
        <v>150</v>
      </c>
      <c r="N151" s="196">
        <v>205</v>
      </c>
      <c r="O151" s="196">
        <v>140</v>
      </c>
      <c r="P151" s="196">
        <v>170</v>
      </c>
      <c r="Q151" s="196">
        <v>90</v>
      </c>
      <c r="R151" s="196">
        <v>145</v>
      </c>
      <c r="S151" s="196">
        <v>255</v>
      </c>
      <c r="T151" s="197">
        <v>1510</v>
      </c>
      <c r="U151" s="122">
        <v>5</v>
      </c>
      <c r="V151" s="128" t="s">
        <v>355</v>
      </c>
      <c r="W151" s="128">
        <v>50</v>
      </c>
      <c r="X151" s="128">
        <v>35</v>
      </c>
      <c r="Y151" s="128">
        <v>1260</v>
      </c>
      <c r="Z151" s="128">
        <v>230</v>
      </c>
      <c r="AA151" s="128">
        <v>195</v>
      </c>
      <c r="AB151" s="128" t="s">
        <v>355</v>
      </c>
      <c r="AC151" s="129">
        <v>216600</v>
      </c>
      <c r="AD151" s="130">
        <v>138700</v>
      </c>
      <c r="AE151" s="131">
        <v>101200</v>
      </c>
    </row>
    <row r="152" spans="1:31">
      <c r="A152" s="117" t="s">
        <v>148</v>
      </c>
      <c r="B152" s="117" t="s">
        <v>527</v>
      </c>
      <c r="C152" s="118" t="s">
        <v>91</v>
      </c>
      <c r="D152" s="119" t="s">
        <v>360</v>
      </c>
      <c r="E152" s="120">
        <v>51106</v>
      </c>
      <c r="F152" s="121">
        <v>0.54418451119653299</v>
      </c>
      <c r="G152" s="195">
        <v>980</v>
      </c>
      <c r="H152" s="123">
        <v>2.9143247985249948E-2</v>
      </c>
      <c r="I152" s="124" t="s">
        <v>355</v>
      </c>
      <c r="J152" s="197" t="s">
        <v>355</v>
      </c>
      <c r="K152" s="195">
        <v>25</v>
      </c>
      <c r="L152" s="196">
        <v>280</v>
      </c>
      <c r="M152" s="196">
        <v>160</v>
      </c>
      <c r="N152" s="196">
        <v>200</v>
      </c>
      <c r="O152" s="196">
        <v>130</v>
      </c>
      <c r="P152" s="196">
        <v>150</v>
      </c>
      <c r="Q152" s="196">
        <v>85</v>
      </c>
      <c r="R152" s="196">
        <v>125</v>
      </c>
      <c r="S152" s="196">
        <v>245</v>
      </c>
      <c r="T152" s="197">
        <v>1400</v>
      </c>
      <c r="U152" s="122" t="s">
        <v>355</v>
      </c>
      <c r="V152" s="128" t="s">
        <v>355</v>
      </c>
      <c r="W152" s="128">
        <v>50</v>
      </c>
      <c r="X152" s="128">
        <v>35</v>
      </c>
      <c r="Y152" s="128">
        <v>1155</v>
      </c>
      <c r="Z152" s="128">
        <v>195</v>
      </c>
      <c r="AA152" s="128">
        <v>195</v>
      </c>
      <c r="AB152" s="128" t="s">
        <v>355</v>
      </c>
      <c r="AC152" s="129">
        <v>185000</v>
      </c>
      <c r="AD152" s="130">
        <v>114900</v>
      </c>
      <c r="AE152" s="131">
        <v>99700</v>
      </c>
    </row>
    <row r="153" spans="1:31" ht="15" customHeight="1">
      <c r="A153" s="117" t="s">
        <v>149</v>
      </c>
      <c r="B153" s="117" t="s">
        <v>528</v>
      </c>
      <c r="C153" s="118" t="s">
        <v>98</v>
      </c>
      <c r="D153" s="119" t="s">
        <v>362</v>
      </c>
      <c r="E153" s="120">
        <v>57519</v>
      </c>
      <c r="F153" s="121">
        <v>0.43293917520341418</v>
      </c>
      <c r="G153" s="195">
        <v>700</v>
      </c>
      <c r="H153" s="123">
        <v>2.1500415244071237E-2</v>
      </c>
      <c r="I153" s="124">
        <v>0.57310239429444731</v>
      </c>
      <c r="J153" s="197">
        <v>9</v>
      </c>
      <c r="K153" s="195">
        <v>65</v>
      </c>
      <c r="L153" s="196">
        <v>560</v>
      </c>
      <c r="M153" s="196">
        <v>190</v>
      </c>
      <c r="N153" s="196">
        <v>280</v>
      </c>
      <c r="O153" s="196">
        <v>240</v>
      </c>
      <c r="P153" s="196">
        <v>250</v>
      </c>
      <c r="Q153" s="196">
        <v>130</v>
      </c>
      <c r="R153" s="196">
        <v>65</v>
      </c>
      <c r="S153" s="196">
        <v>385</v>
      </c>
      <c r="T153" s="197">
        <v>2160</v>
      </c>
      <c r="U153" s="122">
        <v>5</v>
      </c>
      <c r="V153" s="128" t="s">
        <v>355</v>
      </c>
      <c r="W153" s="128">
        <v>45</v>
      </c>
      <c r="X153" s="128">
        <v>35</v>
      </c>
      <c r="Y153" s="128">
        <v>1830</v>
      </c>
      <c r="Z153" s="128">
        <v>480</v>
      </c>
      <c r="AA153" s="128">
        <v>285</v>
      </c>
      <c r="AB153" s="128" t="s">
        <v>355</v>
      </c>
      <c r="AC153" s="129">
        <v>339200</v>
      </c>
      <c r="AD153" s="130">
        <v>206800</v>
      </c>
      <c r="AE153" s="131">
        <v>182500</v>
      </c>
    </row>
    <row r="154" spans="1:31">
      <c r="A154" s="117" t="s">
        <v>150</v>
      </c>
      <c r="B154" s="117" t="s">
        <v>529</v>
      </c>
      <c r="C154" s="118" t="s">
        <v>98</v>
      </c>
      <c r="D154" s="119" t="s">
        <v>361</v>
      </c>
      <c r="E154" s="120">
        <v>115690</v>
      </c>
      <c r="F154" s="121">
        <v>0.96716213278937957</v>
      </c>
      <c r="G154" s="195">
        <v>1950</v>
      </c>
      <c r="H154" s="123">
        <v>2.4141006267495727E-2</v>
      </c>
      <c r="I154" s="124">
        <v>0.72710214612407642</v>
      </c>
      <c r="J154" s="197">
        <v>31</v>
      </c>
      <c r="K154" s="195">
        <v>30</v>
      </c>
      <c r="L154" s="196">
        <v>1105</v>
      </c>
      <c r="M154" s="196">
        <v>600</v>
      </c>
      <c r="N154" s="196">
        <v>485</v>
      </c>
      <c r="O154" s="196">
        <v>445</v>
      </c>
      <c r="P154" s="196">
        <v>590</v>
      </c>
      <c r="Q154" s="196">
        <v>325</v>
      </c>
      <c r="R154" s="196">
        <v>185</v>
      </c>
      <c r="S154" s="196">
        <v>1055</v>
      </c>
      <c r="T154" s="197">
        <v>4825</v>
      </c>
      <c r="U154" s="122">
        <v>35</v>
      </c>
      <c r="V154" s="128">
        <v>30</v>
      </c>
      <c r="W154" s="128">
        <v>235</v>
      </c>
      <c r="X154" s="128">
        <v>200</v>
      </c>
      <c r="Y154" s="128">
        <v>4000</v>
      </c>
      <c r="Z154" s="128">
        <v>1410</v>
      </c>
      <c r="AA154" s="128">
        <v>555</v>
      </c>
      <c r="AB154" s="128" t="s">
        <v>355</v>
      </c>
      <c r="AC154" s="129">
        <v>353700</v>
      </c>
      <c r="AD154" s="130">
        <v>234200</v>
      </c>
      <c r="AE154" s="131">
        <v>172500</v>
      </c>
    </row>
    <row r="155" spans="1:31" ht="15" customHeight="1">
      <c r="A155" s="117" t="s">
        <v>151</v>
      </c>
      <c r="B155" s="117" t="s">
        <v>530</v>
      </c>
      <c r="C155" s="118" t="s">
        <v>98</v>
      </c>
      <c r="D155" s="119" t="s">
        <v>359</v>
      </c>
      <c r="E155" s="120">
        <v>20918</v>
      </c>
      <c r="F155" s="121">
        <v>0.27491851540321732</v>
      </c>
      <c r="G155" s="195">
        <v>380</v>
      </c>
      <c r="H155" s="123">
        <v>3.0504403522818253E-2</v>
      </c>
      <c r="I155" s="124">
        <v>1.0670731707317074</v>
      </c>
      <c r="J155" s="197">
        <v>7</v>
      </c>
      <c r="K155" s="195">
        <v>35</v>
      </c>
      <c r="L155" s="196">
        <v>170</v>
      </c>
      <c r="M155" s="196">
        <v>60</v>
      </c>
      <c r="N155" s="196">
        <v>95</v>
      </c>
      <c r="O155" s="196">
        <v>60</v>
      </c>
      <c r="P155" s="196">
        <v>90</v>
      </c>
      <c r="Q155" s="196">
        <v>45</v>
      </c>
      <c r="R155" s="196">
        <v>45</v>
      </c>
      <c r="S155" s="196">
        <v>115</v>
      </c>
      <c r="T155" s="197">
        <v>710</v>
      </c>
      <c r="U155" s="122">
        <v>5</v>
      </c>
      <c r="V155" s="128" t="s">
        <v>355</v>
      </c>
      <c r="W155" s="128">
        <v>25</v>
      </c>
      <c r="X155" s="128">
        <v>20</v>
      </c>
      <c r="Y155" s="128">
        <v>590</v>
      </c>
      <c r="Z155" s="128">
        <v>165</v>
      </c>
      <c r="AA155" s="128">
        <v>85</v>
      </c>
      <c r="AB155" s="128" t="s">
        <v>355</v>
      </c>
      <c r="AC155" s="129">
        <v>257300</v>
      </c>
      <c r="AD155" s="130">
        <v>163900</v>
      </c>
      <c r="AE155" s="131">
        <v>142800</v>
      </c>
    </row>
    <row r="156" spans="1:31">
      <c r="A156" s="117" t="s">
        <v>152</v>
      </c>
      <c r="B156" s="117" t="s">
        <v>531</v>
      </c>
      <c r="C156" s="118" t="s">
        <v>98</v>
      </c>
      <c r="D156" s="119" t="s">
        <v>362</v>
      </c>
      <c r="E156" s="120">
        <v>43108</v>
      </c>
      <c r="F156" s="121">
        <v>0.47126989679902048</v>
      </c>
      <c r="G156" s="195">
        <v>880</v>
      </c>
      <c r="H156" s="123">
        <v>3.3069679849340866E-2</v>
      </c>
      <c r="I156" s="124">
        <v>0.5126702797714956</v>
      </c>
      <c r="J156" s="197">
        <v>7</v>
      </c>
      <c r="K156" s="195">
        <v>45</v>
      </c>
      <c r="L156" s="196">
        <v>465</v>
      </c>
      <c r="M156" s="196">
        <v>160</v>
      </c>
      <c r="N156" s="196">
        <v>225</v>
      </c>
      <c r="O156" s="196">
        <v>260</v>
      </c>
      <c r="P156" s="196">
        <v>220</v>
      </c>
      <c r="Q156" s="196">
        <v>110</v>
      </c>
      <c r="R156" s="196">
        <v>90</v>
      </c>
      <c r="S156" s="196">
        <v>275</v>
      </c>
      <c r="T156" s="197">
        <v>1850</v>
      </c>
      <c r="U156" s="122">
        <v>10</v>
      </c>
      <c r="V156" s="128">
        <v>10</v>
      </c>
      <c r="W156" s="128">
        <v>75</v>
      </c>
      <c r="X156" s="128">
        <v>60</v>
      </c>
      <c r="Y156" s="128">
        <v>1555</v>
      </c>
      <c r="Z156" s="128">
        <v>510</v>
      </c>
      <c r="AA156" s="128">
        <v>210</v>
      </c>
      <c r="AB156" s="128" t="s">
        <v>355</v>
      </c>
      <c r="AC156" s="129">
        <v>242700</v>
      </c>
      <c r="AD156" s="130">
        <v>180100</v>
      </c>
      <c r="AE156" s="131">
        <v>137600</v>
      </c>
    </row>
    <row r="157" spans="1:31" ht="15" customHeight="1">
      <c r="A157" s="117" t="s">
        <v>153</v>
      </c>
      <c r="B157" s="117" t="s">
        <v>532</v>
      </c>
      <c r="C157" s="118" t="s">
        <v>98</v>
      </c>
      <c r="D157" s="119" t="s">
        <v>359</v>
      </c>
      <c r="E157" s="120">
        <v>15469</v>
      </c>
      <c r="F157" s="121">
        <v>0.18476183651043906</v>
      </c>
      <c r="G157" s="195">
        <v>100</v>
      </c>
      <c r="H157" s="123">
        <v>9.8751089166424638E-3</v>
      </c>
      <c r="I157" s="124" t="s">
        <v>355</v>
      </c>
      <c r="J157" s="197" t="s">
        <v>355</v>
      </c>
      <c r="K157" s="195">
        <v>5</v>
      </c>
      <c r="L157" s="196">
        <v>80</v>
      </c>
      <c r="M157" s="196">
        <v>45</v>
      </c>
      <c r="N157" s="196">
        <v>55</v>
      </c>
      <c r="O157" s="196">
        <v>25</v>
      </c>
      <c r="P157" s="196">
        <v>50</v>
      </c>
      <c r="Q157" s="196">
        <v>25</v>
      </c>
      <c r="R157" s="196">
        <v>15</v>
      </c>
      <c r="S157" s="196">
        <v>75</v>
      </c>
      <c r="T157" s="197">
        <v>375</v>
      </c>
      <c r="U157" s="122" t="s">
        <v>355</v>
      </c>
      <c r="V157" s="128" t="s">
        <v>355</v>
      </c>
      <c r="W157" s="128">
        <v>10</v>
      </c>
      <c r="X157" s="128">
        <v>5</v>
      </c>
      <c r="Y157" s="128">
        <v>300</v>
      </c>
      <c r="Z157" s="128">
        <v>65</v>
      </c>
      <c r="AA157" s="128">
        <v>65</v>
      </c>
      <c r="AB157" s="128" t="s">
        <v>355</v>
      </c>
      <c r="AC157" s="129">
        <v>249700</v>
      </c>
      <c r="AD157" s="130">
        <v>167300</v>
      </c>
      <c r="AE157" s="131">
        <v>135300</v>
      </c>
    </row>
    <row r="158" spans="1:31">
      <c r="A158" s="117" t="s">
        <v>154</v>
      </c>
      <c r="B158" s="117" t="s">
        <v>533</v>
      </c>
      <c r="C158" s="118" t="s">
        <v>98</v>
      </c>
      <c r="D158" s="119" t="s">
        <v>359</v>
      </c>
      <c r="E158" s="120">
        <v>65676</v>
      </c>
      <c r="F158" s="121">
        <v>0.51595163837191949</v>
      </c>
      <c r="G158" s="195">
        <v>995</v>
      </c>
      <c r="H158" s="123">
        <v>2.5229647999595112E-2</v>
      </c>
      <c r="I158" s="124">
        <v>0.71341642536405214</v>
      </c>
      <c r="J158" s="197">
        <v>17</v>
      </c>
      <c r="K158" s="195">
        <v>40</v>
      </c>
      <c r="L158" s="196">
        <v>550</v>
      </c>
      <c r="M158" s="196">
        <v>210</v>
      </c>
      <c r="N158" s="196">
        <v>310</v>
      </c>
      <c r="O158" s="196">
        <v>255</v>
      </c>
      <c r="P158" s="196">
        <v>305</v>
      </c>
      <c r="Q158" s="196">
        <v>145</v>
      </c>
      <c r="R158" s="196">
        <v>145</v>
      </c>
      <c r="S158" s="196">
        <v>415</v>
      </c>
      <c r="T158" s="197">
        <v>2365</v>
      </c>
      <c r="U158" s="122">
        <v>5</v>
      </c>
      <c r="V158" s="128" t="s">
        <v>355</v>
      </c>
      <c r="W158" s="128">
        <v>80</v>
      </c>
      <c r="X158" s="128">
        <v>65</v>
      </c>
      <c r="Y158" s="128">
        <v>1960</v>
      </c>
      <c r="Z158" s="128">
        <v>500</v>
      </c>
      <c r="AA158" s="128">
        <v>325</v>
      </c>
      <c r="AB158" s="128" t="s">
        <v>355</v>
      </c>
      <c r="AC158" s="129">
        <v>266600</v>
      </c>
      <c r="AD158" s="130">
        <v>185100</v>
      </c>
      <c r="AE158" s="131">
        <v>139800</v>
      </c>
    </row>
    <row r="159" spans="1:31" ht="15" customHeight="1">
      <c r="A159" s="117" t="s">
        <v>155</v>
      </c>
      <c r="B159" s="117" t="s">
        <v>534</v>
      </c>
      <c r="C159" s="118" t="s">
        <v>98</v>
      </c>
      <c r="D159" s="119" t="s">
        <v>359</v>
      </c>
      <c r="E159" s="120">
        <v>26724</v>
      </c>
      <c r="F159" s="121">
        <v>0.40594856526560436</v>
      </c>
      <c r="G159" s="195">
        <v>675</v>
      </c>
      <c r="H159" s="123">
        <v>4.2340986074520137E-2</v>
      </c>
      <c r="I159" s="124">
        <v>1.025509550057685</v>
      </c>
      <c r="J159" s="197">
        <v>8</v>
      </c>
      <c r="K159" s="195">
        <v>40</v>
      </c>
      <c r="L159" s="196">
        <v>210</v>
      </c>
      <c r="M159" s="196">
        <v>100</v>
      </c>
      <c r="N159" s="196">
        <v>125</v>
      </c>
      <c r="O159" s="196">
        <v>120</v>
      </c>
      <c r="P159" s="196">
        <v>100</v>
      </c>
      <c r="Q159" s="196">
        <v>40</v>
      </c>
      <c r="R159" s="196">
        <v>55</v>
      </c>
      <c r="S159" s="196">
        <v>140</v>
      </c>
      <c r="T159" s="197">
        <v>935</v>
      </c>
      <c r="U159" s="122" t="s">
        <v>355</v>
      </c>
      <c r="V159" s="128" t="s">
        <v>355</v>
      </c>
      <c r="W159" s="128">
        <v>25</v>
      </c>
      <c r="X159" s="128">
        <v>15</v>
      </c>
      <c r="Y159" s="128">
        <v>765</v>
      </c>
      <c r="Z159" s="128">
        <v>220</v>
      </c>
      <c r="AA159" s="128">
        <v>140</v>
      </c>
      <c r="AB159" s="128" t="s">
        <v>355</v>
      </c>
      <c r="AC159" s="129">
        <v>243100</v>
      </c>
      <c r="AD159" s="130">
        <v>169100</v>
      </c>
      <c r="AE159" s="131">
        <v>140500</v>
      </c>
    </row>
    <row r="160" spans="1:31">
      <c r="A160" s="117" t="s">
        <v>156</v>
      </c>
      <c r="B160" s="117" t="s">
        <v>535</v>
      </c>
      <c r="C160" s="118" t="s">
        <v>98</v>
      </c>
      <c r="D160" s="119" t="s">
        <v>359</v>
      </c>
      <c r="E160" s="120">
        <v>12210</v>
      </c>
      <c r="F160" s="121">
        <v>0.23010383883308519</v>
      </c>
      <c r="G160" s="195">
        <v>140</v>
      </c>
      <c r="H160" s="123">
        <v>1.9787985865724382E-2</v>
      </c>
      <c r="I160" s="124" t="s">
        <v>355</v>
      </c>
      <c r="J160" s="197" t="s">
        <v>355</v>
      </c>
      <c r="K160" s="195">
        <v>10</v>
      </c>
      <c r="L160" s="196">
        <v>155</v>
      </c>
      <c r="M160" s="196">
        <v>65</v>
      </c>
      <c r="N160" s="196">
        <v>55</v>
      </c>
      <c r="O160" s="196">
        <v>55</v>
      </c>
      <c r="P160" s="196">
        <v>80</v>
      </c>
      <c r="Q160" s="196">
        <v>35</v>
      </c>
      <c r="R160" s="196">
        <v>25</v>
      </c>
      <c r="S160" s="196">
        <v>95</v>
      </c>
      <c r="T160" s="197">
        <v>575</v>
      </c>
      <c r="U160" s="122" t="s">
        <v>355</v>
      </c>
      <c r="V160" s="128" t="s">
        <v>355</v>
      </c>
      <c r="W160" s="128">
        <v>10</v>
      </c>
      <c r="X160" s="128">
        <v>5</v>
      </c>
      <c r="Y160" s="128">
        <v>500</v>
      </c>
      <c r="Z160" s="128">
        <v>130</v>
      </c>
      <c r="AA160" s="128">
        <v>70</v>
      </c>
      <c r="AB160" s="128" t="s">
        <v>355</v>
      </c>
      <c r="AC160" s="129">
        <v>303200</v>
      </c>
      <c r="AD160" s="130">
        <v>170500</v>
      </c>
      <c r="AE160" s="131">
        <v>153900</v>
      </c>
    </row>
    <row r="161" spans="1:31">
      <c r="A161" s="117" t="s">
        <v>157</v>
      </c>
      <c r="B161" s="117" t="s">
        <v>536</v>
      </c>
      <c r="C161" s="118" t="s">
        <v>98</v>
      </c>
      <c r="D161" s="119" t="s">
        <v>358</v>
      </c>
      <c r="E161" s="120">
        <v>47302</v>
      </c>
      <c r="F161" s="121">
        <v>1</v>
      </c>
      <c r="G161" s="195">
        <v>465</v>
      </c>
      <c r="H161" s="123">
        <v>1.8165551579274936E-2</v>
      </c>
      <c r="I161" s="124">
        <v>0.92919531685560297</v>
      </c>
      <c r="J161" s="197">
        <v>15</v>
      </c>
      <c r="K161" s="195">
        <v>10</v>
      </c>
      <c r="L161" s="196">
        <v>420</v>
      </c>
      <c r="M161" s="196">
        <v>220</v>
      </c>
      <c r="N161" s="196">
        <v>265</v>
      </c>
      <c r="O161" s="196">
        <v>160</v>
      </c>
      <c r="P161" s="196">
        <v>155</v>
      </c>
      <c r="Q161" s="196">
        <v>110</v>
      </c>
      <c r="R161" s="196">
        <v>100</v>
      </c>
      <c r="S161" s="196">
        <v>310</v>
      </c>
      <c r="T161" s="197">
        <v>1755</v>
      </c>
      <c r="U161" s="122" t="s">
        <v>355</v>
      </c>
      <c r="V161" s="128" t="s">
        <v>355</v>
      </c>
      <c r="W161" s="128">
        <v>45</v>
      </c>
      <c r="X161" s="128">
        <v>35</v>
      </c>
      <c r="Y161" s="128">
        <v>1480</v>
      </c>
      <c r="Z161" s="128">
        <v>310</v>
      </c>
      <c r="AA161" s="128">
        <v>225</v>
      </c>
      <c r="AB161" s="128" t="s">
        <v>355</v>
      </c>
      <c r="AC161" s="129">
        <v>382500</v>
      </c>
      <c r="AD161" s="130">
        <v>239100</v>
      </c>
      <c r="AE161" s="131">
        <v>203400</v>
      </c>
    </row>
    <row r="162" spans="1:31" ht="15" customHeight="1">
      <c r="A162" s="117" t="s">
        <v>158</v>
      </c>
      <c r="B162" s="117" t="s">
        <v>537</v>
      </c>
      <c r="C162" s="118" t="s">
        <v>98</v>
      </c>
      <c r="D162" s="119" t="s">
        <v>362</v>
      </c>
      <c r="E162" s="120">
        <v>68100</v>
      </c>
      <c r="F162" s="121">
        <v>0.77537915015712533</v>
      </c>
      <c r="G162" s="195">
        <v>540</v>
      </c>
      <c r="H162" s="123">
        <v>1.4274742445509679E-2</v>
      </c>
      <c r="I162" s="124">
        <v>0.81788440567066523</v>
      </c>
      <c r="J162" s="197">
        <v>27</v>
      </c>
      <c r="K162" s="195">
        <v>60</v>
      </c>
      <c r="L162" s="196">
        <v>615</v>
      </c>
      <c r="M162" s="196">
        <v>475</v>
      </c>
      <c r="N162" s="196">
        <v>505</v>
      </c>
      <c r="O162" s="196">
        <v>190</v>
      </c>
      <c r="P162" s="196">
        <v>250</v>
      </c>
      <c r="Q162" s="196">
        <v>225</v>
      </c>
      <c r="R162" s="196">
        <v>310</v>
      </c>
      <c r="S162" s="196">
        <v>690</v>
      </c>
      <c r="T162" s="197">
        <v>3320</v>
      </c>
      <c r="U162" s="122" t="s">
        <v>355</v>
      </c>
      <c r="V162" s="128" t="s">
        <v>355</v>
      </c>
      <c r="W162" s="128">
        <v>85</v>
      </c>
      <c r="X162" s="128">
        <v>55</v>
      </c>
      <c r="Y162" s="128">
        <v>2810</v>
      </c>
      <c r="Z162" s="128">
        <v>435</v>
      </c>
      <c r="AA162" s="128">
        <v>420</v>
      </c>
      <c r="AB162" s="128" t="s">
        <v>355</v>
      </c>
      <c r="AC162" s="129">
        <v>330600</v>
      </c>
      <c r="AD162" s="130">
        <v>228500</v>
      </c>
      <c r="AE162" s="131">
        <v>178700</v>
      </c>
    </row>
    <row r="163" spans="1:31">
      <c r="A163" s="117" t="s">
        <v>159</v>
      </c>
      <c r="B163" s="117" t="s">
        <v>538</v>
      </c>
      <c r="C163" s="118" t="s">
        <v>98</v>
      </c>
      <c r="D163" s="119" t="s">
        <v>359</v>
      </c>
      <c r="E163" s="120" t="s">
        <v>376</v>
      </c>
      <c r="F163" s="121">
        <v>0</v>
      </c>
      <c r="G163" s="195" t="s">
        <v>355</v>
      </c>
      <c r="H163" s="197" t="s">
        <v>355</v>
      </c>
      <c r="I163" s="124" t="s">
        <v>355</v>
      </c>
      <c r="J163" s="197" t="s">
        <v>355</v>
      </c>
      <c r="K163" s="195" t="s">
        <v>355</v>
      </c>
      <c r="L163" s="196" t="s">
        <v>355</v>
      </c>
      <c r="M163" s="196" t="s">
        <v>355</v>
      </c>
      <c r="N163" s="196" t="s">
        <v>355</v>
      </c>
      <c r="O163" s="196" t="s">
        <v>355</v>
      </c>
      <c r="P163" s="196" t="s">
        <v>355</v>
      </c>
      <c r="Q163" s="196" t="s">
        <v>355</v>
      </c>
      <c r="R163" s="196" t="s">
        <v>355</v>
      </c>
      <c r="S163" s="196" t="s">
        <v>355</v>
      </c>
      <c r="T163" s="197" t="s">
        <v>355</v>
      </c>
      <c r="U163" s="122" t="s">
        <v>355</v>
      </c>
      <c r="V163" s="128" t="s">
        <v>355</v>
      </c>
      <c r="W163" s="128" t="s">
        <v>355</v>
      </c>
      <c r="X163" s="128" t="s">
        <v>355</v>
      </c>
      <c r="Y163" s="128" t="s">
        <v>355</v>
      </c>
      <c r="Z163" s="128" t="s">
        <v>355</v>
      </c>
      <c r="AA163" s="128" t="s">
        <v>355</v>
      </c>
      <c r="AB163" s="128" t="s">
        <v>355</v>
      </c>
      <c r="AC163" s="129" t="s">
        <v>355</v>
      </c>
      <c r="AD163" s="130" t="s">
        <v>355</v>
      </c>
      <c r="AE163" s="131" t="s">
        <v>355</v>
      </c>
    </row>
    <row r="164" spans="1:31" ht="15" customHeight="1">
      <c r="A164" s="117" t="s">
        <v>160</v>
      </c>
      <c r="B164" s="117" t="s">
        <v>539</v>
      </c>
      <c r="C164" s="118" t="s">
        <v>98</v>
      </c>
      <c r="D164" s="119" t="s">
        <v>359</v>
      </c>
      <c r="E164" s="120">
        <v>19331</v>
      </c>
      <c r="F164" s="121">
        <v>0.42777163089179021</v>
      </c>
      <c r="G164" s="195">
        <v>195</v>
      </c>
      <c r="H164" s="123">
        <v>1.7081975873910363E-2</v>
      </c>
      <c r="I164" s="124" t="s">
        <v>355</v>
      </c>
      <c r="J164" s="197" t="s">
        <v>355</v>
      </c>
      <c r="K164" s="195">
        <v>25</v>
      </c>
      <c r="L164" s="196">
        <v>130</v>
      </c>
      <c r="M164" s="196">
        <v>60</v>
      </c>
      <c r="N164" s="196">
        <v>100</v>
      </c>
      <c r="O164" s="196">
        <v>95</v>
      </c>
      <c r="P164" s="196">
        <v>65</v>
      </c>
      <c r="Q164" s="196">
        <v>40</v>
      </c>
      <c r="R164" s="196">
        <v>25</v>
      </c>
      <c r="S164" s="196">
        <v>125</v>
      </c>
      <c r="T164" s="197">
        <v>665</v>
      </c>
      <c r="U164" s="122" t="s">
        <v>355</v>
      </c>
      <c r="V164" s="128" t="s">
        <v>355</v>
      </c>
      <c r="W164" s="128">
        <v>10</v>
      </c>
      <c r="X164" s="128">
        <v>5</v>
      </c>
      <c r="Y164" s="128">
        <v>570</v>
      </c>
      <c r="Z164" s="128">
        <v>90</v>
      </c>
      <c r="AA164" s="128">
        <v>90</v>
      </c>
      <c r="AB164" s="128" t="s">
        <v>355</v>
      </c>
      <c r="AC164" s="129">
        <v>336200</v>
      </c>
      <c r="AD164" s="130">
        <v>224800</v>
      </c>
      <c r="AE164" s="131">
        <v>198300</v>
      </c>
    </row>
    <row r="165" spans="1:31">
      <c r="A165" s="117" t="s">
        <v>161</v>
      </c>
      <c r="B165" s="117" t="s">
        <v>540</v>
      </c>
      <c r="C165" s="118" t="s">
        <v>98</v>
      </c>
      <c r="D165" s="119" t="s">
        <v>359</v>
      </c>
      <c r="E165" s="120">
        <v>35452</v>
      </c>
      <c r="F165" s="121">
        <v>0.36657291752833154</v>
      </c>
      <c r="G165" s="195">
        <v>300</v>
      </c>
      <c r="H165" s="123">
        <v>1.4893617021276596E-2</v>
      </c>
      <c r="I165" s="124">
        <v>0.7962487835088029</v>
      </c>
      <c r="J165" s="197">
        <v>18</v>
      </c>
      <c r="K165" s="195">
        <v>40</v>
      </c>
      <c r="L165" s="196">
        <v>510</v>
      </c>
      <c r="M165" s="196">
        <v>235</v>
      </c>
      <c r="N165" s="196">
        <v>235</v>
      </c>
      <c r="O165" s="196">
        <v>210</v>
      </c>
      <c r="P165" s="196">
        <v>255</v>
      </c>
      <c r="Q165" s="196">
        <v>120</v>
      </c>
      <c r="R165" s="196">
        <v>135</v>
      </c>
      <c r="S165" s="196">
        <v>320</v>
      </c>
      <c r="T165" s="197">
        <v>2060</v>
      </c>
      <c r="U165" s="122">
        <v>10</v>
      </c>
      <c r="V165" s="128">
        <v>5</v>
      </c>
      <c r="W165" s="128">
        <v>65</v>
      </c>
      <c r="X165" s="128">
        <v>55</v>
      </c>
      <c r="Y165" s="128">
        <v>1790</v>
      </c>
      <c r="Z165" s="128">
        <v>520</v>
      </c>
      <c r="AA165" s="128">
        <v>195</v>
      </c>
      <c r="AB165" s="128" t="s">
        <v>355</v>
      </c>
      <c r="AC165" s="129">
        <v>313100</v>
      </c>
      <c r="AD165" s="130">
        <v>245400</v>
      </c>
      <c r="AE165" s="131">
        <v>192500</v>
      </c>
    </row>
    <row r="166" spans="1:31" ht="15" customHeight="1">
      <c r="A166" s="117" t="s">
        <v>162</v>
      </c>
      <c r="B166" s="117" t="s">
        <v>541</v>
      </c>
      <c r="C166" s="118" t="s">
        <v>98</v>
      </c>
      <c r="D166" s="119" t="s">
        <v>361</v>
      </c>
      <c r="E166" s="120">
        <v>50914</v>
      </c>
      <c r="F166" s="121">
        <v>0.80139142479380465</v>
      </c>
      <c r="G166" s="195">
        <v>960</v>
      </c>
      <c r="H166" s="123">
        <v>3.1193196572318879E-2</v>
      </c>
      <c r="I166" s="124" t="s">
        <v>355</v>
      </c>
      <c r="J166" s="197" t="s">
        <v>355</v>
      </c>
      <c r="K166" s="195">
        <v>45</v>
      </c>
      <c r="L166" s="196">
        <v>340</v>
      </c>
      <c r="M166" s="196">
        <v>180</v>
      </c>
      <c r="N166" s="196">
        <v>225</v>
      </c>
      <c r="O166" s="196">
        <v>300</v>
      </c>
      <c r="P166" s="196">
        <v>195</v>
      </c>
      <c r="Q166" s="196">
        <v>80</v>
      </c>
      <c r="R166" s="196">
        <v>65</v>
      </c>
      <c r="S166" s="196">
        <v>260</v>
      </c>
      <c r="T166" s="197">
        <v>1695</v>
      </c>
      <c r="U166" s="122" t="s">
        <v>355</v>
      </c>
      <c r="V166" s="128" t="s">
        <v>355</v>
      </c>
      <c r="W166" s="128">
        <v>55</v>
      </c>
      <c r="X166" s="128">
        <v>50</v>
      </c>
      <c r="Y166" s="128">
        <v>1475</v>
      </c>
      <c r="Z166" s="128">
        <v>370</v>
      </c>
      <c r="AA166" s="128">
        <v>160</v>
      </c>
      <c r="AB166" s="128" t="s">
        <v>355</v>
      </c>
      <c r="AC166" s="129">
        <v>290100</v>
      </c>
      <c r="AD166" s="130">
        <v>221600</v>
      </c>
      <c r="AE166" s="131">
        <v>160700</v>
      </c>
    </row>
    <row r="167" spans="1:31">
      <c r="A167" s="117" t="s">
        <v>163</v>
      </c>
      <c r="B167" s="117" t="s">
        <v>542</v>
      </c>
      <c r="C167" s="118" t="s">
        <v>112</v>
      </c>
      <c r="D167" s="119" t="s">
        <v>361</v>
      </c>
      <c r="E167" s="120">
        <v>96972</v>
      </c>
      <c r="F167" s="121">
        <v>1</v>
      </c>
      <c r="G167" s="195">
        <v>2280</v>
      </c>
      <c r="H167" s="123">
        <v>3.9312081694611194E-2</v>
      </c>
      <c r="I167" s="124">
        <v>0.47970395413116473</v>
      </c>
      <c r="J167" s="197">
        <v>21</v>
      </c>
      <c r="K167" s="195">
        <v>30</v>
      </c>
      <c r="L167" s="196">
        <v>700</v>
      </c>
      <c r="M167" s="196">
        <v>410</v>
      </c>
      <c r="N167" s="196">
        <v>370</v>
      </c>
      <c r="O167" s="196">
        <v>420</v>
      </c>
      <c r="P167" s="196">
        <v>430</v>
      </c>
      <c r="Q167" s="196">
        <v>205</v>
      </c>
      <c r="R167" s="196">
        <v>145</v>
      </c>
      <c r="S167" s="196">
        <v>630</v>
      </c>
      <c r="T167" s="197">
        <v>3345</v>
      </c>
      <c r="U167" s="122">
        <v>10</v>
      </c>
      <c r="V167" s="128">
        <v>10</v>
      </c>
      <c r="W167" s="128">
        <v>120</v>
      </c>
      <c r="X167" s="128">
        <v>100</v>
      </c>
      <c r="Y167" s="128">
        <v>2910</v>
      </c>
      <c r="Z167" s="128">
        <v>695</v>
      </c>
      <c r="AA167" s="128">
        <v>300</v>
      </c>
      <c r="AB167" s="128" t="s">
        <v>355</v>
      </c>
      <c r="AC167" s="129">
        <v>317500</v>
      </c>
      <c r="AD167" s="130">
        <v>205200</v>
      </c>
      <c r="AE167" s="131">
        <v>168000</v>
      </c>
    </row>
    <row r="168" spans="1:31" ht="15" customHeight="1">
      <c r="A168" s="117" t="s">
        <v>164</v>
      </c>
      <c r="B168" s="117" t="s">
        <v>543</v>
      </c>
      <c r="C168" s="118" t="s">
        <v>112</v>
      </c>
      <c r="D168" s="119" t="s">
        <v>361</v>
      </c>
      <c r="E168" s="120">
        <v>87171</v>
      </c>
      <c r="F168" s="121">
        <v>1</v>
      </c>
      <c r="G168" s="195">
        <v>3185</v>
      </c>
      <c r="H168" s="123">
        <v>5.7904595631694762E-2</v>
      </c>
      <c r="I168" s="124">
        <v>0.63429417154133483</v>
      </c>
      <c r="J168" s="197">
        <v>18</v>
      </c>
      <c r="K168" s="195">
        <v>25</v>
      </c>
      <c r="L168" s="196">
        <v>605</v>
      </c>
      <c r="M168" s="196">
        <v>310</v>
      </c>
      <c r="N168" s="196">
        <v>400</v>
      </c>
      <c r="O168" s="196">
        <v>395</v>
      </c>
      <c r="P168" s="196">
        <v>375</v>
      </c>
      <c r="Q168" s="196">
        <v>155</v>
      </c>
      <c r="R168" s="196">
        <v>175</v>
      </c>
      <c r="S168" s="196">
        <v>485</v>
      </c>
      <c r="T168" s="197">
        <v>2925</v>
      </c>
      <c r="U168" s="122">
        <v>10</v>
      </c>
      <c r="V168" s="128">
        <v>10</v>
      </c>
      <c r="W168" s="128">
        <v>90</v>
      </c>
      <c r="X168" s="128">
        <v>75</v>
      </c>
      <c r="Y168" s="128">
        <v>2475</v>
      </c>
      <c r="Z168" s="128">
        <v>565</v>
      </c>
      <c r="AA168" s="128">
        <v>350</v>
      </c>
      <c r="AB168" s="128" t="s">
        <v>355</v>
      </c>
      <c r="AC168" s="129">
        <v>250800</v>
      </c>
      <c r="AD168" s="130">
        <v>176400</v>
      </c>
      <c r="AE168" s="131">
        <v>130300</v>
      </c>
    </row>
    <row r="169" spans="1:31">
      <c r="A169" s="117" t="s">
        <v>165</v>
      </c>
      <c r="B169" s="117" t="s">
        <v>544</v>
      </c>
      <c r="C169" s="118" t="s">
        <v>112</v>
      </c>
      <c r="D169" s="119" t="s">
        <v>362</v>
      </c>
      <c r="E169" s="120">
        <v>74213</v>
      </c>
      <c r="F169" s="121">
        <v>0.76142449674758372</v>
      </c>
      <c r="G169" s="195">
        <v>1220</v>
      </c>
      <c r="H169" s="123">
        <v>2.7877512749559769E-2</v>
      </c>
      <c r="I169" s="124">
        <v>0.76005168351447894</v>
      </c>
      <c r="J169" s="197">
        <v>20</v>
      </c>
      <c r="K169" s="195">
        <v>35</v>
      </c>
      <c r="L169" s="196">
        <v>550</v>
      </c>
      <c r="M169" s="196">
        <v>395</v>
      </c>
      <c r="N169" s="196">
        <v>310</v>
      </c>
      <c r="O169" s="196">
        <v>310</v>
      </c>
      <c r="P169" s="196">
        <v>335</v>
      </c>
      <c r="Q169" s="196">
        <v>180</v>
      </c>
      <c r="R169" s="196">
        <v>165</v>
      </c>
      <c r="S169" s="196">
        <v>600</v>
      </c>
      <c r="T169" s="197">
        <v>2875</v>
      </c>
      <c r="U169" s="122" t="s">
        <v>355</v>
      </c>
      <c r="V169" s="128" t="s">
        <v>355</v>
      </c>
      <c r="W169" s="128">
        <v>70</v>
      </c>
      <c r="X169" s="128">
        <v>55</v>
      </c>
      <c r="Y169" s="128">
        <v>2390</v>
      </c>
      <c r="Z169" s="128">
        <v>535</v>
      </c>
      <c r="AA169" s="128">
        <v>415</v>
      </c>
      <c r="AB169" s="128" t="s">
        <v>355</v>
      </c>
      <c r="AC169" s="129">
        <v>305700</v>
      </c>
      <c r="AD169" s="130">
        <v>242100</v>
      </c>
      <c r="AE169" s="131">
        <v>200400</v>
      </c>
    </row>
    <row r="170" spans="1:31">
      <c r="A170" s="117" t="s">
        <v>166</v>
      </c>
      <c r="B170" s="117" t="s">
        <v>545</v>
      </c>
      <c r="C170" s="118" t="s">
        <v>112</v>
      </c>
      <c r="D170" s="119" t="s">
        <v>362</v>
      </c>
      <c r="E170" s="120">
        <v>42516</v>
      </c>
      <c r="F170" s="121">
        <v>0.47336250375764055</v>
      </c>
      <c r="G170" s="195">
        <v>840</v>
      </c>
      <c r="H170" s="123">
        <v>3.8135785135196339E-2</v>
      </c>
      <c r="I170" s="124">
        <v>0.47422261364406204</v>
      </c>
      <c r="J170" s="197">
        <v>7</v>
      </c>
      <c r="K170" s="195">
        <v>15</v>
      </c>
      <c r="L170" s="196">
        <v>290</v>
      </c>
      <c r="M170" s="196">
        <v>160</v>
      </c>
      <c r="N170" s="196">
        <v>185</v>
      </c>
      <c r="O170" s="196">
        <v>135</v>
      </c>
      <c r="P170" s="196">
        <v>165</v>
      </c>
      <c r="Q170" s="196">
        <v>105</v>
      </c>
      <c r="R170" s="196">
        <v>45</v>
      </c>
      <c r="S170" s="196">
        <v>260</v>
      </c>
      <c r="T170" s="197">
        <v>1350</v>
      </c>
      <c r="U170" s="122" t="s">
        <v>355</v>
      </c>
      <c r="V170" s="128" t="s">
        <v>355</v>
      </c>
      <c r="W170" s="128">
        <v>35</v>
      </c>
      <c r="X170" s="128">
        <v>30</v>
      </c>
      <c r="Y170" s="128">
        <v>1150</v>
      </c>
      <c r="Z170" s="128">
        <v>280</v>
      </c>
      <c r="AA170" s="128">
        <v>165</v>
      </c>
      <c r="AB170" s="128" t="s">
        <v>355</v>
      </c>
      <c r="AC170" s="129">
        <v>287500</v>
      </c>
      <c r="AD170" s="130">
        <v>188500</v>
      </c>
      <c r="AE170" s="131">
        <v>137100</v>
      </c>
    </row>
    <row r="171" spans="1:31" ht="15" customHeight="1">
      <c r="A171" s="117" t="s">
        <v>167</v>
      </c>
      <c r="B171" s="117" t="s">
        <v>546</v>
      </c>
      <c r="C171" s="118" t="s">
        <v>112</v>
      </c>
      <c r="D171" s="119" t="s">
        <v>359</v>
      </c>
      <c r="E171" s="120">
        <v>72473</v>
      </c>
      <c r="F171" s="121">
        <v>0.50294942260715081</v>
      </c>
      <c r="G171" s="195">
        <v>810</v>
      </c>
      <c r="H171" s="123">
        <v>1.9184652278177457E-2</v>
      </c>
      <c r="I171" s="124">
        <v>0.72900602831908035</v>
      </c>
      <c r="J171" s="197">
        <v>26</v>
      </c>
      <c r="K171" s="195">
        <v>40</v>
      </c>
      <c r="L171" s="196">
        <v>610</v>
      </c>
      <c r="M171" s="196">
        <v>405</v>
      </c>
      <c r="N171" s="196">
        <v>455</v>
      </c>
      <c r="O171" s="196">
        <v>215</v>
      </c>
      <c r="P171" s="196">
        <v>290</v>
      </c>
      <c r="Q171" s="196">
        <v>215</v>
      </c>
      <c r="R171" s="196">
        <v>200</v>
      </c>
      <c r="S171" s="196">
        <v>575</v>
      </c>
      <c r="T171" s="197">
        <v>3010</v>
      </c>
      <c r="U171" s="122" t="s">
        <v>355</v>
      </c>
      <c r="V171" s="128" t="s">
        <v>355</v>
      </c>
      <c r="W171" s="128">
        <v>65</v>
      </c>
      <c r="X171" s="128">
        <v>45</v>
      </c>
      <c r="Y171" s="128">
        <v>2515</v>
      </c>
      <c r="Z171" s="128">
        <v>470</v>
      </c>
      <c r="AA171" s="128">
        <v>425</v>
      </c>
      <c r="AB171" s="128" t="s">
        <v>355</v>
      </c>
      <c r="AC171" s="129">
        <v>337800</v>
      </c>
      <c r="AD171" s="130">
        <v>206800</v>
      </c>
      <c r="AE171" s="131">
        <v>161600</v>
      </c>
    </row>
    <row r="172" spans="1:31">
      <c r="A172" s="117" t="s">
        <v>168</v>
      </c>
      <c r="B172" s="117" t="s">
        <v>547</v>
      </c>
      <c r="C172" s="118" t="s">
        <v>107</v>
      </c>
      <c r="D172" s="119" t="s">
        <v>361</v>
      </c>
      <c r="E172" s="120">
        <v>173015</v>
      </c>
      <c r="F172" s="121">
        <v>0.98746090450425772</v>
      </c>
      <c r="G172" s="195">
        <v>4785</v>
      </c>
      <c r="H172" s="123">
        <v>4.3062803671045528E-2</v>
      </c>
      <c r="I172" s="124">
        <v>0.85306662744521256</v>
      </c>
      <c r="J172" s="197">
        <v>58</v>
      </c>
      <c r="K172" s="195">
        <v>30</v>
      </c>
      <c r="L172" s="196">
        <v>1260</v>
      </c>
      <c r="M172" s="196">
        <v>935</v>
      </c>
      <c r="N172" s="196">
        <v>1125</v>
      </c>
      <c r="O172" s="196">
        <v>405</v>
      </c>
      <c r="P172" s="196">
        <v>520</v>
      </c>
      <c r="Q172" s="196">
        <v>490</v>
      </c>
      <c r="R172" s="196">
        <v>495</v>
      </c>
      <c r="S172" s="196">
        <v>1375</v>
      </c>
      <c r="T172" s="197">
        <v>6640</v>
      </c>
      <c r="U172" s="122">
        <v>35</v>
      </c>
      <c r="V172" s="128">
        <v>30</v>
      </c>
      <c r="W172" s="128">
        <v>205</v>
      </c>
      <c r="X172" s="128">
        <v>160</v>
      </c>
      <c r="Y172" s="128">
        <v>5770</v>
      </c>
      <c r="Z172" s="128">
        <v>1080</v>
      </c>
      <c r="AA172" s="128">
        <v>635</v>
      </c>
      <c r="AB172" s="128" t="s">
        <v>355</v>
      </c>
      <c r="AC172" s="129">
        <v>368000</v>
      </c>
      <c r="AD172" s="130">
        <v>228300</v>
      </c>
      <c r="AE172" s="131">
        <v>159500</v>
      </c>
    </row>
    <row r="173" spans="1:31" ht="15" customHeight="1">
      <c r="A173" s="117" t="s">
        <v>169</v>
      </c>
      <c r="B173" s="117" t="s">
        <v>548</v>
      </c>
      <c r="C173" s="118" t="s">
        <v>107</v>
      </c>
      <c r="D173" s="119" t="s">
        <v>362</v>
      </c>
      <c r="E173" s="120">
        <v>84796</v>
      </c>
      <c r="F173" s="121">
        <v>0.58873028215952006</v>
      </c>
      <c r="G173" s="195">
        <v>1945</v>
      </c>
      <c r="H173" s="123">
        <v>3.5680252162439523E-2</v>
      </c>
      <c r="I173" s="124">
        <v>1.3489208633093526</v>
      </c>
      <c r="J173" s="197">
        <v>42</v>
      </c>
      <c r="K173" s="195">
        <v>25</v>
      </c>
      <c r="L173" s="196">
        <v>745</v>
      </c>
      <c r="M173" s="196">
        <v>425</v>
      </c>
      <c r="N173" s="196">
        <v>465</v>
      </c>
      <c r="O173" s="196">
        <v>250</v>
      </c>
      <c r="P173" s="196">
        <v>280</v>
      </c>
      <c r="Q173" s="196">
        <v>245</v>
      </c>
      <c r="R173" s="196">
        <v>265</v>
      </c>
      <c r="S173" s="196">
        <v>650</v>
      </c>
      <c r="T173" s="197">
        <v>3355</v>
      </c>
      <c r="U173" s="122">
        <v>5</v>
      </c>
      <c r="V173" s="128">
        <v>5</v>
      </c>
      <c r="W173" s="128">
        <v>110</v>
      </c>
      <c r="X173" s="128">
        <v>75</v>
      </c>
      <c r="Y173" s="128">
        <v>2850</v>
      </c>
      <c r="Z173" s="128">
        <v>650</v>
      </c>
      <c r="AA173" s="128">
        <v>385</v>
      </c>
      <c r="AB173" s="128" t="s">
        <v>355</v>
      </c>
      <c r="AC173" s="129">
        <v>293000</v>
      </c>
      <c r="AD173" s="130">
        <v>190500</v>
      </c>
      <c r="AE173" s="131">
        <v>152300</v>
      </c>
    </row>
    <row r="174" spans="1:31">
      <c r="A174" s="117" t="s">
        <v>170</v>
      </c>
      <c r="B174" s="117" t="s">
        <v>549</v>
      </c>
      <c r="C174" s="118" t="s">
        <v>107</v>
      </c>
      <c r="D174" s="119" t="s">
        <v>360</v>
      </c>
      <c r="E174" s="120">
        <v>54857</v>
      </c>
      <c r="F174" s="121">
        <v>0.73352945109313361</v>
      </c>
      <c r="G174" s="195">
        <v>765</v>
      </c>
      <c r="H174" s="123">
        <v>2.1838685671761407E-2</v>
      </c>
      <c r="I174" s="124">
        <v>0.74794315632011965</v>
      </c>
      <c r="J174" s="197">
        <v>19</v>
      </c>
      <c r="K174" s="195">
        <v>10</v>
      </c>
      <c r="L174" s="196">
        <v>425</v>
      </c>
      <c r="M174" s="196">
        <v>435</v>
      </c>
      <c r="N174" s="196">
        <v>360</v>
      </c>
      <c r="O174" s="196">
        <v>180</v>
      </c>
      <c r="P174" s="196">
        <v>215</v>
      </c>
      <c r="Q174" s="196">
        <v>210</v>
      </c>
      <c r="R174" s="196">
        <v>85</v>
      </c>
      <c r="S174" s="196">
        <v>590</v>
      </c>
      <c r="T174" s="197">
        <v>2510</v>
      </c>
      <c r="U174" s="122">
        <v>15</v>
      </c>
      <c r="V174" s="128">
        <v>10</v>
      </c>
      <c r="W174" s="128">
        <v>55</v>
      </c>
      <c r="X174" s="128">
        <v>40</v>
      </c>
      <c r="Y174" s="128">
        <v>2195</v>
      </c>
      <c r="Z174" s="128">
        <v>385</v>
      </c>
      <c r="AA174" s="128">
        <v>250</v>
      </c>
      <c r="AB174" s="128" t="s">
        <v>355</v>
      </c>
      <c r="AC174" s="129">
        <v>597400</v>
      </c>
      <c r="AD174" s="130">
        <v>321200</v>
      </c>
      <c r="AE174" s="131">
        <v>214200</v>
      </c>
    </row>
    <row r="175" spans="1:31" ht="15" customHeight="1">
      <c r="A175" s="117" t="s">
        <v>171</v>
      </c>
      <c r="B175" s="117" t="s">
        <v>550</v>
      </c>
      <c r="C175" s="118" t="s">
        <v>107</v>
      </c>
      <c r="D175" s="119" t="s">
        <v>358</v>
      </c>
      <c r="E175" s="120">
        <v>89402</v>
      </c>
      <c r="F175" s="121">
        <v>1</v>
      </c>
      <c r="G175" s="195">
        <v>1580</v>
      </c>
      <c r="H175" s="123">
        <v>2.8915397724149305E-2</v>
      </c>
      <c r="I175" s="124">
        <v>1.3481392131124279</v>
      </c>
      <c r="J175" s="197">
        <v>38</v>
      </c>
      <c r="K175" s="195">
        <v>15</v>
      </c>
      <c r="L175" s="196">
        <v>490</v>
      </c>
      <c r="M175" s="196">
        <v>360</v>
      </c>
      <c r="N175" s="196">
        <v>675</v>
      </c>
      <c r="O175" s="196">
        <v>210</v>
      </c>
      <c r="P175" s="196">
        <v>200</v>
      </c>
      <c r="Q175" s="196">
        <v>195</v>
      </c>
      <c r="R175" s="196">
        <v>180</v>
      </c>
      <c r="S175" s="196">
        <v>555</v>
      </c>
      <c r="T175" s="197">
        <v>2880</v>
      </c>
      <c r="U175" s="122">
        <v>5</v>
      </c>
      <c r="V175" s="128" t="s">
        <v>355</v>
      </c>
      <c r="W175" s="128">
        <v>60</v>
      </c>
      <c r="X175" s="128">
        <v>40</v>
      </c>
      <c r="Y175" s="128">
        <v>2430</v>
      </c>
      <c r="Z175" s="128">
        <v>315</v>
      </c>
      <c r="AA175" s="128">
        <v>385</v>
      </c>
      <c r="AB175" s="128" t="s">
        <v>355</v>
      </c>
      <c r="AC175" s="129">
        <v>251300</v>
      </c>
      <c r="AD175" s="130">
        <v>192000</v>
      </c>
      <c r="AE175" s="131">
        <v>150800</v>
      </c>
    </row>
    <row r="176" spans="1:31">
      <c r="A176" s="117" t="s">
        <v>172</v>
      </c>
      <c r="B176" s="117" t="s">
        <v>551</v>
      </c>
      <c r="C176" s="118" t="s">
        <v>107</v>
      </c>
      <c r="D176" s="119" t="s">
        <v>361</v>
      </c>
      <c r="E176" s="120">
        <v>131725</v>
      </c>
      <c r="F176" s="121">
        <v>0.77694612544384278</v>
      </c>
      <c r="G176" s="195">
        <v>2385</v>
      </c>
      <c r="H176" s="123">
        <v>2.7291363651980715E-2</v>
      </c>
      <c r="I176" s="124">
        <v>0.87280917857394247</v>
      </c>
      <c r="J176" s="197">
        <v>62</v>
      </c>
      <c r="K176" s="195">
        <v>50</v>
      </c>
      <c r="L176" s="196">
        <v>970</v>
      </c>
      <c r="M176" s="196">
        <v>915</v>
      </c>
      <c r="N176" s="196">
        <v>695</v>
      </c>
      <c r="O176" s="196">
        <v>420</v>
      </c>
      <c r="P176" s="196">
        <v>680</v>
      </c>
      <c r="Q176" s="196">
        <v>405</v>
      </c>
      <c r="R176" s="196">
        <v>225</v>
      </c>
      <c r="S176" s="196">
        <v>1245</v>
      </c>
      <c r="T176" s="197">
        <v>5610</v>
      </c>
      <c r="U176" s="122">
        <v>30</v>
      </c>
      <c r="V176" s="128">
        <v>30</v>
      </c>
      <c r="W176" s="128">
        <v>225</v>
      </c>
      <c r="X176" s="128">
        <v>185</v>
      </c>
      <c r="Y176" s="128">
        <v>4805</v>
      </c>
      <c r="Z176" s="128">
        <v>1250</v>
      </c>
      <c r="AA176" s="128">
        <v>550</v>
      </c>
      <c r="AB176" s="128" t="s">
        <v>355</v>
      </c>
      <c r="AC176" s="129">
        <v>347600</v>
      </c>
      <c r="AD176" s="130">
        <v>250200</v>
      </c>
      <c r="AE176" s="131">
        <v>172400</v>
      </c>
    </row>
    <row r="177" spans="1:31" ht="15" customHeight="1">
      <c r="A177" s="117" t="s">
        <v>173</v>
      </c>
      <c r="B177" s="117" t="s">
        <v>552</v>
      </c>
      <c r="C177" s="118" t="s">
        <v>107</v>
      </c>
      <c r="D177" s="119" t="s">
        <v>360</v>
      </c>
      <c r="E177" s="120">
        <v>125461</v>
      </c>
      <c r="F177" s="121">
        <v>0.69309342820524156</v>
      </c>
      <c r="G177" s="195">
        <v>2725</v>
      </c>
      <c r="H177" s="123">
        <v>3.1817916545083161E-2</v>
      </c>
      <c r="I177" s="124">
        <v>0.86172982896536221</v>
      </c>
      <c r="J177" s="197">
        <v>46</v>
      </c>
      <c r="K177" s="195">
        <v>25</v>
      </c>
      <c r="L177" s="196">
        <v>960</v>
      </c>
      <c r="M177" s="196">
        <v>565</v>
      </c>
      <c r="N177" s="196">
        <v>555</v>
      </c>
      <c r="O177" s="196">
        <v>385</v>
      </c>
      <c r="P177" s="196">
        <v>565</v>
      </c>
      <c r="Q177" s="196">
        <v>325</v>
      </c>
      <c r="R177" s="196">
        <v>190</v>
      </c>
      <c r="S177" s="196">
        <v>960</v>
      </c>
      <c r="T177" s="197">
        <v>4530</v>
      </c>
      <c r="U177" s="122">
        <v>20</v>
      </c>
      <c r="V177" s="128">
        <v>15</v>
      </c>
      <c r="W177" s="128">
        <v>195</v>
      </c>
      <c r="X177" s="128">
        <v>165</v>
      </c>
      <c r="Y177" s="128">
        <v>3895</v>
      </c>
      <c r="Z177" s="128">
        <v>1035</v>
      </c>
      <c r="AA177" s="128">
        <v>420</v>
      </c>
      <c r="AB177" s="128" t="s">
        <v>355</v>
      </c>
      <c r="AC177" s="129">
        <v>280500</v>
      </c>
      <c r="AD177" s="130">
        <v>189200</v>
      </c>
      <c r="AE177" s="131">
        <v>145700</v>
      </c>
    </row>
    <row r="178" spans="1:31">
      <c r="A178" s="117" t="s">
        <v>174</v>
      </c>
      <c r="B178" s="117" t="s">
        <v>553</v>
      </c>
      <c r="C178" s="118" t="s">
        <v>107</v>
      </c>
      <c r="D178" s="119" t="s">
        <v>360</v>
      </c>
      <c r="E178" s="120">
        <v>80532</v>
      </c>
      <c r="F178" s="121">
        <v>0.64560919687665341</v>
      </c>
      <c r="G178" s="195">
        <v>1660</v>
      </c>
      <c r="H178" s="123">
        <v>3.181730953751679E-2</v>
      </c>
      <c r="I178" s="124">
        <v>1.4433241177427225</v>
      </c>
      <c r="J178" s="197">
        <v>71</v>
      </c>
      <c r="K178" s="195">
        <v>55</v>
      </c>
      <c r="L178" s="196">
        <v>675</v>
      </c>
      <c r="M178" s="196">
        <v>565</v>
      </c>
      <c r="N178" s="196">
        <v>660</v>
      </c>
      <c r="O178" s="196">
        <v>290</v>
      </c>
      <c r="P178" s="196">
        <v>260</v>
      </c>
      <c r="Q178" s="196">
        <v>295</v>
      </c>
      <c r="R178" s="196">
        <v>175</v>
      </c>
      <c r="S178" s="196">
        <v>975</v>
      </c>
      <c r="T178" s="197">
        <v>3950</v>
      </c>
      <c r="U178" s="122">
        <v>10</v>
      </c>
      <c r="V178" s="128" t="s">
        <v>355</v>
      </c>
      <c r="W178" s="128">
        <v>80</v>
      </c>
      <c r="X178" s="128">
        <v>50</v>
      </c>
      <c r="Y178" s="128">
        <v>3325</v>
      </c>
      <c r="Z178" s="128">
        <v>355</v>
      </c>
      <c r="AA178" s="128">
        <v>535</v>
      </c>
      <c r="AB178" s="128" t="s">
        <v>355</v>
      </c>
      <c r="AC178" s="129">
        <v>713300</v>
      </c>
      <c r="AD178" s="130">
        <v>365400</v>
      </c>
      <c r="AE178" s="131">
        <v>234500</v>
      </c>
    </row>
    <row r="179" spans="1:31" ht="15" customHeight="1">
      <c r="A179" s="117" t="s">
        <v>175</v>
      </c>
      <c r="B179" s="117" t="s">
        <v>554</v>
      </c>
      <c r="C179" s="118" t="s">
        <v>107</v>
      </c>
      <c r="D179" s="119" t="s">
        <v>361</v>
      </c>
      <c r="E179" s="120">
        <v>81658</v>
      </c>
      <c r="F179" s="121">
        <v>1</v>
      </c>
      <c r="G179" s="195">
        <v>2480</v>
      </c>
      <c r="H179" s="123">
        <v>4.6959913654352314E-2</v>
      </c>
      <c r="I179" s="124">
        <v>0.9337552523732946</v>
      </c>
      <c r="J179" s="197">
        <v>18</v>
      </c>
      <c r="K179" s="195">
        <v>5</v>
      </c>
      <c r="L179" s="196">
        <v>600</v>
      </c>
      <c r="M179" s="196">
        <v>270</v>
      </c>
      <c r="N179" s="196">
        <v>400</v>
      </c>
      <c r="O179" s="196">
        <v>220</v>
      </c>
      <c r="P179" s="196">
        <v>265</v>
      </c>
      <c r="Q179" s="196">
        <v>210</v>
      </c>
      <c r="R179" s="196">
        <v>215</v>
      </c>
      <c r="S179" s="196">
        <v>585</v>
      </c>
      <c r="T179" s="197">
        <v>2770</v>
      </c>
      <c r="U179" s="122">
        <v>15</v>
      </c>
      <c r="V179" s="128">
        <v>15</v>
      </c>
      <c r="W179" s="128">
        <v>120</v>
      </c>
      <c r="X179" s="128">
        <v>95</v>
      </c>
      <c r="Y179" s="128">
        <v>2315</v>
      </c>
      <c r="Z179" s="128">
        <v>570</v>
      </c>
      <c r="AA179" s="128">
        <v>315</v>
      </c>
      <c r="AB179" s="128" t="s">
        <v>355</v>
      </c>
      <c r="AC179" s="129">
        <v>309000</v>
      </c>
      <c r="AD179" s="130">
        <v>238300</v>
      </c>
      <c r="AE179" s="131">
        <v>165800</v>
      </c>
    </row>
    <row r="180" spans="1:31">
      <c r="A180" s="117" t="s">
        <v>176</v>
      </c>
      <c r="B180" s="117" t="s">
        <v>555</v>
      </c>
      <c r="C180" s="118" t="s">
        <v>107</v>
      </c>
      <c r="D180" s="119" t="s">
        <v>359</v>
      </c>
      <c r="E180" s="120">
        <v>21942</v>
      </c>
      <c r="F180" s="121">
        <v>0.34695297428923816</v>
      </c>
      <c r="G180" s="195">
        <v>345</v>
      </c>
      <c r="H180" s="123">
        <v>2.5303495685242067E-2</v>
      </c>
      <c r="I180" s="124">
        <v>0.569383439075972</v>
      </c>
      <c r="J180" s="197">
        <v>7</v>
      </c>
      <c r="K180" s="195">
        <v>5</v>
      </c>
      <c r="L180" s="196">
        <v>230</v>
      </c>
      <c r="M180" s="196">
        <v>140</v>
      </c>
      <c r="N180" s="196">
        <v>120</v>
      </c>
      <c r="O180" s="196">
        <v>75</v>
      </c>
      <c r="P180" s="196">
        <v>85</v>
      </c>
      <c r="Q180" s="196">
        <v>75</v>
      </c>
      <c r="R180" s="196">
        <v>100</v>
      </c>
      <c r="S180" s="196">
        <v>200</v>
      </c>
      <c r="T180" s="197">
        <v>1030</v>
      </c>
      <c r="U180" s="122">
        <v>5</v>
      </c>
      <c r="V180" s="128" t="s">
        <v>355</v>
      </c>
      <c r="W180" s="128">
        <v>30</v>
      </c>
      <c r="X180" s="128">
        <v>20</v>
      </c>
      <c r="Y180" s="128">
        <v>900</v>
      </c>
      <c r="Z180" s="128">
        <v>145</v>
      </c>
      <c r="AA180" s="128">
        <v>100</v>
      </c>
      <c r="AB180" s="128" t="s">
        <v>355</v>
      </c>
      <c r="AC180" s="129">
        <v>302900</v>
      </c>
      <c r="AD180" s="130">
        <v>211000</v>
      </c>
      <c r="AE180" s="131">
        <v>162100</v>
      </c>
    </row>
    <row r="181" spans="1:31">
      <c r="A181" s="117" t="s">
        <v>177</v>
      </c>
      <c r="B181" s="117" t="s">
        <v>556</v>
      </c>
      <c r="C181" s="118" t="s">
        <v>107</v>
      </c>
      <c r="D181" s="119" t="s">
        <v>358</v>
      </c>
      <c r="E181" s="120">
        <v>66370</v>
      </c>
      <c r="F181" s="121">
        <v>0.7962425318521007</v>
      </c>
      <c r="G181" s="195">
        <v>930</v>
      </c>
      <c r="H181" s="123">
        <v>2.2656326212076871E-2</v>
      </c>
      <c r="I181" s="124">
        <v>1.1833152549058279</v>
      </c>
      <c r="J181" s="197">
        <v>24</v>
      </c>
      <c r="K181" s="195">
        <v>25</v>
      </c>
      <c r="L181" s="196">
        <v>440</v>
      </c>
      <c r="M181" s="196">
        <v>390</v>
      </c>
      <c r="N181" s="196">
        <v>470</v>
      </c>
      <c r="O181" s="196">
        <v>175</v>
      </c>
      <c r="P181" s="196">
        <v>180</v>
      </c>
      <c r="Q181" s="196">
        <v>200</v>
      </c>
      <c r="R181" s="196">
        <v>175</v>
      </c>
      <c r="S181" s="196">
        <v>505</v>
      </c>
      <c r="T181" s="197">
        <v>2560</v>
      </c>
      <c r="U181" s="122">
        <v>5</v>
      </c>
      <c r="V181" s="128" t="s">
        <v>355</v>
      </c>
      <c r="W181" s="128">
        <v>50</v>
      </c>
      <c r="X181" s="128">
        <v>35</v>
      </c>
      <c r="Y181" s="128">
        <v>2200</v>
      </c>
      <c r="Z181" s="128">
        <v>295</v>
      </c>
      <c r="AA181" s="128">
        <v>305</v>
      </c>
      <c r="AB181" s="128" t="s">
        <v>355</v>
      </c>
      <c r="AC181" s="129">
        <v>331200</v>
      </c>
      <c r="AD181" s="130">
        <v>215100</v>
      </c>
      <c r="AE181" s="131">
        <v>155100</v>
      </c>
    </row>
    <row r="182" spans="1:31" ht="15" customHeight="1">
      <c r="A182" s="117" t="s">
        <v>178</v>
      </c>
      <c r="B182" s="117" t="s">
        <v>557</v>
      </c>
      <c r="C182" s="118" t="s">
        <v>107</v>
      </c>
      <c r="D182" s="119" t="s">
        <v>362</v>
      </c>
      <c r="E182" s="120">
        <v>97425</v>
      </c>
      <c r="F182" s="121">
        <v>0.65587069064176706</v>
      </c>
      <c r="G182" s="195">
        <v>2655</v>
      </c>
      <c r="H182" s="123">
        <v>4.9295774647887321E-2</v>
      </c>
      <c r="I182" s="124">
        <v>0.7876496534341525</v>
      </c>
      <c r="J182" s="197">
        <v>10</v>
      </c>
      <c r="K182" s="195">
        <v>35</v>
      </c>
      <c r="L182" s="196">
        <v>650</v>
      </c>
      <c r="M182" s="196">
        <v>165</v>
      </c>
      <c r="N182" s="196">
        <v>325</v>
      </c>
      <c r="O182" s="196">
        <v>300</v>
      </c>
      <c r="P182" s="196">
        <v>330</v>
      </c>
      <c r="Q182" s="196">
        <v>125</v>
      </c>
      <c r="R182" s="196">
        <v>150</v>
      </c>
      <c r="S182" s="196">
        <v>430</v>
      </c>
      <c r="T182" s="197">
        <v>2510</v>
      </c>
      <c r="U182" s="122">
        <v>10</v>
      </c>
      <c r="V182" s="128">
        <v>10</v>
      </c>
      <c r="W182" s="128">
        <v>90</v>
      </c>
      <c r="X182" s="128">
        <v>65</v>
      </c>
      <c r="Y182" s="128">
        <v>2070</v>
      </c>
      <c r="Z182" s="128">
        <v>555</v>
      </c>
      <c r="AA182" s="128">
        <v>340</v>
      </c>
      <c r="AB182" s="128" t="s">
        <v>355</v>
      </c>
      <c r="AC182" s="129">
        <v>212900</v>
      </c>
      <c r="AD182" s="130">
        <v>142700</v>
      </c>
      <c r="AE182" s="131">
        <v>113200</v>
      </c>
    </row>
    <row r="183" spans="1:31">
      <c r="A183" s="117" t="s">
        <v>179</v>
      </c>
      <c r="B183" s="117" t="s">
        <v>558</v>
      </c>
      <c r="C183" s="118" t="s">
        <v>107</v>
      </c>
      <c r="D183" s="119" t="s">
        <v>359</v>
      </c>
      <c r="E183" s="120">
        <v>15131</v>
      </c>
      <c r="F183" s="121">
        <v>0.19523619050076774</v>
      </c>
      <c r="G183" s="195">
        <v>155</v>
      </c>
      <c r="H183" s="123">
        <v>1.6627833086210547E-2</v>
      </c>
      <c r="I183" s="124">
        <v>0.41861438638107867</v>
      </c>
      <c r="J183" s="197">
        <v>6</v>
      </c>
      <c r="K183" s="195" t="s">
        <v>355</v>
      </c>
      <c r="L183" s="196">
        <v>175</v>
      </c>
      <c r="M183" s="196">
        <v>115</v>
      </c>
      <c r="N183" s="196">
        <v>75</v>
      </c>
      <c r="O183" s="196">
        <v>65</v>
      </c>
      <c r="P183" s="196">
        <v>75</v>
      </c>
      <c r="Q183" s="196">
        <v>65</v>
      </c>
      <c r="R183" s="196">
        <v>45</v>
      </c>
      <c r="S183" s="196">
        <v>160</v>
      </c>
      <c r="T183" s="197">
        <v>780</v>
      </c>
      <c r="U183" s="122" t="s">
        <v>355</v>
      </c>
      <c r="V183" s="128" t="s">
        <v>355</v>
      </c>
      <c r="W183" s="128">
        <v>20</v>
      </c>
      <c r="X183" s="128">
        <v>10</v>
      </c>
      <c r="Y183" s="128">
        <v>695</v>
      </c>
      <c r="Z183" s="128">
        <v>150</v>
      </c>
      <c r="AA183" s="128">
        <v>65</v>
      </c>
      <c r="AB183" s="128" t="s">
        <v>355</v>
      </c>
      <c r="AC183" s="129">
        <v>399400</v>
      </c>
      <c r="AD183" s="130">
        <v>290400</v>
      </c>
      <c r="AE183" s="131">
        <v>222200</v>
      </c>
    </row>
    <row r="184" spans="1:31" ht="15" customHeight="1">
      <c r="A184" s="117" t="s">
        <v>180</v>
      </c>
      <c r="B184" s="117" t="s">
        <v>559</v>
      </c>
      <c r="C184" s="118" t="s">
        <v>98</v>
      </c>
      <c r="D184" s="119" t="s">
        <v>361</v>
      </c>
      <c r="E184" s="120">
        <v>115263</v>
      </c>
      <c r="F184" s="121">
        <v>1</v>
      </c>
      <c r="G184" s="195">
        <v>2345</v>
      </c>
      <c r="H184" s="123">
        <v>3.1275818874763467E-2</v>
      </c>
      <c r="I184" s="124">
        <v>1.0110893672537509</v>
      </c>
      <c r="J184" s="197">
        <v>62</v>
      </c>
      <c r="K184" s="195">
        <v>55</v>
      </c>
      <c r="L184" s="196">
        <v>1045</v>
      </c>
      <c r="M184" s="196">
        <v>935</v>
      </c>
      <c r="N184" s="196">
        <v>530</v>
      </c>
      <c r="O184" s="196">
        <v>505</v>
      </c>
      <c r="P184" s="196">
        <v>485</v>
      </c>
      <c r="Q184" s="196">
        <v>475</v>
      </c>
      <c r="R184" s="196">
        <v>220</v>
      </c>
      <c r="S184" s="196">
        <v>1295</v>
      </c>
      <c r="T184" s="197">
        <v>5545</v>
      </c>
      <c r="U184" s="122">
        <v>25</v>
      </c>
      <c r="V184" s="128">
        <v>20</v>
      </c>
      <c r="W184" s="128">
        <v>150</v>
      </c>
      <c r="X184" s="128">
        <v>105</v>
      </c>
      <c r="Y184" s="128">
        <v>4710</v>
      </c>
      <c r="Z184" s="128">
        <v>1055</v>
      </c>
      <c r="AA184" s="128">
        <v>660</v>
      </c>
      <c r="AB184" s="128" t="s">
        <v>355</v>
      </c>
      <c r="AC184" s="129">
        <v>406400</v>
      </c>
      <c r="AD184" s="130">
        <v>247800</v>
      </c>
      <c r="AE184" s="131">
        <v>203000</v>
      </c>
    </row>
    <row r="185" spans="1:31">
      <c r="A185" s="117" t="s">
        <v>181</v>
      </c>
      <c r="B185" s="117" t="s">
        <v>560</v>
      </c>
      <c r="C185" s="118" t="s">
        <v>98</v>
      </c>
      <c r="D185" s="119" t="s">
        <v>359</v>
      </c>
      <c r="E185" s="120">
        <v>16626</v>
      </c>
      <c r="F185" s="121">
        <v>0.19902319902319901</v>
      </c>
      <c r="G185" s="195">
        <v>310</v>
      </c>
      <c r="H185" s="123">
        <v>2.9809259081759801E-2</v>
      </c>
      <c r="I185" s="124">
        <v>0.68823124569855465</v>
      </c>
      <c r="J185" s="197">
        <v>8</v>
      </c>
      <c r="K185" s="195">
        <v>15</v>
      </c>
      <c r="L185" s="196">
        <v>260</v>
      </c>
      <c r="M185" s="196">
        <v>175</v>
      </c>
      <c r="N185" s="196">
        <v>105</v>
      </c>
      <c r="O185" s="196">
        <v>105</v>
      </c>
      <c r="P185" s="196">
        <v>100</v>
      </c>
      <c r="Q185" s="196">
        <v>70</v>
      </c>
      <c r="R185" s="196">
        <v>70</v>
      </c>
      <c r="S185" s="196">
        <v>215</v>
      </c>
      <c r="T185" s="197">
        <v>1115</v>
      </c>
      <c r="U185" s="122" t="s">
        <v>355</v>
      </c>
      <c r="V185" s="128" t="s">
        <v>355</v>
      </c>
      <c r="W185" s="128">
        <v>30</v>
      </c>
      <c r="X185" s="128">
        <v>20</v>
      </c>
      <c r="Y185" s="128">
        <v>985</v>
      </c>
      <c r="Z185" s="128">
        <v>270</v>
      </c>
      <c r="AA185" s="128">
        <v>100</v>
      </c>
      <c r="AB185" s="128" t="s">
        <v>355</v>
      </c>
      <c r="AC185" s="129">
        <v>347200</v>
      </c>
      <c r="AD185" s="130">
        <v>246400</v>
      </c>
      <c r="AE185" s="131">
        <v>197100</v>
      </c>
    </row>
    <row r="186" spans="1:31" ht="15" customHeight="1">
      <c r="A186" s="117" t="s">
        <v>182</v>
      </c>
      <c r="B186" s="117" t="s">
        <v>561</v>
      </c>
      <c r="C186" s="118" t="s">
        <v>98</v>
      </c>
      <c r="D186" s="119" t="s">
        <v>359</v>
      </c>
      <c r="E186" s="120">
        <v>25382</v>
      </c>
      <c r="F186" s="121">
        <v>0.30625369514593564</v>
      </c>
      <c r="G186" s="195">
        <v>595</v>
      </c>
      <c r="H186" s="123">
        <v>3.7990039586259738E-2</v>
      </c>
      <c r="I186" s="124" t="s">
        <v>355</v>
      </c>
      <c r="J186" s="197" t="s">
        <v>355</v>
      </c>
      <c r="K186" s="195">
        <v>15</v>
      </c>
      <c r="L186" s="196">
        <v>185</v>
      </c>
      <c r="M186" s="196">
        <v>75</v>
      </c>
      <c r="N186" s="196">
        <v>90</v>
      </c>
      <c r="O186" s="196">
        <v>80</v>
      </c>
      <c r="P186" s="196">
        <v>120</v>
      </c>
      <c r="Q186" s="196">
        <v>55</v>
      </c>
      <c r="R186" s="196">
        <v>85</v>
      </c>
      <c r="S186" s="196">
        <v>175</v>
      </c>
      <c r="T186" s="197">
        <v>880</v>
      </c>
      <c r="U186" s="122" t="s">
        <v>355</v>
      </c>
      <c r="V186" s="128" t="s">
        <v>355</v>
      </c>
      <c r="W186" s="128">
        <v>25</v>
      </c>
      <c r="X186" s="128">
        <v>25</v>
      </c>
      <c r="Y186" s="128">
        <v>715</v>
      </c>
      <c r="Z186" s="128">
        <v>170</v>
      </c>
      <c r="AA186" s="128">
        <v>140</v>
      </c>
      <c r="AB186" s="128" t="s">
        <v>355</v>
      </c>
      <c r="AC186" s="129">
        <v>199000</v>
      </c>
      <c r="AD186" s="130">
        <v>140700</v>
      </c>
      <c r="AE186" s="131">
        <v>110600</v>
      </c>
    </row>
    <row r="187" spans="1:31">
      <c r="A187" s="117" t="s">
        <v>183</v>
      </c>
      <c r="B187" s="117" t="s">
        <v>562</v>
      </c>
      <c r="C187" s="118" t="s">
        <v>98</v>
      </c>
      <c r="D187" s="119" t="s">
        <v>361</v>
      </c>
      <c r="E187" s="120">
        <v>118440</v>
      </c>
      <c r="F187" s="121">
        <v>1</v>
      </c>
      <c r="G187" s="195">
        <v>3300</v>
      </c>
      <c r="H187" s="123">
        <v>4.3021119695647078E-2</v>
      </c>
      <c r="I187" s="124">
        <v>0.92434385591440016</v>
      </c>
      <c r="J187" s="197">
        <v>33</v>
      </c>
      <c r="K187" s="195">
        <v>10</v>
      </c>
      <c r="L187" s="196">
        <v>915</v>
      </c>
      <c r="M187" s="196">
        <v>450</v>
      </c>
      <c r="N187" s="196">
        <v>495</v>
      </c>
      <c r="O187" s="196">
        <v>360</v>
      </c>
      <c r="P187" s="196">
        <v>530</v>
      </c>
      <c r="Q187" s="196">
        <v>290</v>
      </c>
      <c r="R187" s="196">
        <v>235</v>
      </c>
      <c r="S187" s="196">
        <v>830</v>
      </c>
      <c r="T187" s="197">
        <v>4115</v>
      </c>
      <c r="U187" s="122">
        <v>25</v>
      </c>
      <c r="V187" s="128">
        <v>25</v>
      </c>
      <c r="W187" s="128">
        <v>200</v>
      </c>
      <c r="X187" s="128">
        <v>145</v>
      </c>
      <c r="Y187" s="128">
        <v>3445</v>
      </c>
      <c r="Z187" s="128">
        <v>1015</v>
      </c>
      <c r="AA187" s="128">
        <v>440</v>
      </c>
      <c r="AB187" s="128" t="s">
        <v>355</v>
      </c>
      <c r="AC187" s="129">
        <v>226900</v>
      </c>
      <c r="AD187" s="130">
        <v>155600</v>
      </c>
      <c r="AE187" s="131">
        <v>114700</v>
      </c>
    </row>
    <row r="188" spans="1:31" ht="15" customHeight="1">
      <c r="A188" s="117" t="s">
        <v>184</v>
      </c>
      <c r="B188" s="117" t="s">
        <v>563</v>
      </c>
      <c r="C188" s="118" t="s">
        <v>98</v>
      </c>
      <c r="D188" s="119" t="s">
        <v>362</v>
      </c>
      <c r="E188" s="120">
        <v>69491</v>
      </c>
      <c r="F188" s="121">
        <v>0.62202708629841474</v>
      </c>
      <c r="G188" s="195">
        <v>1055</v>
      </c>
      <c r="H188" s="123">
        <v>2.4122606066159628E-2</v>
      </c>
      <c r="I188" s="124">
        <v>0.74801944850566116</v>
      </c>
      <c r="J188" s="197">
        <v>22</v>
      </c>
      <c r="K188" s="195">
        <v>70</v>
      </c>
      <c r="L188" s="196">
        <v>615</v>
      </c>
      <c r="M188" s="196">
        <v>485</v>
      </c>
      <c r="N188" s="196">
        <v>340</v>
      </c>
      <c r="O188" s="196">
        <v>255</v>
      </c>
      <c r="P188" s="196">
        <v>325</v>
      </c>
      <c r="Q188" s="196">
        <v>200</v>
      </c>
      <c r="R188" s="196">
        <v>285</v>
      </c>
      <c r="S188" s="196">
        <v>640</v>
      </c>
      <c r="T188" s="197">
        <v>3205</v>
      </c>
      <c r="U188" s="122">
        <v>10</v>
      </c>
      <c r="V188" s="128">
        <v>10</v>
      </c>
      <c r="W188" s="128">
        <v>85</v>
      </c>
      <c r="X188" s="128">
        <v>60</v>
      </c>
      <c r="Y188" s="128">
        <v>2720</v>
      </c>
      <c r="Z188" s="128">
        <v>495</v>
      </c>
      <c r="AA188" s="128">
        <v>390</v>
      </c>
      <c r="AB188" s="128" t="s">
        <v>355</v>
      </c>
      <c r="AC188" s="129">
        <v>297800</v>
      </c>
      <c r="AD188" s="130">
        <v>176000</v>
      </c>
      <c r="AE188" s="131">
        <v>147400</v>
      </c>
    </row>
    <row r="189" spans="1:31" ht="15" customHeight="1">
      <c r="A189" s="117" t="s">
        <v>185</v>
      </c>
      <c r="B189" s="117" t="s">
        <v>564</v>
      </c>
      <c r="C189" s="118" t="s">
        <v>98</v>
      </c>
      <c r="D189" s="119" t="s">
        <v>362</v>
      </c>
      <c r="E189" s="120">
        <v>51825</v>
      </c>
      <c r="F189" s="121">
        <v>0.63441057656995958</v>
      </c>
      <c r="G189" s="195">
        <v>830</v>
      </c>
      <c r="H189" s="123">
        <v>2.567267341397186E-2</v>
      </c>
      <c r="I189" s="124">
        <v>0.91765569558301729</v>
      </c>
      <c r="J189" s="197">
        <v>15</v>
      </c>
      <c r="K189" s="195">
        <v>40</v>
      </c>
      <c r="L189" s="196">
        <v>400</v>
      </c>
      <c r="M189" s="196">
        <v>300</v>
      </c>
      <c r="N189" s="196">
        <v>190</v>
      </c>
      <c r="O189" s="196">
        <v>160</v>
      </c>
      <c r="P189" s="196">
        <v>185</v>
      </c>
      <c r="Q189" s="196">
        <v>155</v>
      </c>
      <c r="R189" s="196">
        <v>170</v>
      </c>
      <c r="S189" s="196">
        <v>410</v>
      </c>
      <c r="T189" s="197">
        <v>2010</v>
      </c>
      <c r="U189" s="122">
        <v>15</v>
      </c>
      <c r="V189" s="128">
        <v>10</v>
      </c>
      <c r="W189" s="128">
        <v>85</v>
      </c>
      <c r="X189" s="128">
        <v>60</v>
      </c>
      <c r="Y189" s="128">
        <v>1660</v>
      </c>
      <c r="Z189" s="128">
        <v>375</v>
      </c>
      <c r="AA189" s="128">
        <v>245</v>
      </c>
      <c r="AB189" s="128" t="s">
        <v>355</v>
      </c>
      <c r="AC189" s="129">
        <v>275100</v>
      </c>
      <c r="AD189" s="130">
        <v>179700</v>
      </c>
      <c r="AE189" s="131">
        <v>138800</v>
      </c>
    </row>
    <row r="190" spans="1:31">
      <c r="A190" s="117" t="s">
        <v>186</v>
      </c>
      <c r="B190" s="117" t="s">
        <v>565</v>
      </c>
      <c r="C190" s="118" t="s">
        <v>112</v>
      </c>
      <c r="D190" s="119" t="s">
        <v>360</v>
      </c>
      <c r="E190" s="120">
        <v>120523</v>
      </c>
      <c r="F190" s="121">
        <v>0.72991157945736429</v>
      </c>
      <c r="G190" s="195">
        <v>1965</v>
      </c>
      <c r="H190" s="123">
        <v>2.443751475320222E-2</v>
      </c>
      <c r="I190" s="124">
        <v>0.86003010105353683</v>
      </c>
      <c r="J190" s="197">
        <v>40</v>
      </c>
      <c r="K190" s="195">
        <v>20</v>
      </c>
      <c r="L190" s="196">
        <v>845</v>
      </c>
      <c r="M190" s="196">
        <v>840</v>
      </c>
      <c r="N190" s="196">
        <v>520</v>
      </c>
      <c r="O190" s="196">
        <v>340</v>
      </c>
      <c r="P190" s="196">
        <v>415</v>
      </c>
      <c r="Q190" s="196">
        <v>400</v>
      </c>
      <c r="R190" s="196">
        <v>240</v>
      </c>
      <c r="S190" s="196">
        <v>1320</v>
      </c>
      <c r="T190" s="197">
        <v>4940</v>
      </c>
      <c r="U190" s="122">
        <v>40</v>
      </c>
      <c r="V190" s="128">
        <v>35</v>
      </c>
      <c r="W190" s="128">
        <v>220</v>
      </c>
      <c r="X190" s="128">
        <v>175</v>
      </c>
      <c r="Y190" s="128">
        <v>4195</v>
      </c>
      <c r="Z190" s="128">
        <v>970</v>
      </c>
      <c r="AA190" s="128">
        <v>485</v>
      </c>
      <c r="AB190" s="128" t="s">
        <v>355</v>
      </c>
      <c r="AC190" s="129">
        <v>330200</v>
      </c>
      <c r="AD190" s="130">
        <v>227700</v>
      </c>
      <c r="AE190" s="131">
        <v>169900</v>
      </c>
    </row>
    <row r="191" spans="1:31" ht="15" customHeight="1">
      <c r="A191" s="117" t="s">
        <v>187</v>
      </c>
      <c r="B191" s="117" t="s">
        <v>566</v>
      </c>
      <c r="C191" s="118" t="s">
        <v>112</v>
      </c>
      <c r="D191" s="119" t="s">
        <v>362</v>
      </c>
      <c r="E191" s="120">
        <v>67200</v>
      </c>
      <c r="F191" s="121">
        <v>0.5969194691680435</v>
      </c>
      <c r="G191" s="195">
        <v>765</v>
      </c>
      <c r="H191" s="123">
        <v>1.806259173334596E-2</v>
      </c>
      <c r="I191" s="124">
        <v>0.61890306799092276</v>
      </c>
      <c r="J191" s="197">
        <v>21</v>
      </c>
      <c r="K191" s="195">
        <v>25</v>
      </c>
      <c r="L191" s="196">
        <v>565</v>
      </c>
      <c r="M191" s="196">
        <v>525</v>
      </c>
      <c r="N191" s="196">
        <v>395</v>
      </c>
      <c r="O191" s="196">
        <v>220</v>
      </c>
      <c r="P191" s="196">
        <v>305</v>
      </c>
      <c r="Q191" s="196">
        <v>205</v>
      </c>
      <c r="R191" s="196">
        <v>190</v>
      </c>
      <c r="S191" s="196">
        <v>735</v>
      </c>
      <c r="T191" s="197">
        <v>3165</v>
      </c>
      <c r="U191" s="122">
        <v>10</v>
      </c>
      <c r="V191" s="128">
        <v>5</v>
      </c>
      <c r="W191" s="128">
        <v>65</v>
      </c>
      <c r="X191" s="128">
        <v>40</v>
      </c>
      <c r="Y191" s="128">
        <v>2720</v>
      </c>
      <c r="Z191" s="128">
        <v>475</v>
      </c>
      <c r="AA191" s="128">
        <v>365</v>
      </c>
      <c r="AB191" s="128" t="s">
        <v>355</v>
      </c>
      <c r="AC191" s="129">
        <v>363400</v>
      </c>
      <c r="AD191" s="130">
        <v>244500</v>
      </c>
      <c r="AE191" s="131">
        <v>183700</v>
      </c>
    </row>
    <row r="192" spans="1:31">
      <c r="A192" s="117" t="s">
        <v>188</v>
      </c>
      <c r="B192" s="117" t="s">
        <v>567</v>
      </c>
      <c r="C192" s="118" t="s">
        <v>112</v>
      </c>
      <c r="D192" s="119" t="s">
        <v>360</v>
      </c>
      <c r="E192" s="120">
        <v>109770</v>
      </c>
      <c r="F192" s="121">
        <v>0.89703358666339794</v>
      </c>
      <c r="G192" s="195">
        <v>1345</v>
      </c>
      <c r="H192" s="123">
        <v>1.8960356900835782E-2</v>
      </c>
      <c r="I192" s="124">
        <v>0.99065949617888471</v>
      </c>
      <c r="J192" s="197">
        <v>49</v>
      </c>
      <c r="K192" s="195">
        <v>30</v>
      </c>
      <c r="L192" s="196">
        <v>745</v>
      </c>
      <c r="M192" s="196">
        <v>685</v>
      </c>
      <c r="N192" s="196">
        <v>705</v>
      </c>
      <c r="O192" s="196">
        <v>300</v>
      </c>
      <c r="P192" s="196">
        <v>395</v>
      </c>
      <c r="Q192" s="196">
        <v>345</v>
      </c>
      <c r="R192" s="196">
        <v>255</v>
      </c>
      <c r="S192" s="196">
        <v>975</v>
      </c>
      <c r="T192" s="197">
        <v>4430</v>
      </c>
      <c r="U192" s="122">
        <v>25</v>
      </c>
      <c r="V192" s="128">
        <v>20</v>
      </c>
      <c r="W192" s="128">
        <v>155</v>
      </c>
      <c r="X192" s="128">
        <v>125</v>
      </c>
      <c r="Y192" s="128">
        <v>3755</v>
      </c>
      <c r="Z192" s="128">
        <v>815</v>
      </c>
      <c r="AA192" s="128">
        <v>495</v>
      </c>
      <c r="AB192" s="128" t="s">
        <v>355</v>
      </c>
      <c r="AC192" s="129">
        <v>326200</v>
      </c>
      <c r="AD192" s="130">
        <v>210500</v>
      </c>
      <c r="AE192" s="131">
        <v>173000</v>
      </c>
    </row>
    <row r="193" spans="1:31">
      <c r="A193" s="117" t="s">
        <v>189</v>
      </c>
      <c r="B193" s="117" t="s">
        <v>568</v>
      </c>
      <c r="C193" s="118" t="s">
        <v>112</v>
      </c>
      <c r="D193" s="119" t="s">
        <v>358</v>
      </c>
      <c r="E193" s="120">
        <v>110875</v>
      </c>
      <c r="F193" s="121">
        <v>0.98900167695436547</v>
      </c>
      <c r="G193" s="195">
        <v>1205</v>
      </c>
      <c r="H193" s="123">
        <v>1.7503882494666105E-2</v>
      </c>
      <c r="I193" s="124">
        <v>0.65383218307301127</v>
      </c>
      <c r="J193" s="197">
        <v>36</v>
      </c>
      <c r="K193" s="195">
        <v>35</v>
      </c>
      <c r="L193" s="196">
        <v>760</v>
      </c>
      <c r="M193" s="196">
        <v>675</v>
      </c>
      <c r="N193" s="196">
        <v>660</v>
      </c>
      <c r="O193" s="196">
        <v>275</v>
      </c>
      <c r="P193" s="196">
        <v>405</v>
      </c>
      <c r="Q193" s="196">
        <v>340</v>
      </c>
      <c r="R193" s="196">
        <v>295</v>
      </c>
      <c r="S193" s="196">
        <v>955</v>
      </c>
      <c r="T193" s="197">
        <v>4410</v>
      </c>
      <c r="U193" s="122">
        <v>20</v>
      </c>
      <c r="V193" s="128">
        <v>15</v>
      </c>
      <c r="W193" s="128">
        <v>125</v>
      </c>
      <c r="X193" s="128">
        <v>100</v>
      </c>
      <c r="Y193" s="128">
        <v>3775</v>
      </c>
      <c r="Z193" s="128">
        <v>775</v>
      </c>
      <c r="AA193" s="128">
        <v>490</v>
      </c>
      <c r="AB193" s="128" t="s">
        <v>355</v>
      </c>
      <c r="AC193" s="129">
        <v>323200</v>
      </c>
      <c r="AD193" s="130">
        <v>211100</v>
      </c>
      <c r="AE193" s="131">
        <v>161900</v>
      </c>
    </row>
    <row r="194" spans="1:31" ht="15" customHeight="1">
      <c r="A194" s="117" t="s">
        <v>190</v>
      </c>
      <c r="B194" s="117" t="s">
        <v>569</v>
      </c>
      <c r="C194" s="118" t="s">
        <v>112</v>
      </c>
      <c r="D194" s="119" t="s">
        <v>358</v>
      </c>
      <c r="E194" s="120">
        <v>79892</v>
      </c>
      <c r="F194" s="121">
        <v>1</v>
      </c>
      <c r="G194" s="195">
        <v>1510</v>
      </c>
      <c r="H194" s="123">
        <v>2.9727124279446772E-2</v>
      </c>
      <c r="I194" s="124">
        <v>1.009145380006307</v>
      </c>
      <c r="J194" s="197">
        <v>16</v>
      </c>
      <c r="K194" s="195">
        <v>10</v>
      </c>
      <c r="L194" s="196">
        <v>370</v>
      </c>
      <c r="M194" s="196">
        <v>250</v>
      </c>
      <c r="N194" s="196">
        <v>265</v>
      </c>
      <c r="O194" s="196">
        <v>235</v>
      </c>
      <c r="P194" s="196">
        <v>235</v>
      </c>
      <c r="Q194" s="196">
        <v>125</v>
      </c>
      <c r="R194" s="196">
        <v>145</v>
      </c>
      <c r="S194" s="196">
        <v>395</v>
      </c>
      <c r="T194" s="197">
        <v>2035</v>
      </c>
      <c r="U194" s="122">
        <v>10</v>
      </c>
      <c r="V194" s="128">
        <v>5</v>
      </c>
      <c r="W194" s="128">
        <v>50</v>
      </c>
      <c r="X194" s="128">
        <v>40</v>
      </c>
      <c r="Y194" s="128">
        <v>1780</v>
      </c>
      <c r="Z194" s="128">
        <v>385</v>
      </c>
      <c r="AA194" s="128">
        <v>200</v>
      </c>
      <c r="AB194" s="128" t="s">
        <v>355</v>
      </c>
      <c r="AC194" s="129">
        <v>293300</v>
      </c>
      <c r="AD194" s="130">
        <v>178600</v>
      </c>
      <c r="AE194" s="131">
        <v>144200</v>
      </c>
    </row>
    <row r="195" spans="1:31" ht="15" customHeight="1">
      <c r="A195" s="117" t="s">
        <v>191</v>
      </c>
      <c r="B195" s="117" t="s">
        <v>570</v>
      </c>
      <c r="C195" s="118" t="s">
        <v>112</v>
      </c>
      <c r="D195" s="119" t="s">
        <v>360</v>
      </c>
      <c r="E195" s="120">
        <v>64714</v>
      </c>
      <c r="F195" s="121">
        <v>0.70966892936648063</v>
      </c>
      <c r="G195" s="195">
        <v>530</v>
      </c>
      <c r="H195" s="123">
        <v>1.2843858499040959E-2</v>
      </c>
      <c r="I195" s="124">
        <v>0.887350814144372</v>
      </c>
      <c r="J195" s="197">
        <v>20</v>
      </c>
      <c r="K195" s="195">
        <v>10</v>
      </c>
      <c r="L195" s="196">
        <v>420</v>
      </c>
      <c r="M195" s="196">
        <v>605</v>
      </c>
      <c r="N195" s="196">
        <v>340</v>
      </c>
      <c r="O195" s="196">
        <v>180</v>
      </c>
      <c r="P195" s="196">
        <v>190</v>
      </c>
      <c r="Q195" s="196">
        <v>200</v>
      </c>
      <c r="R195" s="196">
        <v>115</v>
      </c>
      <c r="S195" s="196">
        <v>780</v>
      </c>
      <c r="T195" s="197">
        <v>2835</v>
      </c>
      <c r="U195" s="122" t="s">
        <v>355</v>
      </c>
      <c r="V195" s="128" t="s">
        <v>355</v>
      </c>
      <c r="W195" s="128">
        <v>55</v>
      </c>
      <c r="X195" s="128">
        <v>35</v>
      </c>
      <c r="Y195" s="128">
        <v>2435</v>
      </c>
      <c r="Z195" s="128">
        <v>310</v>
      </c>
      <c r="AA195" s="128">
        <v>345</v>
      </c>
      <c r="AB195" s="128" t="s">
        <v>355</v>
      </c>
      <c r="AC195" s="129">
        <v>445000</v>
      </c>
      <c r="AD195" s="130">
        <v>275000</v>
      </c>
      <c r="AE195" s="131">
        <v>218600</v>
      </c>
    </row>
    <row r="196" spans="1:31">
      <c r="A196" s="117" t="s">
        <v>192</v>
      </c>
      <c r="B196" s="117" t="s">
        <v>571</v>
      </c>
      <c r="C196" s="118" t="s">
        <v>112</v>
      </c>
      <c r="D196" s="119" t="s">
        <v>358</v>
      </c>
      <c r="E196" s="120">
        <v>114009</v>
      </c>
      <c r="F196" s="121">
        <v>0.97576193288314894</v>
      </c>
      <c r="G196" s="195">
        <v>2470</v>
      </c>
      <c r="H196" s="123">
        <v>3.5848016022756959E-2</v>
      </c>
      <c r="I196" s="124">
        <v>0.84555305845441808</v>
      </c>
      <c r="J196" s="197">
        <v>38</v>
      </c>
      <c r="K196" s="195">
        <v>25</v>
      </c>
      <c r="L196" s="196">
        <v>705</v>
      </c>
      <c r="M196" s="196">
        <v>550</v>
      </c>
      <c r="N196" s="196">
        <v>690</v>
      </c>
      <c r="O196" s="196">
        <v>355</v>
      </c>
      <c r="P196" s="196">
        <v>405</v>
      </c>
      <c r="Q196" s="196">
        <v>265</v>
      </c>
      <c r="R196" s="196">
        <v>265</v>
      </c>
      <c r="S196" s="196">
        <v>770</v>
      </c>
      <c r="T196" s="197">
        <v>4025</v>
      </c>
      <c r="U196" s="122">
        <v>15</v>
      </c>
      <c r="V196" s="128">
        <v>10</v>
      </c>
      <c r="W196" s="128">
        <v>115</v>
      </c>
      <c r="X196" s="128">
        <v>85</v>
      </c>
      <c r="Y196" s="128">
        <v>3485</v>
      </c>
      <c r="Z196" s="128">
        <v>720</v>
      </c>
      <c r="AA196" s="128">
        <v>410</v>
      </c>
      <c r="AB196" s="128" t="s">
        <v>355</v>
      </c>
      <c r="AC196" s="129">
        <v>307800</v>
      </c>
      <c r="AD196" s="130">
        <v>206300</v>
      </c>
      <c r="AE196" s="131">
        <v>147400</v>
      </c>
    </row>
    <row r="197" spans="1:31" ht="15" customHeight="1">
      <c r="A197" s="117" t="s">
        <v>193</v>
      </c>
      <c r="B197" s="117" t="s">
        <v>572</v>
      </c>
      <c r="C197" s="118" t="s">
        <v>112</v>
      </c>
      <c r="D197" s="119" t="s">
        <v>360</v>
      </c>
      <c r="E197" s="120">
        <v>126484</v>
      </c>
      <c r="F197" s="121">
        <v>0.71451409719750769</v>
      </c>
      <c r="G197" s="195">
        <v>1540</v>
      </c>
      <c r="H197" s="123">
        <v>2.0729919151970082E-2</v>
      </c>
      <c r="I197" s="124">
        <v>0.67499156260546744</v>
      </c>
      <c r="J197" s="197">
        <v>30</v>
      </c>
      <c r="K197" s="195">
        <v>80</v>
      </c>
      <c r="L197" s="196">
        <v>1005</v>
      </c>
      <c r="M197" s="196">
        <v>670</v>
      </c>
      <c r="N197" s="196">
        <v>700</v>
      </c>
      <c r="O197" s="196">
        <v>400</v>
      </c>
      <c r="P197" s="196">
        <v>480</v>
      </c>
      <c r="Q197" s="196">
        <v>320</v>
      </c>
      <c r="R197" s="196">
        <v>305</v>
      </c>
      <c r="S197" s="196">
        <v>1060</v>
      </c>
      <c r="T197" s="197">
        <v>5015</v>
      </c>
      <c r="U197" s="122">
        <v>10</v>
      </c>
      <c r="V197" s="128">
        <v>10</v>
      </c>
      <c r="W197" s="128">
        <v>150</v>
      </c>
      <c r="X197" s="128">
        <v>95</v>
      </c>
      <c r="Y197" s="128">
        <v>4205</v>
      </c>
      <c r="Z197" s="128">
        <v>865</v>
      </c>
      <c r="AA197" s="128">
        <v>655</v>
      </c>
      <c r="AB197" s="128" t="s">
        <v>355</v>
      </c>
      <c r="AC197" s="129">
        <v>328600</v>
      </c>
      <c r="AD197" s="130">
        <v>231000</v>
      </c>
      <c r="AE197" s="131">
        <v>186200</v>
      </c>
    </row>
    <row r="198" spans="1:31">
      <c r="A198" s="117" t="s">
        <v>194</v>
      </c>
      <c r="B198" s="117" t="s">
        <v>573</v>
      </c>
      <c r="C198" s="118" t="s">
        <v>112</v>
      </c>
      <c r="D198" s="119" t="s">
        <v>361</v>
      </c>
      <c r="E198" s="120">
        <v>91978</v>
      </c>
      <c r="F198" s="121">
        <v>1</v>
      </c>
      <c r="G198" s="195">
        <v>1605</v>
      </c>
      <c r="H198" s="123">
        <v>2.5846372000837912E-2</v>
      </c>
      <c r="I198" s="124">
        <v>0.68060006238833903</v>
      </c>
      <c r="J198" s="197">
        <v>24</v>
      </c>
      <c r="K198" s="195">
        <v>15</v>
      </c>
      <c r="L198" s="196">
        <v>650</v>
      </c>
      <c r="M198" s="196">
        <v>500</v>
      </c>
      <c r="N198" s="196">
        <v>435</v>
      </c>
      <c r="O198" s="196">
        <v>295</v>
      </c>
      <c r="P198" s="196">
        <v>290</v>
      </c>
      <c r="Q198" s="196">
        <v>290</v>
      </c>
      <c r="R198" s="196">
        <v>210</v>
      </c>
      <c r="S198" s="196">
        <v>810</v>
      </c>
      <c r="T198" s="197">
        <v>3500</v>
      </c>
      <c r="U198" s="122">
        <v>25</v>
      </c>
      <c r="V198" s="128">
        <v>20</v>
      </c>
      <c r="W198" s="128">
        <v>125</v>
      </c>
      <c r="X198" s="128">
        <v>90</v>
      </c>
      <c r="Y198" s="128">
        <v>3000</v>
      </c>
      <c r="Z198" s="128">
        <v>740</v>
      </c>
      <c r="AA198" s="128">
        <v>350</v>
      </c>
      <c r="AB198" s="128" t="s">
        <v>355</v>
      </c>
      <c r="AC198" s="129">
        <v>340600</v>
      </c>
      <c r="AD198" s="130">
        <v>229400</v>
      </c>
      <c r="AE198" s="131">
        <v>173100</v>
      </c>
    </row>
    <row r="199" spans="1:31" ht="15" customHeight="1">
      <c r="A199" s="117" t="s">
        <v>195</v>
      </c>
      <c r="B199" s="117" t="s">
        <v>574</v>
      </c>
      <c r="C199" s="118" t="s">
        <v>112</v>
      </c>
      <c r="D199" s="119" t="s">
        <v>362</v>
      </c>
      <c r="E199" s="120">
        <v>70131</v>
      </c>
      <c r="F199" s="121">
        <v>0.61808487198695627</v>
      </c>
      <c r="G199" s="195">
        <v>900</v>
      </c>
      <c r="H199" s="123">
        <v>2.0106578299225294E-2</v>
      </c>
      <c r="I199" s="124">
        <v>0.61259912194125854</v>
      </c>
      <c r="J199" s="197">
        <v>18</v>
      </c>
      <c r="K199" s="195">
        <v>20</v>
      </c>
      <c r="L199" s="196">
        <v>615</v>
      </c>
      <c r="M199" s="196">
        <v>505</v>
      </c>
      <c r="N199" s="196">
        <v>370</v>
      </c>
      <c r="O199" s="196">
        <v>245</v>
      </c>
      <c r="P199" s="196">
        <v>255</v>
      </c>
      <c r="Q199" s="196">
        <v>225</v>
      </c>
      <c r="R199" s="196">
        <v>210</v>
      </c>
      <c r="S199" s="196">
        <v>730</v>
      </c>
      <c r="T199" s="197">
        <v>3175</v>
      </c>
      <c r="U199" s="122">
        <v>10</v>
      </c>
      <c r="V199" s="128">
        <v>10</v>
      </c>
      <c r="W199" s="128">
        <v>125</v>
      </c>
      <c r="X199" s="128">
        <v>85</v>
      </c>
      <c r="Y199" s="128">
        <v>2725</v>
      </c>
      <c r="Z199" s="128">
        <v>615</v>
      </c>
      <c r="AA199" s="128">
        <v>315</v>
      </c>
      <c r="AB199" s="128" t="s">
        <v>355</v>
      </c>
      <c r="AC199" s="129">
        <v>356500</v>
      </c>
      <c r="AD199" s="130">
        <v>215500</v>
      </c>
      <c r="AE199" s="131">
        <v>176900</v>
      </c>
    </row>
    <row r="200" spans="1:31" ht="15" customHeight="1">
      <c r="A200" s="117" t="s">
        <v>196</v>
      </c>
      <c r="B200" s="117" t="s">
        <v>575</v>
      </c>
      <c r="C200" s="118" t="s">
        <v>112</v>
      </c>
      <c r="D200" s="119" t="s">
        <v>362</v>
      </c>
      <c r="E200" s="120">
        <v>46905</v>
      </c>
      <c r="F200" s="121">
        <v>0.41053985925848124</v>
      </c>
      <c r="G200" s="195">
        <v>475</v>
      </c>
      <c r="H200" s="123">
        <v>1.5662531670560365E-2</v>
      </c>
      <c r="I200" s="124">
        <v>0.65513626834381555</v>
      </c>
      <c r="J200" s="197">
        <v>30</v>
      </c>
      <c r="K200" s="195">
        <v>15</v>
      </c>
      <c r="L200" s="196">
        <v>685</v>
      </c>
      <c r="M200" s="196">
        <v>590</v>
      </c>
      <c r="N200" s="196">
        <v>170</v>
      </c>
      <c r="O200" s="196">
        <v>210</v>
      </c>
      <c r="P200" s="196">
        <v>310</v>
      </c>
      <c r="Q200" s="196">
        <v>205</v>
      </c>
      <c r="R200" s="196">
        <v>65</v>
      </c>
      <c r="S200" s="196">
        <v>635</v>
      </c>
      <c r="T200" s="197">
        <v>2895</v>
      </c>
      <c r="U200" s="122">
        <v>30</v>
      </c>
      <c r="V200" s="128">
        <v>25</v>
      </c>
      <c r="W200" s="128">
        <v>105</v>
      </c>
      <c r="X200" s="128">
        <v>80</v>
      </c>
      <c r="Y200" s="128">
        <v>2525</v>
      </c>
      <c r="Z200" s="128">
        <v>635</v>
      </c>
      <c r="AA200" s="128">
        <v>235</v>
      </c>
      <c r="AB200" s="128" t="s">
        <v>355</v>
      </c>
      <c r="AC200" s="129">
        <v>512200</v>
      </c>
      <c r="AD200" s="130">
        <v>368300</v>
      </c>
      <c r="AE200" s="131">
        <v>310600</v>
      </c>
    </row>
    <row r="201" spans="1:31">
      <c r="A201" s="117" t="s">
        <v>197</v>
      </c>
      <c r="B201" s="117" t="s">
        <v>576</v>
      </c>
      <c r="C201" s="118" t="s">
        <v>107</v>
      </c>
      <c r="D201" s="119" t="s">
        <v>363</v>
      </c>
      <c r="E201" s="120">
        <v>90609</v>
      </c>
      <c r="F201" s="121">
        <v>1</v>
      </c>
      <c r="G201" s="195">
        <v>1980</v>
      </c>
      <c r="H201" s="123">
        <v>3.4388038942976359E-2</v>
      </c>
      <c r="I201" s="124">
        <v>0.49872738529270144</v>
      </c>
      <c r="J201" s="197">
        <v>29</v>
      </c>
      <c r="K201" s="195">
        <v>25</v>
      </c>
      <c r="L201" s="196">
        <v>770</v>
      </c>
      <c r="M201" s="196">
        <v>410</v>
      </c>
      <c r="N201" s="196">
        <v>730</v>
      </c>
      <c r="O201" s="196">
        <v>300</v>
      </c>
      <c r="P201" s="196">
        <v>220</v>
      </c>
      <c r="Q201" s="196">
        <v>285</v>
      </c>
      <c r="R201" s="196">
        <v>215</v>
      </c>
      <c r="S201" s="196">
        <v>705</v>
      </c>
      <c r="T201" s="197">
        <v>3665</v>
      </c>
      <c r="U201" s="122">
        <v>15</v>
      </c>
      <c r="V201" s="128">
        <v>10</v>
      </c>
      <c r="W201" s="128">
        <v>95</v>
      </c>
      <c r="X201" s="128">
        <v>75</v>
      </c>
      <c r="Y201" s="128">
        <v>3105</v>
      </c>
      <c r="Z201" s="128">
        <v>515</v>
      </c>
      <c r="AA201" s="128">
        <v>450</v>
      </c>
      <c r="AB201" s="128" t="s">
        <v>355</v>
      </c>
      <c r="AC201" s="129">
        <v>455800</v>
      </c>
      <c r="AD201" s="130">
        <v>280600</v>
      </c>
      <c r="AE201" s="131">
        <v>196700</v>
      </c>
    </row>
    <row r="202" spans="1:31">
      <c r="A202" s="117" t="s">
        <v>198</v>
      </c>
      <c r="B202" s="117" t="s">
        <v>577</v>
      </c>
      <c r="C202" s="118" t="s">
        <v>107</v>
      </c>
      <c r="D202" s="119" t="s">
        <v>360</v>
      </c>
      <c r="E202" s="120">
        <v>124873</v>
      </c>
      <c r="F202" s="121">
        <v>0.87396504783701123</v>
      </c>
      <c r="G202" s="195">
        <v>2085</v>
      </c>
      <c r="H202" s="123">
        <v>2.5997506234413964E-2</v>
      </c>
      <c r="I202" s="124">
        <v>0.87695337770813264</v>
      </c>
      <c r="J202" s="197">
        <v>61</v>
      </c>
      <c r="K202" s="195">
        <v>35</v>
      </c>
      <c r="L202" s="196">
        <v>1020</v>
      </c>
      <c r="M202" s="196">
        <v>1110</v>
      </c>
      <c r="N202" s="196">
        <v>770</v>
      </c>
      <c r="O202" s="196">
        <v>525</v>
      </c>
      <c r="P202" s="196">
        <v>495</v>
      </c>
      <c r="Q202" s="196">
        <v>485</v>
      </c>
      <c r="R202" s="196">
        <v>250</v>
      </c>
      <c r="S202" s="196">
        <v>1530</v>
      </c>
      <c r="T202" s="197">
        <v>6220</v>
      </c>
      <c r="U202" s="122">
        <v>20</v>
      </c>
      <c r="V202" s="128">
        <v>20</v>
      </c>
      <c r="W202" s="128">
        <v>150</v>
      </c>
      <c r="X202" s="128">
        <v>105</v>
      </c>
      <c r="Y202" s="128">
        <v>5270</v>
      </c>
      <c r="Z202" s="128">
        <v>935</v>
      </c>
      <c r="AA202" s="128">
        <v>775</v>
      </c>
      <c r="AB202" s="128" t="s">
        <v>355</v>
      </c>
      <c r="AC202" s="129">
        <v>539300</v>
      </c>
      <c r="AD202" s="130">
        <v>322100</v>
      </c>
      <c r="AE202" s="131">
        <v>220300</v>
      </c>
    </row>
    <row r="203" spans="1:31" ht="15" customHeight="1">
      <c r="A203" s="117" t="s">
        <v>199</v>
      </c>
      <c r="B203" s="117" t="s">
        <v>578</v>
      </c>
      <c r="C203" s="118" t="s">
        <v>107</v>
      </c>
      <c r="D203" s="119" t="s">
        <v>360</v>
      </c>
      <c r="E203" s="120">
        <v>94435</v>
      </c>
      <c r="F203" s="121">
        <v>0.68195932869233655</v>
      </c>
      <c r="G203" s="195">
        <v>1265</v>
      </c>
      <c r="H203" s="123">
        <v>2.058001170427206E-2</v>
      </c>
      <c r="I203" s="124">
        <v>1.133427785648804</v>
      </c>
      <c r="J203" s="197">
        <v>68</v>
      </c>
      <c r="K203" s="195">
        <v>35</v>
      </c>
      <c r="L203" s="196">
        <v>885</v>
      </c>
      <c r="M203" s="196">
        <v>935</v>
      </c>
      <c r="N203" s="196">
        <v>590</v>
      </c>
      <c r="O203" s="196">
        <v>430</v>
      </c>
      <c r="P203" s="196">
        <v>360</v>
      </c>
      <c r="Q203" s="196">
        <v>435</v>
      </c>
      <c r="R203" s="196">
        <v>270</v>
      </c>
      <c r="S203" s="196">
        <v>1085</v>
      </c>
      <c r="T203" s="197">
        <v>5020</v>
      </c>
      <c r="U203" s="122">
        <v>20</v>
      </c>
      <c r="V203" s="128">
        <v>15</v>
      </c>
      <c r="W203" s="128">
        <v>120</v>
      </c>
      <c r="X203" s="128">
        <v>90</v>
      </c>
      <c r="Y203" s="128">
        <v>4310</v>
      </c>
      <c r="Z203" s="128">
        <v>730</v>
      </c>
      <c r="AA203" s="128">
        <v>570</v>
      </c>
      <c r="AB203" s="128" t="s">
        <v>355</v>
      </c>
      <c r="AC203" s="129">
        <v>483100</v>
      </c>
      <c r="AD203" s="130">
        <v>305100</v>
      </c>
      <c r="AE203" s="131">
        <v>226600</v>
      </c>
    </row>
    <row r="204" spans="1:31">
      <c r="A204" s="117" t="s">
        <v>200</v>
      </c>
      <c r="B204" s="117" t="s">
        <v>579</v>
      </c>
      <c r="C204" s="118" t="s">
        <v>107</v>
      </c>
      <c r="D204" s="119" t="s">
        <v>360</v>
      </c>
      <c r="E204" s="120">
        <v>82245</v>
      </c>
      <c r="F204" s="121">
        <v>0.82307553740843042</v>
      </c>
      <c r="G204" s="195">
        <v>1385</v>
      </c>
      <c r="H204" s="123">
        <v>2.6442812172088142E-2</v>
      </c>
      <c r="I204" s="124">
        <v>0.9204958800386015</v>
      </c>
      <c r="J204" s="197">
        <v>62</v>
      </c>
      <c r="K204" s="195">
        <v>15</v>
      </c>
      <c r="L204" s="196">
        <v>805</v>
      </c>
      <c r="M204" s="196">
        <v>700</v>
      </c>
      <c r="N204" s="196">
        <v>535</v>
      </c>
      <c r="O204" s="196">
        <v>330</v>
      </c>
      <c r="P204" s="196">
        <v>250</v>
      </c>
      <c r="Q204" s="196">
        <v>365</v>
      </c>
      <c r="R204" s="196">
        <v>150</v>
      </c>
      <c r="S204" s="196">
        <v>1135</v>
      </c>
      <c r="T204" s="197">
        <v>4280</v>
      </c>
      <c r="U204" s="122">
        <v>15</v>
      </c>
      <c r="V204" s="128">
        <v>15</v>
      </c>
      <c r="W204" s="128">
        <v>100</v>
      </c>
      <c r="X204" s="128">
        <v>60</v>
      </c>
      <c r="Y204" s="128">
        <v>3645</v>
      </c>
      <c r="Z204" s="128">
        <v>445</v>
      </c>
      <c r="AA204" s="128">
        <v>525</v>
      </c>
      <c r="AB204" s="128" t="s">
        <v>355</v>
      </c>
      <c r="AC204" s="129">
        <v>600600</v>
      </c>
      <c r="AD204" s="130">
        <v>345000</v>
      </c>
      <c r="AE204" s="131">
        <v>241500</v>
      </c>
    </row>
    <row r="205" spans="1:31" ht="15" customHeight="1">
      <c r="A205" s="117" t="s">
        <v>201</v>
      </c>
      <c r="B205" s="117" t="s">
        <v>580</v>
      </c>
      <c r="C205" s="118" t="s">
        <v>107</v>
      </c>
      <c r="D205" s="119" t="s">
        <v>360</v>
      </c>
      <c r="E205" s="120">
        <v>103059</v>
      </c>
      <c r="F205" s="121">
        <v>0.81917032962665626</v>
      </c>
      <c r="G205" s="195">
        <v>1820</v>
      </c>
      <c r="H205" s="123">
        <v>2.7668825443157286E-2</v>
      </c>
      <c r="I205" s="124">
        <v>0.76500452048125733</v>
      </c>
      <c r="J205" s="197">
        <v>44</v>
      </c>
      <c r="K205" s="195">
        <v>30</v>
      </c>
      <c r="L205" s="196">
        <v>890</v>
      </c>
      <c r="M205" s="196">
        <v>820</v>
      </c>
      <c r="N205" s="196">
        <v>490</v>
      </c>
      <c r="O205" s="196">
        <v>390</v>
      </c>
      <c r="P205" s="196">
        <v>360</v>
      </c>
      <c r="Q205" s="196">
        <v>325</v>
      </c>
      <c r="R205" s="196">
        <v>355</v>
      </c>
      <c r="S205" s="196">
        <v>1125</v>
      </c>
      <c r="T205" s="197">
        <v>4785</v>
      </c>
      <c r="U205" s="122">
        <v>15</v>
      </c>
      <c r="V205" s="128">
        <v>10</v>
      </c>
      <c r="W205" s="128">
        <v>115</v>
      </c>
      <c r="X205" s="128">
        <v>80</v>
      </c>
      <c r="Y205" s="128">
        <v>4180</v>
      </c>
      <c r="Z205" s="128">
        <v>740</v>
      </c>
      <c r="AA205" s="128">
        <v>480</v>
      </c>
      <c r="AB205" s="128" t="s">
        <v>355</v>
      </c>
      <c r="AC205" s="129">
        <v>394400</v>
      </c>
      <c r="AD205" s="130">
        <v>266900</v>
      </c>
      <c r="AE205" s="131">
        <v>180400</v>
      </c>
    </row>
    <row r="206" spans="1:31">
      <c r="A206" s="117" t="s">
        <v>202</v>
      </c>
      <c r="B206" s="117" t="s">
        <v>581</v>
      </c>
      <c r="C206" s="118" t="s">
        <v>107</v>
      </c>
      <c r="D206" s="119" t="s">
        <v>360</v>
      </c>
      <c r="E206" s="120">
        <v>125950</v>
      </c>
      <c r="F206" s="121">
        <v>0.90772812119377599</v>
      </c>
      <c r="G206" s="195">
        <v>1430</v>
      </c>
      <c r="H206" s="123">
        <v>1.779576587795766E-2</v>
      </c>
      <c r="I206" s="124">
        <v>0.70059378194305666</v>
      </c>
      <c r="J206" s="197">
        <v>61</v>
      </c>
      <c r="K206" s="195">
        <v>30</v>
      </c>
      <c r="L206" s="196">
        <v>1080</v>
      </c>
      <c r="M206" s="196">
        <v>1730</v>
      </c>
      <c r="N206" s="196">
        <v>620</v>
      </c>
      <c r="O206" s="196">
        <v>565</v>
      </c>
      <c r="P206" s="196">
        <v>585</v>
      </c>
      <c r="Q206" s="196">
        <v>630</v>
      </c>
      <c r="R206" s="196">
        <v>230</v>
      </c>
      <c r="S206" s="196">
        <v>1735</v>
      </c>
      <c r="T206" s="197">
        <v>7195</v>
      </c>
      <c r="U206" s="122">
        <v>20</v>
      </c>
      <c r="V206" s="128">
        <v>15</v>
      </c>
      <c r="W206" s="128">
        <v>165</v>
      </c>
      <c r="X206" s="128">
        <v>115</v>
      </c>
      <c r="Y206" s="128">
        <v>6245</v>
      </c>
      <c r="Z206" s="128">
        <v>935</v>
      </c>
      <c r="AA206" s="128">
        <v>770</v>
      </c>
      <c r="AB206" s="128" t="s">
        <v>355</v>
      </c>
      <c r="AC206" s="129">
        <v>787200</v>
      </c>
      <c r="AD206" s="130">
        <v>463600</v>
      </c>
      <c r="AE206" s="131">
        <v>306800</v>
      </c>
    </row>
    <row r="207" spans="1:31" ht="15" customHeight="1">
      <c r="A207" s="117" t="s">
        <v>203</v>
      </c>
      <c r="B207" s="117" t="s">
        <v>582</v>
      </c>
      <c r="C207" s="118" t="s">
        <v>107</v>
      </c>
      <c r="D207" s="119" t="s">
        <v>361</v>
      </c>
      <c r="E207" s="120">
        <v>81766</v>
      </c>
      <c r="F207" s="121">
        <v>1</v>
      </c>
      <c r="G207" s="195">
        <v>2255</v>
      </c>
      <c r="H207" s="123">
        <v>4.2050841763410354E-2</v>
      </c>
      <c r="I207" s="124">
        <v>0.72985436087980626</v>
      </c>
      <c r="J207" s="197">
        <v>22</v>
      </c>
      <c r="K207" s="195" t="s">
        <v>355</v>
      </c>
      <c r="L207" s="196">
        <v>550</v>
      </c>
      <c r="M207" s="196">
        <v>355</v>
      </c>
      <c r="N207" s="196">
        <v>385</v>
      </c>
      <c r="O207" s="196">
        <v>260</v>
      </c>
      <c r="P207" s="196">
        <v>245</v>
      </c>
      <c r="Q207" s="196">
        <v>215</v>
      </c>
      <c r="R207" s="196">
        <v>150</v>
      </c>
      <c r="S207" s="196">
        <v>765</v>
      </c>
      <c r="T207" s="197">
        <v>2925</v>
      </c>
      <c r="U207" s="122">
        <v>20</v>
      </c>
      <c r="V207" s="128">
        <v>20</v>
      </c>
      <c r="W207" s="128">
        <v>120</v>
      </c>
      <c r="X207" s="128">
        <v>105</v>
      </c>
      <c r="Y207" s="128">
        <v>2340</v>
      </c>
      <c r="Z207" s="128">
        <v>590</v>
      </c>
      <c r="AA207" s="128">
        <v>445</v>
      </c>
      <c r="AB207" s="128" t="s">
        <v>355</v>
      </c>
      <c r="AC207" s="129">
        <v>331900</v>
      </c>
      <c r="AD207" s="130">
        <v>221700</v>
      </c>
      <c r="AE207" s="131">
        <v>156900</v>
      </c>
    </row>
    <row r="208" spans="1:31">
      <c r="A208" s="117" t="s">
        <v>204</v>
      </c>
      <c r="B208" s="117" t="s">
        <v>583</v>
      </c>
      <c r="C208" s="118" t="s">
        <v>107</v>
      </c>
      <c r="D208" s="119" t="s">
        <v>363</v>
      </c>
      <c r="E208" s="120">
        <v>82603</v>
      </c>
      <c r="F208" s="121">
        <v>0.92883326586605497</v>
      </c>
      <c r="G208" s="195">
        <v>1065</v>
      </c>
      <c r="H208" s="123">
        <v>2.0386636492654674E-2</v>
      </c>
      <c r="I208" s="124">
        <v>0.89411406612639355</v>
      </c>
      <c r="J208" s="197">
        <v>47</v>
      </c>
      <c r="K208" s="195">
        <v>15</v>
      </c>
      <c r="L208" s="196">
        <v>650</v>
      </c>
      <c r="M208" s="196">
        <v>795</v>
      </c>
      <c r="N208" s="196">
        <v>555</v>
      </c>
      <c r="O208" s="196">
        <v>315</v>
      </c>
      <c r="P208" s="196">
        <v>295</v>
      </c>
      <c r="Q208" s="196">
        <v>325</v>
      </c>
      <c r="R208" s="196">
        <v>150</v>
      </c>
      <c r="S208" s="196">
        <v>1000</v>
      </c>
      <c r="T208" s="197">
        <v>4095</v>
      </c>
      <c r="U208" s="122">
        <v>10</v>
      </c>
      <c r="V208" s="128">
        <v>5</v>
      </c>
      <c r="W208" s="128">
        <v>75</v>
      </c>
      <c r="X208" s="128">
        <v>55</v>
      </c>
      <c r="Y208" s="128">
        <v>3490</v>
      </c>
      <c r="Z208" s="128">
        <v>410</v>
      </c>
      <c r="AA208" s="128">
        <v>520</v>
      </c>
      <c r="AB208" s="128" t="s">
        <v>355</v>
      </c>
      <c r="AC208" s="129">
        <v>729100</v>
      </c>
      <c r="AD208" s="130">
        <v>362900</v>
      </c>
      <c r="AE208" s="131">
        <v>247900</v>
      </c>
    </row>
    <row r="209" spans="1:31" ht="15" customHeight="1">
      <c r="A209" s="117" t="s">
        <v>205</v>
      </c>
      <c r="B209" s="117" t="s">
        <v>584</v>
      </c>
      <c r="C209" s="118" t="s">
        <v>107</v>
      </c>
      <c r="D209" s="119" t="s">
        <v>363</v>
      </c>
      <c r="E209" s="120">
        <v>86003</v>
      </c>
      <c r="F209" s="121">
        <v>1</v>
      </c>
      <c r="G209" s="195">
        <v>1845</v>
      </c>
      <c r="H209" s="123">
        <v>3.1914525777116974E-2</v>
      </c>
      <c r="I209" s="124">
        <v>0.90865821470295527</v>
      </c>
      <c r="J209" s="197">
        <v>42</v>
      </c>
      <c r="K209" s="195" t="s">
        <v>355</v>
      </c>
      <c r="L209" s="196">
        <v>945</v>
      </c>
      <c r="M209" s="196">
        <v>660</v>
      </c>
      <c r="N209" s="196">
        <v>380</v>
      </c>
      <c r="O209" s="196">
        <v>350</v>
      </c>
      <c r="P209" s="196">
        <v>300</v>
      </c>
      <c r="Q209" s="196">
        <v>360</v>
      </c>
      <c r="R209" s="196">
        <v>210</v>
      </c>
      <c r="S209" s="196">
        <v>1000</v>
      </c>
      <c r="T209" s="197">
        <v>4215</v>
      </c>
      <c r="U209" s="122">
        <v>30</v>
      </c>
      <c r="V209" s="128">
        <v>25</v>
      </c>
      <c r="W209" s="128">
        <v>140</v>
      </c>
      <c r="X209" s="128">
        <v>100</v>
      </c>
      <c r="Y209" s="128">
        <v>3695</v>
      </c>
      <c r="Z209" s="128">
        <v>815</v>
      </c>
      <c r="AA209" s="128">
        <v>355</v>
      </c>
      <c r="AB209" s="128" t="s">
        <v>355</v>
      </c>
      <c r="AC209" s="129">
        <v>562100</v>
      </c>
      <c r="AD209" s="130">
        <v>308100</v>
      </c>
      <c r="AE209" s="131">
        <v>217300</v>
      </c>
    </row>
    <row r="210" spans="1:31">
      <c r="A210" s="117" t="s">
        <v>206</v>
      </c>
      <c r="B210" s="117" t="s">
        <v>585</v>
      </c>
      <c r="C210" s="118" t="s">
        <v>107</v>
      </c>
      <c r="D210" s="119" t="s">
        <v>361</v>
      </c>
      <c r="E210" s="120">
        <v>102712</v>
      </c>
      <c r="F210" s="121">
        <v>0.89808337996642418</v>
      </c>
      <c r="G210" s="195">
        <v>1730</v>
      </c>
      <c r="H210" s="123">
        <v>2.4780359164719878E-2</v>
      </c>
      <c r="I210" s="124">
        <v>0.92398836861700684</v>
      </c>
      <c r="J210" s="197">
        <v>34</v>
      </c>
      <c r="K210" s="195">
        <v>20</v>
      </c>
      <c r="L210" s="196">
        <v>765</v>
      </c>
      <c r="M210" s="196">
        <v>655</v>
      </c>
      <c r="N210" s="196">
        <v>415</v>
      </c>
      <c r="O210" s="196">
        <v>330</v>
      </c>
      <c r="P210" s="196">
        <v>355</v>
      </c>
      <c r="Q210" s="196">
        <v>310</v>
      </c>
      <c r="R210" s="196">
        <v>205</v>
      </c>
      <c r="S210" s="196">
        <v>950</v>
      </c>
      <c r="T210" s="197">
        <v>4005</v>
      </c>
      <c r="U210" s="122">
        <v>45</v>
      </c>
      <c r="V210" s="128">
        <v>35</v>
      </c>
      <c r="W210" s="128">
        <v>145</v>
      </c>
      <c r="X210" s="128">
        <v>105</v>
      </c>
      <c r="Y210" s="128">
        <v>3390</v>
      </c>
      <c r="Z210" s="128">
        <v>725</v>
      </c>
      <c r="AA210" s="128">
        <v>425</v>
      </c>
      <c r="AB210" s="128" t="s">
        <v>355</v>
      </c>
      <c r="AC210" s="129">
        <v>534600</v>
      </c>
      <c r="AD210" s="130">
        <v>296700</v>
      </c>
      <c r="AE210" s="131">
        <v>208200</v>
      </c>
    </row>
    <row r="211" spans="1:31" ht="15" customHeight="1">
      <c r="A211" s="117" t="s">
        <v>207</v>
      </c>
      <c r="B211" s="117" t="s">
        <v>586</v>
      </c>
      <c r="C211" s="118" t="s">
        <v>112</v>
      </c>
      <c r="D211" s="119" t="s">
        <v>360</v>
      </c>
      <c r="E211" s="120">
        <v>72091</v>
      </c>
      <c r="F211" s="121">
        <v>0.62398622038724871</v>
      </c>
      <c r="G211" s="195">
        <v>1580</v>
      </c>
      <c r="H211" s="123">
        <v>3.4369422315092941E-2</v>
      </c>
      <c r="I211" s="124">
        <v>0.57454754380925022</v>
      </c>
      <c r="J211" s="197">
        <v>18</v>
      </c>
      <c r="K211" s="195">
        <v>10</v>
      </c>
      <c r="L211" s="196">
        <v>705</v>
      </c>
      <c r="M211" s="196">
        <v>360</v>
      </c>
      <c r="N211" s="196">
        <v>320</v>
      </c>
      <c r="O211" s="196">
        <v>225</v>
      </c>
      <c r="P211" s="196">
        <v>280</v>
      </c>
      <c r="Q211" s="196">
        <v>240</v>
      </c>
      <c r="R211" s="196">
        <v>165</v>
      </c>
      <c r="S211" s="196">
        <v>525</v>
      </c>
      <c r="T211" s="197">
        <v>2830</v>
      </c>
      <c r="U211" s="122">
        <v>20</v>
      </c>
      <c r="V211" s="128">
        <v>15</v>
      </c>
      <c r="W211" s="128">
        <v>115</v>
      </c>
      <c r="X211" s="128">
        <v>90</v>
      </c>
      <c r="Y211" s="128">
        <v>2435</v>
      </c>
      <c r="Z211" s="128">
        <v>695</v>
      </c>
      <c r="AA211" s="128">
        <v>260</v>
      </c>
      <c r="AB211" s="128" t="s">
        <v>355</v>
      </c>
      <c r="AC211" s="129">
        <v>258700</v>
      </c>
      <c r="AD211" s="130">
        <v>179100</v>
      </c>
      <c r="AE211" s="131">
        <v>144200</v>
      </c>
    </row>
    <row r="212" spans="1:31">
      <c r="A212" s="117" t="s">
        <v>208</v>
      </c>
      <c r="B212" s="117" t="s">
        <v>587</v>
      </c>
      <c r="C212" s="118" t="s">
        <v>112</v>
      </c>
      <c r="D212" s="119" t="s">
        <v>361</v>
      </c>
      <c r="E212" s="120">
        <v>127582</v>
      </c>
      <c r="F212" s="121">
        <v>0.83284047810221362</v>
      </c>
      <c r="G212" s="195">
        <v>2080</v>
      </c>
      <c r="H212" s="123">
        <v>2.46081041112097E-2</v>
      </c>
      <c r="I212" s="124">
        <v>1.0156360716141528</v>
      </c>
      <c r="J212" s="197">
        <v>43</v>
      </c>
      <c r="K212" s="195">
        <v>45</v>
      </c>
      <c r="L212" s="196">
        <v>1035</v>
      </c>
      <c r="M212" s="196">
        <v>615</v>
      </c>
      <c r="N212" s="196">
        <v>440</v>
      </c>
      <c r="O212" s="196">
        <v>540</v>
      </c>
      <c r="P212" s="196">
        <v>530</v>
      </c>
      <c r="Q212" s="196">
        <v>295</v>
      </c>
      <c r="R212" s="196">
        <v>160</v>
      </c>
      <c r="S212" s="196">
        <v>780</v>
      </c>
      <c r="T212" s="197">
        <v>4440</v>
      </c>
      <c r="U212" s="122">
        <v>25</v>
      </c>
      <c r="V212" s="128">
        <v>20</v>
      </c>
      <c r="W212" s="128">
        <v>130</v>
      </c>
      <c r="X212" s="128">
        <v>100</v>
      </c>
      <c r="Y212" s="128">
        <v>3770</v>
      </c>
      <c r="Z212" s="128">
        <v>1025</v>
      </c>
      <c r="AA212" s="128">
        <v>515</v>
      </c>
      <c r="AB212" s="128" t="s">
        <v>355</v>
      </c>
      <c r="AC212" s="129">
        <v>283400</v>
      </c>
      <c r="AD212" s="130">
        <v>207200</v>
      </c>
      <c r="AE212" s="131">
        <v>194300</v>
      </c>
    </row>
    <row r="213" spans="1:31">
      <c r="A213" s="117" t="s">
        <v>209</v>
      </c>
      <c r="B213" s="117" t="s">
        <v>588</v>
      </c>
      <c r="C213" s="118" t="s">
        <v>112</v>
      </c>
      <c r="D213" s="119" t="s">
        <v>363</v>
      </c>
      <c r="E213" s="120">
        <v>84337</v>
      </c>
      <c r="F213" s="121">
        <v>0.8919359103167469</v>
      </c>
      <c r="G213" s="195">
        <v>1705</v>
      </c>
      <c r="H213" s="123">
        <v>3.0679262258209626E-2</v>
      </c>
      <c r="I213" s="124">
        <v>1.1232799775344005</v>
      </c>
      <c r="J213" s="197">
        <v>40</v>
      </c>
      <c r="K213" s="195">
        <v>10</v>
      </c>
      <c r="L213" s="196">
        <v>860</v>
      </c>
      <c r="M213" s="196">
        <v>380</v>
      </c>
      <c r="N213" s="196">
        <v>520</v>
      </c>
      <c r="O213" s="196">
        <v>285</v>
      </c>
      <c r="P213" s="196">
        <v>285</v>
      </c>
      <c r="Q213" s="196">
        <v>280</v>
      </c>
      <c r="R213" s="196">
        <v>185</v>
      </c>
      <c r="S213" s="196">
        <v>680</v>
      </c>
      <c r="T213" s="197">
        <v>3495</v>
      </c>
      <c r="U213" s="122">
        <v>20</v>
      </c>
      <c r="V213" s="128">
        <v>15</v>
      </c>
      <c r="W213" s="128">
        <v>170</v>
      </c>
      <c r="X213" s="128">
        <v>130</v>
      </c>
      <c r="Y213" s="128">
        <v>3010</v>
      </c>
      <c r="Z213" s="128">
        <v>820</v>
      </c>
      <c r="AA213" s="128">
        <v>295</v>
      </c>
      <c r="AB213" s="128" t="s">
        <v>355</v>
      </c>
      <c r="AC213" s="129">
        <v>420400</v>
      </c>
      <c r="AD213" s="130">
        <v>236200</v>
      </c>
      <c r="AE213" s="131">
        <v>177300</v>
      </c>
    </row>
    <row r="214" spans="1:31" ht="15" customHeight="1">
      <c r="A214" s="117" t="s">
        <v>210</v>
      </c>
      <c r="B214" s="117" t="s">
        <v>589</v>
      </c>
      <c r="C214" s="118" t="s">
        <v>112</v>
      </c>
      <c r="D214" s="119" t="s">
        <v>362</v>
      </c>
      <c r="E214" s="120">
        <v>73032</v>
      </c>
      <c r="F214" s="121">
        <v>0.68298248403175876</v>
      </c>
      <c r="G214" s="195">
        <v>2195</v>
      </c>
      <c r="H214" s="123">
        <v>4.9150567035725491E-2</v>
      </c>
      <c r="I214" s="124" t="s">
        <v>355</v>
      </c>
      <c r="J214" s="197" t="s">
        <v>355</v>
      </c>
      <c r="K214" s="195">
        <v>25</v>
      </c>
      <c r="L214" s="196">
        <v>440</v>
      </c>
      <c r="M214" s="196">
        <v>190</v>
      </c>
      <c r="N214" s="196">
        <v>230</v>
      </c>
      <c r="O214" s="196">
        <v>265</v>
      </c>
      <c r="P214" s="196">
        <v>325</v>
      </c>
      <c r="Q214" s="196">
        <v>120</v>
      </c>
      <c r="R214" s="196">
        <v>75</v>
      </c>
      <c r="S214" s="196">
        <v>390</v>
      </c>
      <c r="T214" s="197">
        <v>2060</v>
      </c>
      <c r="U214" s="122">
        <v>5</v>
      </c>
      <c r="V214" s="128" t="s">
        <v>355</v>
      </c>
      <c r="W214" s="128">
        <v>70</v>
      </c>
      <c r="X214" s="128">
        <v>55</v>
      </c>
      <c r="Y214" s="128">
        <v>1740</v>
      </c>
      <c r="Z214" s="128">
        <v>535</v>
      </c>
      <c r="AA214" s="128">
        <v>240</v>
      </c>
      <c r="AB214" s="128" t="s">
        <v>355</v>
      </c>
      <c r="AC214" s="129">
        <v>255200</v>
      </c>
      <c r="AD214" s="130">
        <v>173000</v>
      </c>
      <c r="AE214" s="131">
        <v>136700</v>
      </c>
    </row>
    <row r="215" spans="1:31">
      <c r="A215" s="117" t="s">
        <v>211</v>
      </c>
      <c r="B215" s="117" t="s">
        <v>590</v>
      </c>
      <c r="C215" s="118" t="s">
        <v>112</v>
      </c>
      <c r="D215" s="119" t="s">
        <v>363</v>
      </c>
      <c r="E215" s="120">
        <v>80736</v>
      </c>
      <c r="F215" s="121">
        <v>0.81100139626924894</v>
      </c>
      <c r="G215" s="195">
        <v>2445</v>
      </c>
      <c r="H215" s="123">
        <v>4.7123446082682853E-2</v>
      </c>
      <c r="I215" s="124">
        <v>0.73940190601380218</v>
      </c>
      <c r="J215" s="197">
        <v>18</v>
      </c>
      <c r="K215" s="195">
        <v>5</v>
      </c>
      <c r="L215" s="196">
        <v>475</v>
      </c>
      <c r="M215" s="196">
        <v>285</v>
      </c>
      <c r="N215" s="196">
        <v>390</v>
      </c>
      <c r="O215" s="196">
        <v>215</v>
      </c>
      <c r="P215" s="196">
        <v>240</v>
      </c>
      <c r="Q215" s="196">
        <v>185</v>
      </c>
      <c r="R215" s="196">
        <v>130</v>
      </c>
      <c r="S215" s="196">
        <v>475</v>
      </c>
      <c r="T215" s="197">
        <v>2395</v>
      </c>
      <c r="U215" s="122">
        <v>10</v>
      </c>
      <c r="V215" s="128">
        <v>10</v>
      </c>
      <c r="W215" s="128">
        <v>75</v>
      </c>
      <c r="X215" s="128">
        <v>55</v>
      </c>
      <c r="Y215" s="128">
        <v>2085</v>
      </c>
      <c r="Z215" s="128">
        <v>395</v>
      </c>
      <c r="AA215" s="128">
        <v>225</v>
      </c>
      <c r="AB215" s="128" t="s">
        <v>355</v>
      </c>
      <c r="AC215" s="129">
        <v>320300</v>
      </c>
      <c r="AD215" s="130">
        <v>208000</v>
      </c>
      <c r="AE215" s="131">
        <v>156600</v>
      </c>
    </row>
    <row r="216" spans="1:31" ht="15" customHeight="1">
      <c r="A216" s="117" t="s">
        <v>212</v>
      </c>
      <c r="B216" s="117" t="s">
        <v>591</v>
      </c>
      <c r="C216" s="118" t="s">
        <v>112</v>
      </c>
      <c r="D216" s="119" t="s">
        <v>360</v>
      </c>
      <c r="E216" s="120">
        <v>105446</v>
      </c>
      <c r="F216" s="121">
        <v>0.70379912430585223</v>
      </c>
      <c r="G216" s="195">
        <v>2125</v>
      </c>
      <c r="H216" s="123">
        <v>3.1115989754848153E-2</v>
      </c>
      <c r="I216" s="124">
        <v>1.0845736702434523</v>
      </c>
      <c r="J216" s="197">
        <v>47</v>
      </c>
      <c r="K216" s="195">
        <v>15</v>
      </c>
      <c r="L216" s="196">
        <v>775</v>
      </c>
      <c r="M216" s="196">
        <v>630</v>
      </c>
      <c r="N216" s="196">
        <v>590</v>
      </c>
      <c r="O216" s="196">
        <v>325</v>
      </c>
      <c r="P216" s="196">
        <v>480</v>
      </c>
      <c r="Q216" s="196">
        <v>315</v>
      </c>
      <c r="R216" s="196">
        <v>170</v>
      </c>
      <c r="S216" s="196">
        <v>810</v>
      </c>
      <c r="T216" s="197">
        <v>4105</v>
      </c>
      <c r="U216" s="122">
        <v>20</v>
      </c>
      <c r="V216" s="128">
        <v>20</v>
      </c>
      <c r="W216" s="128">
        <v>150</v>
      </c>
      <c r="X216" s="128">
        <v>120</v>
      </c>
      <c r="Y216" s="128">
        <v>3505</v>
      </c>
      <c r="Z216" s="128">
        <v>895</v>
      </c>
      <c r="AA216" s="128">
        <v>430</v>
      </c>
      <c r="AB216" s="128" t="s">
        <v>355</v>
      </c>
      <c r="AC216" s="129">
        <v>336400</v>
      </c>
      <c r="AD216" s="130">
        <v>219000</v>
      </c>
      <c r="AE216" s="131">
        <v>159700</v>
      </c>
    </row>
    <row r="217" spans="1:31">
      <c r="A217" s="117" t="s">
        <v>213</v>
      </c>
      <c r="B217" s="117" t="s">
        <v>592</v>
      </c>
      <c r="C217" s="118" t="s">
        <v>112</v>
      </c>
      <c r="D217" s="119" t="s">
        <v>362</v>
      </c>
      <c r="E217" s="120">
        <v>63013</v>
      </c>
      <c r="F217" s="121">
        <v>0.55232410353502148</v>
      </c>
      <c r="G217" s="195">
        <v>720</v>
      </c>
      <c r="H217" s="123">
        <v>1.8515185023272557E-2</v>
      </c>
      <c r="I217" s="124">
        <v>0.56458189574054329</v>
      </c>
      <c r="J217" s="197">
        <v>18</v>
      </c>
      <c r="K217" s="195">
        <v>10</v>
      </c>
      <c r="L217" s="196">
        <v>475</v>
      </c>
      <c r="M217" s="196">
        <v>535</v>
      </c>
      <c r="N217" s="196">
        <v>345</v>
      </c>
      <c r="O217" s="196">
        <v>195</v>
      </c>
      <c r="P217" s="196">
        <v>235</v>
      </c>
      <c r="Q217" s="196">
        <v>225</v>
      </c>
      <c r="R217" s="196">
        <v>115</v>
      </c>
      <c r="S217" s="196">
        <v>700</v>
      </c>
      <c r="T217" s="197">
        <v>2840</v>
      </c>
      <c r="U217" s="122">
        <v>10</v>
      </c>
      <c r="V217" s="128">
        <v>5</v>
      </c>
      <c r="W217" s="128">
        <v>65</v>
      </c>
      <c r="X217" s="128">
        <v>45</v>
      </c>
      <c r="Y217" s="128">
        <v>2470</v>
      </c>
      <c r="Z217" s="128">
        <v>405</v>
      </c>
      <c r="AA217" s="128">
        <v>300</v>
      </c>
      <c r="AB217" s="128" t="s">
        <v>355</v>
      </c>
      <c r="AC217" s="129">
        <v>689200</v>
      </c>
      <c r="AD217" s="130">
        <v>340400</v>
      </c>
      <c r="AE217" s="131">
        <v>245700</v>
      </c>
    </row>
    <row r="218" spans="1:31" ht="15" customHeight="1">
      <c r="A218" s="117" t="s">
        <v>214</v>
      </c>
      <c r="B218" s="117" t="s">
        <v>593</v>
      </c>
      <c r="C218" s="118" t="s">
        <v>112</v>
      </c>
      <c r="D218" s="119" t="s">
        <v>360</v>
      </c>
      <c r="E218" s="120">
        <v>62727</v>
      </c>
      <c r="F218" s="121">
        <v>0.61982589104850738</v>
      </c>
      <c r="G218" s="195">
        <v>2110</v>
      </c>
      <c r="H218" s="123">
        <v>5.4831168831168828E-2</v>
      </c>
      <c r="I218" s="124">
        <v>0.42961477874838894</v>
      </c>
      <c r="J218" s="197">
        <v>18</v>
      </c>
      <c r="K218" s="195">
        <v>15</v>
      </c>
      <c r="L218" s="196">
        <v>490</v>
      </c>
      <c r="M218" s="196">
        <v>270</v>
      </c>
      <c r="N218" s="196">
        <v>270</v>
      </c>
      <c r="O218" s="196">
        <v>305</v>
      </c>
      <c r="P218" s="196">
        <v>305</v>
      </c>
      <c r="Q218" s="196">
        <v>170</v>
      </c>
      <c r="R218" s="196">
        <v>80</v>
      </c>
      <c r="S218" s="196">
        <v>410</v>
      </c>
      <c r="T218" s="197">
        <v>2325</v>
      </c>
      <c r="U218" s="122">
        <v>15</v>
      </c>
      <c r="V218" s="128">
        <v>15</v>
      </c>
      <c r="W218" s="128">
        <v>80</v>
      </c>
      <c r="X218" s="128">
        <v>70</v>
      </c>
      <c r="Y218" s="128">
        <v>1970</v>
      </c>
      <c r="Z218" s="128">
        <v>560</v>
      </c>
      <c r="AA218" s="128">
        <v>255</v>
      </c>
      <c r="AB218" s="128" t="s">
        <v>355</v>
      </c>
      <c r="AC218" s="129">
        <v>337300</v>
      </c>
      <c r="AD218" s="130">
        <v>195500</v>
      </c>
      <c r="AE218" s="131">
        <v>149600</v>
      </c>
    </row>
    <row r="219" spans="1:31">
      <c r="A219" s="117" t="s">
        <v>215</v>
      </c>
      <c r="B219" s="117" t="s">
        <v>594</v>
      </c>
      <c r="C219" s="118" t="s">
        <v>112</v>
      </c>
      <c r="D219" s="119" t="s">
        <v>360</v>
      </c>
      <c r="E219" s="120">
        <v>96664</v>
      </c>
      <c r="F219" s="121">
        <v>0.72441676596446258</v>
      </c>
      <c r="G219" s="195">
        <v>2870</v>
      </c>
      <c r="H219" s="123">
        <v>4.7245651027938852E-2</v>
      </c>
      <c r="I219" s="124">
        <v>0.67421790722761599</v>
      </c>
      <c r="J219" s="197">
        <v>15</v>
      </c>
      <c r="K219" s="195">
        <v>25</v>
      </c>
      <c r="L219" s="196">
        <v>615</v>
      </c>
      <c r="M219" s="196">
        <v>280</v>
      </c>
      <c r="N219" s="196">
        <v>495</v>
      </c>
      <c r="O219" s="196">
        <v>305</v>
      </c>
      <c r="P219" s="196">
        <v>300</v>
      </c>
      <c r="Q219" s="196">
        <v>190</v>
      </c>
      <c r="R219" s="196">
        <v>240</v>
      </c>
      <c r="S219" s="196">
        <v>575</v>
      </c>
      <c r="T219" s="197">
        <v>3025</v>
      </c>
      <c r="U219" s="122">
        <v>15</v>
      </c>
      <c r="V219" s="128">
        <v>10</v>
      </c>
      <c r="W219" s="128">
        <v>120</v>
      </c>
      <c r="X219" s="128">
        <v>85</v>
      </c>
      <c r="Y219" s="128">
        <v>2515</v>
      </c>
      <c r="Z219" s="128">
        <v>610</v>
      </c>
      <c r="AA219" s="128">
        <v>375</v>
      </c>
      <c r="AB219" s="128" t="s">
        <v>355</v>
      </c>
      <c r="AC219" s="129">
        <v>234200</v>
      </c>
      <c r="AD219" s="130">
        <v>165500</v>
      </c>
      <c r="AE219" s="131">
        <v>135400</v>
      </c>
    </row>
    <row r="220" spans="1:31" ht="15" customHeight="1">
      <c r="A220" s="117" t="s">
        <v>216</v>
      </c>
      <c r="B220" s="117" t="s">
        <v>595</v>
      </c>
      <c r="C220" s="118" t="s">
        <v>112</v>
      </c>
      <c r="D220" s="119" t="s">
        <v>361</v>
      </c>
      <c r="E220" s="120">
        <v>123520</v>
      </c>
      <c r="F220" s="121">
        <v>0.9345610544076145</v>
      </c>
      <c r="G220" s="195">
        <v>4845</v>
      </c>
      <c r="H220" s="123">
        <v>6.5553586166772648E-2</v>
      </c>
      <c r="I220" s="124">
        <v>0.80220431795193747</v>
      </c>
      <c r="J220" s="197">
        <v>23</v>
      </c>
      <c r="K220" s="195">
        <v>35</v>
      </c>
      <c r="L220" s="196">
        <v>800</v>
      </c>
      <c r="M220" s="196">
        <v>335</v>
      </c>
      <c r="N220" s="196">
        <v>455</v>
      </c>
      <c r="O220" s="196">
        <v>465</v>
      </c>
      <c r="P220" s="196">
        <v>460</v>
      </c>
      <c r="Q220" s="196">
        <v>225</v>
      </c>
      <c r="R220" s="196">
        <v>185</v>
      </c>
      <c r="S220" s="196">
        <v>575</v>
      </c>
      <c r="T220" s="197">
        <v>3540</v>
      </c>
      <c r="U220" s="122">
        <v>10</v>
      </c>
      <c r="V220" s="128">
        <v>5</v>
      </c>
      <c r="W220" s="128">
        <v>120</v>
      </c>
      <c r="X220" s="128">
        <v>90</v>
      </c>
      <c r="Y220" s="128">
        <v>3035</v>
      </c>
      <c r="Z220" s="128">
        <v>815</v>
      </c>
      <c r="AA220" s="128">
        <v>380</v>
      </c>
      <c r="AB220" s="128" t="s">
        <v>355</v>
      </c>
      <c r="AC220" s="129">
        <v>262000</v>
      </c>
      <c r="AD220" s="130">
        <v>169100</v>
      </c>
      <c r="AE220" s="131">
        <v>127200</v>
      </c>
    </row>
    <row r="221" spans="1:31">
      <c r="A221" s="117" t="s">
        <v>217</v>
      </c>
      <c r="B221" s="117" t="s">
        <v>596</v>
      </c>
      <c r="C221" s="118" t="s">
        <v>112</v>
      </c>
      <c r="D221" s="119" t="s">
        <v>362</v>
      </c>
      <c r="E221" s="120">
        <v>67622</v>
      </c>
      <c r="F221" s="121">
        <v>0.56936211774215273</v>
      </c>
      <c r="G221" s="195">
        <v>920</v>
      </c>
      <c r="H221" s="123">
        <v>2.1657583693113453E-2</v>
      </c>
      <c r="I221" s="124">
        <v>0.68576880646411642</v>
      </c>
      <c r="J221" s="197">
        <v>23</v>
      </c>
      <c r="K221" s="195">
        <v>25</v>
      </c>
      <c r="L221" s="196">
        <v>530</v>
      </c>
      <c r="M221" s="196">
        <v>480</v>
      </c>
      <c r="N221" s="196">
        <v>370</v>
      </c>
      <c r="O221" s="196">
        <v>215</v>
      </c>
      <c r="P221" s="196">
        <v>275</v>
      </c>
      <c r="Q221" s="196">
        <v>240</v>
      </c>
      <c r="R221" s="196">
        <v>155</v>
      </c>
      <c r="S221" s="196">
        <v>605</v>
      </c>
      <c r="T221" s="197">
        <v>2900</v>
      </c>
      <c r="U221" s="122">
        <v>10</v>
      </c>
      <c r="V221" s="128">
        <v>10</v>
      </c>
      <c r="W221" s="128">
        <v>105</v>
      </c>
      <c r="X221" s="128">
        <v>80</v>
      </c>
      <c r="Y221" s="128">
        <v>2455</v>
      </c>
      <c r="Z221" s="128">
        <v>545</v>
      </c>
      <c r="AA221" s="128">
        <v>325</v>
      </c>
      <c r="AB221" s="128" t="s">
        <v>355</v>
      </c>
      <c r="AC221" s="129">
        <v>410500</v>
      </c>
      <c r="AD221" s="130">
        <v>253700</v>
      </c>
      <c r="AE221" s="131">
        <v>192200</v>
      </c>
    </row>
    <row r="222" spans="1:31" ht="15" customHeight="1">
      <c r="A222" s="117" t="s">
        <v>218</v>
      </c>
      <c r="B222" s="117" t="s">
        <v>597</v>
      </c>
      <c r="C222" s="118" t="s">
        <v>112</v>
      </c>
      <c r="D222" s="119" t="s">
        <v>360</v>
      </c>
      <c r="E222" s="120">
        <v>64819</v>
      </c>
      <c r="F222" s="121">
        <v>0.59921607055365023</v>
      </c>
      <c r="G222" s="195">
        <v>670</v>
      </c>
      <c r="H222" s="123">
        <v>1.6514440878795358E-2</v>
      </c>
      <c r="I222" s="124">
        <v>0.54408060453400509</v>
      </c>
      <c r="J222" s="197">
        <v>27</v>
      </c>
      <c r="K222" s="195">
        <v>15</v>
      </c>
      <c r="L222" s="196">
        <v>830</v>
      </c>
      <c r="M222" s="196">
        <v>775</v>
      </c>
      <c r="N222" s="196">
        <v>325</v>
      </c>
      <c r="O222" s="196">
        <v>310</v>
      </c>
      <c r="P222" s="196">
        <v>325</v>
      </c>
      <c r="Q222" s="196">
        <v>295</v>
      </c>
      <c r="R222" s="196">
        <v>130</v>
      </c>
      <c r="S222" s="196">
        <v>850</v>
      </c>
      <c r="T222" s="197">
        <v>3860</v>
      </c>
      <c r="U222" s="122">
        <v>5</v>
      </c>
      <c r="V222" s="128">
        <v>5</v>
      </c>
      <c r="W222" s="128">
        <v>95</v>
      </c>
      <c r="X222" s="128">
        <v>70</v>
      </c>
      <c r="Y222" s="128">
        <v>3355</v>
      </c>
      <c r="Z222" s="128">
        <v>690</v>
      </c>
      <c r="AA222" s="128">
        <v>400</v>
      </c>
      <c r="AB222" s="128">
        <v>5</v>
      </c>
      <c r="AC222" s="129">
        <v>649900</v>
      </c>
      <c r="AD222" s="130">
        <v>327500</v>
      </c>
      <c r="AE222" s="131">
        <v>229200</v>
      </c>
    </row>
    <row r="223" spans="1:31">
      <c r="A223" s="117" t="s">
        <v>219</v>
      </c>
      <c r="B223" s="117" t="s">
        <v>598</v>
      </c>
      <c r="C223" s="118" t="s">
        <v>38</v>
      </c>
      <c r="D223" s="119" t="s">
        <v>361</v>
      </c>
      <c r="E223" s="120">
        <v>81346</v>
      </c>
      <c r="F223" s="121">
        <v>0.95363477567672128</v>
      </c>
      <c r="G223" s="195">
        <v>2645</v>
      </c>
      <c r="H223" s="123">
        <v>5.1598057760184085E-2</v>
      </c>
      <c r="I223" s="124">
        <v>0.82188564048373836</v>
      </c>
      <c r="J223" s="197">
        <v>14</v>
      </c>
      <c r="K223" s="195">
        <v>25</v>
      </c>
      <c r="L223" s="196">
        <v>635</v>
      </c>
      <c r="M223" s="196">
        <v>205</v>
      </c>
      <c r="N223" s="196">
        <v>270</v>
      </c>
      <c r="O223" s="196">
        <v>235</v>
      </c>
      <c r="P223" s="196">
        <v>320</v>
      </c>
      <c r="Q223" s="196">
        <v>160</v>
      </c>
      <c r="R223" s="196">
        <v>220</v>
      </c>
      <c r="S223" s="196">
        <v>425</v>
      </c>
      <c r="T223" s="197">
        <v>2495</v>
      </c>
      <c r="U223" s="122">
        <v>10</v>
      </c>
      <c r="V223" s="128">
        <v>10</v>
      </c>
      <c r="W223" s="128">
        <v>90</v>
      </c>
      <c r="X223" s="128">
        <v>60</v>
      </c>
      <c r="Y223" s="128">
        <v>2175</v>
      </c>
      <c r="Z223" s="128">
        <v>560</v>
      </c>
      <c r="AA223" s="128">
        <v>220</v>
      </c>
      <c r="AB223" s="128" t="s">
        <v>355</v>
      </c>
      <c r="AC223" s="129">
        <v>172800</v>
      </c>
      <c r="AD223" s="130">
        <v>115900</v>
      </c>
      <c r="AE223" s="131">
        <v>57900</v>
      </c>
    </row>
    <row r="224" spans="1:31" ht="15" customHeight="1">
      <c r="A224" s="117" t="s">
        <v>220</v>
      </c>
      <c r="B224" s="117" t="s">
        <v>599</v>
      </c>
      <c r="C224" s="118" t="s">
        <v>38</v>
      </c>
      <c r="D224" s="119" t="s">
        <v>360</v>
      </c>
      <c r="E224" s="120">
        <v>63881</v>
      </c>
      <c r="F224" s="121">
        <v>0.60589764018514303</v>
      </c>
      <c r="G224" s="195">
        <v>1395</v>
      </c>
      <c r="H224" s="123">
        <v>3.3554785287887544E-2</v>
      </c>
      <c r="I224" s="124">
        <v>0.98071265119320039</v>
      </c>
      <c r="J224" s="197">
        <v>21</v>
      </c>
      <c r="K224" s="195">
        <v>25</v>
      </c>
      <c r="L224" s="196">
        <v>510</v>
      </c>
      <c r="M224" s="196">
        <v>275</v>
      </c>
      <c r="N224" s="196">
        <v>230</v>
      </c>
      <c r="O224" s="196">
        <v>195</v>
      </c>
      <c r="P224" s="196">
        <v>250</v>
      </c>
      <c r="Q224" s="196">
        <v>160</v>
      </c>
      <c r="R224" s="196">
        <v>125</v>
      </c>
      <c r="S224" s="196">
        <v>460</v>
      </c>
      <c r="T224" s="197">
        <v>2230</v>
      </c>
      <c r="U224" s="122">
        <v>10</v>
      </c>
      <c r="V224" s="128">
        <v>5</v>
      </c>
      <c r="W224" s="128">
        <v>65</v>
      </c>
      <c r="X224" s="128">
        <v>50</v>
      </c>
      <c r="Y224" s="128">
        <v>1920</v>
      </c>
      <c r="Z224" s="128">
        <v>405</v>
      </c>
      <c r="AA224" s="128">
        <v>235</v>
      </c>
      <c r="AB224" s="128" t="s">
        <v>355</v>
      </c>
      <c r="AC224" s="129">
        <v>242800</v>
      </c>
      <c r="AD224" s="130">
        <v>141100</v>
      </c>
      <c r="AE224" s="131">
        <v>99000</v>
      </c>
    </row>
    <row r="225" spans="1:31">
      <c r="A225" s="117" t="s">
        <v>221</v>
      </c>
      <c r="B225" s="117" t="s">
        <v>600</v>
      </c>
      <c r="C225" s="118" t="s">
        <v>38</v>
      </c>
      <c r="D225" s="119" t="s">
        <v>360</v>
      </c>
      <c r="E225" s="120">
        <v>58534</v>
      </c>
      <c r="F225" s="121">
        <v>0.76425120772946864</v>
      </c>
      <c r="G225" s="195">
        <v>885</v>
      </c>
      <c r="H225" s="123">
        <v>2.5184974388161641E-2</v>
      </c>
      <c r="I225" s="124">
        <v>0.58408590555780204</v>
      </c>
      <c r="J225" s="197">
        <v>13</v>
      </c>
      <c r="K225" s="195">
        <v>25</v>
      </c>
      <c r="L225" s="196">
        <v>490</v>
      </c>
      <c r="M225" s="196">
        <v>345</v>
      </c>
      <c r="N225" s="196">
        <v>205</v>
      </c>
      <c r="O225" s="196">
        <v>250</v>
      </c>
      <c r="P225" s="196">
        <v>295</v>
      </c>
      <c r="Q225" s="196">
        <v>135</v>
      </c>
      <c r="R225" s="196">
        <v>105</v>
      </c>
      <c r="S225" s="196">
        <v>535</v>
      </c>
      <c r="T225" s="197">
        <v>2385</v>
      </c>
      <c r="U225" s="122">
        <v>10</v>
      </c>
      <c r="V225" s="128">
        <v>5</v>
      </c>
      <c r="W225" s="128">
        <v>60</v>
      </c>
      <c r="X225" s="128">
        <v>40</v>
      </c>
      <c r="Y225" s="128">
        <v>2110</v>
      </c>
      <c r="Z225" s="128">
        <v>420</v>
      </c>
      <c r="AA225" s="128">
        <v>205</v>
      </c>
      <c r="AB225" s="128" t="s">
        <v>355</v>
      </c>
      <c r="AC225" s="129">
        <v>264900</v>
      </c>
      <c r="AD225" s="130">
        <v>172600</v>
      </c>
      <c r="AE225" s="131">
        <v>140900</v>
      </c>
    </row>
    <row r="226" spans="1:31" ht="15" customHeight="1">
      <c r="A226" s="117" t="s">
        <v>222</v>
      </c>
      <c r="B226" s="117" t="s">
        <v>601</v>
      </c>
      <c r="C226" s="118" t="s">
        <v>38</v>
      </c>
      <c r="D226" s="119" t="s">
        <v>361</v>
      </c>
      <c r="E226" s="120">
        <v>74177</v>
      </c>
      <c r="F226" s="121">
        <v>0.91438820541899857</v>
      </c>
      <c r="G226" s="195">
        <v>1805</v>
      </c>
      <c r="H226" s="123">
        <v>3.8813865473937725E-2</v>
      </c>
      <c r="I226" s="124">
        <v>0.97898446677979367</v>
      </c>
      <c r="J226" s="197">
        <v>15</v>
      </c>
      <c r="K226" s="195">
        <v>25</v>
      </c>
      <c r="L226" s="196">
        <v>535</v>
      </c>
      <c r="M226" s="196">
        <v>165</v>
      </c>
      <c r="N226" s="196">
        <v>245</v>
      </c>
      <c r="O226" s="196">
        <v>205</v>
      </c>
      <c r="P226" s="196">
        <v>300</v>
      </c>
      <c r="Q226" s="196">
        <v>115</v>
      </c>
      <c r="R226" s="196">
        <v>205</v>
      </c>
      <c r="S226" s="196">
        <v>370</v>
      </c>
      <c r="T226" s="197">
        <v>2160</v>
      </c>
      <c r="U226" s="122">
        <v>5</v>
      </c>
      <c r="V226" s="128">
        <v>5</v>
      </c>
      <c r="W226" s="128">
        <v>75</v>
      </c>
      <c r="X226" s="128">
        <v>45</v>
      </c>
      <c r="Y226" s="128">
        <v>1830</v>
      </c>
      <c r="Z226" s="128">
        <v>430</v>
      </c>
      <c r="AA226" s="128">
        <v>250</v>
      </c>
      <c r="AB226" s="128" t="s">
        <v>355</v>
      </c>
      <c r="AC226" s="129">
        <v>197100</v>
      </c>
      <c r="AD226" s="130">
        <v>121300</v>
      </c>
      <c r="AE226" s="131">
        <v>71100</v>
      </c>
    </row>
    <row r="227" spans="1:31">
      <c r="A227" s="117" t="s">
        <v>223</v>
      </c>
      <c r="B227" s="117" t="s">
        <v>602</v>
      </c>
      <c r="C227" s="118" t="s">
        <v>38</v>
      </c>
      <c r="D227" s="119" t="s">
        <v>360</v>
      </c>
      <c r="E227" s="120">
        <v>101863</v>
      </c>
      <c r="F227" s="121">
        <v>0.72209462237534205</v>
      </c>
      <c r="G227" s="195">
        <v>2575</v>
      </c>
      <c r="H227" s="123">
        <v>3.8627574422160263E-2</v>
      </c>
      <c r="I227" s="124">
        <v>0.74340230454714407</v>
      </c>
      <c r="J227" s="197">
        <v>18</v>
      </c>
      <c r="K227" s="195">
        <v>20</v>
      </c>
      <c r="L227" s="196">
        <v>775</v>
      </c>
      <c r="M227" s="196">
        <v>250</v>
      </c>
      <c r="N227" s="196">
        <v>280</v>
      </c>
      <c r="O227" s="196">
        <v>350</v>
      </c>
      <c r="P227" s="196">
        <v>420</v>
      </c>
      <c r="Q227" s="196">
        <v>170</v>
      </c>
      <c r="R227" s="196">
        <v>185</v>
      </c>
      <c r="S227" s="196">
        <v>525</v>
      </c>
      <c r="T227" s="197">
        <v>2970</v>
      </c>
      <c r="U227" s="122">
        <v>15</v>
      </c>
      <c r="V227" s="128">
        <v>10</v>
      </c>
      <c r="W227" s="128">
        <v>105</v>
      </c>
      <c r="X227" s="128">
        <v>80</v>
      </c>
      <c r="Y227" s="128">
        <v>2620</v>
      </c>
      <c r="Z227" s="128">
        <v>775</v>
      </c>
      <c r="AA227" s="128">
        <v>230</v>
      </c>
      <c r="AB227" s="128" t="s">
        <v>355</v>
      </c>
      <c r="AC227" s="129">
        <v>208500</v>
      </c>
      <c r="AD227" s="130">
        <v>133900</v>
      </c>
      <c r="AE227" s="131">
        <v>112100</v>
      </c>
    </row>
    <row r="228" spans="1:31">
      <c r="A228" s="117" t="s">
        <v>224</v>
      </c>
      <c r="B228" s="117" t="s">
        <v>603</v>
      </c>
      <c r="C228" s="118" t="s">
        <v>38</v>
      </c>
      <c r="D228" s="119" t="s">
        <v>361</v>
      </c>
      <c r="E228" s="120">
        <v>76304</v>
      </c>
      <c r="F228" s="121">
        <v>0.85463078077573562</v>
      </c>
      <c r="G228" s="195">
        <v>1880</v>
      </c>
      <c r="H228" s="123">
        <v>3.8940584005139577E-2</v>
      </c>
      <c r="I228" s="124">
        <v>0.65718723861871187</v>
      </c>
      <c r="J228" s="197">
        <v>11</v>
      </c>
      <c r="K228" s="195">
        <v>35</v>
      </c>
      <c r="L228" s="196">
        <v>610</v>
      </c>
      <c r="M228" s="196">
        <v>210</v>
      </c>
      <c r="N228" s="196">
        <v>205</v>
      </c>
      <c r="O228" s="196">
        <v>175</v>
      </c>
      <c r="P228" s="196">
        <v>285</v>
      </c>
      <c r="Q228" s="196">
        <v>155</v>
      </c>
      <c r="R228" s="196">
        <v>240</v>
      </c>
      <c r="S228" s="196">
        <v>405</v>
      </c>
      <c r="T228" s="197">
        <v>2320</v>
      </c>
      <c r="U228" s="122">
        <v>15</v>
      </c>
      <c r="V228" s="128">
        <v>10</v>
      </c>
      <c r="W228" s="128">
        <v>80</v>
      </c>
      <c r="X228" s="128">
        <v>55</v>
      </c>
      <c r="Y228" s="128">
        <v>1955</v>
      </c>
      <c r="Z228" s="128">
        <v>460</v>
      </c>
      <c r="AA228" s="128">
        <v>265</v>
      </c>
      <c r="AB228" s="128" t="s">
        <v>355</v>
      </c>
      <c r="AC228" s="129">
        <v>216500</v>
      </c>
      <c r="AD228" s="130">
        <v>116400</v>
      </c>
      <c r="AE228" s="131">
        <v>76000</v>
      </c>
    </row>
    <row r="229" spans="1:31" ht="15" customHeight="1">
      <c r="A229" s="117" t="s">
        <v>225</v>
      </c>
      <c r="B229" s="117" t="s">
        <v>604</v>
      </c>
      <c r="C229" s="118" t="s">
        <v>38</v>
      </c>
      <c r="D229" s="119" t="s">
        <v>358</v>
      </c>
      <c r="E229" s="120">
        <v>126552</v>
      </c>
      <c r="F229" s="121">
        <v>0.93686010615852711</v>
      </c>
      <c r="G229" s="195">
        <v>3285</v>
      </c>
      <c r="H229" s="123">
        <v>3.8520602543813377E-2</v>
      </c>
      <c r="I229" s="124">
        <v>1.3113881708985859</v>
      </c>
      <c r="J229" s="197">
        <v>69</v>
      </c>
      <c r="K229" s="195">
        <v>30</v>
      </c>
      <c r="L229" s="196">
        <v>1195</v>
      </c>
      <c r="M229" s="196">
        <v>625</v>
      </c>
      <c r="N229" s="196">
        <v>425</v>
      </c>
      <c r="O229" s="196">
        <v>425</v>
      </c>
      <c r="P229" s="196">
        <v>610</v>
      </c>
      <c r="Q229" s="196">
        <v>345</v>
      </c>
      <c r="R229" s="196">
        <v>215</v>
      </c>
      <c r="S229" s="196">
        <v>1035</v>
      </c>
      <c r="T229" s="197">
        <v>4905</v>
      </c>
      <c r="U229" s="122">
        <v>40</v>
      </c>
      <c r="V229" s="128">
        <v>35</v>
      </c>
      <c r="W229" s="128">
        <v>210</v>
      </c>
      <c r="X229" s="128">
        <v>160</v>
      </c>
      <c r="Y229" s="128">
        <v>4215</v>
      </c>
      <c r="Z229" s="128">
        <v>1145</v>
      </c>
      <c r="AA229" s="128">
        <v>440</v>
      </c>
      <c r="AB229" s="128" t="s">
        <v>355</v>
      </c>
      <c r="AC229" s="129">
        <v>214500</v>
      </c>
      <c r="AD229" s="130">
        <v>139100</v>
      </c>
      <c r="AE229" s="131">
        <v>91600</v>
      </c>
    </row>
    <row r="230" spans="1:31" ht="15" customHeight="1">
      <c r="A230" s="117" t="s">
        <v>226</v>
      </c>
      <c r="B230" s="117" t="s">
        <v>605</v>
      </c>
      <c r="C230" s="118" t="s">
        <v>38</v>
      </c>
      <c r="D230" s="119" t="s">
        <v>359</v>
      </c>
      <c r="E230" s="120">
        <v>19106</v>
      </c>
      <c r="F230" s="121">
        <v>0.32945923575665609</v>
      </c>
      <c r="G230" s="195">
        <v>230</v>
      </c>
      <c r="H230" s="123">
        <v>1.9495510902094913E-2</v>
      </c>
      <c r="I230" s="124">
        <v>1.2535816618911175</v>
      </c>
      <c r="J230" s="197">
        <v>7</v>
      </c>
      <c r="K230" s="195">
        <v>30</v>
      </c>
      <c r="L230" s="196">
        <v>200</v>
      </c>
      <c r="M230" s="196">
        <v>115</v>
      </c>
      <c r="N230" s="196">
        <v>85</v>
      </c>
      <c r="O230" s="196">
        <v>85</v>
      </c>
      <c r="P230" s="196">
        <v>95</v>
      </c>
      <c r="Q230" s="196">
        <v>50</v>
      </c>
      <c r="R230" s="196">
        <v>55</v>
      </c>
      <c r="S230" s="196">
        <v>155</v>
      </c>
      <c r="T230" s="197">
        <v>860</v>
      </c>
      <c r="U230" s="122" t="s">
        <v>355</v>
      </c>
      <c r="V230" s="128" t="s">
        <v>355</v>
      </c>
      <c r="W230" s="128">
        <v>25</v>
      </c>
      <c r="X230" s="128">
        <v>20</v>
      </c>
      <c r="Y230" s="128">
        <v>725</v>
      </c>
      <c r="Z230" s="128">
        <v>130</v>
      </c>
      <c r="AA230" s="128">
        <v>110</v>
      </c>
      <c r="AB230" s="128" t="s">
        <v>355</v>
      </c>
      <c r="AC230" s="129">
        <v>279900</v>
      </c>
      <c r="AD230" s="130">
        <v>183900</v>
      </c>
      <c r="AE230" s="131">
        <v>124700</v>
      </c>
    </row>
    <row r="231" spans="1:31">
      <c r="A231" s="117" t="s">
        <v>227</v>
      </c>
      <c r="B231" s="117" t="s">
        <v>606</v>
      </c>
      <c r="C231" s="118" t="s">
        <v>38</v>
      </c>
      <c r="D231" s="119" t="s">
        <v>361</v>
      </c>
      <c r="E231" s="120">
        <v>58863</v>
      </c>
      <c r="F231" s="121">
        <v>0.87339011217282925</v>
      </c>
      <c r="G231" s="195">
        <v>1380</v>
      </c>
      <c r="H231" s="123">
        <v>3.6295632934731079E-2</v>
      </c>
      <c r="I231" s="124">
        <v>0.98564652251586282</v>
      </c>
      <c r="J231" s="197">
        <v>16</v>
      </c>
      <c r="K231" s="195">
        <v>25</v>
      </c>
      <c r="L231" s="196">
        <v>450</v>
      </c>
      <c r="M231" s="196">
        <v>240</v>
      </c>
      <c r="N231" s="196">
        <v>230</v>
      </c>
      <c r="O231" s="196">
        <v>180</v>
      </c>
      <c r="P231" s="196">
        <v>255</v>
      </c>
      <c r="Q231" s="196">
        <v>150</v>
      </c>
      <c r="R231" s="196">
        <v>195</v>
      </c>
      <c r="S231" s="196">
        <v>355</v>
      </c>
      <c r="T231" s="197">
        <v>2080</v>
      </c>
      <c r="U231" s="122">
        <v>5</v>
      </c>
      <c r="V231" s="128" t="s">
        <v>355</v>
      </c>
      <c r="W231" s="128">
        <v>55</v>
      </c>
      <c r="X231" s="128">
        <v>40</v>
      </c>
      <c r="Y231" s="128">
        <v>1755</v>
      </c>
      <c r="Z231" s="128">
        <v>330</v>
      </c>
      <c r="AA231" s="128">
        <v>265</v>
      </c>
      <c r="AB231" s="128" t="s">
        <v>355</v>
      </c>
      <c r="AC231" s="129">
        <v>199500</v>
      </c>
      <c r="AD231" s="130">
        <v>122300</v>
      </c>
      <c r="AE231" s="131">
        <v>85700</v>
      </c>
    </row>
    <row r="232" spans="1:31" ht="15" customHeight="1">
      <c r="A232" s="117" t="s">
        <v>228</v>
      </c>
      <c r="B232" s="117" t="s">
        <v>607</v>
      </c>
      <c r="C232" s="118" t="s">
        <v>38</v>
      </c>
      <c r="D232" s="119" t="s">
        <v>358</v>
      </c>
      <c r="E232" s="120">
        <v>102590</v>
      </c>
      <c r="F232" s="121">
        <v>0.94684768664223939</v>
      </c>
      <c r="G232" s="195">
        <v>1525</v>
      </c>
      <c r="H232" s="123">
        <v>2.3140269843199224E-2</v>
      </c>
      <c r="I232" s="124">
        <v>1.0152284263959392</v>
      </c>
      <c r="J232" s="197">
        <v>26</v>
      </c>
      <c r="K232" s="195">
        <v>95</v>
      </c>
      <c r="L232" s="196">
        <v>695</v>
      </c>
      <c r="M232" s="196">
        <v>430</v>
      </c>
      <c r="N232" s="196">
        <v>455</v>
      </c>
      <c r="O232" s="196">
        <v>245</v>
      </c>
      <c r="P232" s="196">
        <v>355</v>
      </c>
      <c r="Q232" s="196">
        <v>265</v>
      </c>
      <c r="R232" s="196">
        <v>265</v>
      </c>
      <c r="S232" s="196">
        <v>705</v>
      </c>
      <c r="T232" s="197">
        <v>3510</v>
      </c>
      <c r="U232" s="122">
        <v>20</v>
      </c>
      <c r="V232" s="128">
        <v>20</v>
      </c>
      <c r="W232" s="128">
        <v>135</v>
      </c>
      <c r="X232" s="128">
        <v>100</v>
      </c>
      <c r="Y232" s="128">
        <v>2960</v>
      </c>
      <c r="Z232" s="128">
        <v>580</v>
      </c>
      <c r="AA232" s="128">
        <v>395</v>
      </c>
      <c r="AB232" s="128" t="s">
        <v>355</v>
      </c>
      <c r="AC232" s="129">
        <v>204900</v>
      </c>
      <c r="AD232" s="130">
        <v>135700</v>
      </c>
      <c r="AE232" s="131">
        <v>102400</v>
      </c>
    </row>
    <row r="233" spans="1:31">
      <c r="A233" s="117" t="s">
        <v>229</v>
      </c>
      <c r="B233" s="117" t="s">
        <v>608</v>
      </c>
      <c r="C233" s="118" t="s">
        <v>38</v>
      </c>
      <c r="D233" s="119" t="s">
        <v>362</v>
      </c>
      <c r="E233" s="120">
        <v>65467</v>
      </c>
      <c r="F233" s="121">
        <v>0.59371344101136336</v>
      </c>
      <c r="G233" s="195">
        <v>1800</v>
      </c>
      <c r="H233" s="123">
        <v>4.334127041393078E-2</v>
      </c>
      <c r="I233" s="124">
        <v>0.96639904846862923</v>
      </c>
      <c r="J233" s="197">
        <v>13</v>
      </c>
      <c r="K233" s="195">
        <v>35</v>
      </c>
      <c r="L233" s="196">
        <v>405</v>
      </c>
      <c r="M233" s="196">
        <v>210</v>
      </c>
      <c r="N233" s="196">
        <v>185</v>
      </c>
      <c r="O233" s="196">
        <v>165</v>
      </c>
      <c r="P233" s="196">
        <v>245</v>
      </c>
      <c r="Q233" s="196">
        <v>110</v>
      </c>
      <c r="R233" s="196">
        <v>115</v>
      </c>
      <c r="S233" s="196">
        <v>355</v>
      </c>
      <c r="T233" s="197">
        <v>1825</v>
      </c>
      <c r="U233" s="122">
        <v>10</v>
      </c>
      <c r="V233" s="128">
        <v>10</v>
      </c>
      <c r="W233" s="128">
        <v>70</v>
      </c>
      <c r="X233" s="128">
        <v>50</v>
      </c>
      <c r="Y233" s="128">
        <v>1570</v>
      </c>
      <c r="Z233" s="128">
        <v>385</v>
      </c>
      <c r="AA233" s="128">
        <v>175</v>
      </c>
      <c r="AB233" s="128" t="s">
        <v>355</v>
      </c>
      <c r="AC233" s="129">
        <v>243000</v>
      </c>
      <c r="AD233" s="130">
        <v>152700</v>
      </c>
      <c r="AE233" s="131">
        <v>114700</v>
      </c>
    </row>
    <row r="234" spans="1:31" ht="15" customHeight="1">
      <c r="A234" s="117" t="s">
        <v>230</v>
      </c>
      <c r="B234" s="117" t="s">
        <v>609</v>
      </c>
      <c r="C234" s="118" t="s">
        <v>38</v>
      </c>
      <c r="D234" s="119" t="s">
        <v>360</v>
      </c>
      <c r="E234" s="120">
        <v>79451</v>
      </c>
      <c r="F234" s="121">
        <v>0.71326229228573224</v>
      </c>
      <c r="G234" s="195">
        <v>1505</v>
      </c>
      <c r="H234" s="123">
        <v>3.1530682746058664E-2</v>
      </c>
      <c r="I234" s="124">
        <v>1.3745354579239424</v>
      </c>
      <c r="J234" s="197">
        <v>27</v>
      </c>
      <c r="K234" s="195">
        <v>30</v>
      </c>
      <c r="L234" s="196">
        <v>640</v>
      </c>
      <c r="M234" s="196">
        <v>275</v>
      </c>
      <c r="N234" s="196">
        <v>325</v>
      </c>
      <c r="O234" s="196">
        <v>245</v>
      </c>
      <c r="P234" s="196">
        <v>240</v>
      </c>
      <c r="Q234" s="196">
        <v>105</v>
      </c>
      <c r="R234" s="196">
        <v>170</v>
      </c>
      <c r="S234" s="196">
        <v>440</v>
      </c>
      <c r="T234" s="197">
        <v>2475</v>
      </c>
      <c r="U234" s="122">
        <v>10</v>
      </c>
      <c r="V234" s="128">
        <v>10</v>
      </c>
      <c r="W234" s="128">
        <v>50</v>
      </c>
      <c r="X234" s="128">
        <v>40</v>
      </c>
      <c r="Y234" s="128">
        <v>2145</v>
      </c>
      <c r="Z234" s="128">
        <v>450</v>
      </c>
      <c r="AA234" s="128">
        <v>270</v>
      </c>
      <c r="AB234" s="128" t="s">
        <v>355</v>
      </c>
      <c r="AC234" s="129">
        <v>208700</v>
      </c>
      <c r="AD234" s="130">
        <v>125100</v>
      </c>
      <c r="AE234" s="131">
        <v>95400</v>
      </c>
    </row>
    <row r="235" spans="1:31">
      <c r="A235" s="117" t="s">
        <v>231</v>
      </c>
      <c r="B235" s="117" t="s">
        <v>610</v>
      </c>
      <c r="C235" s="118" t="s">
        <v>91</v>
      </c>
      <c r="D235" s="119" t="s">
        <v>358</v>
      </c>
      <c r="E235" s="120">
        <v>76183</v>
      </c>
      <c r="F235" s="121">
        <v>0.81027642760659857</v>
      </c>
      <c r="G235" s="195">
        <v>1010</v>
      </c>
      <c r="H235" s="123">
        <v>2.0895769175123494E-2</v>
      </c>
      <c r="I235" s="124">
        <v>0.95631681409884217</v>
      </c>
      <c r="J235" s="197">
        <v>28</v>
      </c>
      <c r="K235" s="195">
        <v>45</v>
      </c>
      <c r="L235" s="196">
        <v>535</v>
      </c>
      <c r="M235" s="196">
        <v>365</v>
      </c>
      <c r="N235" s="196">
        <v>475</v>
      </c>
      <c r="O235" s="196">
        <v>185</v>
      </c>
      <c r="P235" s="196">
        <v>265</v>
      </c>
      <c r="Q235" s="196">
        <v>190</v>
      </c>
      <c r="R235" s="196">
        <v>220</v>
      </c>
      <c r="S235" s="196">
        <v>1095</v>
      </c>
      <c r="T235" s="197">
        <v>3375</v>
      </c>
      <c r="U235" s="122">
        <v>25</v>
      </c>
      <c r="V235" s="128">
        <v>20</v>
      </c>
      <c r="W235" s="128">
        <v>120</v>
      </c>
      <c r="X235" s="128">
        <v>100</v>
      </c>
      <c r="Y235" s="128">
        <v>2425</v>
      </c>
      <c r="Z235" s="128">
        <v>440</v>
      </c>
      <c r="AA235" s="128">
        <v>805</v>
      </c>
      <c r="AB235" s="128" t="s">
        <v>355</v>
      </c>
      <c r="AC235" s="129">
        <v>240900</v>
      </c>
      <c r="AD235" s="130">
        <v>144000</v>
      </c>
      <c r="AE235" s="131">
        <v>123500</v>
      </c>
    </row>
    <row r="236" spans="1:31" ht="15" customHeight="1">
      <c r="A236" s="117" t="s">
        <v>232</v>
      </c>
      <c r="B236" s="117" t="s">
        <v>611</v>
      </c>
      <c r="C236" s="118" t="s">
        <v>91</v>
      </c>
      <c r="D236" s="119" t="s">
        <v>361</v>
      </c>
      <c r="E236" s="120">
        <v>124874</v>
      </c>
      <c r="F236" s="121">
        <v>0.74852391998897061</v>
      </c>
      <c r="G236" s="195">
        <v>2110</v>
      </c>
      <c r="H236" s="123">
        <v>2.4629391852457102E-2</v>
      </c>
      <c r="I236" s="124">
        <v>0.8835037233371198</v>
      </c>
      <c r="J236" s="197">
        <v>35</v>
      </c>
      <c r="K236" s="195">
        <v>45</v>
      </c>
      <c r="L236" s="196">
        <v>985</v>
      </c>
      <c r="M236" s="196">
        <v>495</v>
      </c>
      <c r="N236" s="196">
        <v>445</v>
      </c>
      <c r="O236" s="196">
        <v>355</v>
      </c>
      <c r="P236" s="196">
        <v>395</v>
      </c>
      <c r="Q236" s="196">
        <v>270</v>
      </c>
      <c r="R236" s="196">
        <v>375</v>
      </c>
      <c r="S236" s="196">
        <v>840</v>
      </c>
      <c r="T236" s="197">
        <v>4210</v>
      </c>
      <c r="U236" s="122">
        <v>20</v>
      </c>
      <c r="V236" s="128">
        <v>15</v>
      </c>
      <c r="W236" s="128">
        <v>140</v>
      </c>
      <c r="X236" s="128">
        <v>105</v>
      </c>
      <c r="Y236" s="128">
        <v>3510</v>
      </c>
      <c r="Z236" s="128">
        <v>770</v>
      </c>
      <c r="AA236" s="128">
        <v>540</v>
      </c>
      <c r="AB236" s="128" t="s">
        <v>355</v>
      </c>
      <c r="AC236" s="129">
        <v>231500</v>
      </c>
      <c r="AD236" s="130">
        <v>146100</v>
      </c>
      <c r="AE236" s="131">
        <v>124100</v>
      </c>
    </row>
    <row r="237" spans="1:31">
      <c r="A237" s="117" t="s">
        <v>233</v>
      </c>
      <c r="B237" s="117" t="s">
        <v>612</v>
      </c>
      <c r="C237" s="118" t="s">
        <v>91</v>
      </c>
      <c r="D237" s="119" t="s">
        <v>359</v>
      </c>
      <c r="E237" s="120">
        <v>27375</v>
      </c>
      <c r="F237" s="121">
        <v>0.32584630767033279</v>
      </c>
      <c r="G237" s="195">
        <v>295</v>
      </c>
      <c r="H237" s="123">
        <v>1.7771867255032339E-2</v>
      </c>
      <c r="I237" s="124">
        <v>0.68085106382978722</v>
      </c>
      <c r="J237" s="197">
        <v>8</v>
      </c>
      <c r="K237" s="195">
        <v>75</v>
      </c>
      <c r="L237" s="196">
        <v>325</v>
      </c>
      <c r="M237" s="196">
        <v>195</v>
      </c>
      <c r="N237" s="196">
        <v>145</v>
      </c>
      <c r="O237" s="196">
        <v>100</v>
      </c>
      <c r="P237" s="196">
        <v>105</v>
      </c>
      <c r="Q237" s="196">
        <v>95</v>
      </c>
      <c r="R237" s="196">
        <v>90</v>
      </c>
      <c r="S237" s="196">
        <v>300</v>
      </c>
      <c r="T237" s="197">
        <v>1420</v>
      </c>
      <c r="U237" s="122" t="s">
        <v>355</v>
      </c>
      <c r="V237" s="128" t="s">
        <v>355</v>
      </c>
      <c r="W237" s="128">
        <v>35</v>
      </c>
      <c r="X237" s="128">
        <v>20</v>
      </c>
      <c r="Y237" s="128">
        <v>1180</v>
      </c>
      <c r="Z237" s="128">
        <v>220</v>
      </c>
      <c r="AA237" s="128">
        <v>205</v>
      </c>
      <c r="AB237" s="128" t="s">
        <v>355</v>
      </c>
      <c r="AC237" s="129">
        <v>284200</v>
      </c>
      <c r="AD237" s="130">
        <v>181300</v>
      </c>
      <c r="AE237" s="131">
        <v>140400</v>
      </c>
    </row>
    <row r="238" spans="1:31" ht="15" customHeight="1">
      <c r="A238" s="117" t="s">
        <v>234</v>
      </c>
      <c r="B238" s="117" t="s">
        <v>613</v>
      </c>
      <c r="C238" s="118" t="s">
        <v>91</v>
      </c>
      <c r="D238" s="119" t="s">
        <v>360</v>
      </c>
      <c r="E238" s="120">
        <v>75409</v>
      </c>
      <c r="F238" s="121">
        <v>0.71762052492339312</v>
      </c>
      <c r="G238" s="195">
        <v>1370</v>
      </c>
      <c r="H238" s="123">
        <v>2.8133727616231313E-2</v>
      </c>
      <c r="I238" s="124">
        <v>0.97866510080250535</v>
      </c>
      <c r="J238" s="197">
        <v>20</v>
      </c>
      <c r="K238" s="195">
        <v>35</v>
      </c>
      <c r="L238" s="196">
        <v>585</v>
      </c>
      <c r="M238" s="196">
        <v>335</v>
      </c>
      <c r="N238" s="196">
        <v>340</v>
      </c>
      <c r="O238" s="196">
        <v>225</v>
      </c>
      <c r="P238" s="196">
        <v>210</v>
      </c>
      <c r="Q238" s="196">
        <v>180</v>
      </c>
      <c r="R238" s="196">
        <v>295</v>
      </c>
      <c r="S238" s="196">
        <v>580</v>
      </c>
      <c r="T238" s="197">
        <v>2780</v>
      </c>
      <c r="U238" s="122">
        <v>10</v>
      </c>
      <c r="V238" s="128">
        <v>10</v>
      </c>
      <c r="W238" s="128">
        <v>65</v>
      </c>
      <c r="X238" s="128">
        <v>40</v>
      </c>
      <c r="Y238" s="128">
        <v>2345</v>
      </c>
      <c r="Z238" s="128">
        <v>350</v>
      </c>
      <c r="AA238" s="128">
        <v>360</v>
      </c>
      <c r="AB238" s="128" t="s">
        <v>355</v>
      </c>
      <c r="AC238" s="129">
        <v>217800</v>
      </c>
      <c r="AD238" s="130">
        <v>132200</v>
      </c>
      <c r="AE238" s="131">
        <v>113800</v>
      </c>
    </row>
    <row r="239" spans="1:31" ht="15" customHeight="1">
      <c r="A239" s="117" t="s">
        <v>235</v>
      </c>
      <c r="B239" s="117" t="s">
        <v>614</v>
      </c>
      <c r="C239" s="118" t="s">
        <v>91</v>
      </c>
      <c r="D239" s="119" t="s">
        <v>359</v>
      </c>
      <c r="E239" s="120">
        <v>26561</v>
      </c>
      <c r="F239" s="121">
        <v>0.53685699848408286</v>
      </c>
      <c r="G239" s="195">
        <v>545</v>
      </c>
      <c r="H239" s="123">
        <v>3.2269566767694775E-2</v>
      </c>
      <c r="I239" s="124">
        <v>0.73448402497245679</v>
      </c>
      <c r="J239" s="197">
        <v>6</v>
      </c>
      <c r="K239" s="195">
        <v>15</v>
      </c>
      <c r="L239" s="196">
        <v>245</v>
      </c>
      <c r="M239" s="196">
        <v>120</v>
      </c>
      <c r="N239" s="196">
        <v>95</v>
      </c>
      <c r="O239" s="196">
        <v>90</v>
      </c>
      <c r="P239" s="196">
        <v>90</v>
      </c>
      <c r="Q239" s="196">
        <v>55</v>
      </c>
      <c r="R239" s="196">
        <v>60</v>
      </c>
      <c r="S239" s="196">
        <v>180</v>
      </c>
      <c r="T239" s="197">
        <v>950</v>
      </c>
      <c r="U239" s="122">
        <v>5</v>
      </c>
      <c r="V239" s="128">
        <v>5</v>
      </c>
      <c r="W239" s="128">
        <v>30</v>
      </c>
      <c r="X239" s="128">
        <v>25</v>
      </c>
      <c r="Y239" s="128">
        <v>805</v>
      </c>
      <c r="Z239" s="128">
        <v>225</v>
      </c>
      <c r="AA239" s="128">
        <v>105</v>
      </c>
      <c r="AB239" s="128" t="s">
        <v>355</v>
      </c>
      <c r="AC239" s="129">
        <v>212900</v>
      </c>
      <c r="AD239" s="130">
        <v>128300</v>
      </c>
      <c r="AE239" s="131">
        <v>137100</v>
      </c>
    </row>
    <row r="240" spans="1:31">
      <c r="A240" s="117" t="s">
        <v>236</v>
      </c>
      <c r="B240" s="117" t="s">
        <v>615</v>
      </c>
      <c r="C240" s="118" t="s">
        <v>91</v>
      </c>
      <c r="D240" s="119" t="s">
        <v>362</v>
      </c>
      <c r="E240" s="120">
        <v>53730</v>
      </c>
      <c r="F240" s="121">
        <v>0.59185089719440864</v>
      </c>
      <c r="G240" s="195">
        <v>1090</v>
      </c>
      <c r="H240" s="123">
        <v>3.1947663332062073E-2</v>
      </c>
      <c r="I240" s="124">
        <v>0.85304822565969063</v>
      </c>
      <c r="J240" s="197">
        <v>15</v>
      </c>
      <c r="K240" s="195">
        <v>35</v>
      </c>
      <c r="L240" s="196">
        <v>425</v>
      </c>
      <c r="M240" s="196">
        <v>240</v>
      </c>
      <c r="N240" s="196">
        <v>225</v>
      </c>
      <c r="O240" s="196">
        <v>150</v>
      </c>
      <c r="P240" s="196">
        <v>190</v>
      </c>
      <c r="Q240" s="196">
        <v>130</v>
      </c>
      <c r="R240" s="196">
        <v>165</v>
      </c>
      <c r="S240" s="196">
        <v>405</v>
      </c>
      <c r="T240" s="197">
        <v>1975</v>
      </c>
      <c r="U240" s="122">
        <v>15</v>
      </c>
      <c r="V240" s="128">
        <v>10</v>
      </c>
      <c r="W240" s="128">
        <v>60</v>
      </c>
      <c r="X240" s="128">
        <v>40</v>
      </c>
      <c r="Y240" s="128">
        <v>1625</v>
      </c>
      <c r="Z240" s="128">
        <v>335</v>
      </c>
      <c r="AA240" s="128">
        <v>270</v>
      </c>
      <c r="AB240" s="128" t="s">
        <v>355</v>
      </c>
      <c r="AC240" s="129">
        <v>202400</v>
      </c>
      <c r="AD240" s="130">
        <v>131900</v>
      </c>
      <c r="AE240" s="131">
        <v>110100</v>
      </c>
    </row>
    <row r="241" spans="1:31" ht="15" customHeight="1">
      <c r="A241" s="117" t="s">
        <v>237</v>
      </c>
      <c r="B241" s="117" t="s">
        <v>616</v>
      </c>
      <c r="C241" s="118" t="s">
        <v>91</v>
      </c>
      <c r="D241" s="119" t="s">
        <v>358</v>
      </c>
      <c r="E241" s="120">
        <v>58548</v>
      </c>
      <c r="F241" s="121">
        <v>1</v>
      </c>
      <c r="G241" s="195">
        <v>935</v>
      </c>
      <c r="H241" s="123">
        <v>2.4981277415213436E-2</v>
      </c>
      <c r="I241" s="124">
        <v>1.314333148865523</v>
      </c>
      <c r="J241" s="197">
        <v>19</v>
      </c>
      <c r="K241" s="195">
        <v>10</v>
      </c>
      <c r="L241" s="196">
        <v>445</v>
      </c>
      <c r="M241" s="196">
        <v>195</v>
      </c>
      <c r="N241" s="196">
        <v>220</v>
      </c>
      <c r="O241" s="196">
        <v>125</v>
      </c>
      <c r="P241" s="196">
        <v>190</v>
      </c>
      <c r="Q241" s="196">
        <v>115</v>
      </c>
      <c r="R241" s="196">
        <v>185</v>
      </c>
      <c r="S241" s="196">
        <v>360</v>
      </c>
      <c r="T241" s="197">
        <v>1840</v>
      </c>
      <c r="U241" s="122">
        <v>5</v>
      </c>
      <c r="V241" s="128">
        <v>5</v>
      </c>
      <c r="W241" s="128">
        <v>60</v>
      </c>
      <c r="X241" s="128">
        <v>45</v>
      </c>
      <c r="Y241" s="128">
        <v>1525</v>
      </c>
      <c r="Z241" s="128">
        <v>280</v>
      </c>
      <c r="AA241" s="128">
        <v>245</v>
      </c>
      <c r="AB241" s="128" t="s">
        <v>355</v>
      </c>
      <c r="AC241" s="129">
        <v>266100</v>
      </c>
      <c r="AD241" s="130">
        <v>145600</v>
      </c>
      <c r="AE241" s="131">
        <v>115500</v>
      </c>
    </row>
    <row r="242" spans="1:31">
      <c r="A242" s="117" t="s">
        <v>238</v>
      </c>
      <c r="B242" s="117" t="s">
        <v>617</v>
      </c>
      <c r="C242" s="118" t="s">
        <v>91</v>
      </c>
      <c r="D242" s="119" t="s">
        <v>360</v>
      </c>
      <c r="E242" s="120">
        <v>37101</v>
      </c>
      <c r="F242" s="121">
        <v>0.62838318485146172</v>
      </c>
      <c r="G242" s="195">
        <v>1005</v>
      </c>
      <c r="H242" s="123">
        <v>4.4329987673886247E-2</v>
      </c>
      <c r="I242" s="124">
        <v>1.0035682426404995</v>
      </c>
      <c r="J242" s="197">
        <v>9</v>
      </c>
      <c r="K242" s="195">
        <v>55</v>
      </c>
      <c r="L242" s="196">
        <v>385</v>
      </c>
      <c r="M242" s="196">
        <v>65</v>
      </c>
      <c r="N242" s="196">
        <v>130</v>
      </c>
      <c r="O242" s="196">
        <v>135</v>
      </c>
      <c r="P242" s="196">
        <v>200</v>
      </c>
      <c r="Q242" s="196">
        <v>120</v>
      </c>
      <c r="R242" s="196">
        <v>65</v>
      </c>
      <c r="S242" s="196">
        <v>260</v>
      </c>
      <c r="T242" s="197">
        <v>1410</v>
      </c>
      <c r="U242" s="122">
        <v>10</v>
      </c>
      <c r="V242" s="128">
        <v>5</v>
      </c>
      <c r="W242" s="128">
        <v>55</v>
      </c>
      <c r="X242" s="128">
        <v>30</v>
      </c>
      <c r="Y242" s="128">
        <v>1185</v>
      </c>
      <c r="Z242" s="128">
        <v>455</v>
      </c>
      <c r="AA242" s="128">
        <v>160</v>
      </c>
      <c r="AB242" s="128" t="s">
        <v>355</v>
      </c>
      <c r="AC242" s="129">
        <v>156100</v>
      </c>
      <c r="AD242" s="130">
        <v>108400</v>
      </c>
      <c r="AE242" s="131">
        <v>85600</v>
      </c>
    </row>
    <row r="243" spans="1:31" ht="15" customHeight="1">
      <c r="A243" s="117" t="s">
        <v>239</v>
      </c>
      <c r="B243" s="117" t="s">
        <v>618</v>
      </c>
      <c r="C243" s="118" t="s">
        <v>91</v>
      </c>
      <c r="D243" s="119" t="s">
        <v>359</v>
      </c>
      <c r="E243" s="120">
        <v>53298</v>
      </c>
      <c r="F243" s="121">
        <v>0.37631060557920826</v>
      </c>
      <c r="G243" s="195">
        <v>1845</v>
      </c>
      <c r="H243" s="123">
        <v>5.8923042548437547E-2</v>
      </c>
      <c r="I243" s="124">
        <v>0.62505580855433529</v>
      </c>
      <c r="J243" s="197">
        <v>7</v>
      </c>
      <c r="K243" s="195">
        <v>50</v>
      </c>
      <c r="L243" s="196">
        <v>565</v>
      </c>
      <c r="M243" s="196">
        <v>115</v>
      </c>
      <c r="N243" s="196">
        <v>170</v>
      </c>
      <c r="O243" s="196">
        <v>410</v>
      </c>
      <c r="P243" s="196">
        <v>250</v>
      </c>
      <c r="Q243" s="196">
        <v>85</v>
      </c>
      <c r="R243" s="196">
        <v>110</v>
      </c>
      <c r="S243" s="196">
        <v>290</v>
      </c>
      <c r="T243" s="197">
        <v>2045</v>
      </c>
      <c r="U243" s="122" t="s">
        <v>355</v>
      </c>
      <c r="V243" s="128" t="s">
        <v>355</v>
      </c>
      <c r="W243" s="128">
        <v>60</v>
      </c>
      <c r="X243" s="128">
        <v>45</v>
      </c>
      <c r="Y243" s="128">
        <v>1770</v>
      </c>
      <c r="Z243" s="128">
        <v>570</v>
      </c>
      <c r="AA243" s="128">
        <v>215</v>
      </c>
      <c r="AB243" s="128" t="s">
        <v>355</v>
      </c>
      <c r="AC243" s="129">
        <v>153900</v>
      </c>
      <c r="AD243" s="130">
        <v>108500</v>
      </c>
      <c r="AE243" s="131">
        <v>93400</v>
      </c>
    </row>
    <row r="244" spans="1:31">
      <c r="A244" s="117" t="s">
        <v>240</v>
      </c>
      <c r="B244" s="117" t="s">
        <v>619</v>
      </c>
      <c r="C244" s="118" t="s">
        <v>91</v>
      </c>
      <c r="D244" s="119" t="s">
        <v>361</v>
      </c>
      <c r="E244" s="120">
        <v>89668</v>
      </c>
      <c r="F244" s="121">
        <v>1</v>
      </c>
      <c r="G244" s="195">
        <v>3275</v>
      </c>
      <c r="H244" s="123">
        <v>5.3610610774521041E-2</v>
      </c>
      <c r="I244" s="124">
        <v>0.90450513132718735</v>
      </c>
      <c r="J244" s="197">
        <v>26</v>
      </c>
      <c r="K244" s="195">
        <v>25</v>
      </c>
      <c r="L244" s="196">
        <v>890</v>
      </c>
      <c r="M244" s="196">
        <v>295</v>
      </c>
      <c r="N244" s="196">
        <v>330</v>
      </c>
      <c r="O244" s="196">
        <v>340</v>
      </c>
      <c r="P244" s="196">
        <v>520</v>
      </c>
      <c r="Q244" s="196">
        <v>175</v>
      </c>
      <c r="R244" s="196">
        <v>140</v>
      </c>
      <c r="S244" s="196">
        <v>545</v>
      </c>
      <c r="T244" s="197">
        <v>3250</v>
      </c>
      <c r="U244" s="122">
        <v>20</v>
      </c>
      <c r="V244" s="128">
        <v>20</v>
      </c>
      <c r="W244" s="128">
        <v>165</v>
      </c>
      <c r="X244" s="128">
        <v>135</v>
      </c>
      <c r="Y244" s="128">
        <v>2770</v>
      </c>
      <c r="Z244" s="128">
        <v>1065</v>
      </c>
      <c r="AA244" s="128">
        <v>295</v>
      </c>
      <c r="AB244" s="128" t="s">
        <v>355</v>
      </c>
      <c r="AC244" s="129">
        <v>175900</v>
      </c>
      <c r="AD244" s="130">
        <v>126300</v>
      </c>
      <c r="AE244" s="131">
        <v>107700</v>
      </c>
    </row>
    <row r="245" spans="1:31" ht="15" customHeight="1">
      <c r="A245" s="117" t="s">
        <v>241</v>
      </c>
      <c r="B245" s="117" t="s">
        <v>620</v>
      </c>
      <c r="C245" s="118" t="s">
        <v>91</v>
      </c>
      <c r="D245" s="119" t="s">
        <v>359</v>
      </c>
      <c r="E245" s="120">
        <v>38092</v>
      </c>
      <c r="F245" s="121">
        <v>0.35789987973541793</v>
      </c>
      <c r="G245" s="195">
        <v>585</v>
      </c>
      <c r="H245" s="123">
        <v>2.4632198402690205E-2</v>
      </c>
      <c r="I245" s="124">
        <v>0.96339113680154143</v>
      </c>
      <c r="J245" s="197">
        <v>11</v>
      </c>
      <c r="K245" s="195">
        <v>20</v>
      </c>
      <c r="L245" s="196">
        <v>330</v>
      </c>
      <c r="M245" s="196">
        <v>150</v>
      </c>
      <c r="N245" s="196">
        <v>270</v>
      </c>
      <c r="O245" s="196">
        <v>115</v>
      </c>
      <c r="P245" s="196">
        <v>205</v>
      </c>
      <c r="Q245" s="196">
        <v>100</v>
      </c>
      <c r="R245" s="196">
        <v>95</v>
      </c>
      <c r="S245" s="196">
        <v>630</v>
      </c>
      <c r="T245" s="197">
        <v>1910</v>
      </c>
      <c r="U245" s="122">
        <v>5</v>
      </c>
      <c r="V245" s="128">
        <v>5</v>
      </c>
      <c r="W245" s="128">
        <v>60</v>
      </c>
      <c r="X245" s="128">
        <v>40</v>
      </c>
      <c r="Y245" s="128">
        <v>1690</v>
      </c>
      <c r="Z245" s="128">
        <v>365</v>
      </c>
      <c r="AA245" s="128">
        <v>155</v>
      </c>
      <c r="AB245" s="128" t="s">
        <v>355</v>
      </c>
      <c r="AC245" s="129">
        <v>183300</v>
      </c>
      <c r="AD245" s="130">
        <v>119900</v>
      </c>
      <c r="AE245" s="131">
        <v>108700</v>
      </c>
    </row>
    <row r="246" spans="1:31">
      <c r="A246" s="117" t="s">
        <v>242</v>
      </c>
      <c r="B246" s="117" t="s">
        <v>621</v>
      </c>
      <c r="C246" s="118" t="s">
        <v>91</v>
      </c>
      <c r="D246" s="119" t="s">
        <v>359</v>
      </c>
      <c r="E246" s="120">
        <v>30844</v>
      </c>
      <c r="F246" s="121">
        <v>0.36475443762490983</v>
      </c>
      <c r="G246" s="195">
        <v>590</v>
      </c>
      <c r="H246" s="123">
        <v>3.1435853865760408E-2</v>
      </c>
      <c r="I246" s="124">
        <v>1.1166945840312674</v>
      </c>
      <c r="J246" s="197">
        <v>14</v>
      </c>
      <c r="K246" s="195">
        <v>55</v>
      </c>
      <c r="L246" s="196">
        <v>345</v>
      </c>
      <c r="M246" s="196">
        <v>95</v>
      </c>
      <c r="N246" s="196">
        <v>140</v>
      </c>
      <c r="O246" s="196">
        <v>105</v>
      </c>
      <c r="P246" s="196">
        <v>130</v>
      </c>
      <c r="Q246" s="196">
        <v>90</v>
      </c>
      <c r="R246" s="196">
        <v>55</v>
      </c>
      <c r="S246" s="196">
        <v>260</v>
      </c>
      <c r="T246" s="197">
        <v>1265</v>
      </c>
      <c r="U246" s="122">
        <v>10</v>
      </c>
      <c r="V246" s="128">
        <v>10</v>
      </c>
      <c r="W246" s="128">
        <v>40</v>
      </c>
      <c r="X246" s="128">
        <v>30</v>
      </c>
      <c r="Y246" s="128">
        <v>1050</v>
      </c>
      <c r="Z246" s="128">
        <v>280</v>
      </c>
      <c r="AA246" s="128">
        <v>160</v>
      </c>
      <c r="AB246" s="128" t="s">
        <v>355</v>
      </c>
      <c r="AC246" s="129">
        <v>171100</v>
      </c>
      <c r="AD246" s="130">
        <v>121700</v>
      </c>
      <c r="AE246" s="131">
        <v>110900</v>
      </c>
    </row>
    <row r="247" spans="1:31" ht="15" customHeight="1">
      <c r="A247" s="117" t="s">
        <v>243</v>
      </c>
      <c r="B247" s="117" t="s">
        <v>622</v>
      </c>
      <c r="C247" s="118" t="s">
        <v>91</v>
      </c>
      <c r="D247" s="119" t="s">
        <v>362</v>
      </c>
      <c r="E247" s="120">
        <v>89626</v>
      </c>
      <c r="F247" s="121">
        <v>0.67759372802806361</v>
      </c>
      <c r="G247" s="195">
        <v>1855</v>
      </c>
      <c r="H247" s="123">
        <v>3.2842642291544877E-2</v>
      </c>
      <c r="I247" s="124">
        <v>0.79156508248108159</v>
      </c>
      <c r="J247" s="197">
        <v>25</v>
      </c>
      <c r="K247" s="195">
        <v>55</v>
      </c>
      <c r="L247" s="196">
        <v>860</v>
      </c>
      <c r="M247" s="196">
        <v>435</v>
      </c>
      <c r="N247" s="196">
        <v>385</v>
      </c>
      <c r="O247" s="196">
        <v>350</v>
      </c>
      <c r="P247" s="196">
        <v>420</v>
      </c>
      <c r="Q247" s="196">
        <v>225</v>
      </c>
      <c r="R247" s="196">
        <v>190</v>
      </c>
      <c r="S247" s="196">
        <v>685</v>
      </c>
      <c r="T247" s="197">
        <v>3605</v>
      </c>
      <c r="U247" s="122">
        <v>20</v>
      </c>
      <c r="V247" s="128">
        <v>15</v>
      </c>
      <c r="W247" s="128">
        <v>95</v>
      </c>
      <c r="X247" s="128">
        <v>70</v>
      </c>
      <c r="Y247" s="128">
        <v>3055</v>
      </c>
      <c r="Z247" s="128">
        <v>865</v>
      </c>
      <c r="AA247" s="128">
        <v>435</v>
      </c>
      <c r="AB247" s="128" t="s">
        <v>355</v>
      </c>
      <c r="AC247" s="129">
        <v>208900</v>
      </c>
      <c r="AD247" s="130">
        <v>136800</v>
      </c>
      <c r="AE247" s="131">
        <v>136300</v>
      </c>
    </row>
    <row r="248" spans="1:31">
      <c r="A248" s="117" t="s">
        <v>244</v>
      </c>
      <c r="B248" s="117" t="s">
        <v>623</v>
      </c>
      <c r="C248" s="118" t="s">
        <v>91</v>
      </c>
      <c r="D248" s="119" t="s">
        <v>359</v>
      </c>
      <c r="E248" s="120">
        <v>22051</v>
      </c>
      <c r="F248" s="121">
        <v>0.24665272200534669</v>
      </c>
      <c r="G248" s="195">
        <v>1150</v>
      </c>
      <c r="H248" s="123">
        <v>8.3460227684721916E-2</v>
      </c>
      <c r="I248" s="124">
        <v>1.4201183431952662</v>
      </c>
      <c r="J248" s="197">
        <v>6</v>
      </c>
      <c r="K248" s="195">
        <v>10</v>
      </c>
      <c r="L248" s="196">
        <v>175</v>
      </c>
      <c r="M248" s="196">
        <v>65</v>
      </c>
      <c r="N248" s="196">
        <v>60</v>
      </c>
      <c r="O248" s="196">
        <v>70</v>
      </c>
      <c r="P248" s="196">
        <v>110</v>
      </c>
      <c r="Q248" s="196">
        <v>35</v>
      </c>
      <c r="R248" s="196">
        <v>65</v>
      </c>
      <c r="S248" s="196">
        <v>100</v>
      </c>
      <c r="T248" s="197">
        <v>700</v>
      </c>
      <c r="U248" s="122" t="s">
        <v>355</v>
      </c>
      <c r="V248" s="128" t="s">
        <v>355</v>
      </c>
      <c r="W248" s="128">
        <v>30</v>
      </c>
      <c r="X248" s="128">
        <v>25</v>
      </c>
      <c r="Y248" s="128">
        <v>620</v>
      </c>
      <c r="Z248" s="128">
        <v>230</v>
      </c>
      <c r="AA248" s="128">
        <v>50</v>
      </c>
      <c r="AB248" s="128" t="s">
        <v>355</v>
      </c>
      <c r="AC248" s="129">
        <v>143900</v>
      </c>
      <c r="AD248" s="130">
        <v>90900</v>
      </c>
      <c r="AE248" s="131">
        <v>59200</v>
      </c>
    </row>
    <row r="249" spans="1:31" ht="15" customHeight="1">
      <c r="A249" s="117" t="s">
        <v>245</v>
      </c>
      <c r="B249" s="117" t="s">
        <v>624</v>
      </c>
      <c r="C249" s="118" t="s">
        <v>107</v>
      </c>
      <c r="D249" s="119" t="s">
        <v>359</v>
      </c>
      <c r="E249" s="120">
        <v>44179</v>
      </c>
      <c r="F249" s="121">
        <v>0.33743746419705939</v>
      </c>
      <c r="G249" s="195">
        <v>1125</v>
      </c>
      <c r="H249" s="123">
        <v>4.0747704100079545E-2</v>
      </c>
      <c r="I249" s="124">
        <v>0.87343179291726214</v>
      </c>
      <c r="J249" s="197">
        <v>11</v>
      </c>
      <c r="K249" s="195">
        <v>20</v>
      </c>
      <c r="L249" s="196">
        <v>370</v>
      </c>
      <c r="M249" s="196">
        <v>140</v>
      </c>
      <c r="N249" s="196">
        <v>160</v>
      </c>
      <c r="O249" s="196">
        <v>120</v>
      </c>
      <c r="P249" s="196">
        <v>175</v>
      </c>
      <c r="Q249" s="196">
        <v>100</v>
      </c>
      <c r="R249" s="196">
        <v>155</v>
      </c>
      <c r="S249" s="196">
        <v>275</v>
      </c>
      <c r="T249" s="197">
        <v>1505</v>
      </c>
      <c r="U249" s="122">
        <v>10</v>
      </c>
      <c r="V249" s="128">
        <v>5</v>
      </c>
      <c r="W249" s="128">
        <v>60</v>
      </c>
      <c r="X249" s="128">
        <v>45</v>
      </c>
      <c r="Y249" s="128">
        <v>1285</v>
      </c>
      <c r="Z249" s="128">
        <v>415</v>
      </c>
      <c r="AA249" s="128">
        <v>150</v>
      </c>
      <c r="AB249" s="128" t="s">
        <v>355</v>
      </c>
      <c r="AC249" s="129">
        <v>194300</v>
      </c>
      <c r="AD249" s="130">
        <v>140500</v>
      </c>
      <c r="AE249" s="131">
        <v>108200</v>
      </c>
    </row>
    <row r="250" spans="1:31">
      <c r="A250" s="117" t="s">
        <v>246</v>
      </c>
      <c r="B250" s="117" t="s">
        <v>625</v>
      </c>
      <c r="C250" s="118" t="s">
        <v>107</v>
      </c>
      <c r="D250" s="119" t="s">
        <v>360</v>
      </c>
      <c r="E250" s="120">
        <v>63504</v>
      </c>
      <c r="F250" s="121">
        <v>0.51347068145800312</v>
      </c>
      <c r="G250" s="195">
        <v>825</v>
      </c>
      <c r="H250" s="123">
        <v>2.1300188246215736E-2</v>
      </c>
      <c r="I250" s="124">
        <v>0.72150072150072153</v>
      </c>
      <c r="J250" s="197">
        <v>10</v>
      </c>
      <c r="K250" s="195">
        <v>20</v>
      </c>
      <c r="L250" s="196">
        <v>390</v>
      </c>
      <c r="M250" s="196">
        <v>260</v>
      </c>
      <c r="N250" s="196">
        <v>340</v>
      </c>
      <c r="O250" s="196">
        <v>130</v>
      </c>
      <c r="P250" s="196">
        <v>210</v>
      </c>
      <c r="Q250" s="196">
        <v>125</v>
      </c>
      <c r="R250" s="196">
        <v>115</v>
      </c>
      <c r="S250" s="196">
        <v>345</v>
      </c>
      <c r="T250" s="197">
        <v>1940</v>
      </c>
      <c r="U250" s="122">
        <v>10</v>
      </c>
      <c r="V250" s="128">
        <v>10</v>
      </c>
      <c r="W250" s="128">
        <v>65</v>
      </c>
      <c r="X250" s="128">
        <v>55</v>
      </c>
      <c r="Y250" s="128">
        <v>1580</v>
      </c>
      <c r="Z250" s="128">
        <v>305</v>
      </c>
      <c r="AA250" s="128">
        <v>280</v>
      </c>
      <c r="AB250" s="128" t="s">
        <v>355</v>
      </c>
      <c r="AC250" s="129">
        <v>223900</v>
      </c>
      <c r="AD250" s="130">
        <v>163800</v>
      </c>
      <c r="AE250" s="131">
        <v>139700</v>
      </c>
    </row>
    <row r="251" spans="1:31">
      <c r="A251" s="117" t="s">
        <v>247</v>
      </c>
      <c r="B251" s="117" t="s">
        <v>626</v>
      </c>
      <c r="C251" s="118" t="s">
        <v>107</v>
      </c>
      <c r="D251" s="119" t="s">
        <v>360</v>
      </c>
      <c r="E251" s="120">
        <v>71720</v>
      </c>
      <c r="F251" s="121">
        <v>0.73801953096862494</v>
      </c>
      <c r="G251" s="195">
        <v>3585</v>
      </c>
      <c r="H251" s="123">
        <v>8.1064580318379167E-2</v>
      </c>
      <c r="I251" s="124">
        <v>1.0934083099031553</v>
      </c>
      <c r="J251" s="197">
        <v>21</v>
      </c>
      <c r="K251" s="195">
        <v>15</v>
      </c>
      <c r="L251" s="196">
        <v>595</v>
      </c>
      <c r="M251" s="196">
        <v>315</v>
      </c>
      <c r="N251" s="196">
        <v>225</v>
      </c>
      <c r="O251" s="196">
        <v>370</v>
      </c>
      <c r="P251" s="196">
        <v>240</v>
      </c>
      <c r="Q251" s="196">
        <v>200</v>
      </c>
      <c r="R251" s="196">
        <v>175</v>
      </c>
      <c r="S251" s="196">
        <v>365</v>
      </c>
      <c r="T251" s="197">
        <v>2490</v>
      </c>
      <c r="U251" s="122">
        <v>5</v>
      </c>
      <c r="V251" s="128">
        <v>5</v>
      </c>
      <c r="W251" s="128">
        <v>105</v>
      </c>
      <c r="X251" s="128">
        <v>75</v>
      </c>
      <c r="Y251" s="128">
        <v>2210</v>
      </c>
      <c r="Z251" s="128">
        <v>660</v>
      </c>
      <c r="AA251" s="128">
        <v>175</v>
      </c>
      <c r="AB251" s="128" t="s">
        <v>355</v>
      </c>
      <c r="AC251" s="129">
        <v>202100</v>
      </c>
      <c r="AD251" s="130">
        <v>133600</v>
      </c>
      <c r="AE251" s="131">
        <v>100500</v>
      </c>
    </row>
    <row r="252" spans="1:31" ht="15" customHeight="1">
      <c r="A252" s="117" t="s">
        <v>627</v>
      </c>
      <c r="B252" s="117" t="s">
        <v>628</v>
      </c>
      <c r="C252" s="118" t="s">
        <v>107</v>
      </c>
      <c r="D252" s="119" t="s">
        <v>362</v>
      </c>
      <c r="E252" s="120">
        <v>47106</v>
      </c>
      <c r="F252" s="121">
        <v>0.32796541136662699</v>
      </c>
      <c r="G252" s="195">
        <v>1515</v>
      </c>
      <c r="H252" s="123">
        <v>5.1578660860097984E-2</v>
      </c>
      <c r="I252" s="124">
        <v>0.62549755487319458</v>
      </c>
      <c r="J252" s="197">
        <v>11</v>
      </c>
      <c r="K252" s="195">
        <v>55</v>
      </c>
      <c r="L252" s="196">
        <v>515</v>
      </c>
      <c r="M252" s="196">
        <v>130</v>
      </c>
      <c r="N252" s="196">
        <v>230</v>
      </c>
      <c r="O252" s="196">
        <v>165</v>
      </c>
      <c r="P252" s="196">
        <v>215</v>
      </c>
      <c r="Q252" s="196">
        <v>115</v>
      </c>
      <c r="R252" s="196">
        <v>135</v>
      </c>
      <c r="S252" s="196">
        <v>300</v>
      </c>
      <c r="T252" s="197">
        <v>1855</v>
      </c>
      <c r="U252" s="122">
        <v>10</v>
      </c>
      <c r="V252" s="128">
        <v>5</v>
      </c>
      <c r="W252" s="128">
        <v>85</v>
      </c>
      <c r="X252" s="128">
        <v>65</v>
      </c>
      <c r="Y252" s="128">
        <v>1590</v>
      </c>
      <c r="Z252" s="128">
        <v>530</v>
      </c>
      <c r="AA252" s="128">
        <v>175</v>
      </c>
      <c r="AB252" s="128" t="s">
        <v>355</v>
      </c>
      <c r="AC252" s="129">
        <v>202900</v>
      </c>
      <c r="AD252" s="130">
        <v>135500</v>
      </c>
      <c r="AE252" s="131">
        <v>100100</v>
      </c>
    </row>
    <row r="253" spans="1:31">
      <c r="A253" s="117" t="s">
        <v>248</v>
      </c>
      <c r="B253" s="117" t="s">
        <v>629</v>
      </c>
      <c r="C253" s="118" t="s">
        <v>107</v>
      </c>
      <c r="D253" s="119" t="s">
        <v>359</v>
      </c>
      <c r="E253" s="120">
        <v>12599</v>
      </c>
      <c r="F253" s="121">
        <v>0.1239241838551349</v>
      </c>
      <c r="G253" s="195">
        <v>250</v>
      </c>
      <c r="H253" s="123">
        <v>3.5065483734685259E-2</v>
      </c>
      <c r="I253" s="124" t="s">
        <v>355</v>
      </c>
      <c r="J253" s="197" t="s">
        <v>355</v>
      </c>
      <c r="K253" s="195">
        <v>15</v>
      </c>
      <c r="L253" s="196">
        <v>90</v>
      </c>
      <c r="M253" s="196">
        <v>25</v>
      </c>
      <c r="N253" s="196">
        <v>35</v>
      </c>
      <c r="O253" s="196">
        <v>30</v>
      </c>
      <c r="P253" s="196">
        <v>55</v>
      </c>
      <c r="Q253" s="196">
        <v>25</v>
      </c>
      <c r="R253" s="196">
        <v>50</v>
      </c>
      <c r="S253" s="196">
        <v>80</v>
      </c>
      <c r="T253" s="197">
        <v>405</v>
      </c>
      <c r="U253" s="122" t="s">
        <v>355</v>
      </c>
      <c r="V253" s="128" t="s">
        <v>355</v>
      </c>
      <c r="W253" s="128">
        <v>15</v>
      </c>
      <c r="X253" s="128">
        <v>10</v>
      </c>
      <c r="Y253" s="128">
        <v>335</v>
      </c>
      <c r="Z253" s="128">
        <v>95</v>
      </c>
      <c r="AA253" s="128">
        <v>55</v>
      </c>
      <c r="AB253" s="128" t="s">
        <v>355</v>
      </c>
      <c r="AC253" s="129">
        <v>205200</v>
      </c>
      <c r="AD253" s="130">
        <v>144200</v>
      </c>
      <c r="AE253" s="131">
        <v>110800</v>
      </c>
    </row>
    <row r="254" spans="1:31" ht="15" customHeight="1">
      <c r="A254" s="117" t="s">
        <v>249</v>
      </c>
      <c r="B254" s="117" t="s">
        <v>630</v>
      </c>
      <c r="C254" s="118" t="s">
        <v>107</v>
      </c>
      <c r="D254" s="119" t="s">
        <v>361</v>
      </c>
      <c r="E254" s="120">
        <v>143488</v>
      </c>
      <c r="F254" s="121">
        <v>1</v>
      </c>
      <c r="G254" s="195">
        <v>4580</v>
      </c>
      <c r="H254" s="123">
        <v>4.4427411295565024E-2</v>
      </c>
      <c r="I254" s="124">
        <v>0.91064093621638387</v>
      </c>
      <c r="J254" s="197">
        <v>47</v>
      </c>
      <c r="K254" s="195">
        <v>20</v>
      </c>
      <c r="L254" s="196">
        <v>1410</v>
      </c>
      <c r="M254" s="196">
        <v>675</v>
      </c>
      <c r="N254" s="196">
        <v>365</v>
      </c>
      <c r="O254" s="196">
        <v>590</v>
      </c>
      <c r="P254" s="196">
        <v>595</v>
      </c>
      <c r="Q254" s="196">
        <v>370</v>
      </c>
      <c r="R254" s="196">
        <v>240</v>
      </c>
      <c r="S254" s="196">
        <v>1080</v>
      </c>
      <c r="T254" s="197">
        <v>5340</v>
      </c>
      <c r="U254" s="122">
        <v>40</v>
      </c>
      <c r="V254" s="128">
        <v>35</v>
      </c>
      <c r="W254" s="128">
        <v>220</v>
      </c>
      <c r="X254" s="128">
        <v>175</v>
      </c>
      <c r="Y254" s="128">
        <v>4650</v>
      </c>
      <c r="Z254" s="128">
        <v>1540</v>
      </c>
      <c r="AA254" s="128">
        <v>425</v>
      </c>
      <c r="AB254" s="128" t="s">
        <v>355</v>
      </c>
      <c r="AC254" s="129">
        <v>275200</v>
      </c>
      <c r="AD254" s="130">
        <v>185200</v>
      </c>
      <c r="AE254" s="131">
        <v>144900</v>
      </c>
    </row>
    <row r="255" spans="1:31">
      <c r="A255" s="117" t="s">
        <v>250</v>
      </c>
      <c r="B255" s="117" t="s">
        <v>631</v>
      </c>
      <c r="C255" s="118" t="s">
        <v>107</v>
      </c>
      <c r="D255" s="119" t="s">
        <v>359</v>
      </c>
      <c r="E255" s="120">
        <v>27204</v>
      </c>
      <c r="F255" s="121">
        <v>0.22338643455411397</v>
      </c>
      <c r="G255" s="195">
        <v>450</v>
      </c>
      <c r="H255" s="123">
        <v>2.7327382036800876E-2</v>
      </c>
      <c r="I255" s="124" t="s">
        <v>355</v>
      </c>
      <c r="J255" s="197" t="s">
        <v>355</v>
      </c>
      <c r="K255" s="195">
        <v>10</v>
      </c>
      <c r="L255" s="196">
        <v>190</v>
      </c>
      <c r="M255" s="196">
        <v>130</v>
      </c>
      <c r="N255" s="196">
        <v>140</v>
      </c>
      <c r="O255" s="196">
        <v>80</v>
      </c>
      <c r="P255" s="196">
        <v>90</v>
      </c>
      <c r="Q255" s="196">
        <v>45</v>
      </c>
      <c r="R255" s="196">
        <v>40</v>
      </c>
      <c r="S255" s="196">
        <v>185</v>
      </c>
      <c r="T255" s="197">
        <v>910</v>
      </c>
      <c r="U255" s="122" t="s">
        <v>355</v>
      </c>
      <c r="V255" s="128" t="s">
        <v>355</v>
      </c>
      <c r="W255" s="128">
        <v>30</v>
      </c>
      <c r="X255" s="128">
        <v>20</v>
      </c>
      <c r="Y255" s="128">
        <v>730</v>
      </c>
      <c r="Z255" s="128">
        <v>135</v>
      </c>
      <c r="AA255" s="128">
        <v>145</v>
      </c>
      <c r="AB255" s="128" t="s">
        <v>355</v>
      </c>
      <c r="AC255" s="129">
        <v>251400</v>
      </c>
      <c r="AD255" s="130">
        <v>169900</v>
      </c>
      <c r="AE255" s="131">
        <v>164200</v>
      </c>
    </row>
    <row r="256" spans="1:31" ht="15" customHeight="1">
      <c r="A256" s="117" t="s">
        <v>251</v>
      </c>
      <c r="B256" s="117" t="s">
        <v>632</v>
      </c>
      <c r="C256" s="118" t="s">
        <v>91</v>
      </c>
      <c r="D256" s="119" t="s">
        <v>361</v>
      </c>
      <c r="E256" s="120">
        <v>51305</v>
      </c>
      <c r="F256" s="121">
        <v>0.91890100836422905</v>
      </c>
      <c r="G256" s="195">
        <v>2150</v>
      </c>
      <c r="H256" s="123">
        <v>6.563129309818759E-2</v>
      </c>
      <c r="I256" s="124">
        <v>0.83125519534497094</v>
      </c>
      <c r="J256" s="197">
        <v>10</v>
      </c>
      <c r="K256" s="195" t="s">
        <v>355</v>
      </c>
      <c r="L256" s="196">
        <v>385</v>
      </c>
      <c r="M256" s="196">
        <v>150</v>
      </c>
      <c r="N256" s="196">
        <v>150</v>
      </c>
      <c r="O256" s="196">
        <v>145</v>
      </c>
      <c r="P256" s="196">
        <v>130</v>
      </c>
      <c r="Q256" s="196">
        <v>130</v>
      </c>
      <c r="R256" s="196">
        <v>210</v>
      </c>
      <c r="S256" s="196">
        <v>370</v>
      </c>
      <c r="T256" s="197">
        <v>1675</v>
      </c>
      <c r="U256" s="122">
        <v>15</v>
      </c>
      <c r="V256" s="128">
        <v>10</v>
      </c>
      <c r="W256" s="128">
        <v>100</v>
      </c>
      <c r="X256" s="128">
        <v>75</v>
      </c>
      <c r="Y256" s="128">
        <v>1420</v>
      </c>
      <c r="Z256" s="128">
        <v>370</v>
      </c>
      <c r="AA256" s="128">
        <v>140</v>
      </c>
      <c r="AB256" s="128" t="s">
        <v>355</v>
      </c>
      <c r="AC256" s="129">
        <v>185000</v>
      </c>
      <c r="AD256" s="130">
        <v>114500</v>
      </c>
      <c r="AE256" s="131">
        <v>94700</v>
      </c>
    </row>
    <row r="257" spans="1:31">
      <c r="A257" s="117" t="s">
        <v>252</v>
      </c>
      <c r="B257" s="117" t="s">
        <v>633</v>
      </c>
      <c r="C257" s="118" t="s">
        <v>91</v>
      </c>
      <c r="D257" s="119" t="s">
        <v>359</v>
      </c>
      <c r="E257" s="120">
        <v>28190</v>
      </c>
      <c r="F257" s="121">
        <v>0.35702073227877762</v>
      </c>
      <c r="G257" s="195">
        <v>745</v>
      </c>
      <c r="H257" s="123">
        <v>4.0665535548136393E-2</v>
      </c>
      <c r="I257" s="124" t="s">
        <v>355</v>
      </c>
      <c r="J257" s="197" t="s">
        <v>355</v>
      </c>
      <c r="K257" s="195">
        <v>15</v>
      </c>
      <c r="L257" s="196">
        <v>325</v>
      </c>
      <c r="M257" s="196">
        <v>155</v>
      </c>
      <c r="N257" s="196">
        <v>115</v>
      </c>
      <c r="O257" s="196">
        <v>80</v>
      </c>
      <c r="P257" s="196">
        <v>90</v>
      </c>
      <c r="Q257" s="196">
        <v>90</v>
      </c>
      <c r="R257" s="196">
        <v>120</v>
      </c>
      <c r="S257" s="196">
        <v>250</v>
      </c>
      <c r="T257" s="197">
        <v>1245</v>
      </c>
      <c r="U257" s="122">
        <v>5</v>
      </c>
      <c r="V257" s="128">
        <v>5</v>
      </c>
      <c r="W257" s="128">
        <v>40</v>
      </c>
      <c r="X257" s="128">
        <v>30</v>
      </c>
      <c r="Y257" s="128">
        <v>1060</v>
      </c>
      <c r="Z257" s="128">
        <v>220</v>
      </c>
      <c r="AA257" s="128">
        <v>140</v>
      </c>
      <c r="AB257" s="128" t="s">
        <v>355</v>
      </c>
      <c r="AC257" s="129">
        <v>246900</v>
      </c>
      <c r="AD257" s="130">
        <v>143400</v>
      </c>
      <c r="AE257" s="131">
        <v>112800</v>
      </c>
    </row>
    <row r="258" spans="1:31" ht="15" customHeight="1">
      <c r="A258" s="117" t="s">
        <v>253</v>
      </c>
      <c r="B258" s="117" t="s">
        <v>634</v>
      </c>
      <c r="C258" s="118" t="s">
        <v>91</v>
      </c>
      <c r="D258" s="119" t="s">
        <v>362</v>
      </c>
      <c r="E258" s="120">
        <v>34491</v>
      </c>
      <c r="F258" s="121">
        <v>0.40458176443678079</v>
      </c>
      <c r="G258" s="195">
        <v>850</v>
      </c>
      <c r="H258" s="123">
        <v>3.9138042176996041E-2</v>
      </c>
      <c r="I258" s="124">
        <v>0.56597671410090555</v>
      </c>
      <c r="J258" s="197">
        <v>7</v>
      </c>
      <c r="K258" s="195">
        <v>10</v>
      </c>
      <c r="L258" s="196">
        <v>240</v>
      </c>
      <c r="M258" s="196">
        <v>135</v>
      </c>
      <c r="N258" s="196">
        <v>160</v>
      </c>
      <c r="O258" s="196">
        <v>90</v>
      </c>
      <c r="P258" s="196">
        <v>120</v>
      </c>
      <c r="Q258" s="196">
        <v>90</v>
      </c>
      <c r="R258" s="196">
        <v>105</v>
      </c>
      <c r="S258" s="196">
        <v>255</v>
      </c>
      <c r="T258" s="197">
        <v>1210</v>
      </c>
      <c r="U258" s="122">
        <v>5</v>
      </c>
      <c r="V258" s="128">
        <v>5</v>
      </c>
      <c r="W258" s="128">
        <v>30</v>
      </c>
      <c r="X258" s="128">
        <v>20</v>
      </c>
      <c r="Y258" s="128">
        <v>1005</v>
      </c>
      <c r="Z258" s="128">
        <v>195</v>
      </c>
      <c r="AA258" s="128">
        <v>170</v>
      </c>
      <c r="AB258" s="128" t="s">
        <v>355</v>
      </c>
      <c r="AC258" s="129">
        <v>209200</v>
      </c>
      <c r="AD258" s="130">
        <v>130400</v>
      </c>
      <c r="AE258" s="131">
        <v>107500</v>
      </c>
    </row>
    <row r="259" spans="1:31">
      <c r="A259" s="117" t="s">
        <v>254</v>
      </c>
      <c r="B259" s="117" t="s">
        <v>635</v>
      </c>
      <c r="C259" s="118" t="s">
        <v>91</v>
      </c>
      <c r="D259" s="119" t="s">
        <v>360</v>
      </c>
      <c r="E259" s="120">
        <v>61869</v>
      </c>
      <c r="F259" s="121">
        <v>0.68264721783937066</v>
      </c>
      <c r="G259" s="195">
        <v>1860</v>
      </c>
      <c r="H259" s="123">
        <v>4.728956271781435E-2</v>
      </c>
      <c r="I259" s="124">
        <v>0.56692020598100812</v>
      </c>
      <c r="J259" s="197">
        <v>12</v>
      </c>
      <c r="K259" s="195">
        <v>25</v>
      </c>
      <c r="L259" s="196">
        <v>565</v>
      </c>
      <c r="M259" s="196">
        <v>265</v>
      </c>
      <c r="N259" s="196">
        <v>310</v>
      </c>
      <c r="O259" s="196">
        <v>190</v>
      </c>
      <c r="P259" s="196">
        <v>235</v>
      </c>
      <c r="Q259" s="196">
        <v>180</v>
      </c>
      <c r="R259" s="196">
        <v>180</v>
      </c>
      <c r="S259" s="196">
        <v>455</v>
      </c>
      <c r="T259" s="197">
        <v>2400</v>
      </c>
      <c r="U259" s="122">
        <v>15</v>
      </c>
      <c r="V259" s="128">
        <v>10</v>
      </c>
      <c r="W259" s="128">
        <v>90</v>
      </c>
      <c r="X259" s="128">
        <v>60</v>
      </c>
      <c r="Y259" s="128">
        <v>2010</v>
      </c>
      <c r="Z259" s="128">
        <v>475</v>
      </c>
      <c r="AA259" s="128">
        <v>285</v>
      </c>
      <c r="AB259" s="128" t="s">
        <v>355</v>
      </c>
      <c r="AC259" s="129">
        <v>227500</v>
      </c>
      <c r="AD259" s="130">
        <v>129600</v>
      </c>
      <c r="AE259" s="131">
        <v>100400</v>
      </c>
    </row>
    <row r="260" spans="1:31" ht="15" customHeight="1">
      <c r="A260" s="117" t="s">
        <v>255</v>
      </c>
      <c r="B260" s="117" t="s">
        <v>636</v>
      </c>
      <c r="C260" s="118" t="s">
        <v>91</v>
      </c>
      <c r="D260" s="119" t="s">
        <v>361</v>
      </c>
      <c r="E260" s="120">
        <v>209065</v>
      </c>
      <c r="F260" s="121">
        <v>0.98555131287418096</v>
      </c>
      <c r="G260" s="195">
        <v>6055</v>
      </c>
      <c r="H260" s="123">
        <v>4.3355952585466415E-2</v>
      </c>
      <c r="I260" s="124">
        <v>0.98573879202191672</v>
      </c>
      <c r="J260" s="197">
        <v>77</v>
      </c>
      <c r="K260" s="195">
        <v>20</v>
      </c>
      <c r="L260" s="196">
        <v>1665</v>
      </c>
      <c r="M260" s="196">
        <v>1040</v>
      </c>
      <c r="N260" s="196">
        <v>900</v>
      </c>
      <c r="O260" s="196">
        <v>665</v>
      </c>
      <c r="P260" s="196">
        <v>945</v>
      </c>
      <c r="Q260" s="196">
        <v>615</v>
      </c>
      <c r="R260" s="196">
        <v>425</v>
      </c>
      <c r="S260" s="196">
        <v>1775</v>
      </c>
      <c r="T260" s="197">
        <v>8045</v>
      </c>
      <c r="U260" s="122">
        <v>55</v>
      </c>
      <c r="V260" s="128">
        <v>45</v>
      </c>
      <c r="W260" s="128">
        <v>335</v>
      </c>
      <c r="X260" s="128">
        <v>250</v>
      </c>
      <c r="Y260" s="128">
        <v>6725</v>
      </c>
      <c r="Z260" s="128">
        <v>1750</v>
      </c>
      <c r="AA260" s="128">
        <v>930</v>
      </c>
      <c r="AB260" s="128" t="s">
        <v>355</v>
      </c>
      <c r="AC260" s="129">
        <v>236600</v>
      </c>
      <c r="AD260" s="130">
        <v>148000</v>
      </c>
      <c r="AE260" s="131">
        <v>123300</v>
      </c>
    </row>
    <row r="261" spans="1:31">
      <c r="A261" s="117" t="s">
        <v>256</v>
      </c>
      <c r="B261" s="117" t="s">
        <v>637</v>
      </c>
      <c r="C261" s="118" t="s">
        <v>91</v>
      </c>
      <c r="D261" s="119" t="s">
        <v>359</v>
      </c>
      <c r="E261" s="120">
        <v>13754</v>
      </c>
      <c r="F261" s="121">
        <v>0.15491878984478835</v>
      </c>
      <c r="G261" s="195">
        <v>105</v>
      </c>
      <c r="H261" s="123">
        <v>1.1593242795627691E-2</v>
      </c>
      <c r="I261" s="124" t="s">
        <v>355</v>
      </c>
      <c r="J261" s="197" t="s">
        <v>355</v>
      </c>
      <c r="K261" s="195">
        <v>10</v>
      </c>
      <c r="L261" s="196">
        <v>130</v>
      </c>
      <c r="M261" s="196">
        <v>110</v>
      </c>
      <c r="N261" s="196">
        <v>85</v>
      </c>
      <c r="O261" s="196">
        <v>60</v>
      </c>
      <c r="P261" s="196">
        <v>50</v>
      </c>
      <c r="Q261" s="196">
        <v>45</v>
      </c>
      <c r="R261" s="196">
        <v>60</v>
      </c>
      <c r="S261" s="196">
        <v>120</v>
      </c>
      <c r="T261" s="197">
        <v>665</v>
      </c>
      <c r="U261" s="122">
        <v>5</v>
      </c>
      <c r="V261" s="128" t="s">
        <v>355</v>
      </c>
      <c r="W261" s="128">
        <v>10</v>
      </c>
      <c r="X261" s="128">
        <v>5</v>
      </c>
      <c r="Y261" s="128">
        <v>570</v>
      </c>
      <c r="Z261" s="128">
        <v>90</v>
      </c>
      <c r="AA261" s="128">
        <v>85</v>
      </c>
      <c r="AB261" s="128" t="s">
        <v>355</v>
      </c>
      <c r="AC261" s="129">
        <v>268600</v>
      </c>
      <c r="AD261" s="130">
        <v>173900</v>
      </c>
      <c r="AE261" s="131">
        <v>156700</v>
      </c>
    </row>
    <row r="262" spans="1:31" ht="15" customHeight="1">
      <c r="A262" s="117" t="s">
        <v>257</v>
      </c>
      <c r="B262" s="117" t="s">
        <v>638</v>
      </c>
      <c r="C262" s="118" t="s">
        <v>91</v>
      </c>
      <c r="D262" s="119" t="s">
        <v>360</v>
      </c>
      <c r="E262" s="120">
        <v>51275</v>
      </c>
      <c r="F262" s="121">
        <v>0.67704963490156211</v>
      </c>
      <c r="G262" s="195">
        <v>1915</v>
      </c>
      <c r="H262" s="123">
        <v>5.8274278414793636E-2</v>
      </c>
      <c r="I262" s="124">
        <v>0.72474271633570087</v>
      </c>
      <c r="J262" s="197">
        <v>15</v>
      </c>
      <c r="K262" s="195">
        <v>15</v>
      </c>
      <c r="L262" s="196">
        <v>425</v>
      </c>
      <c r="M262" s="196">
        <v>175</v>
      </c>
      <c r="N262" s="196">
        <v>215</v>
      </c>
      <c r="O262" s="196">
        <v>145</v>
      </c>
      <c r="P262" s="196">
        <v>195</v>
      </c>
      <c r="Q262" s="196">
        <v>150</v>
      </c>
      <c r="R262" s="196">
        <v>185</v>
      </c>
      <c r="S262" s="196">
        <v>390</v>
      </c>
      <c r="T262" s="197">
        <v>1885</v>
      </c>
      <c r="U262" s="122">
        <v>10</v>
      </c>
      <c r="V262" s="128">
        <v>10</v>
      </c>
      <c r="W262" s="128">
        <v>85</v>
      </c>
      <c r="X262" s="128">
        <v>55</v>
      </c>
      <c r="Y262" s="128">
        <v>1610</v>
      </c>
      <c r="Z262" s="128">
        <v>345</v>
      </c>
      <c r="AA262" s="128">
        <v>180</v>
      </c>
      <c r="AB262" s="128" t="s">
        <v>355</v>
      </c>
      <c r="AC262" s="129">
        <v>207800</v>
      </c>
      <c r="AD262" s="130">
        <v>126500</v>
      </c>
      <c r="AE262" s="131">
        <v>100400</v>
      </c>
    </row>
    <row r="263" spans="1:31">
      <c r="A263" s="117" t="s">
        <v>258</v>
      </c>
      <c r="B263" s="117" t="s">
        <v>639</v>
      </c>
      <c r="C263" s="118" t="s">
        <v>54</v>
      </c>
      <c r="D263" s="119" t="s">
        <v>359</v>
      </c>
      <c r="E263" s="120">
        <v>22217</v>
      </c>
      <c r="F263" s="121">
        <v>0.40092756343162378</v>
      </c>
      <c r="G263" s="195">
        <v>365</v>
      </c>
      <c r="H263" s="123">
        <v>2.6392111368909513E-2</v>
      </c>
      <c r="I263" s="124" t="s">
        <v>355</v>
      </c>
      <c r="J263" s="197" t="s">
        <v>355</v>
      </c>
      <c r="K263" s="195">
        <v>35</v>
      </c>
      <c r="L263" s="196">
        <v>320</v>
      </c>
      <c r="M263" s="196">
        <v>110</v>
      </c>
      <c r="N263" s="196">
        <v>110</v>
      </c>
      <c r="O263" s="196">
        <v>105</v>
      </c>
      <c r="P263" s="196">
        <v>115</v>
      </c>
      <c r="Q263" s="196">
        <v>75</v>
      </c>
      <c r="R263" s="196">
        <v>60</v>
      </c>
      <c r="S263" s="196">
        <v>210</v>
      </c>
      <c r="T263" s="197">
        <v>1140</v>
      </c>
      <c r="U263" s="122">
        <v>10</v>
      </c>
      <c r="V263" s="128" t="s">
        <v>355</v>
      </c>
      <c r="W263" s="128">
        <v>35</v>
      </c>
      <c r="X263" s="128">
        <v>25</v>
      </c>
      <c r="Y263" s="128">
        <v>960</v>
      </c>
      <c r="Z263" s="128">
        <v>265</v>
      </c>
      <c r="AA263" s="128">
        <v>135</v>
      </c>
      <c r="AB263" s="128" t="s">
        <v>355</v>
      </c>
      <c r="AC263" s="129">
        <v>314200</v>
      </c>
      <c r="AD263" s="130">
        <v>180600</v>
      </c>
      <c r="AE263" s="131">
        <v>131700</v>
      </c>
    </row>
    <row r="264" spans="1:31" ht="15" customHeight="1">
      <c r="A264" s="117" t="s">
        <v>259</v>
      </c>
      <c r="B264" s="117" t="s">
        <v>640</v>
      </c>
      <c r="C264" s="118" t="s">
        <v>54</v>
      </c>
      <c r="D264" s="119" t="s">
        <v>359</v>
      </c>
      <c r="E264" s="120">
        <v>16677</v>
      </c>
      <c r="F264" s="121">
        <v>0.19042888462592492</v>
      </c>
      <c r="G264" s="195">
        <v>255</v>
      </c>
      <c r="H264" s="123">
        <v>2.4883810999225407E-2</v>
      </c>
      <c r="I264" s="124" t="s">
        <v>355</v>
      </c>
      <c r="J264" s="197" t="s">
        <v>355</v>
      </c>
      <c r="K264" s="195">
        <v>30</v>
      </c>
      <c r="L264" s="196">
        <v>215</v>
      </c>
      <c r="M264" s="196">
        <v>95</v>
      </c>
      <c r="N264" s="196">
        <v>60</v>
      </c>
      <c r="O264" s="196">
        <v>70</v>
      </c>
      <c r="P264" s="196">
        <v>145</v>
      </c>
      <c r="Q264" s="196">
        <v>35</v>
      </c>
      <c r="R264" s="196">
        <v>35</v>
      </c>
      <c r="S264" s="196">
        <v>120</v>
      </c>
      <c r="T264" s="197">
        <v>800</v>
      </c>
      <c r="U264" s="122">
        <v>5</v>
      </c>
      <c r="V264" s="128">
        <v>5</v>
      </c>
      <c r="W264" s="128">
        <v>40</v>
      </c>
      <c r="X264" s="128">
        <v>35</v>
      </c>
      <c r="Y264" s="128">
        <v>665</v>
      </c>
      <c r="Z264" s="128">
        <v>285</v>
      </c>
      <c r="AA264" s="128">
        <v>90</v>
      </c>
      <c r="AB264" s="128" t="s">
        <v>355</v>
      </c>
      <c r="AC264" s="129">
        <v>243000</v>
      </c>
      <c r="AD264" s="130">
        <v>158700</v>
      </c>
      <c r="AE264" s="131">
        <v>138400</v>
      </c>
    </row>
    <row r="265" spans="1:31">
      <c r="A265" s="117" t="s">
        <v>260</v>
      </c>
      <c r="B265" s="117" t="s">
        <v>641</v>
      </c>
      <c r="C265" s="118" t="s">
        <v>54</v>
      </c>
      <c r="D265" s="119" t="s">
        <v>360</v>
      </c>
      <c r="E265" s="120">
        <v>105124</v>
      </c>
      <c r="F265" s="121">
        <v>0.66246549790151621</v>
      </c>
      <c r="G265" s="195">
        <v>1250</v>
      </c>
      <c r="H265" s="123">
        <v>1.8726085977942831E-2</v>
      </c>
      <c r="I265" s="124">
        <v>1.1255282550064771</v>
      </c>
      <c r="J265" s="197">
        <v>53</v>
      </c>
      <c r="K265" s="195">
        <v>65</v>
      </c>
      <c r="L265" s="196">
        <v>1235</v>
      </c>
      <c r="M265" s="196">
        <v>885</v>
      </c>
      <c r="N265" s="196">
        <v>445</v>
      </c>
      <c r="O265" s="196">
        <v>485</v>
      </c>
      <c r="P265" s="196">
        <v>560</v>
      </c>
      <c r="Q265" s="196">
        <v>350</v>
      </c>
      <c r="R265" s="196">
        <v>205</v>
      </c>
      <c r="S265" s="196">
        <v>970</v>
      </c>
      <c r="T265" s="197">
        <v>5200</v>
      </c>
      <c r="U265" s="122">
        <v>15</v>
      </c>
      <c r="V265" s="128">
        <v>15</v>
      </c>
      <c r="W265" s="128">
        <v>155</v>
      </c>
      <c r="X265" s="128">
        <v>115</v>
      </c>
      <c r="Y265" s="128">
        <v>4465</v>
      </c>
      <c r="Z265" s="128">
        <v>1085</v>
      </c>
      <c r="AA265" s="128">
        <v>560</v>
      </c>
      <c r="AB265" s="128" t="s">
        <v>355</v>
      </c>
      <c r="AC265" s="129">
        <v>380500</v>
      </c>
      <c r="AD265" s="130">
        <v>217900</v>
      </c>
      <c r="AE265" s="131">
        <v>197300</v>
      </c>
    </row>
    <row r="266" spans="1:31" ht="15" customHeight="1">
      <c r="A266" s="117" t="s">
        <v>261</v>
      </c>
      <c r="B266" s="117" t="s">
        <v>642</v>
      </c>
      <c r="C266" s="118" t="s">
        <v>54</v>
      </c>
      <c r="D266" s="119" t="s">
        <v>359</v>
      </c>
      <c r="E266" s="120" t="s">
        <v>376</v>
      </c>
      <c r="F266" s="121">
        <v>0</v>
      </c>
      <c r="G266" s="195" t="s">
        <v>355</v>
      </c>
      <c r="H266" s="197" t="s">
        <v>355</v>
      </c>
      <c r="I266" s="124" t="s">
        <v>355</v>
      </c>
      <c r="J266" s="197" t="s">
        <v>355</v>
      </c>
      <c r="K266" s="195" t="s">
        <v>355</v>
      </c>
      <c r="L266" s="196" t="s">
        <v>355</v>
      </c>
      <c r="M266" s="196" t="s">
        <v>355</v>
      </c>
      <c r="N266" s="196" t="s">
        <v>355</v>
      </c>
      <c r="O266" s="196" t="s">
        <v>355</v>
      </c>
      <c r="P266" s="196" t="s">
        <v>355</v>
      </c>
      <c r="Q266" s="196" t="s">
        <v>355</v>
      </c>
      <c r="R266" s="196" t="s">
        <v>355</v>
      </c>
      <c r="S266" s="196" t="s">
        <v>355</v>
      </c>
      <c r="T266" s="197" t="s">
        <v>355</v>
      </c>
      <c r="U266" s="122" t="s">
        <v>355</v>
      </c>
      <c r="V266" s="128" t="s">
        <v>355</v>
      </c>
      <c r="W266" s="128" t="s">
        <v>355</v>
      </c>
      <c r="X266" s="128" t="s">
        <v>355</v>
      </c>
      <c r="Y266" s="128" t="s">
        <v>355</v>
      </c>
      <c r="Z266" s="128" t="s">
        <v>355</v>
      </c>
      <c r="AA266" s="128" t="s">
        <v>355</v>
      </c>
      <c r="AB266" s="128" t="s">
        <v>355</v>
      </c>
      <c r="AC266" s="129" t="s">
        <v>355</v>
      </c>
      <c r="AD266" s="130" t="s">
        <v>355</v>
      </c>
      <c r="AE266" s="131" t="s">
        <v>355</v>
      </c>
    </row>
    <row r="267" spans="1:31">
      <c r="A267" s="117" t="s">
        <v>262</v>
      </c>
      <c r="B267" s="117" t="s">
        <v>643</v>
      </c>
      <c r="C267" s="118" t="s">
        <v>54</v>
      </c>
      <c r="D267" s="119" t="s">
        <v>359</v>
      </c>
      <c r="E267" s="120">
        <v>12521</v>
      </c>
      <c r="F267" s="121">
        <v>0.23378393517308338</v>
      </c>
      <c r="G267" s="195">
        <v>270</v>
      </c>
      <c r="H267" s="123">
        <v>3.4579918032786885E-2</v>
      </c>
      <c r="I267" s="124" t="s">
        <v>355</v>
      </c>
      <c r="J267" s="197" t="s">
        <v>355</v>
      </c>
      <c r="K267" s="195">
        <v>25</v>
      </c>
      <c r="L267" s="196">
        <v>165</v>
      </c>
      <c r="M267" s="196">
        <v>55</v>
      </c>
      <c r="N267" s="196">
        <v>70</v>
      </c>
      <c r="O267" s="196">
        <v>85</v>
      </c>
      <c r="P267" s="196">
        <v>70</v>
      </c>
      <c r="Q267" s="196">
        <v>30</v>
      </c>
      <c r="R267" s="196">
        <v>40</v>
      </c>
      <c r="S267" s="196">
        <v>110</v>
      </c>
      <c r="T267" s="197">
        <v>650</v>
      </c>
      <c r="U267" s="122" t="s">
        <v>355</v>
      </c>
      <c r="V267" s="128" t="s">
        <v>355</v>
      </c>
      <c r="W267" s="128">
        <v>15</v>
      </c>
      <c r="X267" s="128">
        <v>15</v>
      </c>
      <c r="Y267" s="128">
        <v>555</v>
      </c>
      <c r="Z267" s="128">
        <v>155</v>
      </c>
      <c r="AA267" s="128">
        <v>80</v>
      </c>
      <c r="AB267" s="128" t="s">
        <v>355</v>
      </c>
      <c r="AC267" s="129">
        <v>230700</v>
      </c>
      <c r="AD267" s="130">
        <v>158100</v>
      </c>
      <c r="AE267" s="131">
        <v>134800</v>
      </c>
    </row>
    <row r="268" spans="1:31" ht="15" customHeight="1">
      <c r="A268" s="117" t="s">
        <v>263</v>
      </c>
      <c r="B268" s="117" t="s">
        <v>644</v>
      </c>
      <c r="C268" s="118" t="s">
        <v>54</v>
      </c>
      <c r="D268" s="119" t="s">
        <v>360</v>
      </c>
      <c r="E268" s="120">
        <v>73684</v>
      </c>
      <c r="F268" s="121">
        <v>0.67855235288700622</v>
      </c>
      <c r="G268" s="195">
        <v>2515</v>
      </c>
      <c r="H268" s="123">
        <v>5.5161976619217859E-2</v>
      </c>
      <c r="I268" s="124">
        <v>1.311114870580274</v>
      </c>
      <c r="J268" s="197">
        <v>31</v>
      </c>
      <c r="K268" s="195">
        <v>80</v>
      </c>
      <c r="L268" s="196">
        <v>735</v>
      </c>
      <c r="M268" s="196">
        <v>170</v>
      </c>
      <c r="N268" s="196">
        <v>260</v>
      </c>
      <c r="O268" s="196">
        <v>535</v>
      </c>
      <c r="P268" s="196">
        <v>360</v>
      </c>
      <c r="Q268" s="196">
        <v>125</v>
      </c>
      <c r="R268" s="196">
        <v>135</v>
      </c>
      <c r="S268" s="196">
        <v>410</v>
      </c>
      <c r="T268" s="197">
        <v>2810</v>
      </c>
      <c r="U268" s="122">
        <v>5</v>
      </c>
      <c r="V268" s="128">
        <v>5</v>
      </c>
      <c r="W268" s="128">
        <v>90</v>
      </c>
      <c r="X268" s="128">
        <v>75</v>
      </c>
      <c r="Y268" s="128">
        <v>2455</v>
      </c>
      <c r="Z268" s="128">
        <v>695</v>
      </c>
      <c r="AA268" s="128">
        <v>265</v>
      </c>
      <c r="AB268" s="128" t="s">
        <v>355</v>
      </c>
      <c r="AC268" s="129">
        <v>221800</v>
      </c>
      <c r="AD268" s="130">
        <v>150200</v>
      </c>
      <c r="AE268" s="131">
        <v>118300</v>
      </c>
    </row>
    <row r="269" spans="1:31">
      <c r="A269" s="117" t="s">
        <v>264</v>
      </c>
      <c r="B269" s="117" t="s">
        <v>645</v>
      </c>
      <c r="C269" s="118" t="s">
        <v>54</v>
      </c>
      <c r="D269" s="119" t="s">
        <v>359</v>
      </c>
      <c r="E269" s="120">
        <v>21816</v>
      </c>
      <c r="F269" s="121">
        <v>0.26307475249315665</v>
      </c>
      <c r="G269" s="195">
        <v>640</v>
      </c>
      <c r="H269" s="123">
        <v>4.5596590909090906E-2</v>
      </c>
      <c r="I269" s="124">
        <v>3.1409501374165685</v>
      </c>
      <c r="J269" s="197">
        <v>8</v>
      </c>
      <c r="K269" s="195">
        <v>10</v>
      </c>
      <c r="L269" s="196">
        <v>185</v>
      </c>
      <c r="M269" s="196">
        <v>65</v>
      </c>
      <c r="N269" s="196">
        <v>65</v>
      </c>
      <c r="O269" s="196">
        <v>85</v>
      </c>
      <c r="P269" s="196">
        <v>95</v>
      </c>
      <c r="Q269" s="196">
        <v>45</v>
      </c>
      <c r="R269" s="196">
        <v>50</v>
      </c>
      <c r="S269" s="196">
        <v>135</v>
      </c>
      <c r="T269" s="197">
        <v>735</v>
      </c>
      <c r="U269" s="122" t="s">
        <v>355</v>
      </c>
      <c r="V269" s="128" t="s">
        <v>355</v>
      </c>
      <c r="W269" s="128">
        <v>30</v>
      </c>
      <c r="X269" s="128">
        <v>25</v>
      </c>
      <c r="Y269" s="128">
        <v>620</v>
      </c>
      <c r="Z269" s="128">
        <v>220</v>
      </c>
      <c r="AA269" s="128">
        <v>85</v>
      </c>
      <c r="AB269" s="128" t="s">
        <v>355</v>
      </c>
      <c r="AC269" s="129">
        <v>204200</v>
      </c>
      <c r="AD269" s="130">
        <v>129000</v>
      </c>
      <c r="AE269" s="131">
        <v>104800</v>
      </c>
    </row>
    <row r="270" spans="1:31" ht="15" customHeight="1">
      <c r="A270" s="117" t="s">
        <v>265</v>
      </c>
      <c r="B270" s="117" t="s">
        <v>646</v>
      </c>
      <c r="C270" s="118" t="s">
        <v>91</v>
      </c>
      <c r="D270" s="119" t="s">
        <v>361</v>
      </c>
      <c r="E270" s="120">
        <v>117008</v>
      </c>
      <c r="F270" s="121">
        <v>1</v>
      </c>
      <c r="G270" s="195">
        <v>3260</v>
      </c>
      <c r="H270" s="123">
        <v>4.355729006562329E-2</v>
      </c>
      <c r="I270" s="124">
        <v>0.93531554592891608</v>
      </c>
      <c r="J270" s="197">
        <v>19</v>
      </c>
      <c r="K270" s="195">
        <v>50</v>
      </c>
      <c r="L270" s="196">
        <v>780</v>
      </c>
      <c r="M270" s="196">
        <v>220</v>
      </c>
      <c r="N270" s="196">
        <v>430</v>
      </c>
      <c r="O270" s="196">
        <v>240</v>
      </c>
      <c r="P270" s="196">
        <v>375</v>
      </c>
      <c r="Q270" s="196">
        <v>160</v>
      </c>
      <c r="R270" s="196">
        <v>315</v>
      </c>
      <c r="S270" s="196">
        <v>525</v>
      </c>
      <c r="T270" s="197">
        <v>3090</v>
      </c>
      <c r="U270" s="122">
        <v>20</v>
      </c>
      <c r="V270" s="128">
        <v>20</v>
      </c>
      <c r="W270" s="128">
        <v>150</v>
      </c>
      <c r="X270" s="128">
        <v>95</v>
      </c>
      <c r="Y270" s="128">
        <v>2540</v>
      </c>
      <c r="Z270" s="128">
        <v>695</v>
      </c>
      <c r="AA270" s="128">
        <v>375</v>
      </c>
      <c r="AB270" s="128" t="s">
        <v>355</v>
      </c>
      <c r="AC270" s="129">
        <v>166200</v>
      </c>
      <c r="AD270" s="130">
        <v>100700</v>
      </c>
      <c r="AE270" s="131">
        <v>86200</v>
      </c>
    </row>
    <row r="271" spans="1:31">
      <c r="A271" s="117" t="s">
        <v>266</v>
      </c>
      <c r="B271" s="117" t="s">
        <v>647</v>
      </c>
      <c r="C271" s="118" t="s">
        <v>91</v>
      </c>
      <c r="D271" s="119" t="s">
        <v>362</v>
      </c>
      <c r="E271" s="120">
        <v>62782</v>
      </c>
      <c r="F271" s="121">
        <v>0.56145591128599537</v>
      </c>
      <c r="G271" s="195">
        <v>1565</v>
      </c>
      <c r="H271" s="123">
        <v>3.9135221699529578E-2</v>
      </c>
      <c r="I271" s="124">
        <v>0.81566068515497558</v>
      </c>
      <c r="J271" s="197">
        <v>12</v>
      </c>
      <c r="K271" s="195">
        <v>30</v>
      </c>
      <c r="L271" s="196">
        <v>530</v>
      </c>
      <c r="M271" s="196">
        <v>200</v>
      </c>
      <c r="N271" s="196">
        <v>200</v>
      </c>
      <c r="O271" s="196">
        <v>175</v>
      </c>
      <c r="P271" s="196">
        <v>265</v>
      </c>
      <c r="Q271" s="196">
        <v>115</v>
      </c>
      <c r="R271" s="196">
        <v>140</v>
      </c>
      <c r="S271" s="196">
        <v>300</v>
      </c>
      <c r="T271" s="197">
        <v>1955</v>
      </c>
      <c r="U271" s="122">
        <v>10</v>
      </c>
      <c r="V271" s="128">
        <v>10</v>
      </c>
      <c r="W271" s="128">
        <v>65</v>
      </c>
      <c r="X271" s="128">
        <v>50</v>
      </c>
      <c r="Y271" s="128">
        <v>1700</v>
      </c>
      <c r="Z271" s="128">
        <v>510</v>
      </c>
      <c r="AA271" s="128">
        <v>180</v>
      </c>
      <c r="AB271" s="128" t="s">
        <v>355</v>
      </c>
      <c r="AC271" s="129">
        <v>182700</v>
      </c>
      <c r="AD271" s="130">
        <v>102800</v>
      </c>
      <c r="AE271" s="131">
        <v>89500</v>
      </c>
    </row>
    <row r="272" spans="1:31" ht="15" customHeight="1">
      <c r="A272" s="117" t="s">
        <v>267</v>
      </c>
      <c r="B272" s="117" t="s">
        <v>648</v>
      </c>
      <c r="C272" s="118" t="s">
        <v>91</v>
      </c>
      <c r="D272" s="119" t="s">
        <v>358</v>
      </c>
      <c r="E272" s="120">
        <v>109554</v>
      </c>
      <c r="F272" s="121">
        <v>0.9797528126061994</v>
      </c>
      <c r="G272" s="195">
        <v>2225</v>
      </c>
      <c r="H272" s="123">
        <v>3.0576503070012775E-2</v>
      </c>
      <c r="I272" s="124">
        <v>0.84192092678655617</v>
      </c>
      <c r="J272" s="197">
        <v>25</v>
      </c>
      <c r="K272" s="195">
        <v>35</v>
      </c>
      <c r="L272" s="196">
        <v>655</v>
      </c>
      <c r="M272" s="196">
        <v>415</v>
      </c>
      <c r="N272" s="196">
        <v>450</v>
      </c>
      <c r="O272" s="196">
        <v>240</v>
      </c>
      <c r="P272" s="196">
        <v>375</v>
      </c>
      <c r="Q272" s="196">
        <v>195</v>
      </c>
      <c r="R272" s="196">
        <v>210</v>
      </c>
      <c r="S272" s="196">
        <v>680</v>
      </c>
      <c r="T272" s="197">
        <v>3250</v>
      </c>
      <c r="U272" s="122">
        <v>20</v>
      </c>
      <c r="V272" s="128">
        <v>15</v>
      </c>
      <c r="W272" s="128">
        <v>95</v>
      </c>
      <c r="X272" s="128">
        <v>75</v>
      </c>
      <c r="Y272" s="128">
        <v>2745</v>
      </c>
      <c r="Z272" s="128">
        <v>620</v>
      </c>
      <c r="AA272" s="128">
        <v>390</v>
      </c>
      <c r="AB272" s="128" t="s">
        <v>355</v>
      </c>
      <c r="AC272" s="129">
        <v>200700</v>
      </c>
      <c r="AD272" s="130">
        <v>132900</v>
      </c>
      <c r="AE272" s="131">
        <v>106100</v>
      </c>
    </row>
    <row r="273" spans="1:31">
      <c r="A273" s="117" t="s">
        <v>268</v>
      </c>
      <c r="B273" s="117" t="s">
        <v>649</v>
      </c>
      <c r="C273" s="118" t="s">
        <v>91</v>
      </c>
      <c r="D273" s="119" t="s">
        <v>358</v>
      </c>
      <c r="E273" s="120">
        <v>90931</v>
      </c>
      <c r="F273" s="121">
        <v>0.80357553155764505</v>
      </c>
      <c r="G273" s="195">
        <v>2225</v>
      </c>
      <c r="H273" s="123">
        <v>3.7993713270466037E-2</v>
      </c>
      <c r="I273" s="124">
        <v>0.68219471786375596</v>
      </c>
      <c r="J273" s="197">
        <v>14</v>
      </c>
      <c r="K273" s="195">
        <v>10</v>
      </c>
      <c r="L273" s="196">
        <v>590</v>
      </c>
      <c r="M273" s="196">
        <v>270</v>
      </c>
      <c r="N273" s="196">
        <v>430</v>
      </c>
      <c r="O273" s="196">
        <v>205</v>
      </c>
      <c r="P273" s="196">
        <v>330</v>
      </c>
      <c r="Q273" s="196">
        <v>155</v>
      </c>
      <c r="R273" s="196">
        <v>185</v>
      </c>
      <c r="S273" s="196">
        <v>475</v>
      </c>
      <c r="T273" s="197">
        <v>2645</v>
      </c>
      <c r="U273" s="122">
        <v>5</v>
      </c>
      <c r="V273" s="128">
        <v>5</v>
      </c>
      <c r="W273" s="128">
        <v>75</v>
      </c>
      <c r="X273" s="128">
        <v>50</v>
      </c>
      <c r="Y273" s="128">
        <v>2255</v>
      </c>
      <c r="Z273" s="128">
        <v>490</v>
      </c>
      <c r="AA273" s="128">
        <v>310</v>
      </c>
      <c r="AB273" s="128" t="s">
        <v>355</v>
      </c>
      <c r="AC273" s="129">
        <v>193200</v>
      </c>
      <c r="AD273" s="130">
        <v>119500</v>
      </c>
      <c r="AE273" s="131">
        <v>93600</v>
      </c>
    </row>
    <row r="274" spans="1:31" ht="15" customHeight="1">
      <c r="A274" s="117" t="s">
        <v>269</v>
      </c>
      <c r="B274" s="117" t="s">
        <v>650</v>
      </c>
      <c r="C274" s="118" t="s">
        <v>91</v>
      </c>
      <c r="D274" s="119" t="s">
        <v>361</v>
      </c>
      <c r="E274" s="120">
        <v>86702</v>
      </c>
      <c r="F274" s="121">
        <v>0.87019621618909015</v>
      </c>
      <c r="G274" s="195">
        <v>2645</v>
      </c>
      <c r="H274" s="123">
        <v>4.7405681512680348E-2</v>
      </c>
      <c r="I274" s="124">
        <v>1.6619731314343751</v>
      </c>
      <c r="J274" s="197">
        <v>36</v>
      </c>
      <c r="K274" s="195">
        <v>15</v>
      </c>
      <c r="L274" s="196">
        <v>690</v>
      </c>
      <c r="M274" s="196">
        <v>245</v>
      </c>
      <c r="N274" s="196">
        <v>375</v>
      </c>
      <c r="O274" s="196">
        <v>245</v>
      </c>
      <c r="P274" s="196">
        <v>385</v>
      </c>
      <c r="Q274" s="196">
        <v>175</v>
      </c>
      <c r="R274" s="196">
        <v>190</v>
      </c>
      <c r="S274" s="196">
        <v>465</v>
      </c>
      <c r="T274" s="197">
        <v>2785</v>
      </c>
      <c r="U274" s="122">
        <v>10</v>
      </c>
      <c r="V274" s="128">
        <v>5</v>
      </c>
      <c r="W274" s="128">
        <v>115</v>
      </c>
      <c r="X274" s="128">
        <v>85</v>
      </c>
      <c r="Y274" s="128">
        <v>2375</v>
      </c>
      <c r="Z274" s="128">
        <v>710</v>
      </c>
      <c r="AA274" s="128">
        <v>290</v>
      </c>
      <c r="AB274" s="128" t="s">
        <v>355</v>
      </c>
      <c r="AC274" s="129">
        <v>164200</v>
      </c>
      <c r="AD274" s="130">
        <v>96900</v>
      </c>
      <c r="AE274" s="131">
        <v>85300</v>
      </c>
    </row>
    <row r="275" spans="1:31">
      <c r="A275" s="117" t="s">
        <v>270</v>
      </c>
      <c r="B275" s="117" t="s">
        <v>651</v>
      </c>
      <c r="C275" s="118" t="s">
        <v>91</v>
      </c>
      <c r="D275" s="119" t="s">
        <v>362</v>
      </c>
      <c r="E275" s="120">
        <v>41930</v>
      </c>
      <c r="F275" s="121">
        <v>0.36903714134835414</v>
      </c>
      <c r="G275" s="195">
        <v>1120</v>
      </c>
      <c r="H275" s="123">
        <v>4.1885012726456054E-2</v>
      </c>
      <c r="I275" s="124">
        <v>1.1769651113913409</v>
      </c>
      <c r="J275" s="197">
        <v>14</v>
      </c>
      <c r="K275" s="195">
        <v>15</v>
      </c>
      <c r="L275" s="196">
        <v>410</v>
      </c>
      <c r="M275" s="196">
        <v>170</v>
      </c>
      <c r="N275" s="196">
        <v>145</v>
      </c>
      <c r="O275" s="196">
        <v>160</v>
      </c>
      <c r="P275" s="196">
        <v>190</v>
      </c>
      <c r="Q275" s="196">
        <v>95</v>
      </c>
      <c r="R275" s="196">
        <v>105</v>
      </c>
      <c r="S275" s="196">
        <v>305</v>
      </c>
      <c r="T275" s="197">
        <v>1595</v>
      </c>
      <c r="U275" s="122">
        <v>5</v>
      </c>
      <c r="V275" s="128">
        <v>5</v>
      </c>
      <c r="W275" s="128">
        <v>55</v>
      </c>
      <c r="X275" s="128">
        <v>45</v>
      </c>
      <c r="Y275" s="128">
        <v>1350</v>
      </c>
      <c r="Z275" s="128">
        <v>400</v>
      </c>
      <c r="AA275" s="128">
        <v>180</v>
      </c>
      <c r="AB275" s="128" t="s">
        <v>355</v>
      </c>
      <c r="AC275" s="129">
        <v>178100</v>
      </c>
      <c r="AD275" s="130">
        <v>115900</v>
      </c>
      <c r="AE275" s="131">
        <v>100100</v>
      </c>
    </row>
    <row r="276" spans="1:31" ht="15" customHeight="1">
      <c r="A276" s="117" t="s">
        <v>271</v>
      </c>
      <c r="B276" s="117" t="s">
        <v>652</v>
      </c>
      <c r="C276" s="118" t="s">
        <v>91</v>
      </c>
      <c r="D276" s="119" t="s">
        <v>362</v>
      </c>
      <c r="E276" s="120">
        <v>49954</v>
      </c>
      <c r="F276" s="121">
        <v>0.44273293687018639</v>
      </c>
      <c r="G276" s="195">
        <v>635</v>
      </c>
      <c r="H276" s="123">
        <v>1.9045619507513271E-2</v>
      </c>
      <c r="I276" s="124">
        <v>0.63149917905106723</v>
      </c>
      <c r="J276" s="197">
        <v>15</v>
      </c>
      <c r="K276" s="195">
        <v>15</v>
      </c>
      <c r="L276" s="196">
        <v>305</v>
      </c>
      <c r="M276" s="196">
        <v>405</v>
      </c>
      <c r="N276" s="196">
        <v>165</v>
      </c>
      <c r="O276" s="196">
        <v>160</v>
      </c>
      <c r="P276" s="196">
        <v>320</v>
      </c>
      <c r="Q276" s="196">
        <v>135</v>
      </c>
      <c r="R276" s="196">
        <v>75</v>
      </c>
      <c r="S276" s="196">
        <v>460</v>
      </c>
      <c r="T276" s="197">
        <v>2040</v>
      </c>
      <c r="U276" s="122">
        <v>5</v>
      </c>
      <c r="V276" s="128">
        <v>5</v>
      </c>
      <c r="W276" s="128">
        <v>65</v>
      </c>
      <c r="X276" s="128">
        <v>50</v>
      </c>
      <c r="Y276" s="128">
        <v>1780</v>
      </c>
      <c r="Z276" s="128">
        <v>355</v>
      </c>
      <c r="AA276" s="128">
        <v>190</v>
      </c>
      <c r="AB276" s="128" t="s">
        <v>355</v>
      </c>
      <c r="AC276" s="129">
        <v>328500</v>
      </c>
      <c r="AD276" s="130">
        <v>226400</v>
      </c>
      <c r="AE276" s="131">
        <v>146700</v>
      </c>
    </row>
    <row r="277" spans="1:31">
      <c r="A277" s="117" t="s">
        <v>272</v>
      </c>
      <c r="B277" s="117" t="s">
        <v>653</v>
      </c>
      <c r="C277" s="118" t="s">
        <v>112</v>
      </c>
      <c r="D277" s="119" t="s">
        <v>360</v>
      </c>
      <c r="E277" s="120">
        <v>94340</v>
      </c>
      <c r="F277" s="121">
        <v>0.67180812806653989</v>
      </c>
      <c r="G277" s="195">
        <v>1190</v>
      </c>
      <c r="H277" s="123">
        <v>1.929463605877493E-2</v>
      </c>
      <c r="I277" s="124">
        <v>0.77202769338048505</v>
      </c>
      <c r="J277" s="197">
        <v>31</v>
      </c>
      <c r="K277" s="195">
        <v>110</v>
      </c>
      <c r="L277" s="196">
        <v>985</v>
      </c>
      <c r="M277" s="196">
        <v>520</v>
      </c>
      <c r="N277" s="196">
        <v>405</v>
      </c>
      <c r="O277" s="196">
        <v>350</v>
      </c>
      <c r="P277" s="196">
        <v>410</v>
      </c>
      <c r="Q277" s="196">
        <v>315</v>
      </c>
      <c r="R277" s="196">
        <v>245</v>
      </c>
      <c r="S277" s="196">
        <v>800</v>
      </c>
      <c r="T277" s="197">
        <v>4145</v>
      </c>
      <c r="U277" s="122">
        <v>25</v>
      </c>
      <c r="V277" s="128">
        <v>20</v>
      </c>
      <c r="W277" s="128">
        <v>155</v>
      </c>
      <c r="X277" s="128">
        <v>115</v>
      </c>
      <c r="Y277" s="128">
        <v>3505</v>
      </c>
      <c r="Z277" s="128">
        <v>1020</v>
      </c>
      <c r="AA277" s="128">
        <v>460</v>
      </c>
      <c r="AB277" s="128" t="s">
        <v>355</v>
      </c>
      <c r="AC277" s="129">
        <v>300700</v>
      </c>
      <c r="AD277" s="130">
        <v>206900</v>
      </c>
      <c r="AE277" s="131">
        <v>165500</v>
      </c>
    </row>
    <row r="278" spans="1:31" ht="15" customHeight="1">
      <c r="A278" s="117" t="s">
        <v>273</v>
      </c>
      <c r="B278" s="117" t="s">
        <v>654</v>
      </c>
      <c r="C278" s="118" t="s">
        <v>112</v>
      </c>
      <c r="D278" s="119" t="s">
        <v>361</v>
      </c>
      <c r="E278" s="120">
        <v>152188</v>
      </c>
      <c r="F278" s="121">
        <v>0.9904075177988052</v>
      </c>
      <c r="G278" s="195">
        <v>2520</v>
      </c>
      <c r="H278" s="123">
        <v>2.2631380505233674E-2</v>
      </c>
      <c r="I278" s="124">
        <v>0.62052917348961478</v>
      </c>
      <c r="J278" s="197">
        <v>36</v>
      </c>
      <c r="K278" s="195">
        <v>15</v>
      </c>
      <c r="L278" s="196">
        <v>995</v>
      </c>
      <c r="M278" s="196">
        <v>975</v>
      </c>
      <c r="N278" s="196">
        <v>320</v>
      </c>
      <c r="O278" s="196">
        <v>840</v>
      </c>
      <c r="P278" s="196">
        <v>1145</v>
      </c>
      <c r="Q278" s="196">
        <v>415</v>
      </c>
      <c r="R278" s="196">
        <v>140</v>
      </c>
      <c r="S278" s="196">
        <v>1260</v>
      </c>
      <c r="T278" s="197">
        <v>6115</v>
      </c>
      <c r="U278" s="122">
        <v>45</v>
      </c>
      <c r="V278" s="128">
        <v>30</v>
      </c>
      <c r="W278" s="128">
        <v>255</v>
      </c>
      <c r="X278" s="128">
        <v>180</v>
      </c>
      <c r="Y278" s="128">
        <v>5300</v>
      </c>
      <c r="Z278" s="128">
        <v>1945</v>
      </c>
      <c r="AA278" s="128">
        <v>515</v>
      </c>
      <c r="AB278" s="128" t="s">
        <v>355</v>
      </c>
      <c r="AC278" s="129">
        <v>752100</v>
      </c>
      <c r="AD278" s="130">
        <v>380900</v>
      </c>
      <c r="AE278" s="131">
        <v>316700</v>
      </c>
    </row>
    <row r="279" spans="1:31" ht="15" customHeight="1">
      <c r="A279" s="117" t="s">
        <v>274</v>
      </c>
      <c r="B279" s="117" t="s">
        <v>655</v>
      </c>
      <c r="C279" s="118" t="s">
        <v>112</v>
      </c>
      <c r="D279" s="119" t="s">
        <v>359</v>
      </c>
      <c r="E279" s="120">
        <v>49001</v>
      </c>
      <c r="F279" s="121">
        <v>0.37409055860505241</v>
      </c>
      <c r="G279" s="195">
        <v>570</v>
      </c>
      <c r="H279" s="123">
        <v>1.8082435567419838E-2</v>
      </c>
      <c r="I279" s="124">
        <v>0.82233621803657442</v>
      </c>
      <c r="J279" s="197">
        <v>21</v>
      </c>
      <c r="K279" s="195">
        <v>30</v>
      </c>
      <c r="L279" s="196">
        <v>495</v>
      </c>
      <c r="M279" s="196">
        <v>545</v>
      </c>
      <c r="N279" s="196">
        <v>220</v>
      </c>
      <c r="O279" s="196">
        <v>265</v>
      </c>
      <c r="P279" s="196">
        <v>230</v>
      </c>
      <c r="Q279" s="196">
        <v>210</v>
      </c>
      <c r="R279" s="196">
        <v>100</v>
      </c>
      <c r="S279" s="196">
        <v>650</v>
      </c>
      <c r="T279" s="197">
        <v>2745</v>
      </c>
      <c r="U279" s="122">
        <v>10</v>
      </c>
      <c r="V279" s="128">
        <v>10</v>
      </c>
      <c r="W279" s="128">
        <v>65</v>
      </c>
      <c r="X279" s="128">
        <v>45</v>
      </c>
      <c r="Y279" s="128">
        <v>2345</v>
      </c>
      <c r="Z279" s="128">
        <v>480</v>
      </c>
      <c r="AA279" s="128">
        <v>320</v>
      </c>
      <c r="AB279" s="128" t="s">
        <v>355</v>
      </c>
      <c r="AC279" s="129">
        <v>458900</v>
      </c>
      <c r="AD279" s="130">
        <v>273000</v>
      </c>
      <c r="AE279" s="131">
        <v>251400</v>
      </c>
    </row>
    <row r="280" spans="1:31">
      <c r="A280" s="117" t="s">
        <v>275</v>
      </c>
      <c r="B280" s="117" t="s">
        <v>656</v>
      </c>
      <c r="C280" s="118" t="s">
        <v>112</v>
      </c>
      <c r="D280" s="119" t="s">
        <v>362</v>
      </c>
      <c r="E280" s="120">
        <v>65323</v>
      </c>
      <c r="F280" s="121">
        <v>0.54520339860116518</v>
      </c>
      <c r="G280" s="195">
        <v>650</v>
      </c>
      <c r="H280" s="123">
        <v>1.5471671083733258E-2</v>
      </c>
      <c r="I280" s="124">
        <v>0.46994488828128334</v>
      </c>
      <c r="J280" s="197">
        <v>11</v>
      </c>
      <c r="K280" s="195">
        <v>25</v>
      </c>
      <c r="L280" s="196">
        <v>455</v>
      </c>
      <c r="M280" s="196">
        <v>490</v>
      </c>
      <c r="N280" s="196">
        <v>305</v>
      </c>
      <c r="O280" s="196">
        <v>250</v>
      </c>
      <c r="P280" s="196">
        <v>290</v>
      </c>
      <c r="Q280" s="196">
        <v>220</v>
      </c>
      <c r="R280" s="196">
        <v>115</v>
      </c>
      <c r="S280" s="196">
        <v>570</v>
      </c>
      <c r="T280" s="197">
        <v>2715</v>
      </c>
      <c r="U280" s="122">
        <v>15</v>
      </c>
      <c r="V280" s="128">
        <v>10</v>
      </c>
      <c r="W280" s="128">
        <v>100</v>
      </c>
      <c r="X280" s="128">
        <v>75</v>
      </c>
      <c r="Y280" s="128">
        <v>2265</v>
      </c>
      <c r="Z280" s="128">
        <v>585</v>
      </c>
      <c r="AA280" s="128">
        <v>330</v>
      </c>
      <c r="AB280" s="128" t="s">
        <v>355</v>
      </c>
      <c r="AC280" s="129">
        <v>411500</v>
      </c>
      <c r="AD280" s="130">
        <v>253500</v>
      </c>
      <c r="AE280" s="131">
        <v>207200</v>
      </c>
    </row>
    <row r="281" spans="1:31" ht="15" customHeight="1">
      <c r="A281" s="117" t="s">
        <v>276</v>
      </c>
      <c r="B281" s="117" t="s">
        <v>657</v>
      </c>
      <c r="C281" s="118" t="s">
        <v>112</v>
      </c>
      <c r="D281" s="119" t="s">
        <v>359</v>
      </c>
      <c r="E281" s="120">
        <v>43492</v>
      </c>
      <c r="F281" s="121">
        <v>0.41886894213729869</v>
      </c>
      <c r="G281" s="195">
        <v>520</v>
      </c>
      <c r="H281" s="123">
        <v>1.8588419628231607E-2</v>
      </c>
      <c r="I281" s="124">
        <v>0.84450543650374754</v>
      </c>
      <c r="J281" s="197">
        <v>16</v>
      </c>
      <c r="K281" s="195">
        <v>10</v>
      </c>
      <c r="L281" s="196">
        <v>365</v>
      </c>
      <c r="M281" s="196">
        <v>235</v>
      </c>
      <c r="N281" s="196">
        <v>260</v>
      </c>
      <c r="O281" s="196">
        <v>155</v>
      </c>
      <c r="P281" s="196">
        <v>185</v>
      </c>
      <c r="Q281" s="196">
        <v>120</v>
      </c>
      <c r="R281" s="196">
        <v>75</v>
      </c>
      <c r="S281" s="196">
        <v>375</v>
      </c>
      <c r="T281" s="197">
        <v>1785</v>
      </c>
      <c r="U281" s="122" t="s">
        <v>355</v>
      </c>
      <c r="V281" s="128" t="s">
        <v>355</v>
      </c>
      <c r="W281" s="128">
        <v>50</v>
      </c>
      <c r="X281" s="128">
        <v>40</v>
      </c>
      <c r="Y281" s="128">
        <v>1540</v>
      </c>
      <c r="Z281" s="128">
        <v>390</v>
      </c>
      <c r="AA281" s="128">
        <v>190</v>
      </c>
      <c r="AB281" s="128" t="s">
        <v>355</v>
      </c>
      <c r="AC281" s="129">
        <v>321400</v>
      </c>
      <c r="AD281" s="130">
        <v>225700</v>
      </c>
      <c r="AE281" s="131">
        <v>191100</v>
      </c>
    </row>
    <row r="282" spans="1:31">
      <c r="A282" s="117" t="s">
        <v>277</v>
      </c>
      <c r="B282" s="117" t="s">
        <v>658</v>
      </c>
      <c r="C282" s="118" t="s">
        <v>98</v>
      </c>
      <c r="D282" s="119" t="s">
        <v>359</v>
      </c>
      <c r="E282" s="120">
        <v>49298</v>
      </c>
      <c r="F282" s="121">
        <v>0.45220055403694803</v>
      </c>
      <c r="G282" s="195">
        <v>735</v>
      </c>
      <c r="H282" s="123">
        <v>2.4573721163490471E-2</v>
      </c>
      <c r="I282" s="124">
        <v>0.5175090564084871</v>
      </c>
      <c r="J282" s="197">
        <v>9</v>
      </c>
      <c r="K282" s="195">
        <v>40</v>
      </c>
      <c r="L282" s="196">
        <v>485</v>
      </c>
      <c r="M282" s="196">
        <v>255</v>
      </c>
      <c r="N282" s="196">
        <v>265</v>
      </c>
      <c r="O282" s="196">
        <v>215</v>
      </c>
      <c r="P282" s="196">
        <v>195</v>
      </c>
      <c r="Q282" s="196">
        <v>105</v>
      </c>
      <c r="R282" s="196">
        <v>100</v>
      </c>
      <c r="S282" s="196">
        <v>375</v>
      </c>
      <c r="T282" s="197">
        <v>2035</v>
      </c>
      <c r="U282" s="122">
        <v>5</v>
      </c>
      <c r="V282" s="128">
        <v>5</v>
      </c>
      <c r="W282" s="128">
        <v>50</v>
      </c>
      <c r="X282" s="128">
        <v>40</v>
      </c>
      <c r="Y282" s="128">
        <v>1735</v>
      </c>
      <c r="Z282" s="128">
        <v>470</v>
      </c>
      <c r="AA282" s="128">
        <v>245</v>
      </c>
      <c r="AB282" s="128" t="s">
        <v>355</v>
      </c>
      <c r="AC282" s="129">
        <v>267600</v>
      </c>
      <c r="AD282" s="130">
        <v>182900</v>
      </c>
      <c r="AE282" s="131">
        <v>160400</v>
      </c>
    </row>
    <row r="283" spans="1:31" ht="15" customHeight="1">
      <c r="A283" s="117" t="s">
        <v>278</v>
      </c>
      <c r="B283" s="117" t="s">
        <v>659</v>
      </c>
      <c r="C283" s="118" t="s">
        <v>98</v>
      </c>
      <c r="D283" s="119" t="s">
        <v>362</v>
      </c>
      <c r="E283" s="120">
        <v>61594</v>
      </c>
      <c r="F283" s="121">
        <v>0.54605578113087117</v>
      </c>
      <c r="G283" s="195">
        <v>1630</v>
      </c>
      <c r="H283" s="123">
        <v>4.3008765445136765E-2</v>
      </c>
      <c r="I283" s="124">
        <v>0.71710290426676238</v>
      </c>
      <c r="J283" s="197">
        <v>14</v>
      </c>
      <c r="K283" s="195">
        <v>45</v>
      </c>
      <c r="L283" s="196">
        <v>500</v>
      </c>
      <c r="M283" s="196">
        <v>200</v>
      </c>
      <c r="N283" s="196">
        <v>280</v>
      </c>
      <c r="O283" s="196">
        <v>265</v>
      </c>
      <c r="P283" s="196">
        <v>215</v>
      </c>
      <c r="Q283" s="196">
        <v>120</v>
      </c>
      <c r="R283" s="196">
        <v>180</v>
      </c>
      <c r="S283" s="196">
        <v>360</v>
      </c>
      <c r="T283" s="197">
        <v>2160</v>
      </c>
      <c r="U283" s="122">
        <v>10</v>
      </c>
      <c r="V283" s="128">
        <v>10</v>
      </c>
      <c r="W283" s="128">
        <v>80</v>
      </c>
      <c r="X283" s="128">
        <v>65</v>
      </c>
      <c r="Y283" s="128">
        <v>1745</v>
      </c>
      <c r="Z283" s="128">
        <v>450</v>
      </c>
      <c r="AA283" s="128">
        <v>325</v>
      </c>
      <c r="AB283" s="128" t="s">
        <v>355</v>
      </c>
      <c r="AC283" s="129">
        <v>227600</v>
      </c>
      <c r="AD283" s="130">
        <v>160100</v>
      </c>
      <c r="AE283" s="131">
        <v>116300</v>
      </c>
    </row>
    <row r="284" spans="1:31">
      <c r="A284" s="117" t="s">
        <v>279</v>
      </c>
      <c r="B284" s="117" t="s">
        <v>660</v>
      </c>
      <c r="C284" s="118" t="s">
        <v>98</v>
      </c>
      <c r="D284" s="119" t="s">
        <v>362</v>
      </c>
      <c r="E284" s="120">
        <v>58101</v>
      </c>
      <c r="F284" s="121">
        <v>0.36627434169466738</v>
      </c>
      <c r="G284" s="195">
        <v>925</v>
      </c>
      <c r="H284" s="123">
        <v>2.5618986885518617E-2</v>
      </c>
      <c r="I284" s="124">
        <v>0.52211141857672427</v>
      </c>
      <c r="J284" s="197">
        <v>10</v>
      </c>
      <c r="K284" s="195">
        <v>20</v>
      </c>
      <c r="L284" s="196">
        <v>555</v>
      </c>
      <c r="M284" s="196">
        <v>235</v>
      </c>
      <c r="N284" s="196">
        <v>240</v>
      </c>
      <c r="O284" s="196">
        <v>200</v>
      </c>
      <c r="P284" s="196">
        <v>250</v>
      </c>
      <c r="Q284" s="196">
        <v>115</v>
      </c>
      <c r="R284" s="196">
        <v>150</v>
      </c>
      <c r="S284" s="196">
        <v>385</v>
      </c>
      <c r="T284" s="197">
        <v>2155</v>
      </c>
      <c r="U284" s="122">
        <v>20</v>
      </c>
      <c r="V284" s="128">
        <v>10</v>
      </c>
      <c r="W284" s="128">
        <v>90</v>
      </c>
      <c r="X284" s="128">
        <v>65</v>
      </c>
      <c r="Y284" s="128">
        <v>1830</v>
      </c>
      <c r="Z284" s="128">
        <v>605</v>
      </c>
      <c r="AA284" s="128">
        <v>220</v>
      </c>
      <c r="AB284" s="128" t="s">
        <v>355</v>
      </c>
      <c r="AC284" s="129">
        <v>233400</v>
      </c>
      <c r="AD284" s="130">
        <v>154900</v>
      </c>
      <c r="AE284" s="131">
        <v>128200</v>
      </c>
    </row>
    <row r="285" spans="1:31" ht="15" customHeight="1">
      <c r="A285" s="117" t="s">
        <v>280</v>
      </c>
      <c r="B285" s="117" t="s">
        <v>661</v>
      </c>
      <c r="C285" s="118" t="s">
        <v>98</v>
      </c>
      <c r="D285" s="119" t="s">
        <v>360</v>
      </c>
      <c r="E285" s="120">
        <v>76975</v>
      </c>
      <c r="F285" s="121">
        <v>0.70374569158613631</v>
      </c>
      <c r="G285" s="195">
        <v>1430</v>
      </c>
      <c r="H285" s="123">
        <v>3.0076926310479632E-2</v>
      </c>
      <c r="I285" s="124">
        <v>0.70588235294117652</v>
      </c>
      <c r="J285" s="197">
        <v>21</v>
      </c>
      <c r="K285" s="195">
        <v>50</v>
      </c>
      <c r="L285" s="196">
        <v>705</v>
      </c>
      <c r="M285" s="196">
        <v>360</v>
      </c>
      <c r="N285" s="196">
        <v>325</v>
      </c>
      <c r="O285" s="196">
        <v>265</v>
      </c>
      <c r="P285" s="196">
        <v>385</v>
      </c>
      <c r="Q285" s="196">
        <v>190</v>
      </c>
      <c r="R285" s="196">
        <v>145</v>
      </c>
      <c r="S285" s="196">
        <v>545</v>
      </c>
      <c r="T285" s="197">
        <v>2965</v>
      </c>
      <c r="U285" s="122">
        <v>15</v>
      </c>
      <c r="V285" s="128">
        <v>10</v>
      </c>
      <c r="W285" s="128">
        <v>115</v>
      </c>
      <c r="X285" s="128">
        <v>90</v>
      </c>
      <c r="Y285" s="128">
        <v>2445</v>
      </c>
      <c r="Z285" s="128">
        <v>760</v>
      </c>
      <c r="AA285" s="128">
        <v>390</v>
      </c>
      <c r="AB285" s="128" t="s">
        <v>355</v>
      </c>
      <c r="AC285" s="129">
        <v>281100</v>
      </c>
      <c r="AD285" s="130">
        <v>184100</v>
      </c>
      <c r="AE285" s="131">
        <v>146200</v>
      </c>
    </row>
    <row r="286" spans="1:31">
      <c r="A286" s="117" t="s">
        <v>281</v>
      </c>
      <c r="B286" s="117" t="s">
        <v>662</v>
      </c>
      <c r="C286" s="118" t="s">
        <v>98</v>
      </c>
      <c r="D286" s="119" t="s">
        <v>359</v>
      </c>
      <c r="E286" s="120">
        <v>12084</v>
      </c>
      <c r="F286" s="121">
        <v>0.34170342721411606</v>
      </c>
      <c r="G286" s="195">
        <v>175</v>
      </c>
      <c r="H286" s="123">
        <v>2.6089579248982055E-2</v>
      </c>
      <c r="I286" s="124" t="s">
        <v>355</v>
      </c>
      <c r="J286" s="197" t="s">
        <v>355</v>
      </c>
      <c r="K286" s="195">
        <v>10</v>
      </c>
      <c r="L286" s="196">
        <v>145</v>
      </c>
      <c r="M286" s="196">
        <v>30</v>
      </c>
      <c r="N286" s="196">
        <v>30</v>
      </c>
      <c r="O286" s="196">
        <v>80</v>
      </c>
      <c r="P286" s="196">
        <v>70</v>
      </c>
      <c r="Q286" s="196">
        <v>30</v>
      </c>
      <c r="R286" s="196">
        <v>25</v>
      </c>
      <c r="S286" s="196">
        <v>75</v>
      </c>
      <c r="T286" s="197">
        <v>495</v>
      </c>
      <c r="U286" s="122" t="s">
        <v>355</v>
      </c>
      <c r="V286" s="128" t="s">
        <v>355</v>
      </c>
      <c r="W286" s="128">
        <v>15</v>
      </c>
      <c r="X286" s="128">
        <v>10</v>
      </c>
      <c r="Y286" s="128">
        <v>405</v>
      </c>
      <c r="Z286" s="128">
        <v>135</v>
      </c>
      <c r="AA286" s="128">
        <v>75</v>
      </c>
      <c r="AB286" s="128" t="s">
        <v>355</v>
      </c>
      <c r="AC286" s="129">
        <v>273700</v>
      </c>
      <c r="AD286" s="130">
        <v>197700</v>
      </c>
      <c r="AE286" s="131">
        <v>130200</v>
      </c>
    </row>
    <row r="287" spans="1:31" ht="15" customHeight="1">
      <c r="A287" s="117" t="s">
        <v>282</v>
      </c>
      <c r="B287" s="117" t="s">
        <v>663</v>
      </c>
      <c r="C287" s="118" t="s">
        <v>65</v>
      </c>
      <c r="D287" s="119" t="s">
        <v>360</v>
      </c>
      <c r="E287" s="120">
        <v>85928</v>
      </c>
      <c r="F287" s="121">
        <v>0.90761983226651455</v>
      </c>
      <c r="G287" s="195">
        <v>2050</v>
      </c>
      <c r="H287" s="123">
        <v>3.6628333303525121E-2</v>
      </c>
      <c r="I287" s="124">
        <v>1.2053925455987311</v>
      </c>
      <c r="J287" s="197">
        <v>38</v>
      </c>
      <c r="K287" s="195">
        <v>10</v>
      </c>
      <c r="L287" s="196">
        <v>750</v>
      </c>
      <c r="M287" s="196">
        <v>320</v>
      </c>
      <c r="N287" s="196">
        <v>545</v>
      </c>
      <c r="O287" s="196">
        <v>250</v>
      </c>
      <c r="P287" s="196">
        <v>255</v>
      </c>
      <c r="Q287" s="196">
        <v>210</v>
      </c>
      <c r="R287" s="196">
        <v>270</v>
      </c>
      <c r="S287" s="196">
        <v>580</v>
      </c>
      <c r="T287" s="197">
        <v>3185</v>
      </c>
      <c r="U287" s="122">
        <v>10</v>
      </c>
      <c r="V287" s="128">
        <v>10</v>
      </c>
      <c r="W287" s="128">
        <v>85</v>
      </c>
      <c r="X287" s="128">
        <v>65</v>
      </c>
      <c r="Y287" s="128">
        <v>2780</v>
      </c>
      <c r="Z287" s="128">
        <v>555</v>
      </c>
      <c r="AA287" s="128">
        <v>310</v>
      </c>
      <c r="AB287" s="128" t="s">
        <v>355</v>
      </c>
      <c r="AC287" s="129">
        <v>197700</v>
      </c>
      <c r="AD287" s="130">
        <v>114300</v>
      </c>
      <c r="AE287" s="131">
        <v>99600</v>
      </c>
    </row>
    <row r="288" spans="1:31">
      <c r="A288" s="117" t="s">
        <v>283</v>
      </c>
      <c r="B288" s="117" t="s">
        <v>664</v>
      </c>
      <c r="C288" s="118" t="s">
        <v>65</v>
      </c>
      <c r="D288" s="119" t="s">
        <v>360</v>
      </c>
      <c r="E288" s="120">
        <v>81788</v>
      </c>
      <c r="F288" s="121">
        <v>0.74728407356985571</v>
      </c>
      <c r="G288" s="195">
        <v>1990</v>
      </c>
      <c r="H288" s="123">
        <v>3.8322362089540749E-2</v>
      </c>
      <c r="I288" s="124">
        <v>1.3556407882555217</v>
      </c>
      <c r="J288" s="197">
        <v>41</v>
      </c>
      <c r="K288" s="195">
        <v>50</v>
      </c>
      <c r="L288" s="196">
        <v>750</v>
      </c>
      <c r="M288" s="196">
        <v>340</v>
      </c>
      <c r="N288" s="196">
        <v>345</v>
      </c>
      <c r="O288" s="196">
        <v>270</v>
      </c>
      <c r="P288" s="196">
        <v>310</v>
      </c>
      <c r="Q288" s="196">
        <v>185</v>
      </c>
      <c r="R288" s="196">
        <v>210</v>
      </c>
      <c r="S288" s="196">
        <v>595</v>
      </c>
      <c r="T288" s="197">
        <v>3055</v>
      </c>
      <c r="U288" s="122">
        <v>20</v>
      </c>
      <c r="V288" s="128">
        <v>15</v>
      </c>
      <c r="W288" s="128">
        <v>120</v>
      </c>
      <c r="X288" s="128">
        <v>95</v>
      </c>
      <c r="Y288" s="128">
        <v>2610</v>
      </c>
      <c r="Z288" s="128">
        <v>725</v>
      </c>
      <c r="AA288" s="128">
        <v>310</v>
      </c>
      <c r="AB288" s="128" t="s">
        <v>355</v>
      </c>
      <c r="AC288" s="129">
        <v>203100</v>
      </c>
      <c r="AD288" s="130">
        <v>129000</v>
      </c>
      <c r="AE288" s="131">
        <v>96300</v>
      </c>
    </row>
    <row r="289" spans="1:31" ht="15" customHeight="1">
      <c r="A289" s="117" t="s">
        <v>284</v>
      </c>
      <c r="B289" s="117" t="s">
        <v>665</v>
      </c>
      <c r="C289" s="118" t="s">
        <v>65</v>
      </c>
      <c r="D289" s="119" t="s">
        <v>362</v>
      </c>
      <c r="E289" s="120">
        <v>69727</v>
      </c>
      <c r="F289" s="121">
        <v>0.7065541211519365</v>
      </c>
      <c r="G289" s="195">
        <v>1135</v>
      </c>
      <c r="H289" s="123">
        <v>2.6143189192921086E-2</v>
      </c>
      <c r="I289" s="124">
        <v>1.3071895424836601</v>
      </c>
      <c r="J289" s="197">
        <v>39</v>
      </c>
      <c r="K289" s="195">
        <v>25</v>
      </c>
      <c r="L289" s="196">
        <v>585</v>
      </c>
      <c r="M289" s="196">
        <v>445</v>
      </c>
      <c r="N289" s="196">
        <v>390</v>
      </c>
      <c r="O289" s="196">
        <v>225</v>
      </c>
      <c r="P289" s="196">
        <v>280</v>
      </c>
      <c r="Q289" s="196">
        <v>205</v>
      </c>
      <c r="R289" s="196">
        <v>205</v>
      </c>
      <c r="S289" s="196">
        <v>620</v>
      </c>
      <c r="T289" s="197">
        <v>2975</v>
      </c>
      <c r="U289" s="122">
        <v>10</v>
      </c>
      <c r="V289" s="128">
        <v>5</v>
      </c>
      <c r="W289" s="128">
        <v>95</v>
      </c>
      <c r="X289" s="128">
        <v>75</v>
      </c>
      <c r="Y289" s="128">
        <v>2515</v>
      </c>
      <c r="Z289" s="128">
        <v>475</v>
      </c>
      <c r="AA289" s="128">
        <v>355</v>
      </c>
      <c r="AB289" s="128" t="s">
        <v>355</v>
      </c>
      <c r="AC289" s="129">
        <v>287800</v>
      </c>
      <c r="AD289" s="130">
        <v>164600</v>
      </c>
      <c r="AE289" s="131">
        <v>140000</v>
      </c>
    </row>
    <row r="290" spans="1:31">
      <c r="A290" s="117" t="s">
        <v>285</v>
      </c>
      <c r="B290" s="117" t="s">
        <v>666</v>
      </c>
      <c r="C290" s="118" t="s">
        <v>65</v>
      </c>
      <c r="D290" s="119" t="s">
        <v>358</v>
      </c>
      <c r="E290" s="120">
        <v>99526</v>
      </c>
      <c r="F290" s="121">
        <v>0.7994505715180773</v>
      </c>
      <c r="G290" s="195">
        <v>2040</v>
      </c>
      <c r="H290" s="123">
        <v>3.1829742085472221E-2</v>
      </c>
      <c r="I290" s="124">
        <v>1.4426638593207781</v>
      </c>
      <c r="J290" s="197">
        <v>37</v>
      </c>
      <c r="K290" s="195">
        <v>10</v>
      </c>
      <c r="L290" s="196">
        <v>700</v>
      </c>
      <c r="M290" s="196">
        <v>285</v>
      </c>
      <c r="N290" s="196">
        <v>350</v>
      </c>
      <c r="O290" s="196">
        <v>275</v>
      </c>
      <c r="P290" s="196">
        <v>325</v>
      </c>
      <c r="Q290" s="196">
        <v>170</v>
      </c>
      <c r="R290" s="196">
        <v>200</v>
      </c>
      <c r="S290" s="196">
        <v>520</v>
      </c>
      <c r="T290" s="197">
        <v>2835</v>
      </c>
      <c r="U290" s="122">
        <v>20</v>
      </c>
      <c r="V290" s="128">
        <v>15</v>
      </c>
      <c r="W290" s="128">
        <v>110</v>
      </c>
      <c r="X290" s="128">
        <v>90</v>
      </c>
      <c r="Y290" s="128">
        <v>2430</v>
      </c>
      <c r="Z290" s="128">
        <v>615</v>
      </c>
      <c r="AA290" s="128">
        <v>280</v>
      </c>
      <c r="AB290" s="128" t="s">
        <v>355</v>
      </c>
      <c r="AC290" s="129">
        <v>195000</v>
      </c>
      <c r="AD290" s="130">
        <v>121300</v>
      </c>
      <c r="AE290" s="131">
        <v>87900</v>
      </c>
    </row>
    <row r="291" spans="1:31" ht="15" customHeight="1">
      <c r="A291" s="117" t="s">
        <v>286</v>
      </c>
      <c r="B291" s="117" t="s">
        <v>667</v>
      </c>
      <c r="C291" s="118" t="s">
        <v>65</v>
      </c>
      <c r="D291" s="119" t="s">
        <v>360</v>
      </c>
      <c r="E291" s="120">
        <v>64712</v>
      </c>
      <c r="F291" s="121">
        <v>0.6070999699789853</v>
      </c>
      <c r="G291" s="195">
        <v>1210</v>
      </c>
      <c r="H291" s="123">
        <v>2.9581741600548536E-2</v>
      </c>
      <c r="I291" s="124">
        <v>1.3572613482129392</v>
      </c>
      <c r="J291" s="197">
        <v>18</v>
      </c>
      <c r="K291" s="195">
        <v>30</v>
      </c>
      <c r="L291" s="196">
        <v>300</v>
      </c>
      <c r="M291" s="196">
        <v>250</v>
      </c>
      <c r="N291" s="196">
        <v>330</v>
      </c>
      <c r="O291" s="196">
        <v>125</v>
      </c>
      <c r="P291" s="196">
        <v>150</v>
      </c>
      <c r="Q291" s="196">
        <v>110</v>
      </c>
      <c r="R291" s="196">
        <v>140</v>
      </c>
      <c r="S291" s="196">
        <v>320</v>
      </c>
      <c r="T291" s="197">
        <v>1750</v>
      </c>
      <c r="U291" s="122" t="s">
        <v>355</v>
      </c>
      <c r="V291" s="128" t="s">
        <v>355</v>
      </c>
      <c r="W291" s="128">
        <v>30</v>
      </c>
      <c r="X291" s="128">
        <v>25</v>
      </c>
      <c r="Y291" s="128">
        <v>1475</v>
      </c>
      <c r="Z291" s="128">
        <v>200</v>
      </c>
      <c r="AA291" s="128">
        <v>240</v>
      </c>
      <c r="AB291" s="128" t="s">
        <v>355</v>
      </c>
      <c r="AC291" s="129">
        <v>236700</v>
      </c>
      <c r="AD291" s="130">
        <v>146300</v>
      </c>
      <c r="AE291" s="131">
        <v>132700</v>
      </c>
    </row>
    <row r="292" spans="1:31">
      <c r="A292" s="117" t="s">
        <v>287</v>
      </c>
      <c r="B292" s="117" t="s">
        <v>668</v>
      </c>
      <c r="C292" s="118" t="s">
        <v>65</v>
      </c>
      <c r="D292" s="119" t="s">
        <v>360</v>
      </c>
      <c r="E292" s="120">
        <v>85344</v>
      </c>
      <c r="F292" s="121">
        <v>0.67750539819636735</v>
      </c>
      <c r="G292" s="195">
        <v>1575</v>
      </c>
      <c r="H292" s="123">
        <v>2.8910440085225187E-2</v>
      </c>
      <c r="I292" s="124">
        <v>0.45928443485050291</v>
      </c>
      <c r="J292" s="197">
        <v>10</v>
      </c>
      <c r="K292" s="195">
        <v>40</v>
      </c>
      <c r="L292" s="196">
        <v>735</v>
      </c>
      <c r="M292" s="196">
        <v>380</v>
      </c>
      <c r="N292" s="196">
        <v>285</v>
      </c>
      <c r="O292" s="196">
        <v>275</v>
      </c>
      <c r="P292" s="196">
        <v>475</v>
      </c>
      <c r="Q292" s="196">
        <v>210</v>
      </c>
      <c r="R292" s="196">
        <v>195</v>
      </c>
      <c r="S292" s="196">
        <v>625</v>
      </c>
      <c r="T292" s="197">
        <v>3215</v>
      </c>
      <c r="U292" s="122">
        <v>20</v>
      </c>
      <c r="V292" s="128">
        <v>20</v>
      </c>
      <c r="W292" s="128">
        <v>150</v>
      </c>
      <c r="X292" s="128">
        <v>115</v>
      </c>
      <c r="Y292" s="128">
        <v>2725</v>
      </c>
      <c r="Z292" s="128">
        <v>815</v>
      </c>
      <c r="AA292" s="128">
        <v>320</v>
      </c>
      <c r="AB292" s="128" t="s">
        <v>355</v>
      </c>
      <c r="AC292" s="129">
        <v>229800</v>
      </c>
      <c r="AD292" s="130">
        <v>144300</v>
      </c>
      <c r="AE292" s="131">
        <v>120900</v>
      </c>
    </row>
    <row r="293" spans="1:31">
      <c r="A293" s="117" t="s">
        <v>288</v>
      </c>
      <c r="B293" s="117" t="s">
        <v>669</v>
      </c>
      <c r="C293" s="118" t="s">
        <v>65</v>
      </c>
      <c r="D293" s="119" t="s">
        <v>362</v>
      </c>
      <c r="E293" s="120">
        <v>66544</v>
      </c>
      <c r="F293" s="121">
        <v>0.69732884822953667</v>
      </c>
      <c r="G293" s="195">
        <v>970</v>
      </c>
      <c r="H293" s="123">
        <v>2.3615714564242541E-2</v>
      </c>
      <c r="I293" s="124">
        <v>0.60168471720818295</v>
      </c>
      <c r="J293" s="197">
        <v>8</v>
      </c>
      <c r="K293" s="195">
        <v>80</v>
      </c>
      <c r="L293" s="196">
        <v>440</v>
      </c>
      <c r="M293" s="196">
        <v>175</v>
      </c>
      <c r="N293" s="196">
        <v>260</v>
      </c>
      <c r="O293" s="196">
        <v>170</v>
      </c>
      <c r="P293" s="196">
        <v>245</v>
      </c>
      <c r="Q293" s="196">
        <v>120</v>
      </c>
      <c r="R293" s="196">
        <v>160</v>
      </c>
      <c r="S293" s="196">
        <v>350</v>
      </c>
      <c r="T293" s="197">
        <v>2005</v>
      </c>
      <c r="U293" s="122" t="s">
        <v>355</v>
      </c>
      <c r="V293" s="128" t="s">
        <v>355</v>
      </c>
      <c r="W293" s="128">
        <v>50</v>
      </c>
      <c r="X293" s="128">
        <v>40</v>
      </c>
      <c r="Y293" s="128">
        <v>1610</v>
      </c>
      <c r="Z293" s="128">
        <v>350</v>
      </c>
      <c r="AA293" s="128">
        <v>345</v>
      </c>
      <c r="AB293" s="128" t="s">
        <v>355</v>
      </c>
      <c r="AC293" s="129">
        <v>186600</v>
      </c>
      <c r="AD293" s="130">
        <v>122700</v>
      </c>
      <c r="AE293" s="131">
        <v>95600</v>
      </c>
    </row>
    <row r="294" spans="1:31" ht="15" customHeight="1">
      <c r="A294" s="117" t="s">
        <v>289</v>
      </c>
      <c r="B294" s="117" t="s">
        <v>670</v>
      </c>
      <c r="C294" s="118" t="s">
        <v>65</v>
      </c>
      <c r="D294" s="119" t="s">
        <v>361</v>
      </c>
      <c r="E294" s="120">
        <v>76003</v>
      </c>
      <c r="F294" s="121">
        <v>1</v>
      </c>
      <c r="G294" s="195">
        <v>1500</v>
      </c>
      <c r="H294" s="123">
        <v>3.0069607430141823E-2</v>
      </c>
      <c r="I294" s="124">
        <v>1.5160128861095319</v>
      </c>
      <c r="J294" s="197">
        <v>32</v>
      </c>
      <c r="K294" s="195">
        <v>5</v>
      </c>
      <c r="L294" s="196">
        <v>555</v>
      </c>
      <c r="M294" s="196">
        <v>270</v>
      </c>
      <c r="N294" s="196">
        <v>300</v>
      </c>
      <c r="O294" s="196">
        <v>205</v>
      </c>
      <c r="P294" s="196">
        <v>225</v>
      </c>
      <c r="Q294" s="196">
        <v>175</v>
      </c>
      <c r="R294" s="196">
        <v>230</v>
      </c>
      <c r="S294" s="196">
        <v>535</v>
      </c>
      <c r="T294" s="197">
        <v>2500</v>
      </c>
      <c r="U294" s="122">
        <v>10</v>
      </c>
      <c r="V294" s="128">
        <v>10</v>
      </c>
      <c r="W294" s="128">
        <v>85</v>
      </c>
      <c r="X294" s="128">
        <v>60</v>
      </c>
      <c r="Y294" s="128">
        <v>2140</v>
      </c>
      <c r="Z294" s="128">
        <v>505</v>
      </c>
      <c r="AA294" s="128">
        <v>270</v>
      </c>
      <c r="AB294" s="128" t="s">
        <v>355</v>
      </c>
      <c r="AC294" s="129">
        <v>207400</v>
      </c>
      <c r="AD294" s="130">
        <v>132100</v>
      </c>
      <c r="AE294" s="131">
        <v>110300</v>
      </c>
    </row>
    <row r="295" spans="1:31" ht="15" customHeight="1">
      <c r="A295" s="117" t="s">
        <v>290</v>
      </c>
      <c r="B295" s="117" t="s">
        <v>671</v>
      </c>
      <c r="C295" s="118" t="s">
        <v>107</v>
      </c>
      <c r="D295" s="119" t="s">
        <v>359</v>
      </c>
      <c r="E295" s="120">
        <v>25207</v>
      </c>
      <c r="F295" s="121">
        <v>0.29460852491205103</v>
      </c>
      <c r="G295" s="195">
        <v>565</v>
      </c>
      <c r="H295" s="123">
        <v>3.6470436354247356E-2</v>
      </c>
      <c r="I295" s="124">
        <v>0.98922840184655969</v>
      </c>
      <c r="J295" s="197">
        <v>9</v>
      </c>
      <c r="K295" s="195">
        <v>5</v>
      </c>
      <c r="L295" s="196">
        <v>255</v>
      </c>
      <c r="M295" s="196">
        <v>120</v>
      </c>
      <c r="N295" s="196">
        <v>130</v>
      </c>
      <c r="O295" s="196">
        <v>100</v>
      </c>
      <c r="P295" s="196">
        <v>105</v>
      </c>
      <c r="Q295" s="196">
        <v>60</v>
      </c>
      <c r="R295" s="196">
        <v>90</v>
      </c>
      <c r="S295" s="196">
        <v>190</v>
      </c>
      <c r="T295" s="197">
        <v>1060</v>
      </c>
      <c r="U295" s="122" t="s">
        <v>355</v>
      </c>
      <c r="V295" s="128" t="s">
        <v>355</v>
      </c>
      <c r="W295" s="128">
        <v>35</v>
      </c>
      <c r="X295" s="128">
        <v>30</v>
      </c>
      <c r="Y295" s="128">
        <v>900</v>
      </c>
      <c r="Z295" s="128">
        <v>235</v>
      </c>
      <c r="AA295" s="128">
        <v>125</v>
      </c>
      <c r="AB295" s="128" t="s">
        <v>355</v>
      </c>
      <c r="AC295" s="129">
        <v>248700</v>
      </c>
      <c r="AD295" s="130">
        <v>176400</v>
      </c>
      <c r="AE295" s="131">
        <v>140000</v>
      </c>
    </row>
    <row r="296" spans="1:31">
      <c r="A296" s="117" t="s">
        <v>291</v>
      </c>
      <c r="B296" s="117" t="s">
        <v>672</v>
      </c>
      <c r="C296" s="118" t="s">
        <v>107</v>
      </c>
      <c r="D296" s="119" t="s">
        <v>359</v>
      </c>
      <c r="E296" s="120">
        <v>34520</v>
      </c>
      <c r="F296" s="121">
        <v>0.53648302121376956</v>
      </c>
      <c r="G296" s="195">
        <v>570</v>
      </c>
      <c r="H296" s="123">
        <v>2.5415793463236278E-2</v>
      </c>
      <c r="I296" s="124" t="s">
        <v>355</v>
      </c>
      <c r="J296" s="197" t="s">
        <v>355</v>
      </c>
      <c r="K296" s="195">
        <v>65</v>
      </c>
      <c r="L296" s="196">
        <v>305</v>
      </c>
      <c r="M296" s="196">
        <v>140</v>
      </c>
      <c r="N296" s="196">
        <v>150</v>
      </c>
      <c r="O296" s="196">
        <v>325</v>
      </c>
      <c r="P296" s="196">
        <v>130</v>
      </c>
      <c r="Q296" s="196">
        <v>110</v>
      </c>
      <c r="R296" s="196">
        <v>100</v>
      </c>
      <c r="S296" s="196">
        <v>270</v>
      </c>
      <c r="T296" s="197">
        <v>1595</v>
      </c>
      <c r="U296" s="122" t="s">
        <v>355</v>
      </c>
      <c r="V296" s="128" t="s">
        <v>355</v>
      </c>
      <c r="W296" s="128">
        <v>60</v>
      </c>
      <c r="X296" s="128">
        <v>40</v>
      </c>
      <c r="Y296" s="128">
        <v>1280</v>
      </c>
      <c r="Z296" s="128">
        <v>330</v>
      </c>
      <c r="AA296" s="128">
        <v>255</v>
      </c>
      <c r="AB296" s="128" t="s">
        <v>355</v>
      </c>
      <c r="AC296" s="129">
        <v>259400</v>
      </c>
      <c r="AD296" s="130">
        <v>163900</v>
      </c>
      <c r="AE296" s="131">
        <v>156600</v>
      </c>
    </row>
    <row r="297" spans="1:31" ht="15" customHeight="1">
      <c r="A297" s="117" t="s">
        <v>292</v>
      </c>
      <c r="B297" s="117" t="s">
        <v>673</v>
      </c>
      <c r="C297" s="118" t="s">
        <v>107</v>
      </c>
      <c r="D297" s="119" t="s">
        <v>361</v>
      </c>
      <c r="E297" s="120">
        <v>128269</v>
      </c>
      <c r="F297" s="121">
        <v>1</v>
      </c>
      <c r="G297" s="195">
        <v>3930</v>
      </c>
      <c r="H297" s="123">
        <v>4.6712864461375708E-2</v>
      </c>
      <c r="I297" s="124">
        <v>0.66358694265077456</v>
      </c>
      <c r="J297" s="197">
        <v>26</v>
      </c>
      <c r="K297" s="195">
        <v>15</v>
      </c>
      <c r="L297" s="196">
        <v>985</v>
      </c>
      <c r="M297" s="196">
        <v>475</v>
      </c>
      <c r="N297" s="196">
        <v>505</v>
      </c>
      <c r="O297" s="196">
        <v>445</v>
      </c>
      <c r="P297" s="196">
        <v>565</v>
      </c>
      <c r="Q297" s="196">
        <v>315</v>
      </c>
      <c r="R297" s="196">
        <v>180</v>
      </c>
      <c r="S297" s="196">
        <v>1080</v>
      </c>
      <c r="T297" s="197">
        <v>4565</v>
      </c>
      <c r="U297" s="122">
        <v>30</v>
      </c>
      <c r="V297" s="128">
        <v>25</v>
      </c>
      <c r="W297" s="128">
        <v>205</v>
      </c>
      <c r="X297" s="128">
        <v>170</v>
      </c>
      <c r="Y297" s="128">
        <v>3910</v>
      </c>
      <c r="Z297" s="128">
        <v>1155</v>
      </c>
      <c r="AA297" s="128">
        <v>415</v>
      </c>
      <c r="AB297" s="128" t="s">
        <v>355</v>
      </c>
      <c r="AC297" s="129">
        <v>266000</v>
      </c>
      <c r="AD297" s="130">
        <v>153200</v>
      </c>
      <c r="AE297" s="131">
        <v>119700</v>
      </c>
    </row>
    <row r="298" spans="1:31">
      <c r="A298" s="117" t="s">
        <v>293</v>
      </c>
      <c r="B298" s="117" t="s">
        <v>674</v>
      </c>
      <c r="C298" s="118" t="s">
        <v>107</v>
      </c>
      <c r="D298" s="119" t="s">
        <v>359</v>
      </c>
      <c r="E298" s="120">
        <v>18612</v>
      </c>
      <c r="F298" s="121">
        <v>0.19594260267194458</v>
      </c>
      <c r="G298" s="195">
        <v>320</v>
      </c>
      <c r="H298" s="123">
        <v>2.7151639344262294E-2</v>
      </c>
      <c r="I298" s="124" t="s">
        <v>355</v>
      </c>
      <c r="J298" s="197" t="s">
        <v>355</v>
      </c>
      <c r="K298" s="195">
        <v>5</v>
      </c>
      <c r="L298" s="196">
        <v>125</v>
      </c>
      <c r="M298" s="196">
        <v>55</v>
      </c>
      <c r="N298" s="196">
        <v>60</v>
      </c>
      <c r="O298" s="196">
        <v>50</v>
      </c>
      <c r="P298" s="196">
        <v>110</v>
      </c>
      <c r="Q298" s="196">
        <v>40</v>
      </c>
      <c r="R298" s="196">
        <v>40</v>
      </c>
      <c r="S298" s="196">
        <v>115</v>
      </c>
      <c r="T298" s="197">
        <v>605</v>
      </c>
      <c r="U298" s="122">
        <v>5</v>
      </c>
      <c r="V298" s="128" t="s">
        <v>355</v>
      </c>
      <c r="W298" s="128">
        <v>25</v>
      </c>
      <c r="X298" s="128">
        <v>25</v>
      </c>
      <c r="Y298" s="128">
        <v>520</v>
      </c>
      <c r="Z298" s="128">
        <v>170</v>
      </c>
      <c r="AA298" s="128">
        <v>60</v>
      </c>
      <c r="AB298" s="128" t="s">
        <v>355</v>
      </c>
      <c r="AC298" s="129">
        <v>198300</v>
      </c>
      <c r="AD298" s="130">
        <v>151500</v>
      </c>
      <c r="AE298" s="131">
        <v>120500</v>
      </c>
    </row>
    <row r="299" spans="1:31">
      <c r="A299" s="117" t="s">
        <v>675</v>
      </c>
      <c r="B299" s="117" t="s">
        <v>676</v>
      </c>
      <c r="C299" s="118" t="s">
        <v>107</v>
      </c>
      <c r="D299" s="119" t="s">
        <v>362</v>
      </c>
      <c r="E299" s="120">
        <v>64786</v>
      </c>
      <c r="F299" s="121">
        <v>0.61976600690690975</v>
      </c>
      <c r="G299" s="195">
        <v>1300</v>
      </c>
      <c r="H299" s="123">
        <v>3.1912284144427004E-2</v>
      </c>
      <c r="I299" s="124">
        <v>0.57758158339865506</v>
      </c>
      <c r="J299" s="197">
        <v>14</v>
      </c>
      <c r="K299" s="195">
        <v>25</v>
      </c>
      <c r="L299" s="196">
        <v>670</v>
      </c>
      <c r="M299" s="196">
        <v>320</v>
      </c>
      <c r="N299" s="196">
        <v>260</v>
      </c>
      <c r="O299" s="196">
        <v>280</v>
      </c>
      <c r="P299" s="196">
        <v>280</v>
      </c>
      <c r="Q299" s="196">
        <v>220</v>
      </c>
      <c r="R299" s="196">
        <v>215</v>
      </c>
      <c r="S299" s="196">
        <v>575</v>
      </c>
      <c r="T299" s="197">
        <v>2840</v>
      </c>
      <c r="U299" s="122">
        <v>20</v>
      </c>
      <c r="V299" s="128">
        <v>15</v>
      </c>
      <c r="W299" s="128">
        <v>130</v>
      </c>
      <c r="X299" s="128">
        <v>100</v>
      </c>
      <c r="Y299" s="128">
        <v>2430</v>
      </c>
      <c r="Z299" s="128">
        <v>740</v>
      </c>
      <c r="AA299" s="128">
        <v>260</v>
      </c>
      <c r="AB299" s="128" t="s">
        <v>355</v>
      </c>
      <c r="AC299" s="129">
        <v>276600</v>
      </c>
      <c r="AD299" s="130">
        <v>191400</v>
      </c>
      <c r="AE299" s="131">
        <v>160700</v>
      </c>
    </row>
    <row r="300" spans="1:31" ht="15" customHeight="1">
      <c r="A300" s="117" t="s">
        <v>294</v>
      </c>
      <c r="B300" s="117" t="s">
        <v>677</v>
      </c>
      <c r="C300" s="118" t="s">
        <v>107</v>
      </c>
      <c r="D300" s="119" t="s">
        <v>359</v>
      </c>
      <c r="E300" s="120">
        <v>66111</v>
      </c>
      <c r="F300" s="121">
        <v>0.53194776353585826</v>
      </c>
      <c r="G300" s="195">
        <v>780</v>
      </c>
      <c r="H300" s="123">
        <v>1.9692991314885881E-2</v>
      </c>
      <c r="I300" s="124">
        <v>0.54091266719118813</v>
      </c>
      <c r="J300" s="197">
        <v>11</v>
      </c>
      <c r="K300" s="195">
        <v>20</v>
      </c>
      <c r="L300" s="196">
        <v>465</v>
      </c>
      <c r="M300" s="196">
        <v>275</v>
      </c>
      <c r="N300" s="196">
        <v>235</v>
      </c>
      <c r="O300" s="196">
        <v>210</v>
      </c>
      <c r="P300" s="196">
        <v>275</v>
      </c>
      <c r="Q300" s="196">
        <v>160</v>
      </c>
      <c r="R300" s="196">
        <v>90</v>
      </c>
      <c r="S300" s="196">
        <v>750</v>
      </c>
      <c r="T300" s="197">
        <v>2480</v>
      </c>
      <c r="U300" s="122">
        <v>10</v>
      </c>
      <c r="V300" s="128">
        <v>10</v>
      </c>
      <c r="W300" s="128">
        <v>75</v>
      </c>
      <c r="X300" s="128">
        <v>60</v>
      </c>
      <c r="Y300" s="128">
        <v>2135</v>
      </c>
      <c r="Z300" s="128">
        <v>530</v>
      </c>
      <c r="AA300" s="128">
        <v>260</v>
      </c>
      <c r="AB300" s="128" t="s">
        <v>355</v>
      </c>
      <c r="AC300" s="129">
        <v>291100</v>
      </c>
      <c r="AD300" s="130">
        <v>183800</v>
      </c>
      <c r="AE300" s="131">
        <v>152500</v>
      </c>
    </row>
    <row r="301" spans="1:31">
      <c r="A301" s="117" t="s">
        <v>295</v>
      </c>
      <c r="B301" s="117" t="s">
        <v>678</v>
      </c>
      <c r="C301" s="118" t="s">
        <v>107</v>
      </c>
      <c r="D301" s="119" t="s">
        <v>360</v>
      </c>
      <c r="E301" s="120">
        <v>85360</v>
      </c>
      <c r="F301" s="121">
        <v>0.72625175479644366</v>
      </c>
      <c r="G301" s="195">
        <v>2605</v>
      </c>
      <c r="H301" s="123">
        <v>5.1017612524461839E-2</v>
      </c>
      <c r="I301" s="124">
        <v>0.65201192250372586</v>
      </c>
      <c r="J301" s="197">
        <v>14</v>
      </c>
      <c r="K301" s="195">
        <v>30</v>
      </c>
      <c r="L301" s="196">
        <v>620</v>
      </c>
      <c r="M301" s="196">
        <v>355</v>
      </c>
      <c r="N301" s="196">
        <v>300</v>
      </c>
      <c r="O301" s="196">
        <v>265</v>
      </c>
      <c r="P301" s="196">
        <v>295</v>
      </c>
      <c r="Q301" s="196">
        <v>155</v>
      </c>
      <c r="R301" s="196">
        <v>165</v>
      </c>
      <c r="S301" s="196">
        <v>410</v>
      </c>
      <c r="T301" s="197">
        <v>2600</v>
      </c>
      <c r="U301" s="122">
        <v>10</v>
      </c>
      <c r="V301" s="128">
        <v>10</v>
      </c>
      <c r="W301" s="128">
        <v>95</v>
      </c>
      <c r="X301" s="128">
        <v>80</v>
      </c>
      <c r="Y301" s="128">
        <v>2270</v>
      </c>
      <c r="Z301" s="128">
        <v>570</v>
      </c>
      <c r="AA301" s="128">
        <v>225</v>
      </c>
      <c r="AB301" s="128" t="s">
        <v>355</v>
      </c>
      <c r="AC301" s="129">
        <v>188700</v>
      </c>
      <c r="AD301" s="130">
        <v>134400</v>
      </c>
      <c r="AE301" s="131">
        <v>102300</v>
      </c>
    </row>
    <row r="302" spans="1:31" ht="15" customHeight="1">
      <c r="A302" s="117" t="s">
        <v>296</v>
      </c>
      <c r="B302" s="117" t="s">
        <v>679</v>
      </c>
      <c r="C302" s="118" t="s">
        <v>112</v>
      </c>
      <c r="D302" s="119" t="s">
        <v>363</v>
      </c>
      <c r="E302" s="120">
        <v>130705</v>
      </c>
      <c r="F302" s="121">
        <v>0.99071477298567423</v>
      </c>
      <c r="G302" s="195">
        <v>1135</v>
      </c>
      <c r="H302" s="123">
        <v>1.3774972437939932E-2</v>
      </c>
      <c r="I302" s="124">
        <v>1.064254356791273</v>
      </c>
      <c r="J302" s="197">
        <v>112</v>
      </c>
      <c r="K302" s="195">
        <v>25</v>
      </c>
      <c r="L302" s="196">
        <v>1160</v>
      </c>
      <c r="M302" s="196">
        <v>2075</v>
      </c>
      <c r="N302" s="196">
        <v>625</v>
      </c>
      <c r="O302" s="196">
        <v>670</v>
      </c>
      <c r="P302" s="196">
        <v>505</v>
      </c>
      <c r="Q302" s="196">
        <v>685</v>
      </c>
      <c r="R302" s="196">
        <v>245</v>
      </c>
      <c r="S302" s="196">
        <v>1995</v>
      </c>
      <c r="T302" s="197">
        <v>7990</v>
      </c>
      <c r="U302" s="122">
        <v>20</v>
      </c>
      <c r="V302" s="128">
        <v>15</v>
      </c>
      <c r="W302" s="128">
        <v>155</v>
      </c>
      <c r="X302" s="128">
        <v>100</v>
      </c>
      <c r="Y302" s="128">
        <v>6855</v>
      </c>
      <c r="Z302" s="128">
        <v>855</v>
      </c>
      <c r="AA302" s="128">
        <v>960</v>
      </c>
      <c r="AB302" s="128" t="s">
        <v>355</v>
      </c>
      <c r="AC302" s="129">
        <v>1157800</v>
      </c>
      <c r="AD302" s="130">
        <v>474800</v>
      </c>
      <c r="AE302" s="131">
        <v>329100</v>
      </c>
    </row>
    <row r="303" spans="1:31">
      <c r="A303" s="117" t="s">
        <v>297</v>
      </c>
      <c r="B303" s="117" t="s">
        <v>680</v>
      </c>
      <c r="C303" s="118" t="s">
        <v>112</v>
      </c>
      <c r="D303" s="119" t="s">
        <v>363</v>
      </c>
      <c r="E303" s="120">
        <v>71111</v>
      </c>
      <c r="F303" s="121">
        <v>0.95744021973287374</v>
      </c>
      <c r="G303" s="195">
        <v>770</v>
      </c>
      <c r="H303" s="123">
        <v>1.6986868775887901E-2</v>
      </c>
      <c r="I303" s="124">
        <v>0.43036204206788958</v>
      </c>
      <c r="J303" s="197">
        <v>16</v>
      </c>
      <c r="K303" s="195">
        <v>5</v>
      </c>
      <c r="L303" s="196">
        <v>525</v>
      </c>
      <c r="M303" s="196">
        <v>665</v>
      </c>
      <c r="N303" s="196">
        <v>435</v>
      </c>
      <c r="O303" s="196">
        <v>310</v>
      </c>
      <c r="P303" s="196">
        <v>300</v>
      </c>
      <c r="Q303" s="196">
        <v>245</v>
      </c>
      <c r="R303" s="196">
        <v>75</v>
      </c>
      <c r="S303" s="196">
        <v>720</v>
      </c>
      <c r="T303" s="197">
        <v>3285</v>
      </c>
      <c r="U303" s="122">
        <v>10</v>
      </c>
      <c r="V303" s="128">
        <v>5</v>
      </c>
      <c r="W303" s="128">
        <v>75</v>
      </c>
      <c r="X303" s="128">
        <v>65</v>
      </c>
      <c r="Y303" s="128">
        <v>2825</v>
      </c>
      <c r="Z303" s="128">
        <v>510</v>
      </c>
      <c r="AA303" s="128">
        <v>375</v>
      </c>
      <c r="AB303" s="128" t="s">
        <v>355</v>
      </c>
      <c r="AC303" s="129">
        <v>557900</v>
      </c>
      <c r="AD303" s="130">
        <v>357500</v>
      </c>
      <c r="AE303" s="131">
        <v>258300</v>
      </c>
    </row>
    <row r="304" spans="1:31" ht="15" customHeight="1">
      <c r="A304" s="117" t="s">
        <v>298</v>
      </c>
      <c r="B304" s="117" t="s">
        <v>681</v>
      </c>
      <c r="C304" s="118" t="s">
        <v>112</v>
      </c>
      <c r="D304" s="119" t="s">
        <v>360</v>
      </c>
      <c r="E304" s="120">
        <v>99288</v>
      </c>
      <c r="F304" s="121">
        <v>0.72440209540208078</v>
      </c>
      <c r="G304" s="195">
        <v>1190</v>
      </c>
      <c r="H304" s="123">
        <v>1.7402358304475517E-2</v>
      </c>
      <c r="I304" s="124">
        <v>0.59922849331485706</v>
      </c>
      <c r="J304" s="197">
        <v>32</v>
      </c>
      <c r="K304" s="195">
        <v>30</v>
      </c>
      <c r="L304" s="196">
        <v>875</v>
      </c>
      <c r="M304" s="196">
        <v>1065</v>
      </c>
      <c r="N304" s="196">
        <v>495</v>
      </c>
      <c r="O304" s="196">
        <v>410</v>
      </c>
      <c r="P304" s="196">
        <v>470</v>
      </c>
      <c r="Q304" s="196">
        <v>380</v>
      </c>
      <c r="R304" s="196">
        <v>140</v>
      </c>
      <c r="S304" s="196">
        <v>1180</v>
      </c>
      <c r="T304" s="197">
        <v>5045</v>
      </c>
      <c r="U304" s="122">
        <v>20</v>
      </c>
      <c r="V304" s="128">
        <v>15</v>
      </c>
      <c r="W304" s="128">
        <v>140</v>
      </c>
      <c r="X304" s="128">
        <v>105</v>
      </c>
      <c r="Y304" s="128">
        <v>4415</v>
      </c>
      <c r="Z304" s="128">
        <v>1055</v>
      </c>
      <c r="AA304" s="128">
        <v>470</v>
      </c>
      <c r="AB304" s="128" t="s">
        <v>355</v>
      </c>
      <c r="AC304" s="129">
        <v>611900</v>
      </c>
      <c r="AD304" s="130">
        <v>332200</v>
      </c>
      <c r="AE304" s="131">
        <v>254200</v>
      </c>
    </row>
    <row r="305" spans="1:31" ht="15" customHeight="1">
      <c r="A305" s="117" t="s">
        <v>299</v>
      </c>
      <c r="B305" s="117" t="s">
        <v>682</v>
      </c>
      <c r="C305" s="118" t="s">
        <v>112</v>
      </c>
      <c r="D305" s="119" t="s">
        <v>360</v>
      </c>
      <c r="E305" s="120">
        <v>62130</v>
      </c>
      <c r="F305" s="121">
        <v>0.73413683091102444</v>
      </c>
      <c r="G305" s="195">
        <v>520</v>
      </c>
      <c r="H305" s="123">
        <v>1.374151103565365E-2</v>
      </c>
      <c r="I305" s="124">
        <v>0.41821006093918034</v>
      </c>
      <c r="J305" s="197">
        <v>21</v>
      </c>
      <c r="K305" s="195">
        <v>30</v>
      </c>
      <c r="L305" s="196">
        <v>640</v>
      </c>
      <c r="M305" s="196">
        <v>870</v>
      </c>
      <c r="N305" s="196">
        <v>375</v>
      </c>
      <c r="O305" s="196">
        <v>305</v>
      </c>
      <c r="P305" s="196">
        <v>310</v>
      </c>
      <c r="Q305" s="196">
        <v>295</v>
      </c>
      <c r="R305" s="196">
        <v>150</v>
      </c>
      <c r="S305" s="196">
        <v>950</v>
      </c>
      <c r="T305" s="197">
        <v>3930</v>
      </c>
      <c r="U305" s="122">
        <v>15</v>
      </c>
      <c r="V305" s="128">
        <v>15</v>
      </c>
      <c r="W305" s="128">
        <v>95</v>
      </c>
      <c r="X305" s="128">
        <v>70</v>
      </c>
      <c r="Y305" s="128">
        <v>3370</v>
      </c>
      <c r="Z305" s="128">
        <v>590</v>
      </c>
      <c r="AA305" s="128">
        <v>450</v>
      </c>
      <c r="AB305" s="128" t="s">
        <v>355</v>
      </c>
      <c r="AC305" s="129">
        <v>640500</v>
      </c>
      <c r="AD305" s="130">
        <v>363700</v>
      </c>
      <c r="AE305" s="131">
        <v>268400</v>
      </c>
    </row>
    <row r="306" spans="1:31">
      <c r="A306" s="117" t="s">
        <v>300</v>
      </c>
      <c r="B306" s="117" t="s">
        <v>683</v>
      </c>
      <c r="C306" s="118" t="s">
        <v>112</v>
      </c>
      <c r="D306" s="119" t="s">
        <v>361</v>
      </c>
      <c r="E306" s="120">
        <v>136077</v>
      </c>
      <c r="F306" s="121">
        <v>0.98152035141626814</v>
      </c>
      <c r="G306" s="195">
        <v>1560</v>
      </c>
      <c r="H306" s="123">
        <v>1.7850000571382862E-2</v>
      </c>
      <c r="I306" s="124">
        <v>0.55115486169858241</v>
      </c>
      <c r="J306" s="197">
        <v>43</v>
      </c>
      <c r="K306" s="195">
        <v>40</v>
      </c>
      <c r="L306" s="196">
        <v>965</v>
      </c>
      <c r="M306" s="196">
        <v>1175</v>
      </c>
      <c r="N306" s="196">
        <v>820</v>
      </c>
      <c r="O306" s="196">
        <v>500</v>
      </c>
      <c r="P306" s="196">
        <v>565</v>
      </c>
      <c r="Q306" s="196">
        <v>535</v>
      </c>
      <c r="R306" s="196">
        <v>215</v>
      </c>
      <c r="S306" s="196">
        <v>1510</v>
      </c>
      <c r="T306" s="197">
        <v>6325</v>
      </c>
      <c r="U306" s="122">
        <v>25</v>
      </c>
      <c r="V306" s="128">
        <v>25</v>
      </c>
      <c r="W306" s="128">
        <v>145</v>
      </c>
      <c r="X306" s="128">
        <v>110</v>
      </c>
      <c r="Y306" s="128">
        <v>5310</v>
      </c>
      <c r="Z306" s="128">
        <v>900</v>
      </c>
      <c r="AA306" s="128">
        <v>840</v>
      </c>
      <c r="AB306" s="128" t="s">
        <v>355</v>
      </c>
      <c r="AC306" s="129">
        <v>629300</v>
      </c>
      <c r="AD306" s="130">
        <v>326200</v>
      </c>
      <c r="AE306" s="131">
        <v>230600</v>
      </c>
    </row>
    <row r="307" spans="1:31" ht="15" customHeight="1">
      <c r="A307" s="117" t="s">
        <v>301</v>
      </c>
      <c r="B307" s="117" t="s">
        <v>684</v>
      </c>
      <c r="C307" s="118" t="s">
        <v>112</v>
      </c>
      <c r="D307" s="119" t="s">
        <v>363</v>
      </c>
      <c r="E307" s="120">
        <v>81311</v>
      </c>
      <c r="F307" s="121">
        <v>0.94635707635009314</v>
      </c>
      <c r="G307" s="195">
        <v>770</v>
      </c>
      <c r="H307" s="123">
        <v>1.3997313096837442E-2</v>
      </c>
      <c r="I307" s="124">
        <v>1.0114780773121068</v>
      </c>
      <c r="J307" s="197">
        <v>46</v>
      </c>
      <c r="K307" s="195">
        <v>30</v>
      </c>
      <c r="L307" s="196">
        <v>585</v>
      </c>
      <c r="M307" s="196">
        <v>630</v>
      </c>
      <c r="N307" s="196">
        <v>435</v>
      </c>
      <c r="O307" s="196">
        <v>330</v>
      </c>
      <c r="P307" s="196">
        <v>260</v>
      </c>
      <c r="Q307" s="196">
        <v>330</v>
      </c>
      <c r="R307" s="196">
        <v>185</v>
      </c>
      <c r="S307" s="196">
        <v>975</v>
      </c>
      <c r="T307" s="197">
        <v>3760</v>
      </c>
      <c r="U307" s="122">
        <v>25</v>
      </c>
      <c r="V307" s="128">
        <v>20</v>
      </c>
      <c r="W307" s="128">
        <v>120</v>
      </c>
      <c r="X307" s="128">
        <v>75</v>
      </c>
      <c r="Y307" s="128">
        <v>3175</v>
      </c>
      <c r="Z307" s="128">
        <v>465</v>
      </c>
      <c r="AA307" s="128">
        <v>435</v>
      </c>
      <c r="AB307" s="128" t="s">
        <v>355</v>
      </c>
      <c r="AC307" s="129">
        <v>775400</v>
      </c>
      <c r="AD307" s="130">
        <v>300000</v>
      </c>
      <c r="AE307" s="131">
        <v>222800</v>
      </c>
    </row>
    <row r="308" spans="1:31">
      <c r="A308" s="117" t="s">
        <v>302</v>
      </c>
      <c r="B308" s="117" t="s">
        <v>685</v>
      </c>
      <c r="C308" s="118" t="s">
        <v>112</v>
      </c>
      <c r="D308" s="119" t="s">
        <v>363</v>
      </c>
      <c r="E308" s="120">
        <v>93466</v>
      </c>
      <c r="F308" s="121">
        <v>1</v>
      </c>
      <c r="G308" s="195">
        <v>1240</v>
      </c>
      <c r="H308" s="123">
        <v>2.0782396088019559E-2</v>
      </c>
      <c r="I308" s="124">
        <v>0.77674473343533013</v>
      </c>
      <c r="J308" s="197">
        <v>33</v>
      </c>
      <c r="K308" s="195">
        <v>15</v>
      </c>
      <c r="L308" s="196">
        <v>755</v>
      </c>
      <c r="M308" s="196">
        <v>600</v>
      </c>
      <c r="N308" s="196">
        <v>520</v>
      </c>
      <c r="O308" s="196">
        <v>370</v>
      </c>
      <c r="P308" s="196">
        <v>295</v>
      </c>
      <c r="Q308" s="196">
        <v>365</v>
      </c>
      <c r="R308" s="196">
        <v>185</v>
      </c>
      <c r="S308" s="196">
        <v>1375</v>
      </c>
      <c r="T308" s="197">
        <v>4480</v>
      </c>
      <c r="U308" s="122">
        <v>10</v>
      </c>
      <c r="V308" s="128">
        <v>10</v>
      </c>
      <c r="W308" s="128">
        <v>130</v>
      </c>
      <c r="X308" s="128">
        <v>90</v>
      </c>
      <c r="Y308" s="128">
        <v>3820</v>
      </c>
      <c r="Z308" s="128">
        <v>705</v>
      </c>
      <c r="AA308" s="128">
        <v>520</v>
      </c>
      <c r="AB308" s="128" t="s">
        <v>355</v>
      </c>
      <c r="AC308" s="129">
        <v>439200</v>
      </c>
      <c r="AD308" s="130">
        <v>305600</v>
      </c>
      <c r="AE308" s="131">
        <v>224500</v>
      </c>
    </row>
    <row r="309" spans="1:31" ht="15" customHeight="1">
      <c r="A309" s="117" t="s">
        <v>303</v>
      </c>
      <c r="B309" s="117" t="s">
        <v>686</v>
      </c>
      <c r="C309" s="118" t="s">
        <v>112</v>
      </c>
      <c r="D309" s="119" t="s">
        <v>361</v>
      </c>
      <c r="E309" s="120">
        <v>66235</v>
      </c>
      <c r="F309" s="121">
        <v>0.78375340196426457</v>
      </c>
      <c r="G309" s="195">
        <v>700</v>
      </c>
      <c r="H309" s="123">
        <v>1.6648777579010138E-2</v>
      </c>
      <c r="I309" s="124">
        <v>0.88797624663540253</v>
      </c>
      <c r="J309" s="197">
        <v>32</v>
      </c>
      <c r="K309" s="195">
        <v>15</v>
      </c>
      <c r="L309" s="196">
        <v>620</v>
      </c>
      <c r="M309" s="196">
        <v>770</v>
      </c>
      <c r="N309" s="196">
        <v>350</v>
      </c>
      <c r="O309" s="196">
        <v>295</v>
      </c>
      <c r="P309" s="196">
        <v>280</v>
      </c>
      <c r="Q309" s="196">
        <v>315</v>
      </c>
      <c r="R309" s="196">
        <v>180</v>
      </c>
      <c r="S309" s="196">
        <v>805</v>
      </c>
      <c r="T309" s="197">
        <v>3625</v>
      </c>
      <c r="U309" s="122">
        <v>20</v>
      </c>
      <c r="V309" s="128">
        <v>15</v>
      </c>
      <c r="W309" s="128">
        <v>90</v>
      </c>
      <c r="X309" s="128">
        <v>60</v>
      </c>
      <c r="Y309" s="128">
        <v>3095</v>
      </c>
      <c r="Z309" s="128">
        <v>565</v>
      </c>
      <c r="AA309" s="128">
        <v>425</v>
      </c>
      <c r="AB309" s="128" t="s">
        <v>355</v>
      </c>
      <c r="AC309" s="129">
        <v>493900</v>
      </c>
      <c r="AD309" s="130">
        <v>288700</v>
      </c>
      <c r="AE309" s="131">
        <v>199300</v>
      </c>
    </row>
    <row r="310" spans="1:31">
      <c r="A310" s="117" t="s">
        <v>304</v>
      </c>
      <c r="B310" s="117" t="s">
        <v>687</v>
      </c>
      <c r="C310" s="118" t="s">
        <v>112</v>
      </c>
      <c r="D310" s="119" t="s">
        <v>362</v>
      </c>
      <c r="E310" s="120">
        <v>56368</v>
      </c>
      <c r="F310" s="121">
        <v>0.67797262514733825</v>
      </c>
      <c r="G310" s="195">
        <v>640</v>
      </c>
      <c r="H310" s="123">
        <v>1.8466073286325279E-2</v>
      </c>
      <c r="I310" s="124">
        <v>0.54985841145904935</v>
      </c>
      <c r="J310" s="197">
        <v>20</v>
      </c>
      <c r="K310" s="195">
        <v>20</v>
      </c>
      <c r="L310" s="196">
        <v>400</v>
      </c>
      <c r="M310" s="196">
        <v>535</v>
      </c>
      <c r="N310" s="196">
        <v>420</v>
      </c>
      <c r="O310" s="196">
        <v>215</v>
      </c>
      <c r="P310" s="196">
        <v>210</v>
      </c>
      <c r="Q310" s="196">
        <v>205</v>
      </c>
      <c r="R310" s="196">
        <v>80</v>
      </c>
      <c r="S310" s="196">
        <v>610</v>
      </c>
      <c r="T310" s="197">
        <v>2695</v>
      </c>
      <c r="U310" s="122">
        <v>5</v>
      </c>
      <c r="V310" s="128" t="s">
        <v>355</v>
      </c>
      <c r="W310" s="128">
        <v>40</v>
      </c>
      <c r="X310" s="128">
        <v>25</v>
      </c>
      <c r="Y310" s="128">
        <v>2325</v>
      </c>
      <c r="Z310" s="128">
        <v>325</v>
      </c>
      <c r="AA310" s="128">
        <v>325</v>
      </c>
      <c r="AB310" s="128" t="s">
        <v>355</v>
      </c>
      <c r="AC310" s="129">
        <v>556600</v>
      </c>
      <c r="AD310" s="130">
        <v>314900</v>
      </c>
      <c r="AE310" s="131">
        <v>227600</v>
      </c>
    </row>
    <row r="311" spans="1:31" ht="15" customHeight="1">
      <c r="A311" s="117" t="s">
        <v>305</v>
      </c>
      <c r="B311" s="117" t="s">
        <v>688</v>
      </c>
      <c r="C311" s="118" t="s">
        <v>112</v>
      </c>
      <c r="D311" s="119" t="s">
        <v>362</v>
      </c>
      <c r="E311" s="120">
        <v>71230</v>
      </c>
      <c r="F311" s="121">
        <v>0.59233942055017796</v>
      </c>
      <c r="G311" s="195">
        <v>675</v>
      </c>
      <c r="H311" s="123">
        <v>1.5483071841453344E-2</v>
      </c>
      <c r="I311" s="124">
        <v>0.95700206510971941</v>
      </c>
      <c r="J311" s="197">
        <v>57</v>
      </c>
      <c r="K311" s="195">
        <v>25</v>
      </c>
      <c r="L311" s="196">
        <v>660</v>
      </c>
      <c r="M311" s="196">
        <v>1005</v>
      </c>
      <c r="N311" s="196">
        <v>365</v>
      </c>
      <c r="O311" s="196">
        <v>385</v>
      </c>
      <c r="P311" s="196">
        <v>290</v>
      </c>
      <c r="Q311" s="196">
        <v>380</v>
      </c>
      <c r="R311" s="196">
        <v>160</v>
      </c>
      <c r="S311" s="196">
        <v>1285</v>
      </c>
      <c r="T311" s="197">
        <v>4555</v>
      </c>
      <c r="U311" s="122">
        <v>10</v>
      </c>
      <c r="V311" s="128">
        <v>10</v>
      </c>
      <c r="W311" s="128">
        <v>85</v>
      </c>
      <c r="X311" s="128">
        <v>55</v>
      </c>
      <c r="Y311" s="128">
        <v>3770</v>
      </c>
      <c r="Z311" s="128">
        <v>575</v>
      </c>
      <c r="AA311" s="128">
        <v>690</v>
      </c>
      <c r="AB311" s="128" t="s">
        <v>355</v>
      </c>
      <c r="AC311" s="129">
        <v>603600</v>
      </c>
      <c r="AD311" s="130">
        <v>326400</v>
      </c>
      <c r="AE311" s="131">
        <v>236000</v>
      </c>
    </row>
    <row r="312" spans="1:31">
      <c r="A312" s="117" t="s">
        <v>306</v>
      </c>
      <c r="B312" s="117" t="s">
        <v>689</v>
      </c>
      <c r="C312" s="118" t="s">
        <v>112</v>
      </c>
      <c r="D312" s="119" t="s">
        <v>363</v>
      </c>
      <c r="E312" s="120">
        <v>93499</v>
      </c>
      <c r="F312" s="121">
        <v>1</v>
      </c>
      <c r="G312" s="195">
        <v>1045</v>
      </c>
      <c r="H312" s="123">
        <v>1.7267329352805942E-2</v>
      </c>
      <c r="I312" s="124">
        <v>0.87220458430729519</v>
      </c>
      <c r="J312" s="197">
        <v>50</v>
      </c>
      <c r="K312" s="195">
        <v>15</v>
      </c>
      <c r="L312" s="196">
        <v>735</v>
      </c>
      <c r="M312" s="196">
        <v>1065</v>
      </c>
      <c r="N312" s="196">
        <v>395</v>
      </c>
      <c r="O312" s="196">
        <v>385</v>
      </c>
      <c r="P312" s="196">
        <v>385</v>
      </c>
      <c r="Q312" s="196">
        <v>415</v>
      </c>
      <c r="R312" s="196">
        <v>165</v>
      </c>
      <c r="S312" s="196">
        <v>1210</v>
      </c>
      <c r="T312" s="197">
        <v>4770</v>
      </c>
      <c r="U312" s="122">
        <v>15</v>
      </c>
      <c r="V312" s="128">
        <v>15</v>
      </c>
      <c r="W312" s="128">
        <v>120</v>
      </c>
      <c r="X312" s="128">
        <v>75</v>
      </c>
      <c r="Y312" s="128">
        <v>4175</v>
      </c>
      <c r="Z312" s="128">
        <v>730</v>
      </c>
      <c r="AA312" s="128">
        <v>460</v>
      </c>
      <c r="AB312" s="128" t="s">
        <v>355</v>
      </c>
      <c r="AC312" s="129">
        <v>586100</v>
      </c>
      <c r="AD312" s="130">
        <v>325400</v>
      </c>
      <c r="AE312" s="131">
        <v>226800</v>
      </c>
    </row>
    <row r="313" spans="1:31" ht="15" customHeight="1">
      <c r="A313" s="117" t="s">
        <v>307</v>
      </c>
      <c r="B313" s="117" t="s">
        <v>690</v>
      </c>
      <c r="C313" s="118" t="s">
        <v>65</v>
      </c>
      <c r="D313" s="119" t="s">
        <v>362</v>
      </c>
      <c r="E313" s="120">
        <v>26154</v>
      </c>
      <c r="F313" s="121">
        <v>0.42271140418929404</v>
      </c>
      <c r="G313" s="195">
        <v>480</v>
      </c>
      <c r="H313" s="123">
        <v>2.8410104011887073E-2</v>
      </c>
      <c r="I313" s="124">
        <v>1.0261194029850746</v>
      </c>
      <c r="J313" s="197">
        <v>11</v>
      </c>
      <c r="K313" s="195">
        <v>10</v>
      </c>
      <c r="L313" s="196">
        <v>225</v>
      </c>
      <c r="M313" s="196">
        <v>135</v>
      </c>
      <c r="N313" s="196">
        <v>120</v>
      </c>
      <c r="O313" s="196">
        <v>100</v>
      </c>
      <c r="P313" s="196">
        <v>100</v>
      </c>
      <c r="Q313" s="196">
        <v>90</v>
      </c>
      <c r="R313" s="196">
        <v>110</v>
      </c>
      <c r="S313" s="196">
        <v>280</v>
      </c>
      <c r="T313" s="197">
        <v>1160</v>
      </c>
      <c r="U313" s="122">
        <v>10</v>
      </c>
      <c r="V313" s="128">
        <v>10</v>
      </c>
      <c r="W313" s="128">
        <v>45</v>
      </c>
      <c r="X313" s="128">
        <v>30</v>
      </c>
      <c r="Y313" s="128">
        <v>975</v>
      </c>
      <c r="Z313" s="128">
        <v>195</v>
      </c>
      <c r="AA313" s="128">
        <v>125</v>
      </c>
      <c r="AB313" s="128" t="s">
        <v>355</v>
      </c>
      <c r="AC313" s="129">
        <v>213100</v>
      </c>
      <c r="AD313" s="130">
        <v>148800</v>
      </c>
      <c r="AE313" s="131">
        <v>122900</v>
      </c>
    </row>
    <row r="314" spans="1:31" ht="15" customHeight="1">
      <c r="A314" s="117" t="s">
        <v>308</v>
      </c>
      <c r="B314" s="117" t="s">
        <v>691</v>
      </c>
      <c r="C314" s="118" t="s">
        <v>65</v>
      </c>
      <c r="D314" s="119" t="s">
        <v>361</v>
      </c>
      <c r="E314" s="120">
        <v>120837</v>
      </c>
      <c r="F314" s="121">
        <v>0.98899992633879241</v>
      </c>
      <c r="G314" s="195">
        <v>2985</v>
      </c>
      <c r="H314" s="123">
        <v>3.8863917660087288E-2</v>
      </c>
      <c r="I314" s="124">
        <v>0.82881253767329721</v>
      </c>
      <c r="J314" s="197">
        <v>22</v>
      </c>
      <c r="K314" s="195">
        <v>35</v>
      </c>
      <c r="L314" s="196">
        <v>835</v>
      </c>
      <c r="M314" s="196">
        <v>390</v>
      </c>
      <c r="N314" s="196">
        <v>385</v>
      </c>
      <c r="O314" s="196">
        <v>300</v>
      </c>
      <c r="P314" s="196">
        <v>410</v>
      </c>
      <c r="Q314" s="196">
        <v>235</v>
      </c>
      <c r="R314" s="196">
        <v>310</v>
      </c>
      <c r="S314" s="196">
        <v>760</v>
      </c>
      <c r="T314" s="197">
        <v>3650</v>
      </c>
      <c r="U314" s="122">
        <v>15</v>
      </c>
      <c r="V314" s="128">
        <v>10</v>
      </c>
      <c r="W314" s="128">
        <v>140</v>
      </c>
      <c r="X314" s="128">
        <v>110</v>
      </c>
      <c r="Y314" s="128">
        <v>3125</v>
      </c>
      <c r="Z314" s="128">
        <v>735</v>
      </c>
      <c r="AA314" s="128">
        <v>380</v>
      </c>
      <c r="AB314" s="128" t="s">
        <v>355</v>
      </c>
      <c r="AC314" s="129">
        <v>204600</v>
      </c>
      <c r="AD314" s="130">
        <v>132600</v>
      </c>
      <c r="AE314" s="131">
        <v>94900</v>
      </c>
    </row>
    <row r="315" spans="1:31">
      <c r="A315" s="117" t="s">
        <v>309</v>
      </c>
      <c r="B315" s="117" t="s">
        <v>692</v>
      </c>
      <c r="C315" s="118" t="s">
        <v>65</v>
      </c>
      <c r="D315" s="119" t="s">
        <v>360</v>
      </c>
      <c r="E315" s="120">
        <v>69182</v>
      </c>
      <c r="F315" s="121">
        <v>0.73450970399626281</v>
      </c>
      <c r="G315" s="195">
        <v>1280</v>
      </c>
      <c r="H315" s="123">
        <v>2.9614867683181164E-2</v>
      </c>
      <c r="I315" s="124">
        <v>0.63458882377095083</v>
      </c>
      <c r="J315" s="197">
        <v>17</v>
      </c>
      <c r="K315" s="195">
        <v>20</v>
      </c>
      <c r="L315" s="196">
        <v>575</v>
      </c>
      <c r="M315" s="196">
        <v>360</v>
      </c>
      <c r="N315" s="196">
        <v>230</v>
      </c>
      <c r="O315" s="196">
        <v>220</v>
      </c>
      <c r="P315" s="196">
        <v>250</v>
      </c>
      <c r="Q315" s="196">
        <v>170</v>
      </c>
      <c r="R315" s="196">
        <v>145</v>
      </c>
      <c r="S315" s="196">
        <v>675</v>
      </c>
      <c r="T315" s="197">
        <v>2640</v>
      </c>
      <c r="U315" s="122">
        <v>15</v>
      </c>
      <c r="V315" s="128">
        <v>15</v>
      </c>
      <c r="W315" s="128">
        <v>85</v>
      </c>
      <c r="X315" s="128">
        <v>70</v>
      </c>
      <c r="Y315" s="128">
        <v>2280</v>
      </c>
      <c r="Z315" s="128">
        <v>530</v>
      </c>
      <c r="AA315" s="128">
        <v>260</v>
      </c>
      <c r="AB315" s="128" t="s">
        <v>355</v>
      </c>
      <c r="AC315" s="129">
        <v>235600</v>
      </c>
      <c r="AD315" s="130">
        <v>154000</v>
      </c>
      <c r="AE315" s="131">
        <v>114800</v>
      </c>
    </row>
    <row r="316" spans="1:31" ht="15" customHeight="1">
      <c r="A316" s="117" t="s">
        <v>310</v>
      </c>
      <c r="B316" s="117" t="s">
        <v>693</v>
      </c>
      <c r="C316" s="118" t="s">
        <v>65</v>
      </c>
      <c r="D316" s="119" t="s">
        <v>359</v>
      </c>
      <c r="E316" s="120">
        <v>26670</v>
      </c>
      <c r="F316" s="121">
        <v>0.22414590074379123</v>
      </c>
      <c r="G316" s="195">
        <v>250</v>
      </c>
      <c r="H316" s="123">
        <v>1.5052080197483293E-2</v>
      </c>
      <c r="I316" s="124">
        <v>1.0678740762889241</v>
      </c>
      <c r="J316" s="197">
        <v>25</v>
      </c>
      <c r="K316" s="195">
        <v>15</v>
      </c>
      <c r="L316" s="196">
        <v>405</v>
      </c>
      <c r="M316" s="196">
        <v>325</v>
      </c>
      <c r="N316" s="196">
        <v>145</v>
      </c>
      <c r="O316" s="196">
        <v>225</v>
      </c>
      <c r="P316" s="196">
        <v>170</v>
      </c>
      <c r="Q316" s="196">
        <v>130</v>
      </c>
      <c r="R316" s="196">
        <v>65</v>
      </c>
      <c r="S316" s="196">
        <v>365</v>
      </c>
      <c r="T316" s="197">
        <v>1850</v>
      </c>
      <c r="U316" s="122">
        <v>5</v>
      </c>
      <c r="V316" s="128">
        <v>5</v>
      </c>
      <c r="W316" s="128">
        <v>50</v>
      </c>
      <c r="X316" s="128">
        <v>40</v>
      </c>
      <c r="Y316" s="128">
        <v>1595</v>
      </c>
      <c r="Z316" s="128">
        <v>425</v>
      </c>
      <c r="AA316" s="128">
        <v>195</v>
      </c>
      <c r="AB316" s="128" t="s">
        <v>355</v>
      </c>
      <c r="AC316" s="129">
        <v>420800</v>
      </c>
      <c r="AD316" s="130">
        <v>268300</v>
      </c>
      <c r="AE316" s="131">
        <v>201200</v>
      </c>
    </row>
    <row r="317" spans="1:31">
      <c r="A317" s="117" t="s">
        <v>311</v>
      </c>
      <c r="B317" s="117" t="s">
        <v>694</v>
      </c>
      <c r="C317" s="118" t="s">
        <v>65</v>
      </c>
      <c r="D317" s="119" t="s">
        <v>360</v>
      </c>
      <c r="E317" s="120">
        <v>124439</v>
      </c>
      <c r="F317" s="121">
        <v>0.89681887630084467</v>
      </c>
      <c r="G317" s="195">
        <v>1600</v>
      </c>
      <c r="H317" s="123">
        <v>1.9304133668147577E-2</v>
      </c>
      <c r="I317" s="124">
        <v>0.90785907859078596</v>
      </c>
      <c r="J317" s="197">
        <v>67</v>
      </c>
      <c r="K317" s="195">
        <v>40</v>
      </c>
      <c r="L317" s="196">
        <v>1185</v>
      </c>
      <c r="M317" s="196">
        <v>1265</v>
      </c>
      <c r="N317" s="196">
        <v>420</v>
      </c>
      <c r="O317" s="196">
        <v>540</v>
      </c>
      <c r="P317" s="196">
        <v>605</v>
      </c>
      <c r="Q317" s="196">
        <v>410</v>
      </c>
      <c r="R317" s="196">
        <v>295</v>
      </c>
      <c r="S317" s="196">
        <v>1310</v>
      </c>
      <c r="T317" s="197">
        <v>6075</v>
      </c>
      <c r="U317" s="122">
        <v>40</v>
      </c>
      <c r="V317" s="128">
        <v>35</v>
      </c>
      <c r="W317" s="128">
        <v>185</v>
      </c>
      <c r="X317" s="128">
        <v>140</v>
      </c>
      <c r="Y317" s="128">
        <v>5320</v>
      </c>
      <c r="Z317" s="128">
        <v>1110</v>
      </c>
      <c r="AA317" s="128">
        <v>535</v>
      </c>
      <c r="AB317" s="128" t="s">
        <v>355</v>
      </c>
      <c r="AC317" s="129">
        <v>366200</v>
      </c>
      <c r="AD317" s="130">
        <v>234700</v>
      </c>
      <c r="AE317" s="131">
        <v>187500</v>
      </c>
    </row>
    <row r="318" spans="1:31">
      <c r="A318" s="117" t="s">
        <v>312</v>
      </c>
      <c r="B318" s="117" t="s">
        <v>695</v>
      </c>
      <c r="C318" s="118" t="s">
        <v>112</v>
      </c>
      <c r="D318" s="119" t="s">
        <v>358</v>
      </c>
      <c r="E318" s="120">
        <v>61630</v>
      </c>
      <c r="F318" s="121">
        <v>1</v>
      </c>
      <c r="G318" s="195">
        <v>990</v>
      </c>
      <c r="H318" s="123">
        <v>2.6601884411993664E-2</v>
      </c>
      <c r="I318" s="124">
        <v>0.78051826412738057</v>
      </c>
      <c r="J318" s="197">
        <v>15</v>
      </c>
      <c r="K318" s="195">
        <v>20</v>
      </c>
      <c r="L318" s="196">
        <v>430</v>
      </c>
      <c r="M318" s="196">
        <v>290</v>
      </c>
      <c r="N318" s="196">
        <v>335</v>
      </c>
      <c r="O318" s="196">
        <v>170</v>
      </c>
      <c r="P318" s="196">
        <v>195</v>
      </c>
      <c r="Q318" s="196">
        <v>155</v>
      </c>
      <c r="R318" s="196">
        <v>160</v>
      </c>
      <c r="S318" s="196">
        <v>495</v>
      </c>
      <c r="T318" s="197">
        <v>2255</v>
      </c>
      <c r="U318" s="122">
        <v>5</v>
      </c>
      <c r="V318" s="128">
        <v>5</v>
      </c>
      <c r="W318" s="128">
        <v>55</v>
      </c>
      <c r="X318" s="128">
        <v>40</v>
      </c>
      <c r="Y318" s="128">
        <v>1960</v>
      </c>
      <c r="Z318" s="128">
        <v>290</v>
      </c>
      <c r="AA318" s="128">
        <v>230</v>
      </c>
      <c r="AB318" s="128" t="s">
        <v>355</v>
      </c>
      <c r="AC318" s="129">
        <v>335100</v>
      </c>
      <c r="AD318" s="130">
        <v>240000</v>
      </c>
      <c r="AE318" s="131">
        <v>194000</v>
      </c>
    </row>
    <row r="319" spans="1:31" ht="15" customHeight="1">
      <c r="A319" s="117" t="s">
        <v>313</v>
      </c>
      <c r="B319" s="117" t="s">
        <v>696</v>
      </c>
      <c r="C319" s="118" t="s">
        <v>112</v>
      </c>
      <c r="D319" s="119" t="s">
        <v>358</v>
      </c>
      <c r="E319" s="120">
        <v>140095</v>
      </c>
      <c r="F319" s="121">
        <v>0.93048664660835145</v>
      </c>
      <c r="G319" s="195">
        <v>2245</v>
      </c>
      <c r="H319" s="123">
        <v>2.7930317406950827E-2</v>
      </c>
      <c r="I319" s="124">
        <v>0.56309476884959742</v>
      </c>
      <c r="J319" s="197">
        <v>20</v>
      </c>
      <c r="K319" s="195">
        <v>90</v>
      </c>
      <c r="L319" s="196">
        <v>875</v>
      </c>
      <c r="M319" s="196">
        <v>570</v>
      </c>
      <c r="N319" s="196">
        <v>660</v>
      </c>
      <c r="O319" s="196">
        <v>410</v>
      </c>
      <c r="P319" s="196">
        <v>500</v>
      </c>
      <c r="Q319" s="196">
        <v>310</v>
      </c>
      <c r="R319" s="196">
        <v>280</v>
      </c>
      <c r="S319" s="196">
        <v>835</v>
      </c>
      <c r="T319" s="197">
        <v>4530</v>
      </c>
      <c r="U319" s="122">
        <v>15</v>
      </c>
      <c r="V319" s="128">
        <v>15</v>
      </c>
      <c r="W319" s="128">
        <v>75</v>
      </c>
      <c r="X319" s="128">
        <v>55</v>
      </c>
      <c r="Y319" s="128">
        <v>3820</v>
      </c>
      <c r="Z319" s="128">
        <v>770</v>
      </c>
      <c r="AA319" s="128">
        <v>620</v>
      </c>
      <c r="AB319" s="128" t="s">
        <v>355</v>
      </c>
      <c r="AC319" s="129">
        <v>340600</v>
      </c>
      <c r="AD319" s="130">
        <v>208700</v>
      </c>
      <c r="AE319" s="131">
        <v>166000</v>
      </c>
    </row>
    <row r="320" spans="1:31">
      <c r="A320" s="117" t="s">
        <v>314</v>
      </c>
      <c r="B320" s="117" t="s">
        <v>697</v>
      </c>
      <c r="C320" s="118" t="s">
        <v>112</v>
      </c>
      <c r="D320" s="119" t="s">
        <v>359</v>
      </c>
      <c r="E320" s="120">
        <v>43680</v>
      </c>
      <c r="F320" s="121">
        <v>0.3848356431107548</v>
      </c>
      <c r="G320" s="195">
        <v>625</v>
      </c>
      <c r="H320" s="123">
        <v>2.333308444709923E-2</v>
      </c>
      <c r="I320" s="124">
        <v>1.1684192956100818</v>
      </c>
      <c r="J320" s="197">
        <v>28</v>
      </c>
      <c r="K320" s="195">
        <v>25</v>
      </c>
      <c r="L320" s="196">
        <v>530</v>
      </c>
      <c r="M320" s="196">
        <v>345</v>
      </c>
      <c r="N320" s="196">
        <v>205</v>
      </c>
      <c r="O320" s="196">
        <v>200</v>
      </c>
      <c r="P320" s="196">
        <v>260</v>
      </c>
      <c r="Q320" s="196">
        <v>185</v>
      </c>
      <c r="R320" s="196">
        <v>95</v>
      </c>
      <c r="S320" s="196">
        <v>430</v>
      </c>
      <c r="T320" s="197">
        <v>2280</v>
      </c>
      <c r="U320" s="122">
        <v>20</v>
      </c>
      <c r="V320" s="128">
        <v>15</v>
      </c>
      <c r="W320" s="128">
        <v>65</v>
      </c>
      <c r="X320" s="128">
        <v>55</v>
      </c>
      <c r="Y320" s="128">
        <v>1965</v>
      </c>
      <c r="Z320" s="128">
        <v>590</v>
      </c>
      <c r="AA320" s="128">
        <v>235</v>
      </c>
      <c r="AB320" s="128" t="s">
        <v>355</v>
      </c>
      <c r="AC320" s="129">
        <v>418500</v>
      </c>
      <c r="AD320" s="130">
        <v>292000</v>
      </c>
      <c r="AE320" s="131">
        <v>242100</v>
      </c>
    </row>
    <row r="321" spans="1:31" ht="15" customHeight="1">
      <c r="A321" s="117" t="s">
        <v>315</v>
      </c>
      <c r="B321" s="117" t="s">
        <v>698</v>
      </c>
      <c r="C321" s="118" t="s">
        <v>112</v>
      </c>
      <c r="D321" s="119" t="s">
        <v>361</v>
      </c>
      <c r="E321" s="120">
        <v>107562</v>
      </c>
      <c r="F321" s="121">
        <v>1</v>
      </c>
      <c r="G321" s="195">
        <v>2045</v>
      </c>
      <c r="H321" s="123">
        <v>2.8498238872878643E-2</v>
      </c>
      <c r="I321" s="124">
        <v>0.69557152793878962</v>
      </c>
      <c r="J321" s="197">
        <v>24</v>
      </c>
      <c r="K321" s="195">
        <v>10</v>
      </c>
      <c r="L321" s="196">
        <v>785</v>
      </c>
      <c r="M321" s="196">
        <v>480</v>
      </c>
      <c r="N321" s="196">
        <v>340</v>
      </c>
      <c r="O321" s="196">
        <v>335</v>
      </c>
      <c r="P321" s="196">
        <v>295</v>
      </c>
      <c r="Q321" s="196">
        <v>400</v>
      </c>
      <c r="R321" s="196">
        <v>145</v>
      </c>
      <c r="S321" s="196">
        <v>950</v>
      </c>
      <c r="T321" s="197">
        <v>3740</v>
      </c>
      <c r="U321" s="122">
        <v>55</v>
      </c>
      <c r="V321" s="128">
        <v>50</v>
      </c>
      <c r="W321" s="128">
        <v>235</v>
      </c>
      <c r="X321" s="128">
        <v>185</v>
      </c>
      <c r="Y321" s="128">
        <v>3085</v>
      </c>
      <c r="Z321" s="128">
        <v>1020</v>
      </c>
      <c r="AA321" s="128">
        <v>370</v>
      </c>
      <c r="AB321" s="128" t="s">
        <v>355</v>
      </c>
      <c r="AC321" s="129">
        <v>347700</v>
      </c>
      <c r="AD321" s="130">
        <v>222400</v>
      </c>
      <c r="AE321" s="131">
        <v>170200</v>
      </c>
    </row>
    <row r="322" spans="1:31">
      <c r="A322" s="117" t="s">
        <v>316</v>
      </c>
      <c r="B322" s="117" t="s">
        <v>699</v>
      </c>
      <c r="C322" s="118" t="s">
        <v>112</v>
      </c>
      <c r="D322" s="119" t="s">
        <v>362</v>
      </c>
      <c r="E322" s="120">
        <v>51273</v>
      </c>
      <c r="F322" s="121">
        <v>0.39196544606681444</v>
      </c>
      <c r="G322" s="195">
        <v>630</v>
      </c>
      <c r="H322" s="123">
        <v>1.9173412867490414E-2</v>
      </c>
      <c r="I322" s="124">
        <v>0.47928791509756935</v>
      </c>
      <c r="J322" s="197">
        <v>14</v>
      </c>
      <c r="K322" s="195">
        <v>15</v>
      </c>
      <c r="L322" s="196">
        <v>460</v>
      </c>
      <c r="M322" s="196">
        <v>410</v>
      </c>
      <c r="N322" s="196">
        <v>220</v>
      </c>
      <c r="O322" s="196">
        <v>150</v>
      </c>
      <c r="P322" s="196">
        <v>215</v>
      </c>
      <c r="Q322" s="196">
        <v>190</v>
      </c>
      <c r="R322" s="196">
        <v>105</v>
      </c>
      <c r="S322" s="196">
        <v>475</v>
      </c>
      <c r="T322" s="197">
        <v>2240</v>
      </c>
      <c r="U322" s="122">
        <v>10</v>
      </c>
      <c r="V322" s="128">
        <v>5</v>
      </c>
      <c r="W322" s="128">
        <v>70</v>
      </c>
      <c r="X322" s="128">
        <v>50</v>
      </c>
      <c r="Y322" s="128">
        <v>1940</v>
      </c>
      <c r="Z322" s="128">
        <v>450</v>
      </c>
      <c r="AA322" s="128">
        <v>225</v>
      </c>
      <c r="AB322" s="128" t="s">
        <v>355</v>
      </c>
      <c r="AC322" s="129">
        <v>445200</v>
      </c>
      <c r="AD322" s="130">
        <v>280200</v>
      </c>
      <c r="AE322" s="131">
        <v>200000</v>
      </c>
    </row>
    <row r="323" spans="1:31" ht="15" customHeight="1">
      <c r="A323" s="117" t="s">
        <v>317</v>
      </c>
      <c r="B323" s="117" t="s">
        <v>700</v>
      </c>
      <c r="C323" s="118" t="s">
        <v>112</v>
      </c>
      <c r="D323" s="119" t="s">
        <v>359</v>
      </c>
      <c r="E323" s="120">
        <v>100807</v>
      </c>
      <c r="F323" s="121">
        <v>0.76106027662016063</v>
      </c>
      <c r="G323" s="195">
        <v>775</v>
      </c>
      <c r="H323" s="123">
        <v>1.2466133402141659E-2</v>
      </c>
      <c r="I323" s="124">
        <v>0.56477539317056213</v>
      </c>
      <c r="J323" s="197">
        <v>26</v>
      </c>
      <c r="K323" s="195">
        <v>35</v>
      </c>
      <c r="L323" s="196">
        <v>840</v>
      </c>
      <c r="M323" s="196">
        <v>910</v>
      </c>
      <c r="N323" s="196">
        <v>525</v>
      </c>
      <c r="O323" s="196">
        <v>350</v>
      </c>
      <c r="P323" s="196">
        <v>420</v>
      </c>
      <c r="Q323" s="196">
        <v>400</v>
      </c>
      <c r="R323" s="196">
        <v>215</v>
      </c>
      <c r="S323" s="196">
        <v>1155</v>
      </c>
      <c r="T323" s="197">
        <v>4850</v>
      </c>
      <c r="U323" s="122">
        <v>15</v>
      </c>
      <c r="V323" s="128">
        <v>10</v>
      </c>
      <c r="W323" s="128">
        <v>105</v>
      </c>
      <c r="X323" s="128">
        <v>75</v>
      </c>
      <c r="Y323" s="128">
        <v>4185</v>
      </c>
      <c r="Z323" s="128">
        <v>755</v>
      </c>
      <c r="AA323" s="128">
        <v>545</v>
      </c>
      <c r="AB323" s="128" t="s">
        <v>355</v>
      </c>
      <c r="AC323" s="129">
        <v>415900</v>
      </c>
      <c r="AD323" s="130">
        <v>285100</v>
      </c>
      <c r="AE323" s="131">
        <v>192900</v>
      </c>
    </row>
    <row r="324" spans="1:31">
      <c r="A324" s="117" t="s">
        <v>318</v>
      </c>
      <c r="B324" s="117" t="s">
        <v>701</v>
      </c>
      <c r="C324" s="118" t="s">
        <v>112</v>
      </c>
      <c r="D324" s="119" t="s">
        <v>358</v>
      </c>
      <c r="E324" s="120">
        <v>103179</v>
      </c>
      <c r="F324" s="121">
        <v>1</v>
      </c>
      <c r="G324" s="195">
        <v>1785</v>
      </c>
      <c r="H324" s="123">
        <v>2.8238677665054834E-2</v>
      </c>
      <c r="I324" s="124">
        <v>0.81358477970627507</v>
      </c>
      <c r="J324" s="197">
        <v>39</v>
      </c>
      <c r="K324" s="195">
        <v>10</v>
      </c>
      <c r="L324" s="196">
        <v>830</v>
      </c>
      <c r="M324" s="196">
        <v>555</v>
      </c>
      <c r="N324" s="196">
        <v>455</v>
      </c>
      <c r="O324" s="196">
        <v>375</v>
      </c>
      <c r="P324" s="196">
        <v>485</v>
      </c>
      <c r="Q324" s="196">
        <v>275</v>
      </c>
      <c r="R324" s="196">
        <v>170</v>
      </c>
      <c r="S324" s="196">
        <v>830</v>
      </c>
      <c r="T324" s="197">
        <v>3985</v>
      </c>
      <c r="U324" s="122">
        <v>25</v>
      </c>
      <c r="V324" s="128">
        <v>20</v>
      </c>
      <c r="W324" s="128">
        <v>120</v>
      </c>
      <c r="X324" s="128">
        <v>95</v>
      </c>
      <c r="Y324" s="128">
        <v>3430</v>
      </c>
      <c r="Z324" s="128">
        <v>820</v>
      </c>
      <c r="AA324" s="128">
        <v>410</v>
      </c>
      <c r="AB324" s="128" t="s">
        <v>355</v>
      </c>
      <c r="AC324" s="129">
        <v>330400</v>
      </c>
      <c r="AD324" s="130">
        <v>239200</v>
      </c>
      <c r="AE324" s="131">
        <v>171100</v>
      </c>
    </row>
    <row r="325" spans="1:31" ht="15" customHeight="1">
      <c r="A325" s="117" t="s">
        <v>319</v>
      </c>
      <c r="B325" s="117" t="s">
        <v>702</v>
      </c>
      <c r="C325" s="118" t="s">
        <v>65</v>
      </c>
      <c r="D325" s="119" t="s">
        <v>360</v>
      </c>
      <c r="E325" s="120">
        <v>64610</v>
      </c>
      <c r="F325" s="121">
        <v>0.69145236031292479</v>
      </c>
      <c r="G325" s="195">
        <v>1040</v>
      </c>
      <c r="H325" s="123">
        <v>2.6051051051051051E-2</v>
      </c>
      <c r="I325" s="124">
        <v>0.94150395022309552</v>
      </c>
      <c r="J325" s="197">
        <v>23</v>
      </c>
      <c r="K325" s="195">
        <v>25</v>
      </c>
      <c r="L325" s="196">
        <v>470</v>
      </c>
      <c r="M325" s="196">
        <v>425</v>
      </c>
      <c r="N325" s="196">
        <v>375</v>
      </c>
      <c r="O325" s="196">
        <v>195</v>
      </c>
      <c r="P325" s="196">
        <v>230</v>
      </c>
      <c r="Q325" s="196">
        <v>190</v>
      </c>
      <c r="R325" s="196">
        <v>120</v>
      </c>
      <c r="S325" s="196">
        <v>545</v>
      </c>
      <c r="T325" s="197">
        <v>2570</v>
      </c>
      <c r="U325" s="122">
        <v>5</v>
      </c>
      <c r="V325" s="128" t="s">
        <v>355</v>
      </c>
      <c r="W325" s="128">
        <v>60</v>
      </c>
      <c r="X325" s="128">
        <v>45</v>
      </c>
      <c r="Y325" s="128">
        <v>2175</v>
      </c>
      <c r="Z325" s="128">
        <v>365</v>
      </c>
      <c r="AA325" s="128">
        <v>335</v>
      </c>
      <c r="AB325" s="128" t="s">
        <v>355</v>
      </c>
      <c r="AC325" s="129">
        <v>299700</v>
      </c>
      <c r="AD325" s="130">
        <v>177800</v>
      </c>
      <c r="AE325" s="131">
        <v>139900</v>
      </c>
    </row>
    <row r="326" spans="1:31">
      <c r="A326" s="117" t="s">
        <v>320</v>
      </c>
      <c r="B326" s="117" t="s">
        <v>703</v>
      </c>
      <c r="C326" s="118" t="s">
        <v>65</v>
      </c>
      <c r="D326" s="119" t="s">
        <v>362</v>
      </c>
      <c r="E326" s="120">
        <v>33888</v>
      </c>
      <c r="F326" s="121">
        <v>0.44955625422851914</v>
      </c>
      <c r="G326" s="195">
        <v>565</v>
      </c>
      <c r="H326" s="123">
        <v>2.8147339158061953E-2</v>
      </c>
      <c r="I326" s="124">
        <v>0.55636692398636911</v>
      </c>
      <c r="J326" s="197">
        <v>8</v>
      </c>
      <c r="K326" s="195">
        <v>30</v>
      </c>
      <c r="L326" s="196">
        <v>315</v>
      </c>
      <c r="M326" s="196">
        <v>215</v>
      </c>
      <c r="N326" s="196">
        <v>115</v>
      </c>
      <c r="O326" s="196">
        <v>125</v>
      </c>
      <c r="P326" s="196">
        <v>165</v>
      </c>
      <c r="Q326" s="196">
        <v>95</v>
      </c>
      <c r="R326" s="196">
        <v>125</v>
      </c>
      <c r="S326" s="196">
        <v>285</v>
      </c>
      <c r="T326" s="197">
        <v>1470</v>
      </c>
      <c r="U326" s="122" t="s">
        <v>355</v>
      </c>
      <c r="V326" s="128" t="s">
        <v>355</v>
      </c>
      <c r="W326" s="128">
        <v>40</v>
      </c>
      <c r="X326" s="128">
        <v>25</v>
      </c>
      <c r="Y326" s="128">
        <v>1230</v>
      </c>
      <c r="Z326" s="128">
        <v>220</v>
      </c>
      <c r="AA326" s="128">
        <v>195</v>
      </c>
      <c r="AB326" s="128" t="s">
        <v>355</v>
      </c>
      <c r="AC326" s="129">
        <v>287500</v>
      </c>
      <c r="AD326" s="130">
        <v>187300</v>
      </c>
      <c r="AE326" s="131">
        <v>153500</v>
      </c>
    </row>
    <row r="327" spans="1:31" ht="15" customHeight="1">
      <c r="A327" s="117" t="s">
        <v>321</v>
      </c>
      <c r="B327" s="117" t="s">
        <v>704</v>
      </c>
      <c r="C327" s="118" t="s">
        <v>65</v>
      </c>
      <c r="D327" s="119" t="s">
        <v>361</v>
      </c>
      <c r="E327" s="120">
        <v>77416</v>
      </c>
      <c r="F327" s="121">
        <v>0.98411003483080361</v>
      </c>
      <c r="G327" s="195">
        <v>1990</v>
      </c>
      <c r="H327" s="123">
        <v>3.9282681255307803E-2</v>
      </c>
      <c r="I327" s="124">
        <v>0.84502902490998599</v>
      </c>
      <c r="J327" s="197">
        <v>23</v>
      </c>
      <c r="K327" s="195">
        <v>10</v>
      </c>
      <c r="L327" s="196">
        <v>580</v>
      </c>
      <c r="M327" s="196">
        <v>320</v>
      </c>
      <c r="N327" s="196">
        <v>330</v>
      </c>
      <c r="O327" s="196">
        <v>170</v>
      </c>
      <c r="P327" s="196">
        <v>230</v>
      </c>
      <c r="Q327" s="196">
        <v>200</v>
      </c>
      <c r="R327" s="196">
        <v>325</v>
      </c>
      <c r="S327" s="196">
        <v>545</v>
      </c>
      <c r="T327" s="197">
        <v>2710</v>
      </c>
      <c r="U327" s="122">
        <v>15</v>
      </c>
      <c r="V327" s="128">
        <v>10</v>
      </c>
      <c r="W327" s="128">
        <v>110</v>
      </c>
      <c r="X327" s="128">
        <v>65</v>
      </c>
      <c r="Y327" s="128">
        <v>2290</v>
      </c>
      <c r="Z327" s="128">
        <v>470</v>
      </c>
      <c r="AA327" s="128">
        <v>295</v>
      </c>
      <c r="AB327" s="128" t="s">
        <v>355</v>
      </c>
      <c r="AC327" s="129">
        <v>240700</v>
      </c>
      <c r="AD327" s="130">
        <v>148500</v>
      </c>
      <c r="AE327" s="131">
        <v>115300</v>
      </c>
    </row>
    <row r="328" spans="1:31">
      <c r="A328" s="117" t="s">
        <v>322</v>
      </c>
      <c r="B328" s="117" t="s">
        <v>705</v>
      </c>
      <c r="C328" s="118" t="s">
        <v>65</v>
      </c>
      <c r="D328" s="119" t="s">
        <v>361</v>
      </c>
      <c r="E328" s="120">
        <v>94763</v>
      </c>
      <c r="F328" s="121">
        <v>1</v>
      </c>
      <c r="G328" s="195">
        <v>2265</v>
      </c>
      <c r="H328" s="123">
        <v>3.6204225689509241E-2</v>
      </c>
      <c r="I328" s="124">
        <v>1.0441138084051163</v>
      </c>
      <c r="J328" s="197">
        <v>32</v>
      </c>
      <c r="K328" s="195">
        <v>10</v>
      </c>
      <c r="L328" s="196">
        <v>840</v>
      </c>
      <c r="M328" s="196">
        <v>495</v>
      </c>
      <c r="N328" s="196">
        <v>280</v>
      </c>
      <c r="O328" s="196">
        <v>355</v>
      </c>
      <c r="P328" s="196">
        <v>380</v>
      </c>
      <c r="Q328" s="196">
        <v>265</v>
      </c>
      <c r="R328" s="196">
        <v>195</v>
      </c>
      <c r="S328" s="196">
        <v>740</v>
      </c>
      <c r="T328" s="197">
        <v>3560</v>
      </c>
      <c r="U328" s="122">
        <v>30</v>
      </c>
      <c r="V328" s="128">
        <v>25</v>
      </c>
      <c r="W328" s="128">
        <v>150</v>
      </c>
      <c r="X328" s="128">
        <v>125</v>
      </c>
      <c r="Y328" s="128">
        <v>3015</v>
      </c>
      <c r="Z328" s="128">
        <v>875</v>
      </c>
      <c r="AA328" s="128">
        <v>360</v>
      </c>
      <c r="AB328" s="128" t="s">
        <v>355</v>
      </c>
      <c r="AC328" s="129">
        <v>248100</v>
      </c>
      <c r="AD328" s="130">
        <v>164500</v>
      </c>
      <c r="AE328" s="131">
        <v>145300</v>
      </c>
    </row>
    <row r="329" spans="1:31" ht="15" customHeight="1">
      <c r="A329" s="117" t="s">
        <v>323</v>
      </c>
      <c r="B329" s="117" t="s">
        <v>706</v>
      </c>
      <c r="C329" s="118" t="s">
        <v>65</v>
      </c>
      <c r="D329" s="119" t="s">
        <v>359</v>
      </c>
      <c r="E329" s="120">
        <v>46601</v>
      </c>
      <c r="F329" s="121">
        <v>0.39820384865160474</v>
      </c>
      <c r="G329" s="195">
        <v>895</v>
      </c>
      <c r="H329" s="123">
        <v>3.0669176792743454E-2</v>
      </c>
      <c r="I329" s="124">
        <v>0.92344224088650451</v>
      </c>
      <c r="J329" s="197">
        <v>21</v>
      </c>
      <c r="K329" s="195">
        <v>45</v>
      </c>
      <c r="L329" s="196">
        <v>480</v>
      </c>
      <c r="M329" s="196">
        <v>240</v>
      </c>
      <c r="N329" s="196">
        <v>210</v>
      </c>
      <c r="O329" s="196">
        <v>165</v>
      </c>
      <c r="P329" s="196">
        <v>180</v>
      </c>
      <c r="Q329" s="196">
        <v>155</v>
      </c>
      <c r="R329" s="196">
        <v>130</v>
      </c>
      <c r="S329" s="196">
        <v>415</v>
      </c>
      <c r="T329" s="197">
        <v>2020</v>
      </c>
      <c r="U329" s="122">
        <v>10</v>
      </c>
      <c r="V329" s="128">
        <v>10</v>
      </c>
      <c r="W329" s="128">
        <v>65</v>
      </c>
      <c r="X329" s="128">
        <v>40</v>
      </c>
      <c r="Y329" s="128">
        <v>1685</v>
      </c>
      <c r="Z329" s="128">
        <v>400</v>
      </c>
      <c r="AA329" s="128">
        <v>260</v>
      </c>
      <c r="AB329" s="128" t="s">
        <v>355</v>
      </c>
      <c r="AC329" s="129">
        <v>259100</v>
      </c>
      <c r="AD329" s="130">
        <v>168700</v>
      </c>
      <c r="AE329" s="131">
        <v>129400</v>
      </c>
    </row>
    <row r="330" spans="1:31">
      <c r="A330" s="117" t="s">
        <v>324</v>
      </c>
      <c r="B330" s="117" t="s">
        <v>707</v>
      </c>
      <c r="C330" s="118" t="s">
        <v>65</v>
      </c>
      <c r="D330" s="119" t="s">
        <v>360</v>
      </c>
      <c r="E330" s="120">
        <v>75244</v>
      </c>
      <c r="F330" s="121">
        <v>0.76664594944318221</v>
      </c>
      <c r="G330" s="195">
        <v>1995</v>
      </c>
      <c r="H330" s="123">
        <v>4.2274732733751909E-2</v>
      </c>
      <c r="I330" s="124">
        <v>0.77773229635693819</v>
      </c>
      <c r="J330" s="197">
        <v>19</v>
      </c>
      <c r="K330" s="195">
        <v>15</v>
      </c>
      <c r="L330" s="196">
        <v>705</v>
      </c>
      <c r="M330" s="196">
        <v>270</v>
      </c>
      <c r="N330" s="196">
        <v>315</v>
      </c>
      <c r="O330" s="196">
        <v>215</v>
      </c>
      <c r="P330" s="196">
        <v>230</v>
      </c>
      <c r="Q330" s="196">
        <v>195</v>
      </c>
      <c r="R330" s="196">
        <v>215</v>
      </c>
      <c r="S330" s="196">
        <v>450</v>
      </c>
      <c r="T330" s="197">
        <v>2600</v>
      </c>
      <c r="U330" s="122">
        <v>10</v>
      </c>
      <c r="V330" s="128">
        <v>10</v>
      </c>
      <c r="W330" s="128">
        <v>85</v>
      </c>
      <c r="X330" s="128">
        <v>70</v>
      </c>
      <c r="Y330" s="128">
        <v>2180</v>
      </c>
      <c r="Z330" s="128">
        <v>520</v>
      </c>
      <c r="AA330" s="128">
        <v>330</v>
      </c>
      <c r="AB330" s="128" t="s">
        <v>355</v>
      </c>
      <c r="AC330" s="129">
        <v>210300</v>
      </c>
      <c r="AD330" s="130">
        <v>134600</v>
      </c>
      <c r="AE330" s="131">
        <v>114600</v>
      </c>
    </row>
    <row r="331" spans="1:31">
      <c r="A331" s="152"/>
      <c r="B331" s="152"/>
      <c r="C331" s="154"/>
      <c r="D331" s="155"/>
      <c r="E331" s="153" t="s">
        <v>376</v>
      </c>
      <c r="F331" s="127"/>
      <c r="G331" s="125"/>
      <c r="H331" s="127"/>
      <c r="I331" s="125"/>
      <c r="J331" s="197"/>
      <c r="K331" s="195"/>
      <c r="L331" s="196"/>
      <c r="M331" s="196"/>
      <c r="N331" s="196"/>
      <c r="O331" s="196"/>
      <c r="P331" s="196"/>
      <c r="Q331" s="196"/>
      <c r="R331" s="196"/>
      <c r="S331" s="196"/>
      <c r="T331" s="197"/>
      <c r="U331" s="125"/>
      <c r="V331" s="126"/>
      <c r="W331" s="126"/>
      <c r="X331" s="126"/>
      <c r="Y331" s="126"/>
      <c r="Z331" s="126"/>
      <c r="AA331" s="126"/>
      <c r="AB331" s="126"/>
      <c r="AC331" s="125"/>
      <c r="AD331" s="126"/>
      <c r="AE331" s="127"/>
    </row>
    <row r="332" spans="1:31" ht="15" customHeight="1">
      <c r="A332" s="140" t="s">
        <v>91</v>
      </c>
      <c r="B332" s="117" t="s">
        <v>710</v>
      </c>
      <c r="C332" s="156" t="s">
        <v>91</v>
      </c>
      <c r="D332" s="157" t="s">
        <v>332</v>
      </c>
      <c r="E332" s="122">
        <v>3171753</v>
      </c>
      <c r="F332" s="123">
        <v>0.70775450966443532</v>
      </c>
      <c r="G332" s="122">
        <v>91695</v>
      </c>
      <c r="H332" s="123">
        <v>4.4042146357583134E-2</v>
      </c>
      <c r="I332" s="124">
        <v>0.9890981703237407</v>
      </c>
      <c r="J332" s="197">
        <v>955</v>
      </c>
      <c r="K332" s="195">
        <v>1110</v>
      </c>
      <c r="L332" s="196">
        <v>25230</v>
      </c>
      <c r="M332" s="196">
        <v>12070</v>
      </c>
      <c r="N332" s="196">
        <v>11640</v>
      </c>
      <c r="O332" s="196">
        <v>9590</v>
      </c>
      <c r="P332" s="196">
        <v>12690</v>
      </c>
      <c r="Q332" s="196">
        <v>6895</v>
      </c>
      <c r="R332" s="196">
        <v>8435</v>
      </c>
      <c r="S332" s="196">
        <v>22035</v>
      </c>
      <c r="T332" s="197">
        <v>109700</v>
      </c>
      <c r="U332" s="122">
        <v>605</v>
      </c>
      <c r="V332" s="128">
        <v>515</v>
      </c>
      <c r="W332" s="128">
        <v>4210</v>
      </c>
      <c r="X332" s="128">
        <v>3115</v>
      </c>
      <c r="Y332" s="128">
        <v>92345</v>
      </c>
      <c r="Z332" s="128">
        <v>23120</v>
      </c>
      <c r="AA332" s="128">
        <v>12545</v>
      </c>
      <c r="AB332" s="128">
        <v>35</v>
      </c>
      <c r="AC332" s="129">
        <v>207600</v>
      </c>
      <c r="AD332" s="130">
        <v>128200</v>
      </c>
      <c r="AE332" s="131">
        <v>107800</v>
      </c>
    </row>
    <row r="333" spans="1:31">
      <c r="A333" s="140" t="s">
        <v>107</v>
      </c>
      <c r="B333" s="117" t="s">
        <v>711</v>
      </c>
      <c r="C333" s="156" t="s">
        <v>107</v>
      </c>
      <c r="D333" s="157" t="s">
        <v>332</v>
      </c>
      <c r="E333" s="122">
        <v>4061117</v>
      </c>
      <c r="F333" s="123">
        <v>0.69636915933122367</v>
      </c>
      <c r="G333" s="122">
        <v>95065</v>
      </c>
      <c r="H333" s="123">
        <v>3.6221014253932683E-2</v>
      </c>
      <c r="I333" s="124">
        <v>0.85664035106893943</v>
      </c>
      <c r="J333" s="197">
        <v>1450</v>
      </c>
      <c r="K333" s="195">
        <v>1265</v>
      </c>
      <c r="L333" s="196">
        <v>32300</v>
      </c>
      <c r="M333" s="196">
        <v>22885</v>
      </c>
      <c r="N333" s="196">
        <v>19650</v>
      </c>
      <c r="O333" s="196">
        <v>13930</v>
      </c>
      <c r="P333" s="196">
        <v>15045</v>
      </c>
      <c r="Q333" s="196">
        <v>11885</v>
      </c>
      <c r="R333" s="196">
        <v>8770</v>
      </c>
      <c r="S333" s="196">
        <v>35285</v>
      </c>
      <c r="T333" s="197">
        <v>161015</v>
      </c>
      <c r="U333" s="122">
        <v>810</v>
      </c>
      <c r="V333" s="128">
        <v>650</v>
      </c>
      <c r="W333" s="128">
        <v>5400</v>
      </c>
      <c r="X333" s="128">
        <v>4040</v>
      </c>
      <c r="Y333" s="128">
        <v>137410</v>
      </c>
      <c r="Z333" s="128">
        <v>29685</v>
      </c>
      <c r="AA333" s="128">
        <v>17395</v>
      </c>
      <c r="AB333" s="128">
        <v>40</v>
      </c>
      <c r="AC333" s="129">
        <v>346000</v>
      </c>
      <c r="AD333" s="130">
        <v>227900</v>
      </c>
      <c r="AE333" s="131">
        <v>176400</v>
      </c>
    </row>
    <row r="334" spans="1:31" ht="15" customHeight="1">
      <c r="A334" s="140" t="s">
        <v>4</v>
      </c>
      <c r="B334" s="117" t="s">
        <v>712</v>
      </c>
      <c r="C334" s="156" t="s">
        <v>4</v>
      </c>
      <c r="D334" s="157" t="s">
        <v>332</v>
      </c>
      <c r="E334" s="122">
        <v>7814303</v>
      </c>
      <c r="F334" s="123">
        <v>0.9986103828705728</v>
      </c>
      <c r="G334" s="122">
        <v>222820</v>
      </c>
      <c r="H334" s="123">
        <v>4.1368718677748675E-2</v>
      </c>
      <c r="I334" s="124">
        <v>0.82707977425998691</v>
      </c>
      <c r="J334" s="197">
        <v>5204</v>
      </c>
      <c r="K334" s="195">
        <v>515</v>
      </c>
      <c r="L334" s="196">
        <v>67795</v>
      </c>
      <c r="M334" s="196">
        <v>84985</v>
      </c>
      <c r="N334" s="196">
        <v>33620</v>
      </c>
      <c r="O334" s="196">
        <v>44035</v>
      </c>
      <c r="P334" s="196">
        <v>32705</v>
      </c>
      <c r="Q334" s="196">
        <v>33440</v>
      </c>
      <c r="R334" s="196">
        <v>12765</v>
      </c>
      <c r="S334" s="196">
        <v>108780</v>
      </c>
      <c r="T334" s="197">
        <v>418650</v>
      </c>
      <c r="U334" s="122">
        <v>1970</v>
      </c>
      <c r="V334" s="128">
        <v>1540</v>
      </c>
      <c r="W334" s="128">
        <v>11190</v>
      </c>
      <c r="X334" s="128">
        <v>7360</v>
      </c>
      <c r="Y334" s="128">
        <v>362355</v>
      </c>
      <c r="Z334" s="128">
        <v>56055</v>
      </c>
      <c r="AA334" s="128">
        <v>43135</v>
      </c>
      <c r="AB334" s="128">
        <v>100</v>
      </c>
      <c r="AC334" s="129">
        <v>786500</v>
      </c>
      <c r="AD334" s="130">
        <v>464400</v>
      </c>
      <c r="AE334" s="131">
        <v>429700</v>
      </c>
    </row>
    <row r="335" spans="1:31">
      <c r="A335" s="140" t="s">
        <v>59</v>
      </c>
      <c r="B335" s="117" t="s">
        <v>715</v>
      </c>
      <c r="C335" s="156" t="s">
        <v>59</v>
      </c>
      <c r="D335" s="157" t="s">
        <v>332</v>
      </c>
      <c r="E335" s="122">
        <v>2116375</v>
      </c>
      <c r="F335" s="123">
        <v>0.81192154606051892</v>
      </c>
      <c r="G335" s="122">
        <v>80555</v>
      </c>
      <c r="H335" s="123">
        <v>5.7977293893937409E-2</v>
      </c>
      <c r="I335" s="124">
        <v>1.4191129817355799</v>
      </c>
      <c r="J335" s="197">
        <v>586</v>
      </c>
      <c r="K335" s="195">
        <v>385</v>
      </c>
      <c r="L335" s="196">
        <v>12890</v>
      </c>
      <c r="M335" s="196">
        <v>7445</v>
      </c>
      <c r="N335" s="196">
        <v>5365</v>
      </c>
      <c r="O335" s="196">
        <v>6325</v>
      </c>
      <c r="P335" s="196">
        <v>7395</v>
      </c>
      <c r="Q335" s="196">
        <v>3790</v>
      </c>
      <c r="R335" s="196">
        <v>3490</v>
      </c>
      <c r="S335" s="196">
        <v>9795</v>
      </c>
      <c r="T335" s="197">
        <v>56885</v>
      </c>
      <c r="U335" s="122">
        <v>375</v>
      </c>
      <c r="V335" s="128">
        <v>330</v>
      </c>
      <c r="W335" s="128">
        <v>2420</v>
      </c>
      <c r="X335" s="128">
        <v>1885</v>
      </c>
      <c r="Y335" s="128">
        <v>49335</v>
      </c>
      <c r="Z335" s="128">
        <v>15630</v>
      </c>
      <c r="AA335" s="128">
        <v>4755</v>
      </c>
      <c r="AB335" s="128">
        <v>40</v>
      </c>
      <c r="AC335" s="129">
        <v>220200</v>
      </c>
      <c r="AD335" s="130">
        <v>132200</v>
      </c>
      <c r="AE335" s="131">
        <v>104200</v>
      </c>
    </row>
    <row r="336" spans="1:31" ht="15" customHeight="1">
      <c r="A336" s="140" t="s">
        <v>38</v>
      </c>
      <c r="B336" s="117" t="s">
        <v>716</v>
      </c>
      <c r="C336" s="156" t="s">
        <v>38</v>
      </c>
      <c r="D336" s="157" t="s">
        <v>332</v>
      </c>
      <c r="E336" s="122">
        <v>6126898</v>
      </c>
      <c r="F336" s="123">
        <v>0.88338108601596144</v>
      </c>
      <c r="G336" s="122">
        <v>189255</v>
      </c>
      <c r="H336" s="123">
        <v>4.7615333599688427E-2</v>
      </c>
      <c r="I336" s="124">
        <v>0.98709092674093712</v>
      </c>
      <c r="J336" s="197">
        <v>2054</v>
      </c>
      <c r="K336" s="195">
        <v>1400</v>
      </c>
      <c r="L336" s="196">
        <v>46220</v>
      </c>
      <c r="M336" s="196">
        <v>27665</v>
      </c>
      <c r="N336" s="196">
        <v>19850</v>
      </c>
      <c r="O336" s="196">
        <v>19350</v>
      </c>
      <c r="P336" s="196">
        <v>22605</v>
      </c>
      <c r="Q336" s="196">
        <v>14145</v>
      </c>
      <c r="R336" s="196">
        <v>12645</v>
      </c>
      <c r="S336" s="196">
        <v>41870</v>
      </c>
      <c r="T336" s="197">
        <v>205750</v>
      </c>
      <c r="U336" s="122">
        <v>1155</v>
      </c>
      <c r="V336" s="128">
        <v>995</v>
      </c>
      <c r="W336" s="128">
        <v>7335</v>
      </c>
      <c r="X336" s="128">
        <v>5465</v>
      </c>
      <c r="Y336" s="128">
        <v>177105</v>
      </c>
      <c r="Z336" s="128">
        <v>42955</v>
      </c>
      <c r="AA336" s="128">
        <v>20160</v>
      </c>
      <c r="AB336" s="128">
        <v>60</v>
      </c>
      <c r="AC336" s="129">
        <v>253200</v>
      </c>
      <c r="AD336" s="130">
        <v>148000</v>
      </c>
      <c r="AE336" s="131">
        <v>104900</v>
      </c>
    </row>
    <row r="337" spans="1:31">
      <c r="A337" s="140" t="s">
        <v>112</v>
      </c>
      <c r="B337" s="117" t="s">
        <v>713</v>
      </c>
      <c r="C337" s="156" t="s">
        <v>112</v>
      </c>
      <c r="D337" s="157" t="s">
        <v>332</v>
      </c>
      <c r="E337" s="122">
        <v>6691605</v>
      </c>
      <c r="F337" s="123">
        <v>0.78511637937204348</v>
      </c>
      <c r="G337" s="122">
        <v>121630</v>
      </c>
      <c r="H337" s="123">
        <v>2.8113134848790577E-2</v>
      </c>
      <c r="I337" s="124">
        <v>0.75327380557508861</v>
      </c>
      <c r="J337" s="197">
        <v>2271</v>
      </c>
      <c r="K337" s="195">
        <v>1710</v>
      </c>
      <c r="L337" s="196">
        <v>51800</v>
      </c>
      <c r="M337" s="196">
        <v>45930</v>
      </c>
      <c r="N337" s="196">
        <v>30965</v>
      </c>
      <c r="O337" s="196">
        <v>25125</v>
      </c>
      <c r="P337" s="196">
        <v>26415</v>
      </c>
      <c r="Q337" s="196">
        <v>21795</v>
      </c>
      <c r="R337" s="196">
        <v>12615</v>
      </c>
      <c r="S337" s="196">
        <v>64185</v>
      </c>
      <c r="T337" s="197">
        <v>280540</v>
      </c>
      <c r="U337" s="122">
        <v>1300</v>
      </c>
      <c r="V337" s="128">
        <v>1075</v>
      </c>
      <c r="W337" s="128">
        <v>8580</v>
      </c>
      <c r="X337" s="128">
        <v>6310</v>
      </c>
      <c r="Y337" s="128">
        <v>240235</v>
      </c>
      <c r="Z337" s="128">
        <v>51670</v>
      </c>
      <c r="AA337" s="128">
        <v>30430</v>
      </c>
      <c r="AB337" s="128">
        <v>55</v>
      </c>
      <c r="AC337" s="129">
        <v>435300</v>
      </c>
      <c r="AD337" s="130">
        <v>255600</v>
      </c>
      <c r="AE337" s="131">
        <v>195200</v>
      </c>
    </row>
    <row r="338" spans="1:31" ht="15" customHeight="1">
      <c r="A338" s="140" t="s">
        <v>98</v>
      </c>
      <c r="B338" s="117" t="s">
        <v>714</v>
      </c>
      <c r="C338" s="156" t="s">
        <v>98</v>
      </c>
      <c r="D338" s="157" t="s">
        <v>332</v>
      </c>
      <c r="E338" s="122">
        <v>3529514</v>
      </c>
      <c r="F338" s="123">
        <v>0.66926381840846494</v>
      </c>
      <c r="G338" s="122">
        <v>70605</v>
      </c>
      <c r="H338" s="123">
        <v>3.1167506864311759E-2</v>
      </c>
      <c r="I338" s="124">
        <v>0.73349318947792674</v>
      </c>
      <c r="J338" s="197">
        <v>970</v>
      </c>
      <c r="K338" s="195">
        <v>1540</v>
      </c>
      <c r="L338" s="196">
        <v>28805</v>
      </c>
      <c r="M338" s="196">
        <v>17715</v>
      </c>
      <c r="N338" s="196">
        <v>15540</v>
      </c>
      <c r="O338" s="196">
        <v>13795</v>
      </c>
      <c r="P338" s="196">
        <v>14635</v>
      </c>
      <c r="Q338" s="196">
        <v>8990</v>
      </c>
      <c r="R338" s="196">
        <v>7125</v>
      </c>
      <c r="S338" s="196">
        <v>27815</v>
      </c>
      <c r="T338" s="197">
        <v>135955</v>
      </c>
      <c r="U338" s="122">
        <v>710</v>
      </c>
      <c r="V338" s="128">
        <v>580</v>
      </c>
      <c r="W338" s="128">
        <v>4675</v>
      </c>
      <c r="X338" s="128">
        <v>3555</v>
      </c>
      <c r="Y338" s="128">
        <v>115045</v>
      </c>
      <c r="Z338" s="128">
        <v>29700</v>
      </c>
      <c r="AA338" s="128">
        <v>15525</v>
      </c>
      <c r="AB338" s="128">
        <v>40</v>
      </c>
      <c r="AC338" s="129">
        <v>296000</v>
      </c>
      <c r="AD338" s="130">
        <v>197800</v>
      </c>
      <c r="AE338" s="131">
        <v>168000</v>
      </c>
    </row>
    <row r="339" spans="1:31">
      <c r="A339" s="140" t="s">
        <v>65</v>
      </c>
      <c r="B339" s="117" t="s">
        <v>717</v>
      </c>
      <c r="C339" s="156" t="s">
        <v>65</v>
      </c>
      <c r="D339" s="157" t="s">
        <v>332</v>
      </c>
      <c r="E339" s="122">
        <v>4608557</v>
      </c>
      <c r="F339" s="123">
        <v>0.8448039926829165</v>
      </c>
      <c r="G339" s="122">
        <v>155240</v>
      </c>
      <c r="H339" s="123">
        <v>5.2743520624395655E-2</v>
      </c>
      <c r="I339" s="124">
        <v>0.95312853932894481</v>
      </c>
      <c r="J339" s="197">
        <v>1519</v>
      </c>
      <c r="K339" s="195">
        <v>855</v>
      </c>
      <c r="L339" s="196">
        <v>35810</v>
      </c>
      <c r="M339" s="196">
        <v>18460</v>
      </c>
      <c r="N339" s="196">
        <v>15740</v>
      </c>
      <c r="O339" s="196">
        <v>13105</v>
      </c>
      <c r="P339" s="196">
        <v>16640</v>
      </c>
      <c r="Q339" s="196">
        <v>10580</v>
      </c>
      <c r="R339" s="196">
        <v>12070</v>
      </c>
      <c r="S339" s="196">
        <v>30700</v>
      </c>
      <c r="T339" s="197">
        <v>153960</v>
      </c>
      <c r="U339" s="122">
        <v>930</v>
      </c>
      <c r="V339" s="128">
        <v>800</v>
      </c>
      <c r="W339" s="128">
        <v>5870</v>
      </c>
      <c r="X339" s="128">
        <v>4470</v>
      </c>
      <c r="Y339" s="128">
        <v>131340</v>
      </c>
      <c r="Z339" s="128">
        <v>31290</v>
      </c>
      <c r="AA339" s="128">
        <v>15825</v>
      </c>
      <c r="AB339" s="128">
        <v>30</v>
      </c>
      <c r="AC339" s="129">
        <v>248900</v>
      </c>
      <c r="AD339" s="130">
        <v>146400</v>
      </c>
      <c r="AE339" s="131">
        <v>119300</v>
      </c>
    </row>
    <row r="340" spans="1:31" ht="15" customHeight="1">
      <c r="A340" s="140" t="s">
        <v>54</v>
      </c>
      <c r="B340" s="117" t="s">
        <v>718</v>
      </c>
      <c r="C340" s="156" t="s">
        <v>54</v>
      </c>
      <c r="D340" s="157" t="s">
        <v>332</v>
      </c>
      <c r="E340" s="122">
        <v>4267938</v>
      </c>
      <c r="F340" s="123">
        <v>0.8050811393233146</v>
      </c>
      <c r="G340" s="122">
        <v>150995</v>
      </c>
      <c r="H340" s="123">
        <v>5.3760117806984253E-2</v>
      </c>
      <c r="I340" s="124">
        <v>1.172801594941834</v>
      </c>
      <c r="J340" s="197">
        <v>1373</v>
      </c>
      <c r="K340" s="195">
        <v>1180</v>
      </c>
      <c r="L340" s="196">
        <v>32115</v>
      </c>
      <c r="M340" s="196">
        <v>15010</v>
      </c>
      <c r="N340" s="196">
        <v>14045</v>
      </c>
      <c r="O340" s="196">
        <v>13320</v>
      </c>
      <c r="P340" s="196">
        <v>15630</v>
      </c>
      <c r="Q340" s="196">
        <v>8575</v>
      </c>
      <c r="R340" s="196">
        <v>9545</v>
      </c>
      <c r="S340" s="196">
        <v>25130</v>
      </c>
      <c r="T340" s="197">
        <v>134555</v>
      </c>
      <c r="U340" s="122">
        <v>870</v>
      </c>
      <c r="V340" s="128">
        <v>750</v>
      </c>
      <c r="W340" s="128">
        <v>5295</v>
      </c>
      <c r="X340" s="128">
        <v>3990</v>
      </c>
      <c r="Y340" s="128">
        <v>114425</v>
      </c>
      <c r="Z340" s="128">
        <v>30395</v>
      </c>
      <c r="AA340" s="128">
        <v>13970</v>
      </c>
      <c r="AB340" s="128">
        <v>30</v>
      </c>
      <c r="AC340" s="129">
        <v>236100</v>
      </c>
      <c r="AD340" s="130">
        <v>137700</v>
      </c>
      <c r="AE340" s="131">
        <v>111800</v>
      </c>
    </row>
    <row r="341" spans="1:31">
      <c r="A341" s="170" t="s">
        <v>326</v>
      </c>
      <c r="B341" s="176" t="s">
        <v>733</v>
      </c>
      <c r="C341" s="171" t="s">
        <v>326</v>
      </c>
      <c r="D341" s="185" t="s">
        <v>332</v>
      </c>
      <c r="E341" s="178">
        <v>42388060</v>
      </c>
      <c r="F341" s="179">
        <v>0.81150253632472846</v>
      </c>
      <c r="G341" s="178">
        <v>1177855</v>
      </c>
      <c r="H341" s="179">
        <v>4.2368068011350575E-2</v>
      </c>
      <c r="I341" s="180">
        <v>0.88333254159446428</v>
      </c>
      <c r="J341" s="200">
        <v>16382</v>
      </c>
      <c r="K341" s="198">
        <v>9965</v>
      </c>
      <c r="L341" s="199">
        <v>332965</v>
      </c>
      <c r="M341" s="199">
        <v>252170</v>
      </c>
      <c r="N341" s="199">
        <v>166420</v>
      </c>
      <c r="O341" s="199">
        <v>158575</v>
      </c>
      <c r="P341" s="199">
        <v>163760</v>
      </c>
      <c r="Q341" s="199">
        <v>120100</v>
      </c>
      <c r="R341" s="199">
        <v>87470</v>
      </c>
      <c r="S341" s="199">
        <v>365595</v>
      </c>
      <c r="T341" s="200">
        <v>1657015</v>
      </c>
      <c r="U341" s="178">
        <v>8715</v>
      </c>
      <c r="V341" s="181">
        <v>7240</v>
      </c>
      <c r="W341" s="181">
        <v>54965</v>
      </c>
      <c r="X341" s="181">
        <v>40190</v>
      </c>
      <c r="Y341" s="181">
        <v>1419590</v>
      </c>
      <c r="Z341" s="181">
        <v>310510</v>
      </c>
      <c r="AA341" s="181">
        <v>173745</v>
      </c>
      <c r="AB341" s="181">
        <v>430</v>
      </c>
      <c r="AC341" s="182">
        <v>331400</v>
      </c>
      <c r="AD341" s="183">
        <v>206900</v>
      </c>
      <c r="AE341" s="184">
        <v>226300</v>
      </c>
    </row>
    <row r="342" spans="1:31" ht="10.5" customHeight="1">
      <c r="A342" s="109"/>
      <c r="B342" s="142"/>
      <c r="C342" s="142"/>
      <c r="D342" s="158"/>
      <c r="E342" s="159"/>
      <c r="F342" s="160"/>
      <c r="G342" s="161"/>
      <c r="H342" s="161"/>
      <c r="I342" s="161"/>
      <c r="J342" s="209"/>
      <c r="K342" s="161"/>
      <c r="L342" s="161"/>
      <c r="M342" s="161"/>
      <c r="N342" s="161"/>
      <c r="O342" s="161"/>
      <c r="P342" s="161"/>
      <c r="Q342" s="161"/>
      <c r="R342" s="161"/>
      <c r="S342" s="161"/>
      <c r="T342" s="161"/>
      <c r="U342" s="161"/>
      <c r="V342" s="161"/>
      <c r="W342" s="161"/>
      <c r="X342" s="161"/>
      <c r="Y342" s="161"/>
      <c r="Z342" s="161"/>
      <c r="AA342" s="161"/>
      <c r="AB342" s="161"/>
      <c r="AC342" s="161"/>
      <c r="AD342" s="161"/>
      <c r="AE342" s="161"/>
    </row>
    <row r="343" spans="1:31" ht="15" customHeight="1">
      <c r="A343" s="76" t="s">
        <v>708</v>
      </c>
      <c r="B343" s="142"/>
      <c r="C343" s="142"/>
      <c r="D343" s="162"/>
    </row>
    <row r="344" spans="1:31">
      <c r="A344" s="76" t="s">
        <v>788</v>
      </c>
      <c r="B344" s="109"/>
      <c r="C344" s="109"/>
      <c r="D344" s="109"/>
      <c r="E344" s="163"/>
      <c r="F344" s="164"/>
      <c r="G344" s="164"/>
    </row>
    <row r="345" spans="1:31" ht="15" customHeight="1">
      <c r="A345" s="217" t="s">
        <v>789</v>
      </c>
      <c r="B345" s="109"/>
      <c r="C345" s="109"/>
      <c r="D345" s="109"/>
      <c r="E345" s="163"/>
      <c r="F345" s="164"/>
      <c r="G345" s="164"/>
    </row>
    <row r="346" spans="1:31">
      <c r="A346" s="218" t="s">
        <v>794</v>
      </c>
      <c r="B346" s="109"/>
      <c r="C346" s="109"/>
      <c r="D346" s="109"/>
      <c r="E346" s="163"/>
      <c r="F346" s="165"/>
      <c r="G346" s="164"/>
    </row>
    <row r="347" spans="1:31" ht="15" customHeight="1">
      <c r="A347" s="103" t="s">
        <v>787</v>
      </c>
      <c r="B347" s="109"/>
      <c r="C347" s="109"/>
      <c r="D347" s="109"/>
      <c r="E347" s="163"/>
      <c r="F347" s="164"/>
      <c r="G347" s="164"/>
    </row>
    <row r="348" spans="1:31">
      <c r="A348" s="109"/>
      <c r="B348" s="142"/>
      <c r="C348" s="142"/>
      <c r="D348" s="166"/>
      <c r="E348" s="148"/>
      <c r="F348" s="143"/>
    </row>
    <row r="349" spans="1:31" ht="15" customHeight="1">
      <c r="A349" s="109"/>
      <c r="B349" s="142"/>
      <c r="C349" s="142"/>
      <c r="D349" s="166"/>
      <c r="F349" s="145"/>
    </row>
    <row r="350" spans="1:31">
      <c r="A350" s="109"/>
      <c r="B350" s="142"/>
      <c r="C350" s="142"/>
      <c r="D350" s="166"/>
      <c r="E350" s="148"/>
      <c r="F350" s="143"/>
    </row>
    <row r="351" spans="1:31" ht="15" customHeight="1">
      <c r="A351" s="109"/>
      <c r="B351" s="142"/>
      <c r="C351" s="142"/>
      <c r="D351" s="166"/>
      <c r="F351" s="145"/>
    </row>
    <row r="352" spans="1:31">
      <c r="A352" s="109"/>
      <c r="B352" s="142"/>
      <c r="C352" s="142"/>
      <c r="D352" s="166"/>
      <c r="E352" s="148"/>
      <c r="F352" s="143"/>
    </row>
    <row r="353" spans="1:6" ht="15" customHeight="1">
      <c r="A353" s="109"/>
      <c r="B353" s="142"/>
      <c r="C353" s="142"/>
      <c r="D353" s="166"/>
      <c r="F353" s="145"/>
    </row>
    <row r="354" spans="1:6">
      <c r="A354" s="109"/>
      <c r="B354" s="142"/>
      <c r="C354" s="142"/>
      <c r="D354" s="166"/>
      <c r="E354" s="148"/>
      <c r="F354" s="143"/>
    </row>
    <row r="355" spans="1:6" ht="15" customHeight="1">
      <c r="A355" s="109"/>
      <c r="B355" s="142"/>
      <c r="C355" s="142"/>
      <c r="D355" s="166"/>
      <c r="F355" s="145"/>
    </row>
    <row r="356" spans="1:6">
      <c r="A356" s="109"/>
      <c r="B356" s="142"/>
      <c r="C356" s="142"/>
      <c r="D356" s="166"/>
      <c r="E356" s="148"/>
      <c r="F356" s="143"/>
    </row>
    <row r="357" spans="1:6" ht="15" customHeight="1">
      <c r="A357" s="109"/>
      <c r="B357" s="142"/>
      <c r="C357" s="142"/>
      <c r="D357" s="166"/>
      <c r="F357" s="145"/>
    </row>
    <row r="358" spans="1:6">
      <c r="A358" s="109"/>
      <c r="B358" s="142"/>
      <c r="C358" s="142"/>
      <c r="D358" s="166"/>
      <c r="E358" s="148"/>
      <c r="F358" s="143"/>
    </row>
    <row r="359" spans="1:6" ht="15" customHeight="1">
      <c r="A359" s="109"/>
      <c r="B359" s="142"/>
      <c r="C359" s="142"/>
      <c r="D359" s="166"/>
      <c r="F359" s="145"/>
    </row>
    <row r="360" spans="1:6">
      <c r="A360" s="109"/>
      <c r="B360" s="142"/>
      <c r="C360" s="142"/>
      <c r="D360" s="166"/>
      <c r="E360" s="148"/>
      <c r="F360" s="143"/>
    </row>
    <row r="361" spans="1:6" ht="15" customHeight="1">
      <c r="A361" s="109"/>
      <c r="B361" s="142"/>
      <c r="C361" s="142"/>
      <c r="D361" s="166"/>
      <c r="F361" s="145"/>
    </row>
    <row r="362" spans="1:6">
      <c r="A362" s="109"/>
      <c r="B362" s="142"/>
      <c r="C362" s="142"/>
      <c r="D362" s="166"/>
      <c r="E362" s="148"/>
      <c r="F362" s="143"/>
    </row>
    <row r="363" spans="1:6" ht="15" customHeight="1">
      <c r="A363" s="109"/>
      <c r="B363" s="142"/>
      <c r="C363" s="142"/>
      <c r="D363" s="166"/>
      <c r="F363" s="145"/>
    </row>
    <row r="364" spans="1:6">
      <c r="A364" s="109"/>
      <c r="B364" s="142"/>
      <c r="C364" s="142"/>
      <c r="D364" s="166"/>
      <c r="E364" s="148"/>
      <c r="F364" s="143"/>
    </row>
    <row r="365" spans="1:6" ht="15" customHeight="1">
      <c r="A365" s="109"/>
      <c r="B365" s="142"/>
      <c r="C365" s="142"/>
      <c r="D365" s="166"/>
      <c r="F365" s="145"/>
    </row>
    <row r="366" spans="1:6">
      <c r="A366" s="109"/>
      <c r="B366" s="142"/>
      <c r="C366" s="142"/>
      <c r="D366" s="166"/>
      <c r="E366" s="148"/>
      <c r="F366" s="143"/>
    </row>
    <row r="367" spans="1:6" ht="15" customHeight="1">
      <c r="A367" s="109"/>
      <c r="B367" s="142"/>
      <c r="C367" s="142"/>
      <c r="D367" s="166"/>
      <c r="F367" s="145"/>
    </row>
    <row r="368" spans="1:6">
      <c r="A368" s="109"/>
      <c r="B368" s="142"/>
      <c r="C368" s="142"/>
      <c r="D368" s="166"/>
      <c r="E368" s="148"/>
      <c r="F368" s="143"/>
    </row>
    <row r="369" spans="1:6" ht="15" customHeight="1">
      <c r="A369" s="109"/>
      <c r="B369" s="142"/>
      <c r="C369" s="142"/>
      <c r="D369" s="166"/>
      <c r="F369" s="145"/>
    </row>
    <row r="370" spans="1:6">
      <c r="A370" s="109"/>
      <c r="B370" s="142"/>
      <c r="C370" s="142"/>
      <c r="D370" s="166"/>
      <c r="E370" s="148"/>
      <c r="F370" s="143"/>
    </row>
    <row r="371" spans="1:6" ht="15" customHeight="1">
      <c r="A371" s="109"/>
      <c r="B371" s="142"/>
      <c r="C371" s="142"/>
      <c r="D371" s="166"/>
      <c r="F371" s="145"/>
    </row>
    <row r="372" spans="1:6">
      <c r="A372" s="109"/>
      <c r="B372" s="142"/>
      <c r="C372" s="142"/>
      <c r="D372" s="166"/>
      <c r="E372" s="148"/>
      <c r="F372" s="143"/>
    </row>
    <row r="373" spans="1:6" ht="15" customHeight="1">
      <c r="A373" s="109"/>
      <c r="B373" s="142"/>
      <c r="C373" s="142"/>
      <c r="D373" s="166"/>
      <c r="F373" s="145"/>
    </row>
    <row r="374" spans="1:6">
      <c r="A374" s="109"/>
      <c r="B374" s="142"/>
      <c r="C374" s="142"/>
      <c r="D374" s="166"/>
      <c r="E374" s="148"/>
      <c r="F374" s="143"/>
    </row>
    <row r="375" spans="1:6" ht="15" customHeight="1">
      <c r="A375" s="109"/>
      <c r="B375" s="142"/>
      <c r="C375" s="142"/>
      <c r="D375" s="166"/>
      <c r="F375" s="145"/>
    </row>
    <row r="376" spans="1:6">
      <c r="A376" s="109"/>
      <c r="B376" s="142"/>
      <c r="C376" s="142"/>
      <c r="D376" s="166"/>
      <c r="E376" s="148"/>
      <c r="F376" s="143"/>
    </row>
    <row r="377" spans="1:6" ht="15" customHeight="1">
      <c r="A377" s="109"/>
      <c r="B377" s="142"/>
      <c r="C377" s="142"/>
      <c r="D377" s="166"/>
      <c r="F377" s="145"/>
    </row>
    <row r="378" spans="1:6">
      <c r="A378" s="109"/>
      <c r="B378" s="142"/>
      <c r="C378" s="142"/>
      <c r="D378" s="166"/>
      <c r="E378" s="148"/>
      <c r="F378" s="143"/>
    </row>
    <row r="379" spans="1:6" ht="15" customHeight="1">
      <c r="A379" s="109"/>
      <c r="B379" s="142"/>
      <c r="C379" s="142"/>
      <c r="D379" s="166"/>
      <c r="F379" s="145"/>
    </row>
    <row r="380" spans="1:6">
      <c r="A380" s="109"/>
      <c r="B380" s="142"/>
      <c r="C380" s="142"/>
      <c r="D380" s="166"/>
      <c r="E380" s="148"/>
      <c r="F380" s="143"/>
    </row>
    <row r="381" spans="1:6" ht="15" customHeight="1">
      <c r="A381" s="109"/>
      <c r="B381" s="142"/>
      <c r="C381" s="142"/>
      <c r="D381" s="166"/>
      <c r="F381" s="145"/>
    </row>
    <row r="382" spans="1:6">
      <c r="A382" s="109"/>
      <c r="B382" s="142"/>
      <c r="C382" s="142"/>
      <c r="D382" s="166"/>
      <c r="E382" s="148"/>
      <c r="F382" s="143"/>
    </row>
    <row r="383" spans="1:6" ht="15" customHeight="1">
      <c r="A383" s="109"/>
      <c r="B383" s="142"/>
      <c r="C383" s="142"/>
      <c r="D383" s="166"/>
      <c r="F383" s="145"/>
    </row>
    <row r="384" spans="1:6">
      <c r="A384" s="109"/>
      <c r="B384" s="142"/>
      <c r="C384" s="142"/>
      <c r="D384" s="166"/>
      <c r="E384" s="148"/>
      <c r="F384" s="143"/>
    </row>
    <row r="385" spans="1:6" ht="15" customHeight="1">
      <c r="A385" s="109"/>
      <c r="B385" s="142"/>
      <c r="C385" s="142"/>
      <c r="D385" s="166"/>
      <c r="F385" s="145"/>
    </row>
    <row r="386" spans="1:6">
      <c r="A386" s="109"/>
      <c r="B386" s="142"/>
      <c r="C386" s="142"/>
      <c r="D386" s="166"/>
      <c r="E386" s="148"/>
      <c r="F386" s="143"/>
    </row>
    <row r="387" spans="1:6" ht="15" customHeight="1">
      <c r="A387" s="109"/>
      <c r="B387" s="142"/>
      <c r="C387" s="142"/>
      <c r="D387" s="166"/>
      <c r="F387" s="145"/>
    </row>
    <row r="388" spans="1:6">
      <c r="A388" s="109"/>
      <c r="B388" s="142"/>
      <c r="C388" s="142"/>
      <c r="D388" s="166"/>
      <c r="E388" s="148"/>
      <c r="F388" s="143"/>
    </row>
    <row r="389" spans="1:6" ht="15" customHeight="1">
      <c r="A389" s="109"/>
      <c r="B389" s="142"/>
      <c r="C389" s="142"/>
      <c r="D389" s="166"/>
      <c r="F389" s="145"/>
    </row>
    <row r="390" spans="1:6">
      <c r="A390" s="109"/>
      <c r="B390" s="142"/>
      <c r="C390" s="142"/>
      <c r="D390" s="166"/>
      <c r="E390" s="148"/>
      <c r="F390" s="143"/>
    </row>
    <row r="391" spans="1:6" ht="15" customHeight="1">
      <c r="A391" s="109"/>
      <c r="B391" s="142"/>
      <c r="C391" s="142"/>
      <c r="D391" s="166"/>
      <c r="F391" s="145"/>
    </row>
    <row r="392" spans="1:6">
      <c r="A392" s="109"/>
      <c r="B392" s="142"/>
      <c r="C392" s="142"/>
      <c r="D392" s="166"/>
      <c r="E392" s="148"/>
      <c r="F392" s="143"/>
    </row>
    <row r="393" spans="1:6" ht="15" customHeight="1">
      <c r="A393" s="109"/>
      <c r="B393" s="142"/>
      <c r="C393" s="142"/>
      <c r="D393" s="166"/>
      <c r="F393" s="145"/>
    </row>
    <row r="394" spans="1:6">
      <c r="A394" s="109"/>
      <c r="B394" s="142"/>
      <c r="C394" s="142"/>
      <c r="D394" s="166"/>
      <c r="E394" s="148"/>
      <c r="F394" s="143"/>
    </row>
    <row r="395" spans="1:6" ht="15" customHeight="1">
      <c r="A395" s="109"/>
      <c r="B395" s="142"/>
      <c r="C395" s="142"/>
      <c r="D395" s="166"/>
      <c r="F395" s="145"/>
    </row>
    <row r="396" spans="1:6">
      <c r="A396" s="109"/>
      <c r="B396" s="142"/>
      <c r="C396" s="142"/>
      <c r="D396" s="166"/>
      <c r="E396" s="148"/>
      <c r="F396" s="143"/>
    </row>
    <row r="397" spans="1:6" ht="15" customHeight="1">
      <c r="A397" s="109"/>
      <c r="B397" s="142"/>
      <c r="C397" s="142"/>
      <c r="D397" s="166"/>
      <c r="F397" s="145"/>
    </row>
    <row r="398" spans="1:6">
      <c r="A398" s="109"/>
      <c r="B398" s="142"/>
      <c r="C398" s="142"/>
      <c r="D398" s="166"/>
      <c r="E398" s="148"/>
      <c r="F398" s="143"/>
    </row>
    <row r="399" spans="1:6" ht="15" customHeight="1">
      <c r="A399" s="109"/>
      <c r="B399" s="142"/>
      <c r="C399" s="142"/>
      <c r="D399" s="166"/>
      <c r="F399" s="145"/>
    </row>
    <row r="400" spans="1:6">
      <c r="A400" s="109"/>
      <c r="B400" s="142"/>
      <c r="C400" s="142"/>
      <c r="D400" s="166"/>
      <c r="E400" s="148"/>
      <c r="F400" s="143"/>
    </row>
    <row r="401" spans="1:6" ht="15" customHeight="1">
      <c r="A401" s="109"/>
      <c r="B401" s="142"/>
      <c r="C401" s="142"/>
      <c r="D401" s="166"/>
      <c r="F401" s="145"/>
    </row>
    <row r="402" spans="1:6">
      <c r="A402" s="109"/>
      <c r="B402" s="142"/>
      <c r="C402" s="142"/>
      <c r="D402" s="166"/>
      <c r="E402" s="148"/>
      <c r="F402" s="143"/>
    </row>
    <row r="403" spans="1:6" ht="15" customHeight="1">
      <c r="A403" s="109"/>
      <c r="B403" s="142"/>
      <c r="C403" s="142"/>
      <c r="D403" s="166"/>
      <c r="F403" s="145"/>
    </row>
    <row r="404" spans="1:6">
      <c r="A404" s="109"/>
      <c r="B404" s="142"/>
      <c r="C404" s="142"/>
      <c r="D404" s="166"/>
      <c r="E404" s="148"/>
      <c r="F404" s="143"/>
    </row>
    <row r="405" spans="1:6" ht="15" customHeight="1">
      <c r="A405" s="109"/>
      <c r="B405" s="142"/>
      <c r="C405" s="142"/>
      <c r="D405" s="166"/>
      <c r="F405" s="145"/>
    </row>
    <row r="406" spans="1:6">
      <c r="A406" s="109"/>
      <c r="B406" s="142"/>
      <c r="C406" s="142"/>
      <c r="D406" s="166"/>
      <c r="E406" s="148"/>
      <c r="F406" s="143"/>
    </row>
    <row r="407" spans="1:6" ht="15" customHeight="1">
      <c r="A407" s="109"/>
      <c r="B407" s="142"/>
      <c r="C407" s="142"/>
      <c r="D407" s="166"/>
      <c r="F407" s="145"/>
    </row>
    <row r="408" spans="1:6">
      <c r="A408" s="109"/>
      <c r="B408" s="142"/>
      <c r="C408" s="142"/>
      <c r="D408" s="166"/>
      <c r="E408" s="148"/>
      <c r="F408" s="143"/>
    </row>
    <row r="409" spans="1:6" ht="15" customHeight="1">
      <c r="A409" s="109"/>
      <c r="B409" s="142"/>
      <c r="C409" s="142"/>
      <c r="D409" s="166"/>
      <c r="F409" s="145"/>
    </row>
    <row r="410" spans="1:6">
      <c r="A410" s="109"/>
      <c r="B410" s="142"/>
      <c r="C410" s="142"/>
      <c r="D410" s="166"/>
      <c r="E410" s="148"/>
      <c r="F410" s="143"/>
    </row>
    <row r="411" spans="1:6" ht="15" customHeight="1">
      <c r="A411" s="109"/>
      <c r="B411" s="142"/>
      <c r="C411" s="142"/>
      <c r="D411" s="166"/>
      <c r="F411" s="145"/>
    </row>
    <row r="412" spans="1:6">
      <c r="A412" s="109"/>
      <c r="B412" s="142"/>
      <c r="C412" s="142"/>
      <c r="D412" s="166"/>
      <c r="E412" s="148"/>
      <c r="F412" s="143"/>
    </row>
    <row r="413" spans="1:6" ht="15" customHeight="1">
      <c r="A413" s="109"/>
      <c r="B413" s="142"/>
      <c r="C413" s="142"/>
      <c r="D413" s="166"/>
      <c r="F413" s="145"/>
    </row>
    <row r="414" spans="1:6">
      <c r="A414" s="109"/>
      <c r="B414" s="142"/>
      <c r="C414" s="142"/>
      <c r="D414" s="166"/>
      <c r="E414" s="148"/>
      <c r="F414" s="143"/>
    </row>
    <row r="415" spans="1:6" ht="15" customHeight="1">
      <c r="A415" s="109"/>
      <c r="B415" s="142"/>
      <c r="C415" s="142"/>
      <c r="D415" s="166"/>
      <c r="F415" s="145"/>
    </row>
    <row r="416" spans="1:6">
      <c r="A416" s="109"/>
      <c r="B416" s="142"/>
      <c r="C416" s="142"/>
      <c r="D416" s="166"/>
      <c r="E416" s="148"/>
      <c r="F416" s="143"/>
    </row>
    <row r="417" spans="1:6" ht="15" customHeight="1">
      <c r="A417" s="109"/>
      <c r="B417" s="142"/>
      <c r="C417" s="142"/>
      <c r="D417" s="166"/>
      <c r="E417" s="148"/>
      <c r="F417" s="143"/>
    </row>
    <row r="418" spans="1:6">
      <c r="A418" s="109"/>
      <c r="B418" s="142"/>
      <c r="C418" s="142"/>
      <c r="D418" s="166"/>
      <c r="F418" s="145"/>
    </row>
    <row r="419" spans="1:6" ht="15" customHeight="1">
      <c r="A419" s="109"/>
      <c r="B419" s="142"/>
      <c r="C419" s="142"/>
      <c r="D419" s="166"/>
      <c r="E419" s="148"/>
      <c r="F419" s="143"/>
    </row>
    <row r="420" spans="1:6">
      <c r="A420" s="109"/>
      <c r="B420" s="142"/>
      <c r="C420" s="142"/>
      <c r="D420" s="166"/>
      <c r="F420" s="145"/>
    </row>
    <row r="421" spans="1:6" ht="15" customHeight="1">
      <c r="A421" s="109"/>
      <c r="B421" s="142"/>
      <c r="C421" s="142"/>
      <c r="D421" s="166"/>
      <c r="E421" s="148"/>
      <c r="F421" s="143"/>
    </row>
    <row r="422" spans="1:6">
      <c r="A422" s="109"/>
      <c r="B422" s="142"/>
      <c r="C422" s="142"/>
      <c r="D422" s="166"/>
      <c r="F422" s="145"/>
    </row>
    <row r="423" spans="1:6" ht="15" customHeight="1">
      <c r="A423" s="109"/>
      <c r="B423" s="142"/>
      <c r="C423" s="142"/>
      <c r="D423" s="166"/>
      <c r="E423" s="148"/>
      <c r="F423" s="143"/>
    </row>
    <row r="424" spans="1:6">
      <c r="A424" s="109"/>
      <c r="B424" s="142"/>
      <c r="C424" s="142"/>
      <c r="D424" s="166"/>
      <c r="F424" s="145"/>
    </row>
    <row r="425" spans="1:6" ht="15" customHeight="1">
      <c r="A425" s="109"/>
      <c r="B425" s="142"/>
      <c r="C425" s="142"/>
      <c r="D425" s="166"/>
      <c r="E425" s="148"/>
      <c r="F425" s="143"/>
    </row>
    <row r="426" spans="1:6">
      <c r="A426" s="109"/>
      <c r="B426" s="142"/>
      <c r="C426" s="142"/>
      <c r="D426" s="166"/>
      <c r="F426" s="145"/>
    </row>
    <row r="427" spans="1:6" ht="15" customHeight="1">
      <c r="A427" s="109"/>
      <c r="B427" s="142"/>
      <c r="C427" s="142"/>
      <c r="D427" s="166"/>
      <c r="E427" s="148"/>
      <c r="F427" s="143"/>
    </row>
    <row r="428" spans="1:6">
      <c r="A428" s="109"/>
      <c r="B428" s="142"/>
      <c r="C428" s="142"/>
      <c r="D428" s="166"/>
      <c r="F428" s="145"/>
    </row>
    <row r="429" spans="1:6" ht="15" customHeight="1">
      <c r="A429" s="109"/>
      <c r="B429" s="142"/>
      <c r="C429" s="142"/>
      <c r="D429" s="166"/>
      <c r="E429" s="148"/>
      <c r="F429" s="143"/>
    </row>
    <row r="430" spans="1:6">
      <c r="A430" s="109"/>
      <c r="B430" s="142"/>
      <c r="C430" s="142"/>
      <c r="D430" s="166"/>
      <c r="F430" s="145"/>
    </row>
    <row r="431" spans="1:6" ht="15" customHeight="1">
      <c r="A431" s="109"/>
      <c r="B431" s="142"/>
      <c r="C431" s="142"/>
      <c r="D431" s="166"/>
      <c r="E431" s="148"/>
      <c r="F431" s="143"/>
    </row>
    <row r="432" spans="1:6">
      <c r="A432" s="109"/>
      <c r="B432" s="142"/>
      <c r="C432" s="142"/>
      <c r="D432" s="166"/>
      <c r="F432" s="145"/>
    </row>
    <row r="433" spans="1:6" ht="15" customHeight="1">
      <c r="A433" s="109"/>
      <c r="B433" s="142"/>
      <c r="C433" s="142"/>
      <c r="D433" s="166"/>
      <c r="E433" s="148"/>
      <c r="F433" s="143"/>
    </row>
    <row r="434" spans="1:6">
      <c r="A434" s="109"/>
      <c r="B434" s="142"/>
      <c r="C434" s="142"/>
      <c r="D434" s="166"/>
      <c r="F434" s="145"/>
    </row>
    <row r="435" spans="1:6" ht="15" customHeight="1">
      <c r="A435" s="109"/>
      <c r="B435" s="142"/>
      <c r="C435" s="142"/>
      <c r="D435" s="166"/>
      <c r="E435" s="148"/>
      <c r="F435" s="143"/>
    </row>
    <row r="436" spans="1:6">
      <c r="A436" s="109"/>
      <c r="B436" s="142"/>
      <c r="C436" s="142"/>
      <c r="D436" s="166"/>
      <c r="F436" s="145"/>
    </row>
    <row r="437" spans="1:6" ht="15" customHeight="1">
      <c r="A437" s="109"/>
      <c r="B437" s="142"/>
      <c r="C437" s="142"/>
      <c r="D437" s="166"/>
      <c r="E437" s="148"/>
      <c r="F437" s="143"/>
    </row>
    <row r="438" spans="1:6">
      <c r="A438" s="109"/>
      <c r="B438" s="142"/>
      <c r="C438" s="142"/>
      <c r="D438" s="166"/>
      <c r="F438" s="145"/>
    </row>
    <row r="439" spans="1:6" ht="15" customHeight="1">
      <c r="A439" s="109"/>
      <c r="B439" s="142"/>
      <c r="C439" s="142"/>
      <c r="D439" s="166"/>
      <c r="E439" s="148"/>
      <c r="F439" s="143"/>
    </row>
    <row r="440" spans="1:6">
      <c r="A440" s="109"/>
      <c r="B440" s="142"/>
      <c r="C440" s="142"/>
      <c r="D440" s="166"/>
      <c r="F440" s="145"/>
    </row>
    <row r="441" spans="1:6" ht="15" customHeight="1">
      <c r="A441" s="109"/>
      <c r="B441" s="142"/>
      <c r="C441" s="142"/>
      <c r="D441" s="166"/>
      <c r="E441" s="148"/>
      <c r="F441" s="143"/>
    </row>
    <row r="442" spans="1:6">
      <c r="A442" s="109"/>
      <c r="B442" s="142"/>
      <c r="C442" s="142"/>
      <c r="D442" s="166"/>
      <c r="F442" s="145"/>
    </row>
    <row r="443" spans="1:6" ht="15" customHeight="1">
      <c r="A443" s="109"/>
      <c r="B443" s="142"/>
      <c r="C443" s="142"/>
      <c r="D443" s="166"/>
      <c r="E443" s="148"/>
      <c r="F443" s="143"/>
    </row>
    <row r="444" spans="1:6">
      <c r="A444" s="109"/>
      <c r="B444" s="142"/>
      <c r="C444" s="142"/>
      <c r="D444" s="166"/>
      <c r="F444" s="145"/>
    </row>
    <row r="445" spans="1:6" ht="15" customHeight="1">
      <c r="A445" s="109"/>
      <c r="B445" s="142"/>
      <c r="C445" s="142"/>
      <c r="D445" s="166"/>
      <c r="E445" s="148"/>
      <c r="F445" s="143"/>
    </row>
    <row r="446" spans="1:6">
      <c r="A446" s="109"/>
      <c r="B446" s="142"/>
      <c r="C446" s="142"/>
      <c r="D446" s="166"/>
      <c r="F446" s="145"/>
    </row>
    <row r="447" spans="1:6" ht="15" customHeight="1">
      <c r="A447" s="109"/>
      <c r="B447" s="142"/>
      <c r="C447" s="142"/>
      <c r="D447" s="166"/>
      <c r="E447" s="148"/>
      <c r="F447" s="143"/>
    </row>
    <row r="448" spans="1:6">
      <c r="A448" s="109"/>
      <c r="B448" s="142"/>
      <c r="C448" s="142"/>
      <c r="D448" s="166"/>
      <c r="F448" s="145"/>
    </row>
    <row r="449" spans="1:6" ht="15" customHeight="1">
      <c r="A449" s="109"/>
      <c r="B449" s="142"/>
      <c r="C449" s="142"/>
      <c r="D449" s="166"/>
      <c r="E449" s="148"/>
      <c r="F449" s="143"/>
    </row>
    <row r="450" spans="1:6">
      <c r="A450" s="109"/>
      <c r="B450" s="142"/>
      <c r="C450" s="142"/>
      <c r="D450" s="166"/>
      <c r="F450" s="145"/>
    </row>
    <row r="451" spans="1:6" ht="15" customHeight="1">
      <c r="A451" s="109"/>
      <c r="B451" s="142"/>
      <c r="C451" s="142"/>
      <c r="D451" s="166"/>
      <c r="E451" s="148"/>
      <c r="F451" s="143"/>
    </row>
    <row r="452" spans="1:6">
      <c r="A452" s="109"/>
      <c r="B452" s="142"/>
      <c r="C452" s="142"/>
      <c r="D452" s="166"/>
      <c r="F452" s="145"/>
    </row>
    <row r="453" spans="1:6" ht="15" customHeight="1">
      <c r="A453" s="109"/>
      <c r="B453" s="142"/>
      <c r="C453" s="142"/>
      <c r="D453" s="166"/>
      <c r="E453" s="148"/>
      <c r="F453" s="143"/>
    </row>
    <row r="454" spans="1:6">
      <c r="A454" s="109"/>
      <c r="B454" s="142"/>
      <c r="C454" s="142"/>
      <c r="D454" s="166"/>
      <c r="F454" s="145"/>
    </row>
    <row r="455" spans="1:6" ht="15" customHeight="1">
      <c r="A455" s="109"/>
      <c r="B455" s="142"/>
      <c r="C455" s="142"/>
      <c r="D455" s="166"/>
      <c r="E455" s="148"/>
      <c r="F455" s="143"/>
    </row>
    <row r="456" spans="1:6">
      <c r="A456" s="109"/>
      <c r="B456" s="142"/>
      <c r="C456" s="142"/>
      <c r="D456" s="166"/>
      <c r="F456" s="145"/>
    </row>
    <row r="457" spans="1:6" ht="15" customHeight="1">
      <c r="A457" s="109"/>
      <c r="B457" s="142"/>
      <c r="C457" s="142"/>
      <c r="D457" s="166"/>
      <c r="E457" s="148"/>
      <c r="F457" s="143"/>
    </row>
    <row r="458" spans="1:6">
      <c r="A458" s="109"/>
      <c r="B458" s="142"/>
      <c r="C458" s="142"/>
      <c r="D458" s="166"/>
      <c r="F458" s="145"/>
    </row>
    <row r="459" spans="1:6" ht="15" customHeight="1">
      <c r="A459" s="109"/>
      <c r="B459" s="142"/>
      <c r="C459" s="142"/>
      <c r="D459" s="166"/>
      <c r="E459" s="148"/>
      <c r="F459" s="143"/>
    </row>
    <row r="460" spans="1:6">
      <c r="A460" s="109"/>
      <c r="B460" s="142"/>
      <c r="C460" s="142"/>
      <c r="D460" s="166"/>
      <c r="F460" s="145"/>
    </row>
    <row r="461" spans="1:6" ht="15" customHeight="1">
      <c r="A461" s="109"/>
      <c r="B461" s="142"/>
      <c r="C461" s="142"/>
      <c r="D461" s="166"/>
      <c r="E461" s="148"/>
      <c r="F461" s="143"/>
    </row>
    <row r="462" spans="1:6">
      <c r="A462" s="109"/>
      <c r="B462" s="142"/>
      <c r="C462" s="142"/>
      <c r="D462" s="166"/>
      <c r="F462" s="145"/>
    </row>
    <row r="463" spans="1:6" ht="15" customHeight="1">
      <c r="A463" s="109"/>
      <c r="B463" s="142"/>
      <c r="C463" s="142"/>
      <c r="D463" s="166"/>
      <c r="E463" s="148"/>
      <c r="F463" s="143"/>
    </row>
    <row r="464" spans="1:6">
      <c r="A464" s="109"/>
      <c r="B464" s="142"/>
      <c r="C464" s="142"/>
      <c r="D464" s="166"/>
      <c r="F464" s="145"/>
    </row>
    <row r="465" spans="1:6" ht="15" customHeight="1">
      <c r="A465" s="109"/>
      <c r="B465" s="142"/>
      <c r="C465" s="142"/>
      <c r="D465" s="166"/>
      <c r="E465" s="148"/>
      <c r="F465" s="143"/>
    </row>
    <row r="466" spans="1:6">
      <c r="A466" s="109"/>
      <c r="B466" s="142"/>
      <c r="C466" s="142"/>
      <c r="D466" s="166"/>
      <c r="F466" s="145"/>
    </row>
    <row r="467" spans="1:6" ht="15" customHeight="1">
      <c r="A467" s="109"/>
      <c r="B467" s="142"/>
      <c r="C467" s="142"/>
      <c r="D467" s="166"/>
      <c r="E467" s="148"/>
      <c r="F467" s="143"/>
    </row>
    <row r="468" spans="1:6">
      <c r="A468" s="109"/>
      <c r="B468" s="142"/>
      <c r="C468" s="142"/>
      <c r="D468" s="166"/>
      <c r="F468" s="145"/>
    </row>
    <row r="469" spans="1:6" ht="15" customHeight="1">
      <c r="A469" s="109"/>
      <c r="B469" s="142"/>
      <c r="C469" s="142"/>
      <c r="D469" s="166"/>
      <c r="E469" s="148"/>
      <c r="F469" s="143"/>
    </row>
    <row r="470" spans="1:6">
      <c r="A470" s="109"/>
      <c r="B470" s="142"/>
      <c r="C470" s="142"/>
      <c r="D470" s="166"/>
      <c r="F470" s="145"/>
    </row>
    <row r="471" spans="1:6" ht="15" customHeight="1">
      <c r="A471" s="109"/>
      <c r="B471" s="142"/>
      <c r="C471" s="142"/>
      <c r="D471" s="166"/>
      <c r="E471" s="148"/>
      <c r="F471" s="143"/>
    </row>
    <row r="472" spans="1:6">
      <c r="A472" s="109"/>
      <c r="B472" s="142"/>
      <c r="C472" s="142"/>
      <c r="D472" s="166"/>
      <c r="F472" s="145"/>
    </row>
    <row r="473" spans="1:6" ht="15" customHeight="1">
      <c r="A473" s="109"/>
      <c r="B473" s="142"/>
      <c r="C473" s="142"/>
      <c r="D473" s="166"/>
      <c r="E473" s="148"/>
      <c r="F473" s="143"/>
    </row>
    <row r="474" spans="1:6">
      <c r="A474" s="109"/>
      <c r="B474" s="142"/>
      <c r="C474" s="142"/>
      <c r="D474" s="166"/>
      <c r="F474" s="145"/>
    </row>
    <row r="475" spans="1:6" ht="15" customHeight="1">
      <c r="A475" s="109"/>
      <c r="B475" s="142"/>
      <c r="C475" s="142"/>
      <c r="D475" s="166"/>
      <c r="E475" s="148"/>
      <c r="F475" s="143"/>
    </row>
    <row r="476" spans="1:6">
      <c r="A476" s="109"/>
      <c r="B476" s="142"/>
      <c r="C476" s="142"/>
      <c r="D476" s="166"/>
      <c r="F476" s="145"/>
    </row>
    <row r="477" spans="1:6" ht="15" customHeight="1">
      <c r="A477" s="109"/>
      <c r="B477" s="142"/>
      <c r="C477" s="142"/>
      <c r="D477" s="166"/>
      <c r="E477" s="148"/>
      <c r="F477" s="143"/>
    </row>
    <row r="478" spans="1:6">
      <c r="A478" s="109"/>
      <c r="B478" s="142"/>
      <c r="C478" s="142"/>
      <c r="D478" s="166"/>
      <c r="F478" s="145"/>
    </row>
    <row r="479" spans="1:6" ht="15" customHeight="1">
      <c r="A479" s="109"/>
      <c r="B479" s="142"/>
      <c r="C479" s="142"/>
      <c r="D479" s="166"/>
      <c r="E479" s="148"/>
      <c r="F479" s="143"/>
    </row>
    <row r="480" spans="1:6">
      <c r="A480" s="109"/>
      <c r="B480" s="142"/>
      <c r="C480" s="142"/>
      <c r="D480" s="166"/>
      <c r="F480" s="145"/>
    </row>
    <row r="481" spans="1:6" ht="15" customHeight="1">
      <c r="A481" s="109"/>
      <c r="B481" s="142"/>
      <c r="C481" s="142"/>
      <c r="D481" s="166"/>
      <c r="E481" s="148"/>
      <c r="F481" s="143"/>
    </row>
    <row r="482" spans="1:6">
      <c r="A482" s="109"/>
      <c r="B482" s="142"/>
      <c r="C482" s="142"/>
      <c r="D482" s="166"/>
      <c r="F482" s="145"/>
    </row>
    <row r="483" spans="1:6" ht="15" customHeight="1">
      <c r="A483" s="109"/>
      <c r="B483" s="142"/>
      <c r="C483" s="142"/>
      <c r="D483" s="166"/>
      <c r="E483" s="148"/>
      <c r="F483" s="143"/>
    </row>
    <row r="484" spans="1:6">
      <c r="A484" s="109"/>
      <c r="B484" s="142"/>
      <c r="C484" s="142"/>
      <c r="D484" s="166"/>
      <c r="F484" s="145"/>
    </row>
    <row r="485" spans="1:6" ht="15" customHeight="1">
      <c r="A485" s="109"/>
      <c r="B485" s="142"/>
      <c r="C485" s="142"/>
      <c r="D485" s="166"/>
      <c r="E485" s="148"/>
      <c r="F485" s="143"/>
    </row>
    <row r="486" spans="1:6">
      <c r="A486" s="109"/>
      <c r="B486" s="142"/>
      <c r="C486" s="142"/>
      <c r="D486" s="166"/>
      <c r="F486" s="145"/>
    </row>
    <row r="487" spans="1:6" ht="15" customHeight="1">
      <c r="A487" s="109"/>
      <c r="B487" s="142"/>
      <c r="C487" s="142"/>
      <c r="D487" s="166"/>
      <c r="E487" s="148"/>
      <c r="F487" s="143"/>
    </row>
    <row r="488" spans="1:6">
      <c r="A488" s="109"/>
      <c r="B488" s="142"/>
      <c r="C488" s="142"/>
      <c r="D488" s="166"/>
      <c r="F488" s="145"/>
    </row>
    <row r="489" spans="1:6" ht="15" customHeight="1">
      <c r="A489" s="109"/>
      <c r="B489" s="142"/>
      <c r="C489" s="142"/>
      <c r="D489" s="166"/>
      <c r="E489" s="148"/>
      <c r="F489" s="143"/>
    </row>
    <row r="490" spans="1:6">
      <c r="A490" s="109"/>
      <c r="B490" s="142"/>
      <c r="C490" s="142"/>
      <c r="D490" s="166"/>
      <c r="F490" s="145"/>
    </row>
    <row r="491" spans="1:6" ht="15" customHeight="1">
      <c r="A491" s="109"/>
      <c r="B491" s="142"/>
      <c r="C491" s="142"/>
      <c r="D491" s="166"/>
      <c r="E491" s="148"/>
      <c r="F491" s="143"/>
    </row>
    <row r="492" spans="1:6">
      <c r="A492" s="109"/>
      <c r="B492" s="142"/>
      <c r="C492" s="142"/>
      <c r="D492" s="166"/>
      <c r="F492" s="145"/>
    </row>
    <row r="493" spans="1:6" ht="15" customHeight="1">
      <c r="A493" s="109"/>
      <c r="B493" s="142"/>
      <c r="C493" s="142"/>
      <c r="D493" s="166"/>
      <c r="E493" s="148"/>
      <c r="F493" s="143"/>
    </row>
    <row r="494" spans="1:6">
      <c r="A494" s="109"/>
      <c r="B494" s="142"/>
      <c r="C494" s="142"/>
      <c r="D494" s="166"/>
      <c r="F494" s="145"/>
    </row>
    <row r="495" spans="1:6" ht="15" customHeight="1">
      <c r="A495" s="109"/>
      <c r="B495" s="142"/>
      <c r="C495" s="142"/>
      <c r="D495" s="166"/>
      <c r="E495" s="148"/>
      <c r="F495" s="143"/>
    </row>
    <row r="496" spans="1:6">
      <c r="A496" s="109"/>
      <c r="B496" s="142"/>
      <c r="C496" s="142"/>
      <c r="D496" s="166"/>
      <c r="F496" s="145"/>
    </row>
    <row r="497" spans="1:6" ht="15" customHeight="1">
      <c r="A497" s="109"/>
      <c r="B497" s="142"/>
      <c r="C497" s="142"/>
      <c r="D497" s="166"/>
      <c r="E497" s="148"/>
      <c r="F497" s="143"/>
    </row>
    <row r="498" spans="1:6">
      <c r="A498" s="109"/>
      <c r="B498" s="142"/>
      <c r="C498" s="142"/>
      <c r="D498" s="166"/>
      <c r="F498" s="145"/>
    </row>
    <row r="499" spans="1:6" ht="15" customHeight="1">
      <c r="A499" s="109"/>
      <c r="B499" s="142"/>
      <c r="C499" s="142"/>
      <c r="D499" s="166"/>
      <c r="E499" s="148"/>
      <c r="F499" s="143"/>
    </row>
    <row r="500" spans="1:6">
      <c r="A500" s="109"/>
      <c r="B500" s="142"/>
      <c r="C500" s="142"/>
      <c r="D500" s="166"/>
      <c r="F500" s="145"/>
    </row>
    <row r="501" spans="1:6" ht="15" customHeight="1">
      <c r="A501" s="109"/>
      <c r="B501" s="142"/>
      <c r="C501" s="142"/>
      <c r="D501" s="166"/>
      <c r="E501" s="148"/>
      <c r="F501" s="143"/>
    </row>
    <row r="502" spans="1:6">
      <c r="A502" s="109"/>
      <c r="B502" s="142"/>
      <c r="C502" s="142"/>
      <c r="D502" s="166"/>
      <c r="F502" s="145"/>
    </row>
    <row r="503" spans="1:6" ht="15" customHeight="1">
      <c r="A503" s="109"/>
      <c r="B503" s="142"/>
      <c r="C503" s="142"/>
      <c r="D503" s="166"/>
      <c r="E503" s="148"/>
      <c r="F503" s="143"/>
    </row>
    <row r="504" spans="1:6">
      <c r="A504" s="109"/>
      <c r="B504" s="142"/>
      <c r="C504" s="142"/>
      <c r="D504" s="166"/>
      <c r="F504" s="145"/>
    </row>
    <row r="505" spans="1:6" ht="15" customHeight="1">
      <c r="A505" s="109"/>
      <c r="B505" s="142"/>
      <c r="C505" s="142"/>
      <c r="D505" s="166"/>
      <c r="E505" s="148"/>
      <c r="F505" s="143"/>
    </row>
    <row r="506" spans="1:6">
      <c r="A506" s="109"/>
      <c r="B506" s="142"/>
      <c r="C506" s="142"/>
      <c r="D506" s="166"/>
      <c r="F506" s="145"/>
    </row>
    <row r="507" spans="1:6" ht="15" customHeight="1">
      <c r="A507" s="109"/>
      <c r="B507" s="142"/>
      <c r="C507" s="142"/>
      <c r="D507" s="166"/>
      <c r="E507" s="148"/>
      <c r="F507" s="143"/>
    </row>
    <row r="508" spans="1:6">
      <c r="A508" s="109"/>
      <c r="B508" s="142"/>
      <c r="C508" s="142"/>
      <c r="D508" s="166"/>
      <c r="F508" s="145"/>
    </row>
    <row r="509" spans="1:6" ht="15" customHeight="1">
      <c r="A509" s="109"/>
      <c r="B509" s="142"/>
      <c r="C509" s="142"/>
      <c r="D509" s="166"/>
      <c r="E509" s="148"/>
      <c r="F509" s="143"/>
    </row>
    <row r="510" spans="1:6">
      <c r="A510" s="109"/>
      <c r="B510" s="142"/>
      <c r="C510" s="142"/>
      <c r="D510" s="166"/>
      <c r="F510" s="145"/>
    </row>
    <row r="511" spans="1:6" ht="15" customHeight="1">
      <c r="A511" s="109"/>
      <c r="B511" s="142"/>
      <c r="C511" s="142"/>
      <c r="D511" s="166"/>
      <c r="E511" s="148"/>
      <c r="F511" s="143"/>
    </row>
    <row r="512" spans="1:6">
      <c r="A512" s="109"/>
      <c r="B512" s="142"/>
      <c r="C512" s="142"/>
      <c r="D512" s="166"/>
      <c r="F512" s="145"/>
    </row>
    <row r="513" spans="1:6" ht="15" customHeight="1">
      <c r="A513" s="109"/>
      <c r="B513" s="142"/>
      <c r="C513" s="142"/>
      <c r="D513" s="166"/>
      <c r="E513" s="148"/>
      <c r="F513" s="143"/>
    </row>
    <row r="514" spans="1:6">
      <c r="A514" s="109"/>
      <c r="B514" s="142"/>
      <c r="C514" s="142"/>
      <c r="D514" s="166"/>
      <c r="F514" s="145"/>
    </row>
    <row r="515" spans="1:6" ht="15" customHeight="1">
      <c r="A515" s="109"/>
      <c r="B515" s="142"/>
      <c r="C515" s="142"/>
      <c r="D515" s="166"/>
      <c r="E515" s="148"/>
      <c r="F515" s="143"/>
    </row>
    <row r="516" spans="1:6">
      <c r="A516" s="109"/>
      <c r="B516" s="142"/>
      <c r="C516" s="142"/>
      <c r="D516" s="166"/>
      <c r="F516" s="145"/>
    </row>
    <row r="517" spans="1:6" ht="15" customHeight="1">
      <c r="A517" s="109"/>
      <c r="B517" s="142"/>
      <c r="C517" s="142"/>
      <c r="D517" s="166"/>
      <c r="E517" s="148"/>
      <c r="F517" s="143"/>
    </row>
    <row r="518" spans="1:6">
      <c r="A518" s="109"/>
      <c r="B518" s="142"/>
      <c r="C518" s="142"/>
      <c r="D518" s="166"/>
      <c r="F518" s="145"/>
    </row>
    <row r="519" spans="1:6" ht="15" customHeight="1">
      <c r="A519" s="109"/>
      <c r="B519" s="142"/>
      <c r="C519" s="142"/>
      <c r="D519" s="166"/>
      <c r="E519" s="148"/>
      <c r="F519" s="143"/>
    </row>
    <row r="520" spans="1:6">
      <c r="A520" s="109"/>
      <c r="B520" s="142"/>
      <c r="C520" s="142"/>
      <c r="D520" s="166"/>
      <c r="F520" s="145"/>
    </row>
    <row r="521" spans="1:6" ht="15" customHeight="1">
      <c r="A521" s="109"/>
      <c r="B521" s="142"/>
      <c r="C521" s="142"/>
      <c r="D521" s="166"/>
      <c r="E521" s="148"/>
      <c r="F521" s="143"/>
    </row>
    <row r="522" spans="1:6">
      <c r="A522" s="109"/>
      <c r="B522" s="142"/>
      <c r="C522" s="142"/>
      <c r="D522" s="166"/>
      <c r="F522" s="145"/>
    </row>
    <row r="523" spans="1:6" ht="15" customHeight="1">
      <c r="A523" s="109"/>
      <c r="B523" s="142"/>
      <c r="C523" s="142"/>
      <c r="D523" s="166"/>
      <c r="E523" s="148"/>
      <c r="F523" s="143"/>
    </row>
    <row r="524" spans="1:6">
      <c r="A524" s="109"/>
      <c r="B524" s="142"/>
      <c r="C524" s="142"/>
      <c r="D524" s="166"/>
      <c r="F524" s="145"/>
    </row>
    <row r="525" spans="1:6" ht="15" customHeight="1">
      <c r="A525" s="109"/>
      <c r="B525" s="142"/>
      <c r="C525" s="142"/>
      <c r="D525" s="166"/>
      <c r="E525" s="148"/>
      <c r="F525" s="143"/>
    </row>
    <row r="526" spans="1:6">
      <c r="A526" s="109"/>
      <c r="B526" s="142"/>
      <c r="C526" s="142"/>
      <c r="D526" s="166"/>
      <c r="F526" s="145"/>
    </row>
    <row r="527" spans="1:6" ht="15" customHeight="1">
      <c r="A527" s="109"/>
      <c r="B527" s="142"/>
      <c r="C527" s="142"/>
      <c r="D527" s="166"/>
      <c r="E527" s="148"/>
      <c r="F527" s="143"/>
    </row>
    <row r="528" spans="1:6">
      <c r="A528" s="109"/>
      <c r="B528" s="142"/>
      <c r="C528" s="142"/>
      <c r="D528" s="166"/>
      <c r="F528" s="145"/>
    </row>
    <row r="529" spans="1:6" ht="15" customHeight="1">
      <c r="A529" s="109"/>
      <c r="B529" s="142"/>
      <c r="C529" s="142"/>
      <c r="D529" s="166"/>
      <c r="E529" s="148"/>
      <c r="F529" s="143"/>
    </row>
    <row r="530" spans="1:6">
      <c r="A530" s="109"/>
      <c r="B530" s="142"/>
      <c r="C530" s="142"/>
      <c r="D530" s="166"/>
      <c r="F530" s="145"/>
    </row>
    <row r="531" spans="1:6" ht="15" customHeight="1">
      <c r="A531" s="109"/>
      <c r="B531" s="142"/>
      <c r="C531" s="142"/>
      <c r="D531" s="166"/>
      <c r="E531" s="148"/>
      <c r="F531" s="143"/>
    </row>
    <row r="532" spans="1:6">
      <c r="A532" s="109"/>
      <c r="B532" s="142"/>
      <c r="C532" s="142"/>
      <c r="D532" s="166"/>
      <c r="F532" s="145"/>
    </row>
    <row r="533" spans="1:6" ht="15" customHeight="1">
      <c r="A533" s="109"/>
      <c r="B533" s="142"/>
      <c r="C533" s="142"/>
      <c r="D533" s="166"/>
      <c r="E533" s="148"/>
      <c r="F533" s="143"/>
    </row>
    <row r="534" spans="1:6">
      <c r="A534" s="109"/>
      <c r="B534" s="142"/>
      <c r="C534" s="142"/>
      <c r="D534" s="166"/>
      <c r="F534" s="145"/>
    </row>
    <row r="535" spans="1:6" ht="15" customHeight="1">
      <c r="A535" s="109"/>
      <c r="B535" s="142"/>
      <c r="C535" s="142"/>
      <c r="D535" s="166"/>
      <c r="E535" s="148"/>
      <c r="F535" s="143"/>
    </row>
    <row r="536" spans="1:6">
      <c r="A536" s="109"/>
      <c r="B536" s="142"/>
      <c r="C536" s="142"/>
      <c r="D536" s="166"/>
      <c r="F536" s="145"/>
    </row>
    <row r="537" spans="1:6" ht="15" customHeight="1">
      <c r="A537" s="109"/>
      <c r="B537" s="142"/>
      <c r="C537" s="142"/>
      <c r="D537" s="166"/>
      <c r="E537" s="148"/>
      <c r="F537" s="143"/>
    </row>
    <row r="538" spans="1:6">
      <c r="A538" s="109"/>
      <c r="B538" s="142"/>
      <c r="C538" s="142"/>
      <c r="D538" s="166"/>
      <c r="F538" s="145"/>
    </row>
    <row r="539" spans="1:6" ht="15" customHeight="1">
      <c r="A539" s="109"/>
      <c r="B539" s="142"/>
      <c r="C539" s="142"/>
      <c r="D539" s="166"/>
      <c r="E539" s="148"/>
      <c r="F539" s="143"/>
    </row>
    <row r="540" spans="1:6">
      <c r="A540" s="109"/>
      <c r="B540" s="142"/>
      <c r="C540" s="142"/>
      <c r="D540" s="166"/>
      <c r="F540" s="145"/>
    </row>
    <row r="541" spans="1:6" ht="15" customHeight="1">
      <c r="A541" s="109"/>
      <c r="B541" s="142"/>
      <c r="C541" s="142"/>
      <c r="D541" s="166"/>
      <c r="E541" s="148"/>
      <c r="F541" s="143"/>
    </row>
    <row r="542" spans="1:6">
      <c r="A542" s="109"/>
      <c r="B542" s="142"/>
      <c r="C542" s="142"/>
      <c r="D542" s="166"/>
      <c r="F542" s="145"/>
    </row>
    <row r="543" spans="1:6" ht="15" customHeight="1">
      <c r="A543" s="109"/>
      <c r="B543" s="142"/>
      <c r="C543" s="142"/>
      <c r="D543" s="166"/>
      <c r="E543" s="148"/>
      <c r="F543" s="143"/>
    </row>
    <row r="544" spans="1:6">
      <c r="A544" s="109"/>
      <c r="B544" s="142"/>
      <c r="C544" s="142"/>
      <c r="D544" s="166"/>
      <c r="F544" s="145"/>
    </row>
    <row r="545" spans="1:6" ht="15" customHeight="1">
      <c r="A545" s="109"/>
      <c r="B545" s="142"/>
      <c r="C545" s="142"/>
      <c r="D545" s="166"/>
      <c r="E545" s="148"/>
      <c r="F545" s="143"/>
    </row>
    <row r="546" spans="1:6">
      <c r="A546" s="109"/>
      <c r="B546" s="142"/>
      <c r="C546" s="142"/>
      <c r="D546" s="166"/>
      <c r="F546" s="145"/>
    </row>
    <row r="547" spans="1:6" ht="15" customHeight="1">
      <c r="A547" s="109"/>
      <c r="B547" s="142"/>
      <c r="C547" s="142"/>
      <c r="D547" s="166"/>
      <c r="E547" s="148"/>
      <c r="F547" s="143"/>
    </row>
    <row r="548" spans="1:6">
      <c r="A548" s="109"/>
      <c r="B548" s="142"/>
      <c r="C548" s="142"/>
      <c r="D548" s="166"/>
      <c r="F548" s="145"/>
    </row>
    <row r="549" spans="1:6" ht="15" customHeight="1">
      <c r="A549" s="109"/>
      <c r="B549" s="142"/>
      <c r="C549" s="142"/>
      <c r="D549" s="166"/>
      <c r="E549" s="148"/>
      <c r="F549" s="143"/>
    </row>
    <row r="550" spans="1:6">
      <c r="A550" s="109"/>
      <c r="B550" s="142"/>
      <c r="C550" s="142"/>
      <c r="D550" s="166"/>
      <c r="F550" s="145"/>
    </row>
    <row r="551" spans="1:6" ht="15" customHeight="1">
      <c r="A551" s="109"/>
      <c r="B551" s="142"/>
      <c r="C551" s="142"/>
      <c r="D551" s="166"/>
      <c r="E551" s="148"/>
      <c r="F551" s="143"/>
    </row>
    <row r="552" spans="1:6">
      <c r="A552" s="109"/>
      <c r="B552" s="142"/>
      <c r="C552" s="142"/>
      <c r="D552" s="166"/>
      <c r="F552" s="145"/>
    </row>
    <row r="553" spans="1:6" ht="15" customHeight="1">
      <c r="A553" s="109"/>
      <c r="B553" s="142"/>
      <c r="C553" s="142"/>
      <c r="D553" s="166"/>
      <c r="E553" s="148"/>
      <c r="F553" s="143"/>
    </row>
    <row r="554" spans="1:6">
      <c r="A554" s="109"/>
      <c r="B554" s="142"/>
      <c r="C554" s="142"/>
      <c r="D554" s="166"/>
      <c r="F554" s="145"/>
    </row>
    <row r="555" spans="1:6" ht="15" customHeight="1">
      <c r="A555" s="109"/>
      <c r="B555" s="142"/>
      <c r="C555" s="142"/>
      <c r="D555" s="166"/>
      <c r="E555" s="148"/>
      <c r="F555" s="143"/>
    </row>
    <row r="556" spans="1:6">
      <c r="A556" s="109"/>
      <c r="B556" s="142"/>
      <c r="C556" s="142"/>
      <c r="D556" s="166"/>
      <c r="F556" s="145"/>
    </row>
    <row r="557" spans="1:6" ht="15" customHeight="1">
      <c r="A557" s="109"/>
      <c r="B557" s="142"/>
      <c r="C557" s="142"/>
      <c r="D557" s="166"/>
      <c r="E557" s="148"/>
      <c r="F557" s="143"/>
    </row>
    <row r="558" spans="1:6">
      <c r="A558" s="109"/>
      <c r="B558" s="142"/>
      <c r="C558" s="142"/>
      <c r="D558" s="166"/>
      <c r="F558" s="145"/>
    </row>
    <row r="559" spans="1:6" ht="15" customHeight="1">
      <c r="A559" s="109"/>
      <c r="B559" s="142"/>
      <c r="C559" s="142"/>
      <c r="D559" s="166"/>
      <c r="E559" s="148"/>
      <c r="F559" s="143"/>
    </row>
    <row r="560" spans="1:6">
      <c r="A560" s="109"/>
      <c r="B560" s="142"/>
      <c r="C560" s="142"/>
      <c r="D560" s="166"/>
      <c r="F560" s="145"/>
    </row>
    <row r="561" spans="1:6" ht="15" customHeight="1">
      <c r="A561" s="109"/>
      <c r="B561" s="142"/>
      <c r="C561" s="142"/>
      <c r="D561" s="166"/>
      <c r="E561" s="148"/>
      <c r="F561" s="143"/>
    </row>
    <row r="562" spans="1:6">
      <c r="A562" s="109"/>
      <c r="B562" s="142"/>
      <c r="C562" s="142"/>
      <c r="D562" s="166"/>
      <c r="F562" s="145"/>
    </row>
    <row r="563" spans="1:6" ht="15" customHeight="1">
      <c r="A563" s="109"/>
      <c r="B563" s="142"/>
      <c r="C563" s="142"/>
      <c r="D563" s="166"/>
      <c r="E563" s="148"/>
      <c r="F563" s="143"/>
    </row>
    <row r="564" spans="1:6">
      <c r="A564" s="109"/>
      <c r="B564" s="142"/>
      <c r="C564" s="142"/>
      <c r="D564" s="166"/>
      <c r="F564" s="145"/>
    </row>
    <row r="565" spans="1:6" ht="15" customHeight="1">
      <c r="A565" s="109"/>
      <c r="B565" s="142"/>
      <c r="C565" s="142"/>
      <c r="D565" s="166"/>
      <c r="E565" s="148"/>
      <c r="F565" s="143"/>
    </row>
    <row r="566" spans="1:6">
      <c r="A566" s="109"/>
      <c r="B566" s="142"/>
      <c r="C566" s="142"/>
      <c r="D566" s="166"/>
      <c r="F566" s="145"/>
    </row>
    <row r="567" spans="1:6" ht="15" customHeight="1">
      <c r="A567" s="109"/>
      <c r="B567" s="142"/>
      <c r="C567" s="142"/>
      <c r="D567" s="166"/>
      <c r="E567" s="148"/>
      <c r="F567" s="143"/>
    </row>
    <row r="568" spans="1:6">
      <c r="A568" s="109"/>
      <c r="B568" s="142"/>
      <c r="C568" s="142"/>
      <c r="D568" s="166"/>
      <c r="F568" s="145"/>
    </row>
    <row r="569" spans="1:6" ht="15" customHeight="1">
      <c r="A569" s="109"/>
      <c r="B569" s="142"/>
      <c r="C569" s="142"/>
      <c r="D569" s="166"/>
      <c r="E569" s="148"/>
      <c r="F569" s="143"/>
    </row>
    <row r="570" spans="1:6">
      <c r="A570" s="109"/>
      <c r="B570" s="142"/>
      <c r="C570" s="142"/>
      <c r="D570" s="166"/>
      <c r="F570" s="145"/>
    </row>
    <row r="571" spans="1:6" ht="15" customHeight="1">
      <c r="A571" s="109"/>
      <c r="B571" s="142"/>
      <c r="C571" s="142"/>
      <c r="D571" s="166"/>
      <c r="E571" s="148"/>
      <c r="F571" s="143"/>
    </row>
    <row r="572" spans="1:6">
      <c r="A572" s="109"/>
      <c r="B572" s="142"/>
      <c r="C572" s="142"/>
      <c r="D572" s="166"/>
      <c r="F572" s="145"/>
    </row>
    <row r="573" spans="1:6" ht="15" customHeight="1">
      <c r="A573" s="109"/>
      <c r="B573" s="142"/>
      <c r="C573" s="142"/>
      <c r="D573" s="166"/>
      <c r="E573" s="148"/>
      <c r="F573" s="143"/>
    </row>
    <row r="574" spans="1:6">
      <c r="A574" s="109"/>
      <c r="B574" s="142"/>
      <c r="C574" s="142"/>
      <c r="D574" s="166"/>
      <c r="F574" s="145"/>
    </row>
    <row r="575" spans="1:6" ht="15" customHeight="1">
      <c r="A575" s="109"/>
      <c r="B575" s="142"/>
      <c r="C575" s="142"/>
      <c r="D575" s="166"/>
      <c r="E575" s="148"/>
      <c r="F575" s="143"/>
    </row>
    <row r="576" spans="1:6">
      <c r="A576" s="109"/>
      <c r="B576" s="142"/>
      <c r="C576" s="142"/>
      <c r="D576" s="166"/>
      <c r="F576" s="145"/>
    </row>
    <row r="577" spans="1:6" ht="15" customHeight="1">
      <c r="A577" s="109"/>
      <c r="B577" s="142"/>
      <c r="C577" s="142"/>
      <c r="D577" s="166"/>
      <c r="E577" s="148"/>
      <c r="F577" s="143"/>
    </row>
    <row r="578" spans="1:6">
      <c r="A578" s="109"/>
      <c r="B578" s="142"/>
      <c r="C578" s="142"/>
      <c r="D578" s="166"/>
      <c r="F578" s="145"/>
    </row>
    <row r="579" spans="1:6" ht="15" customHeight="1">
      <c r="A579" s="109"/>
      <c r="B579" s="142"/>
      <c r="C579" s="142"/>
      <c r="D579" s="166"/>
      <c r="E579" s="148"/>
      <c r="F579" s="143"/>
    </row>
    <row r="580" spans="1:6">
      <c r="A580" s="109"/>
      <c r="B580" s="142"/>
      <c r="C580" s="142"/>
      <c r="D580" s="166"/>
      <c r="F580" s="145"/>
    </row>
    <row r="581" spans="1:6" ht="15" customHeight="1">
      <c r="A581" s="109"/>
      <c r="B581" s="142"/>
      <c r="C581" s="142"/>
      <c r="D581" s="166"/>
      <c r="E581" s="148"/>
      <c r="F581" s="143"/>
    </row>
    <row r="582" spans="1:6">
      <c r="A582" s="109"/>
      <c r="B582" s="142"/>
      <c r="C582" s="142"/>
      <c r="D582" s="166"/>
      <c r="F582" s="145"/>
    </row>
    <row r="583" spans="1:6" ht="15" customHeight="1">
      <c r="A583" s="109"/>
      <c r="B583" s="142"/>
      <c r="C583" s="142"/>
      <c r="D583" s="166"/>
      <c r="E583" s="148"/>
      <c r="F583" s="143"/>
    </row>
    <row r="584" spans="1:6">
      <c r="A584" s="109"/>
      <c r="B584" s="142"/>
      <c r="C584" s="142"/>
      <c r="D584" s="166"/>
      <c r="F584" s="145"/>
    </row>
    <row r="585" spans="1:6" ht="15" customHeight="1">
      <c r="A585" s="109"/>
      <c r="B585" s="142"/>
      <c r="C585" s="142"/>
      <c r="D585" s="166"/>
      <c r="E585" s="148"/>
      <c r="F585" s="143"/>
    </row>
    <row r="586" spans="1:6">
      <c r="A586" s="109"/>
      <c r="B586" s="142"/>
      <c r="C586" s="142"/>
      <c r="D586" s="166"/>
      <c r="F586" s="145"/>
    </row>
    <row r="587" spans="1:6" ht="15" customHeight="1">
      <c r="A587" s="109"/>
      <c r="B587" s="142"/>
      <c r="C587" s="142"/>
      <c r="D587" s="166"/>
      <c r="E587" s="148"/>
      <c r="F587" s="143"/>
    </row>
    <row r="588" spans="1:6">
      <c r="A588" s="109"/>
      <c r="B588" s="142"/>
      <c r="C588" s="142"/>
      <c r="D588" s="166"/>
      <c r="F588" s="145"/>
    </row>
    <row r="589" spans="1:6" ht="15" customHeight="1">
      <c r="A589" s="109"/>
      <c r="B589" s="142"/>
      <c r="C589" s="142"/>
      <c r="D589" s="166"/>
      <c r="E589" s="148"/>
      <c r="F589" s="143"/>
    </row>
    <row r="590" spans="1:6">
      <c r="A590" s="109"/>
      <c r="B590" s="142"/>
      <c r="C590" s="142"/>
      <c r="D590" s="166"/>
      <c r="F590" s="145"/>
    </row>
    <row r="591" spans="1:6" ht="15" customHeight="1">
      <c r="A591" s="109"/>
      <c r="B591" s="142"/>
      <c r="C591" s="142"/>
      <c r="D591" s="166"/>
      <c r="E591" s="148"/>
      <c r="F591" s="143"/>
    </row>
    <row r="592" spans="1:6">
      <c r="A592" s="109"/>
      <c r="B592" s="142"/>
      <c r="C592" s="142"/>
      <c r="D592" s="166"/>
      <c r="F592" s="145"/>
    </row>
    <row r="593" spans="1:6" ht="15" customHeight="1">
      <c r="A593" s="109"/>
      <c r="B593" s="142"/>
      <c r="C593" s="142"/>
      <c r="D593" s="166"/>
      <c r="E593" s="148"/>
      <c r="F593" s="143"/>
    </row>
    <row r="594" spans="1:6">
      <c r="A594" s="109"/>
      <c r="B594" s="142"/>
      <c r="C594" s="142"/>
      <c r="D594" s="166"/>
      <c r="F594" s="145"/>
    </row>
    <row r="595" spans="1:6" ht="15" customHeight="1">
      <c r="A595" s="109"/>
      <c r="B595" s="142"/>
      <c r="C595" s="142"/>
      <c r="D595" s="166"/>
      <c r="E595" s="148"/>
      <c r="F595" s="143"/>
    </row>
    <row r="596" spans="1:6">
      <c r="A596" s="109"/>
      <c r="B596" s="142"/>
      <c r="C596" s="142"/>
      <c r="D596" s="166"/>
      <c r="F596" s="145"/>
    </row>
    <row r="597" spans="1:6" ht="15" customHeight="1">
      <c r="A597" s="109"/>
      <c r="B597" s="142"/>
      <c r="C597" s="142"/>
      <c r="D597" s="166"/>
      <c r="E597" s="148"/>
      <c r="F597" s="143"/>
    </row>
    <row r="598" spans="1:6">
      <c r="A598" s="109"/>
      <c r="B598" s="142"/>
      <c r="C598" s="142"/>
      <c r="D598" s="166"/>
      <c r="F598" s="145"/>
    </row>
    <row r="599" spans="1:6" ht="15" customHeight="1">
      <c r="A599" s="109"/>
      <c r="B599" s="142"/>
      <c r="C599" s="142"/>
      <c r="D599" s="166"/>
      <c r="E599" s="148"/>
      <c r="F599" s="143"/>
    </row>
    <row r="600" spans="1:6">
      <c r="A600" s="109"/>
      <c r="B600" s="142"/>
      <c r="C600" s="142"/>
      <c r="D600" s="166"/>
      <c r="F600" s="145"/>
    </row>
    <row r="601" spans="1:6" ht="15" customHeight="1">
      <c r="A601" s="109"/>
      <c r="B601" s="142"/>
      <c r="C601" s="142"/>
      <c r="D601" s="166"/>
      <c r="E601" s="148"/>
      <c r="F601" s="143"/>
    </row>
    <row r="602" spans="1:6">
      <c r="A602" s="109"/>
      <c r="B602" s="142"/>
      <c r="C602" s="142"/>
      <c r="D602" s="166"/>
      <c r="F602" s="145"/>
    </row>
    <row r="603" spans="1:6" ht="15" customHeight="1">
      <c r="A603" s="109"/>
      <c r="B603" s="142"/>
      <c r="C603" s="142"/>
      <c r="D603" s="166"/>
      <c r="E603" s="148"/>
      <c r="F603" s="143"/>
    </row>
    <row r="604" spans="1:6">
      <c r="A604" s="109"/>
      <c r="B604" s="142"/>
      <c r="C604" s="142"/>
      <c r="D604" s="166"/>
      <c r="F604" s="145"/>
    </row>
    <row r="605" spans="1:6" ht="15" customHeight="1">
      <c r="A605" s="109"/>
      <c r="B605" s="142"/>
      <c r="C605" s="142"/>
      <c r="D605" s="166"/>
      <c r="E605" s="148"/>
      <c r="F605" s="143"/>
    </row>
    <row r="606" spans="1:6">
      <c r="A606" s="109"/>
      <c r="B606" s="142"/>
      <c r="C606" s="142"/>
      <c r="D606" s="166"/>
      <c r="F606" s="145"/>
    </row>
    <row r="607" spans="1:6" ht="15" customHeight="1">
      <c r="A607" s="109"/>
      <c r="B607" s="142"/>
      <c r="C607" s="142"/>
      <c r="D607" s="166"/>
      <c r="E607" s="148"/>
      <c r="F607" s="143"/>
    </row>
    <row r="608" spans="1:6">
      <c r="A608" s="109"/>
      <c r="B608" s="142"/>
      <c r="C608" s="142"/>
      <c r="D608" s="166"/>
      <c r="F608" s="145"/>
    </row>
    <row r="609" spans="1:6" ht="15" customHeight="1">
      <c r="A609" s="109"/>
      <c r="B609" s="142"/>
      <c r="C609" s="142"/>
      <c r="D609" s="166"/>
      <c r="E609" s="148"/>
      <c r="F609" s="143"/>
    </row>
    <row r="610" spans="1:6">
      <c r="A610" s="109"/>
      <c r="B610" s="142"/>
      <c r="C610" s="142"/>
      <c r="D610" s="166"/>
      <c r="F610" s="145"/>
    </row>
    <row r="611" spans="1:6" ht="15" customHeight="1">
      <c r="A611" s="109"/>
      <c r="B611" s="142"/>
      <c r="C611" s="142"/>
      <c r="D611" s="166"/>
      <c r="E611" s="148"/>
      <c r="F611" s="143"/>
    </row>
    <row r="612" spans="1:6">
      <c r="A612" s="109"/>
      <c r="B612" s="142"/>
      <c r="C612" s="142"/>
      <c r="D612" s="166"/>
      <c r="F612" s="145"/>
    </row>
    <row r="613" spans="1:6" ht="15" customHeight="1">
      <c r="A613" s="109"/>
      <c r="B613" s="142"/>
      <c r="C613" s="142"/>
      <c r="D613" s="166"/>
      <c r="E613" s="148"/>
      <c r="F613" s="143"/>
    </row>
    <row r="614" spans="1:6">
      <c r="A614" s="109"/>
      <c r="B614" s="142"/>
      <c r="C614" s="142"/>
      <c r="D614" s="166"/>
      <c r="F614" s="145"/>
    </row>
    <row r="615" spans="1:6" ht="15" customHeight="1">
      <c r="A615" s="109"/>
      <c r="B615" s="142"/>
      <c r="C615" s="142"/>
      <c r="D615" s="166"/>
      <c r="E615" s="148"/>
      <c r="F615" s="143"/>
    </row>
    <row r="616" spans="1:6">
      <c r="A616" s="109"/>
      <c r="B616" s="142"/>
      <c r="C616" s="142"/>
      <c r="D616" s="166"/>
      <c r="F616" s="145"/>
    </row>
    <row r="617" spans="1:6" ht="15" customHeight="1">
      <c r="A617" s="109"/>
      <c r="B617" s="142"/>
      <c r="C617" s="142"/>
      <c r="D617" s="166"/>
      <c r="E617" s="148"/>
      <c r="F617" s="143"/>
    </row>
    <row r="618" spans="1:6">
      <c r="A618" s="109"/>
      <c r="B618" s="142"/>
      <c r="C618" s="142"/>
      <c r="D618" s="166"/>
      <c r="F618" s="145"/>
    </row>
    <row r="619" spans="1:6" ht="15" customHeight="1">
      <c r="A619" s="109"/>
      <c r="B619" s="142"/>
      <c r="C619" s="142"/>
      <c r="D619" s="166"/>
      <c r="E619" s="148"/>
      <c r="F619" s="143"/>
    </row>
    <row r="620" spans="1:6">
      <c r="A620" s="109"/>
      <c r="B620" s="142"/>
      <c r="C620" s="142"/>
      <c r="D620" s="166"/>
      <c r="F620" s="145"/>
    </row>
    <row r="621" spans="1:6" ht="15" customHeight="1">
      <c r="A621" s="109"/>
      <c r="B621" s="142"/>
      <c r="C621" s="142"/>
      <c r="D621" s="166"/>
      <c r="E621" s="148"/>
      <c r="F621" s="143"/>
    </row>
    <row r="622" spans="1:6">
      <c r="A622" s="109"/>
      <c r="B622" s="142"/>
      <c r="C622" s="142"/>
      <c r="D622" s="166"/>
      <c r="F622" s="145"/>
    </row>
    <row r="623" spans="1:6" ht="15" customHeight="1">
      <c r="A623" s="109"/>
      <c r="B623" s="142"/>
      <c r="C623" s="142"/>
      <c r="D623" s="166"/>
      <c r="E623" s="148"/>
      <c r="F623" s="143"/>
    </row>
    <row r="624" spans="1:6">
      <c r="A624" s="109"/>
      <c r="B624" s="142"/>
      <c r="C624" s="142"/>
      <c r="D624" s="166"/>
      <c r="F624" s="145"/>
    </row>
    <row r="625" spans="1:6" ht="15" customHeight="1">
      <c r="A625" s="109"/>
      <c r="B625" s="142"/>
      <c r="C625" s="142"/>
      <c r="D625" s="166"/>
      <c r="E625" s="148"/>
      <c r="F625" s="143"/>
    </row>
    <row r="626" spans="1:6">
      <c r="A626" s="109"/>
      <c r="B626" s="142"/>
      <c r="C626" s="142"/>
      <c r="D626" s="166"/>
      <c r="F626" s="145"/>
    </row>
    <row r="627" spans="1:6" ht="15" customHeight="1">
      <c r="A627" s="109"/>
      <c r="B627" s="142"/>
      <c r="C627" s="142"/>
      <c r="D627" s="166"/>
      <c r="E627" s="148"/>
      <c r="F627" s="143"/>
    </row>
    <row r="628" spans="1:6">
      <c r="A628" s="109"/>
      <c r="B628" s="142"/>
      <c r="C628" s="142"/>
      <c r="D628" s="166"/>
      <c r="F628" s="145"/>
    </row>
    <row r="629" spans="1:6" ht="15" customHeight="1">
      <c r="A629" s="109"/>
      <c r="B629" s="142"/>
      <c r="C629" s="142"/>
      <c r="D629" s="166"/>
      <c r="E629" s="148"/>
      <c r="F629" s="143"/>
    </row>
    <row r="630" spans="1:6">
      <c r="A630" s="109"/>
      <c r="B630" s="142"/>
      <c r="C630" s="142"/>
      <c r="D630" s="166"/>
      <c r="F630" s="145"/>
    </row>
    <row r="631" spans="1:6" ht="15" customHeight="1">
      <c r="A631" s="109"/>
      <c r="B631" s="142"/>
      <c r="C631" s="142"/>
      <c r="D631" s="166"/>
      <c r="E631" s="148"/>
      <c r="F631" s="143"/>
    </row>
    <row r="632" spans="1:6">
      <c r="A632" s="109"/>
      <c r="B632" s="142"/>
      <c r="C632" s="142"/>
      <c r="D632" s="166"/>
      <c r="F632" s="145"/>
    </row>
    <row r="633" spans="1:6" ht="15" customHeight="1">
      <c r="A633" s="109"/>
      <c r="B633" s="142"/>
      <c r="C633" s="142"/>
      <c r="D633" s="166"/>
      <c r="E633" s="148"/>
      <c r="F633" s="143"/>
    </row>
    <row r="634" spans="1:6">
      <c r="A634" s="109"/>
      <c r="B634" s="142"/>
      <c r="C634" s="142"/>
      <c r="D634" s="166"/>
      <c r="F634" s="145"/>
    </row>
    <row r="635" spans="1:6" ht="15" customHeight="1">
      <c r="A635" s="109"/>
      <c r="B635" s="142"/>
      <c r="C635" s="142"/>
      <c r="D635" s="166"/>
      <c r="E635" s="148"/>
      <c r="F635" s="143"/>
    </row>
    <row r="636" spans="1:6">
      <c r="A636" s="109"/>
      <c r="B636" s="142"/>
      <c r="C636" s="142"/>
      <c r="D636" s="166"/>
      <c r="F636" s="145"/>
    </row>
    <row r="638" spans="1:6" ht="15" customHeight="1">
      <c r="D638" s="77"/>
      <c r="F638" s="114"/>
    </row>
    <row r="639" spans="1:6">
      <c r="D639" s="77"/>
      <c r="F639" s="149"/>
    </row>
    <row r="640" spans="1:6" ht="15" customHeight="1">
      <c r="D640" s="77"/>
      <c r="F640" s="114"/>
    </row>
    <row r="641" spans="4:29">
      <c r="D641" s="77"/>
      <c r="F641" s="149"/>
    </row>
    <row r="642" spans="4:29" ht="15" customHeight="1">
      <c r="D642" s="77"/>
      <c r="F642" s="114"/>
      <c r="I642" s="150"/>
      <c r="J642" s="208"/>
      <c r="AC642" s="150"/>
    </row>
    <row r="643" spans="4:29">
      <c r="D643" s="77"/>
      <c r="F643" s="149"/>
    </row>
    <row r="644" spans="4:29" ht="15" customHeight="1">
      <c r="D644" s="77"/>
      <c r="F644" s="114"/>
      <c r="I644" s="150"/>
      <c r="J644" s="208"/>
      <c r="AC644" s="150"/>
    </row>
    <row r="645" spans="4:29">
      <c r="D645" s="77"/>
      <c r="F645" s="149"/>
    </row>
    <row r="646" spans="4:29" ht="15" customHeight="1">
      <c r="D646" s="77"/>
      <c r="F646" s="114"/>
    </row>
    <row r="647" spans="4:29">
      <c r="D647" s="77"/>
      <c r="F647" s="149"/>
    </row>
    <row r="648" spans="4:29" ht="15" customHeight="1">
      <c r="D648" s="77"/>
      <c r="F648" s="114"/>
    </row>
    <row r="649" spans="4:29">
      <c r="D649" s="77"/>
      <c r="F649" s="149"/>
    </row>
    <row r="650" spans="4:29" ht="15" customHeight="1">
      <c r="D650" s="77"/>
      <c r="F650" s="114"/>
    </row>
    <row r="651" spans="4:29">
      <c r="D651" s="77"/>
      <c r="F651" s="149"/>
    </row>
    <row r="652" spans="4:29" ht="15" customHeight="1">
      <c r="D652" s="77"/>
      <c r="F652" s="114"/>
    </row>
    <row r="653" spans="4:29">
      <c r="D653" s="77"/>
      <c r="F653" s="149"/>
    </row>
    <row r="654" spans="4:29" ht="15" customHeight="1">
      <c r="D654" s="77"/>
      <c r="F654" s="114"/>
    </row>
    <row r="655" spans="4:29">
      <c r="D655" s="77"/>
      <c r="F655" s="149"/>
    </row>
    <row r="656" spans="4:29">
      <c r="D656" s="77"/>
      <c r="F656" s="114"/>
      <c r="H656" s="149"/>
    </row>
    <row r="657" spans="4:6">
      <c r="D657" s="77"/>
      <c r="F657" s="149"/>
    </row>
  </sheetData>
  <mergeCells count="17">
    <mergeCell ref="A2:A4"/>
    <mergeCell ref="B2:B4"/>
    <mergeCell ref="C2:C4"/>
    <mergeCell ref="D2:D4"/>
    <mergeCell ref="E2:E4"/>
    <mergeCell ref="AC2:AE3"/>
    <mergeCell ref="F2:F4"/>
    <mergeCell ref="G2:G4"/>
    <mergeCell ref="H2:H4"/>
    <mergeCell ref="I2:I4"/>
    <mergeCell ref="J2:J4"/>
    <mergeCell ref="U2:AB2"/>
    <mergeCell ref="U3:V3"/>
    <mergeCell ref="W3:X3"/>
    <mergeCell ref="Y3:Z3"/>
    <mergeCell ref="AA3:AB3"/>
    <mergeCell ref="K2:T3"/>
  </mergeCells>
  <hyperlinks>
    <hyperlink ref="A345"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FFCC"/>
  </sheetPr>
  <dimension ref="A1:H60"/>
  <sheetViews>
    <sheetView workbookViewId="0">
      <pane ySplit="1" topLeftCell="A2" activePane="bottomLeft" state="frozen"/>
      <selection pane="bottomLeft" activeCell="B1" sqref="B1"/>
    </sheetView>
  </sheetViews>
  <sheetFormatPr defaultRowHeight="11.25"/>
  <cols>
    <col min="1" max="1" width="27.77734375" style="73" customWidth="1"/>
    <col min="2" max="2" width="9.33203125" style="73" customWidth="1"/>
    <col min="3" max="3" width="61.109375" style="73" customWidth="1"/>
    <col min="4" max="16384" width="8.88671875" style="73"/>
  </cols>
  <sheetData>
    <row r="1" spans="1:3" ht="12.75">
      <c r="A1" s="83" t="s">
        <v>727</v>
      </c>
      <c r="B1" s="84"/>
    </row>
    <row r="2" spans="1:3" ht="6" customHeight="1"/>
    <row r="3" spans="1:3">
      <c r="A3" s="186" t="s">
        <v>726</v>
      </c>
      <c r="B3" s="187"/>
      <c r="C3" s="187"/>
    </row>
    <row r="4" spans="1:3" ht="6" customHeight="1"/>
    <row r="5" spans="1:3">
      <c r="A5" s="188" t="s">
        <v>729</v>
      </c>
      <c r="B5" s="189" t="s">
        <v>368</v>
      </c>
      <c r="C5" s="189" t="s">
        <v>723</v>
      </c>
    </row>
    <row r="6" spans="1:3" ht="26.25" customHeight="1">
      <c r="A6" s="190" t="s">
        <v>327</v>
      </c>
      <c r="B6" s="190">
        <v>2010</v>
      </c>
      <c r="C6" s="191" t="s">
        <v>371</v>
      </c>
    </row>
    <row r="7" spans="1:3" ht="26.25" customHeight="1">
      <c r="A7" s="190" t="s">
        <v>724</v>
      </c>
      <c r="B7" s="192">
        <v>41334</v>
      </c>
      <c r="C7" s="191" t="s">
        <v>372</v>
      </c>
    </row>
    <row r="8" spans="1:3" ht="15" customHeight="1">
      <c r="A8" s="190" t="s">
        <v>725</v>
      </c>
      <c r="B8" s="190" t="s">
        <v>730</v>
      </c>
      <c r="C8" s="191" t="s">
        <v>370</v>
      </c>
    </row>
    <row r="9" spans="1:3" ht="24" customHeight="1">
      <c r="A9" s="190" t="s">
        <v>779</v>
      </c>
      <c r="B9" s="190" t="s">
        <v>731</v>
      </c>
      <c r="C9" s="191" t="s">
        <v>778</v>
      </c>
    </row>
    <row r="10" spans="1:3" ht="25.5" customHeight="1">
      <c r="A10" s="190" t="s">
        <v>785</v>
      </c>
      <c r="B10" s="190" t="s">
        <v>731</v>
      </c>
      <c r="C10" s="191" t="s">
        <v>778</v>
      </c>
    </row>
    <row r="11" spans="1:3" ht="16.5" customHeight="1">
      <c r="A11" s="190" t="s">
        <v>728</v>
      </c>
      <c r="B11" s="190" t="s">
        <v>730</v>
      </c>
      <c r="C11" s="191" t="s">
        <v>369</v>
      </c>
    </row>
    <row r="12" spans="1:3" ht="6.75" customHeight="1"/>
    <row r="13" spans="1:3">
      <c r="A13" s="186" t="s">
        <v>732</v>
      </c>
      <c r="B13" s="187"/>
      <c r="C13" s="187"/>
    </row>
    <row r="14" spans="1:3" ht="5.25" customHeight="1"/>
    <row r="15" spans="1:3" ht="36" customHeight="1">
      <c r="A15" s="281" t="s">
        <v>750</v>
      </c>
      <c r="B15" s="281"/>
      <c r="C15" s="281"/>
    </row>
    <row r="16" spans="1:3" ht="6" customHeight="1"/>
    <row r="17" spans="1:3">
      <c r="A17" s="186" t="s">
        <v>734</v>
      </c>
      <c r="B17" s="187"/>
      <c r="C17" s="187"/>
    </row>
    <row r="18" spans="1:3" ht="6" customHeight="1"/>
    <row r="19" spans="1:3" ht="10.5" customHeight="1">
      <c r="A19" s="282" t="s">
        <v>742</v>
      </c>
      <c r="B19" s="282"/>
      <c r="C19" s="282"/>
    </row>
    <row r="20" spans="1:3" ht="6" customHeight="1">
      <c r="A20" s="193"/>
      <c r="B20" s="193"/>
      <c r="C20" s="193"/>
    </row>
    <row r="21" spans="1:3" ht="33" customHeight="1">
      <c r="A21" s="282" t="s">
        <v>743</v>
      </c>
      <c r="B21" s="282"/>
      <c r="C21" s="282"/>
    </row>
    <row r="22" spans="1:3" ht="12" customHeight="1">
      <c r="A22" s="282" t="s">
        <v>744</v>
      </c>
      <c r="B22" s="282"/>
      <c r="C22" s="282"/>
    </row>
    <row r="23" spans="1:3" ht="11.25" customHeight="1">
      <c r="A23" s="282" t="s">
        <v>745</v>
      </c>
      <c r="B23" s="282"/>
      <c r="C23" s="282"/>
    </row>
    <row r="24" spans="1:3" ht="10.5" customHeight="1">
      <c r="A24" s="282" t="s">
        <v>746</v>
      </c>
      <c r="B24" s="282"/>
      <c r="C24" s="282"/>
    </row>
    <row r="25" spans="1:3" ht="12.75" customHeight="1">
      <c r="A25" s="282" t="s">
        <v>747</v>
      </c>
      <c r="B25" s="282"/>
      <c r="C25" s="282"/>
    </row>
    <row r="26" spans="1:3" ht="11.25" customHeight="1">
      <c r="A26" s="282" t="s">
        <v>748</v>
      </c>
      <c r="B26" s="282"/>
      <c r="C26" s="282"/>
    </row>
    <row r="27" spans="1:3" ht="12" customHeight="1">
      <c r="A27" s="282" t="s">
        <v>749</v>
      </c>
      <c r="B27" s="282"/>
      <c r="C27" s="282"/>
    </row>
    <row r="28" spans="1:3" ht="5.25" customHeight="1"/>
    <row r="29" spans="1:3" ht="12.75" customHeight="1">
      <c r="A29" s="282" t="s">
        <v>735</v>
      </c>
      <c r="B29" s="282"/>
      <c r="C29" s="282"/>
    </row>
    <row r="30" spans="1:3">
      <c r="A30" s="73" t="s">
        <v>736</v>
      </c>
    </row>
    <row r="31" spans="1:3">
      <c r="A31" s="73" t="s">
        <v>737</v>
      </c>
    </row>
    <row r="32" spans="1:3" ht="7.5" customHeight="1"/>
    <row r="33" spans="1:8" ht="12.75" customHeight="1">
      <c r="A33" s="210" t="s">
        <v>783</v>
      </c>
      <c r="B33" s="211"/>
      <c r="C33" s="211"/>
      <c r="D33" s="194"/>
      <c r="E33" s="194"/>
      <c r="F33" s="194"/>
      <c r="G33" s="194"/>
      <c r="H33" s="194"/>
    </row>
    <row r="35" spans="1:8">
      <c r="A35" s="84" t="s">
        <v>752</v>
      </c>
      <c r="B35" s="84" t="s">
        <v>753</v>
      </c>
      <c r="C35" s="84"/>
    </row>
    <row r="36" spans="1:8">
      <c r="A36" s="73" t="s">
        <v>346</v>
      </c>
      <c r="B36" s="73" t="s">
        <v>754</v>
      </c>
    </row>
    <row r="37" spans="1:8">
      <c r="A37" s="73" t="s">
        <v>771</v>
      </c>
      <c r="B37" s="73" t="s">
        <v>770</v>
      </c>
    </row>
    <row r="38" spans="1:8">
      <c r="A38" s="73" t="s">
        <v>772</v>
      </c>
      <c r="B38" s="73" t="s">
        <v>761</v>
      </c>
    </row>
    <row r="39" spans="1:8">
      <c r="A39" s="73" t="s">
        <v>348</v>
      </c>
      <c r="B39" s="73" t="s">
        <v>764</v>
      </c>
    </row>
    <row r="40" spans="1:8">
      <c r="A40" s="73" t="s">
        <v>350</v>
      </c>
      <c r="B40" s="73" t="s">
        <v>766</v>
      </c>
    </row>
    <row r="41" spans="1:8">
      <c r="B41" s="73" t="s">
        <v>767</v>
      </c>
    </row>
    <row r="42" spans="1:8">
      <c r="A42" s="73" t="s">
        <v>347</v>
      </c>
      <c r="B42" s="73" t="s">
        <v>755</v>
      </c>
    </row>
    <row r="43" spans="1:8">
      <c r="B43" s="73" t="s">
        <v>756</v>
      </c>
    </row>
    <row r="44" spans="1:8">
      <c r="B44" s="73" t="s">
        <v>757</v>
      </c>
    </row>
    <row r="45" spans="1:8">
      <c r="A45" s="73" t="s">
        <v>773</v>
      </c>
      <c r="B45" s="73" t="s">
        <v>758</v>
      </c>
    </row>
    <row r="46" spans="1:8">
      <c r="A46" s="73" t="s">
        <v>349</v>
      </c>
      <c r="B46" s="73" t="s">
        <v>765</v>
      </c>
    </row>
    <row r="47" spans="1:8">
      <c r="A47" s="73" t="s">
        <v>768</v>
      </c>
      <c r="B47" s="73" t="s">
        <v>759</v>
      </c>
    </row>
    <row r="48" spans="1:8">
      <c r="B48" s="73" t="s">
        <v>769</v>
      </c>
    </row>
    <row r="49" spans="1:8">
      <c r="B49" s="73" t="s">
        <v>760</v>
      </c>
    </row>
    <row r="50" spans="1:8">
      <c r="B50" s="73" t="s">
        <v>762</v>
      </c>
    </row>
    <row r="51" spans="1:8">
      <c r="B51" s="73" t="s">
        <v>774</v>
      </c>
    </row>
    <row r="52" spans="1:8">
      <c r="B52" s="73" t="s">
        <v>775</v>
      </c>
    </row>
    <row r="53" spans="1:8">
      <c r="B53" s="73" t="s">
        <v>776</v>
      </c>
    </row>
    <row r="54" spans="1:8">
      <c r="B54" s="73" t="s">
        <v>777</v>
      </c>
    </row>
    <row r="55" spans="1:8">
      <c r="B55" s="73" t="s">
        <v>763</v>
      </c>
    </row>
    <row r="56" spans="1:8" ht="9.75" customHeight="1"/>
    <row r="57" spans="1:8">
      <c r="A57" s="186" t="s">
        <v>784</v>
      </c>
      <c r="B57" s="187"/>
      <c r="C57" s="187"/>
    </row>
    <row r="58" spans="1:8" ht="7.5" customHeight="1"/>
    <row r="59" spans="1:8" ht="25.5" customHeight="1">
      <c r="A59" s="283" t="s">
        <v>373</v>
      </c>
      <c r="B59" s="283"/>
      <c r="C59" s="283"/>
      <c r="D59" s="194"/>
      <c r="E59" s="194"/>
      <c r="F59" s="194"/>
      <c r="G59" s="194"/>
      <c r="H59" s="194"/>
    </row>
    <row r="60" spans="1:8" ht="12.75" customHeight="1">
      <c r="A60" s="194"/>
      <c r="B60" s="194"/>
      <c r="C60" s="194"/>
      <c r="D60" s="194"/>
      <c r="E60" s="194"/>
      <c r="F60" s="194"/>
      <c r="G60" s="194"/>
      <c r="H60" s="194"/>
    </row>
  </sheetData>
  <mergeCells count="11">
    <mergeCell ref="A15:C15"/>
    <mergeCell ref="A19:C19"/>
    <mergeCell ref="A21:C21"/>
    <mergeCell ref="A29:C29"/>
    <mergeCell ref="A59:C59"/>
    <mergeCell ref="A22:C22"/>
    <mergeCell ref="A23:C23"/>
    <mergeCell ref="A24:C24"/>
    <mergeCell ref="A25:C25"/>
    <mergeCell ref="A26:C26"/>
    <mergeCell ref="A27:C27"/>
  </mergeCells>
  <pageMargins left="0.25" right="0.25"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Statistics</vt:lpstr>
      <vt:lpstr>Data - Rural</vt:lpstr>
      <vt:lpstr>Data - Urban</vt:lpstr>
      <vt:lpstr>Metadata</vt:lpstr>
      <vt:lpstr>Metadata!Print_Area</vt:lpstr>
      <vt:lpstr>Statistics!Print_Area</vt:lpstr>
    </vt:vector>
  </TitlesOfParts>
  <Company>Defra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Townley</dc:creator>
  <cp:lastModifiedBy>m309125</cp:lastModifiedBy>
  <dcterms:created xsi:type="dcterms:W3CDTF">2012-03-26T14:18:42Z</dcterms:created>
  <dcterms:modified xsi:type="dcterms:W3CDTF">2013-06-28T11:30:50Z</dcterms:modified>
</cp:coreProperties>
</file>