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2" windowWidth="20376" windowHeight="11736"/>
  </bookViews>
  <sheets>
    <sheet name="Price Duration Equivalent" sheetId="11" r:id="rId1"/>
    <sheet name="Background" sheetId="13" r:id="rId2"/>
  </sheets>
  <definedNames>
    <definedName name="_ftn1" localSheetId="1">Background!$A$28</definedName>
    <definedName name="_ftnref1" localSheetId="1">Background!$A$9</definedName>
  </definedNames>
  <calcPr calcId="145621"/>
</workbook>
</file>

<file path=xl/calcChain.xml><?xml version="1.0" encoding="utf-8"?>
<calcChain xmlns="http://schemas.openxmlformats.org/spreadsheetml/2006/main">
  <c r="Q61" i="11" l="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D68" i="11" s="1"/>
  <c r="C61" i="11"/>
  <c r="C68" i="11" s="1"/>
  <c r="B61" i="11"/>
  <c r="B68" i="11" s="1"/>
  <c r="C64" i="11" l="1"/>
  <c r="D64" i="11"/>
  <c r="J69" i="11"/>
  <c r="J71" i="11"/>
  <c r="J73" i="11"/>
  <c r="J75" i="11"/>
  <c r="J79" i="11"/>
  <c r="J80" i="11"/>
  <c r="J72" i="11"/>
  <c r="J70" i="11"/>
  <c r="J74" i="11"/>
  <c r="J77" i="11"/>
  <c r="J82" i="11"/>
  <c r="J83" i="11"/>
  <c r="J68" i="11"/>
  <c r="J76" i="11"/>
  <c r="J78" i="11"/>
  <c r="J81" i="11"/>
  <c r="N69" i="11"/>
  <c r="N71" i="11"/>
  <c r="N73" i="11"/>
  <c r="N75" i="11"/>
  <c r="N77" i="11"/>
  <c r="N82" i="11"/>
  <c r="N68" i="11"/>
  <c r="N72" i="11"/>
  <c r="N76" i="11"/>
  <c r="N80" i="11"/>
  <c r="N83" i="11"/>
  <c r="N78" i="11"/>
  <c r="N81" i="11"/>
  <c r="N70" i="11"/>
  <c r="N74" i="11"/>
  <c r="N79" i="11"/>
  <c r="G68" i="11"/>
  <c r="G70" i="11"/>
  <c r="G72" i="11"/>
  <c r="G74" i="11"/>
  <c r="G76" i="11"/>
  <c r="G78" i="11"/>
  <c r="G80" i="11"/>
  <c r="G82" i="11"/>
  <c r="G71" i="11"/>
  <c r="G75" i="11"/>
  <c r="G83" i="11"/>
  <c r="G73" i="11"/>
  <c r="G79" i="11"/>
  <c r="G81" i="11"/>
  <c r="G69" i="11"/>
  <c r="G77" i="11"/>
  <c r="O68" i="11"/>
  <c r="O70" i="11"/>
  <c r="O72" i="11"/>
  <c r="O74" i="11"/>
  <c r="O76" i="11"/>
  <c r="O78" i="11"/>
  <c r="O80" i="11"/>
  <c r="O82" i="11"/>
  <c r="O71" i="11"/>
  <c r="O75" i="11"/>
  <c r="O79" i="11"/>
  <c r="O69" i="11"/>
  <c r="O83" i="11"/>
  <c r="O77" i="11"/>
  <c r="O73" i="11"/>
  <c r="O81" i="11"/>
  <c r="D70" i="11"/>
  <c r="D72" i="11"/>
  <c r="D74" i="11"/>
  <c r="D76" i="11"/>
  <c r="D79" i="11"/>
  <c r="D82" i="11"/>
  <c r="D83" i="11"/>
  <c r="D71" i="11"/>
  <c r="D75" i="11"/>
  <c r="D69" i="11"/>
  <c r="D73" i="11"/>
  <c r="D77" i="11"/>
  <c r="D80" i="11"/>
  <c r="D78" i="11"/>
  <c r="D81" i="11"/>
  <c r="H68" i="11"/>
  <c r="H70" i="11"/>
  <c r="H72" i="11"/>
  <c r="H76" i="11"/>
  <c r="H74" i="11"/>
  <c r="H77" i="11"/>
  <c r="H80" i="11"/>
  <c r="H81" i="11"/>
  <c r="H73" i="11"/>
  <c r="H71" i="11"/>
  <c r="H75" i="11"/>
  <c r="H78" i="11"/>
  <c r="H83" i="11"/>
  <c r="H69" i="11"/>
  <c r="H82" i="11"/>
  <c r="H79" i="11"/>
  <c r="L68" i="11"/>
  <c r="L70" i="11"/>
  <c r="L72" i="11"/>
  <c r="L74" i="11"/>
  <c r="L76" i="11"/>
  <c r="L78" i="11"/>
  <c r="L83" i="11"/>
  <c r="L82" i="11"/>
  <c r="L77" i="11"/>
  <c r="L69" i="11"/>
  <c r="L73" i="11"/>
  <c r="L81" i="11"/>
  <c r="L79" i="11"/>
  <c r="L71" i="11"/>
  <c r="L75" i="11"/>
  <c r="L80" i="11"/>
  <c r="P68" i="11"/>
  <c r="P70" i="11"/>
  <c r="P72" i="11"/>
  <c r="P74" i="11"/>
  <c r="P76" i="11"/>
  <c r="P81" i="11"/>
  <c r="P78" i="11"/>
  <c r="P71" i="11"/>
  <c r="P75" i="11"/>
  <c r="P79" i="11"/>
  <c r="P82" i="11"/>
  <c r="P77" i="11"/>
  <c r="P80" i="11"/>
  <c r="P69" i="11"/>
  <c r="P73" i="11"/>
  <c r="P83" i="11"/>
  <c r="F69" i="11"/>
  <c r="F71" i="11"/>
  <c r="F73" i="11"/>
  <c r="F75" i="11"/>
  <c r="F78" i="11"/>
  <c r="F81" i="11"/>
  <c r="F70" i="11"/>
  <c r="F74" i="11"/>
  <c r="F68" i="11"/>
  <c r="F72" i="11"/>
  <c r="F76" i="11"/>
  <c r="F79" i="11"/>
  <c r="F77" i="11"/>
  <c r="F82" i="11"/>
  <c r="F80" i="11"/>
  <c r="F83" i="11"/>
  <c r="C72" i="11"/>
  <c r="C76" i="11"/>
  <c r="C80" i="11"/>
  <c r="C70" i="11"/>
  <c r="C75" i="11"/>
  <c r="C81" i="11"/>
  <c r="C73" i="11"/>
  <c r="C83" i="11"/>
  <c r="C71" i="11"/>
  <c r="C77" i="11"/>
  <c r="C82" i="11"/>
  <c r="C78" i="11"/>
  <c r="C79" i="11"/>
  <c r="C69" i="11"/>
  <c r="C74" i="11"/>
  <c r="K68" i="11"/>
  <c r="K70" i="11"/>
  <c r="K72" i="11"/>
  <c r="K74" i="11"/>
  <c r="K76" i="11"/>
  <c r="K78" i="11"/>
  <c r="K80" i="11"/>
  <c r="K82" i="11"/>
  <c r="K69" i="11"/>
  <c r="K73" i="11"/>
  <c r="K81" i="11"/>
  <c r="K71" i="11"/>
  <c r="K77" i="11"/>
  <c r="K79" i="11"/>
  <c r="K75" i="11"/>
  <c r="K83" i="11"/>
  <c r="E69" i="11"/>
  <c r="E71" i="11"/>
  <c r="E73" i="11"/>
  <c r="E75" i="11"/>
  <c r="E77" i="11"/>
  <c r="E79" i="11"/>
  <c r="E81" i="11"/>
  <c r="E83" i="11"/>
  <c r="E68" i="11"/>
  <c r="E72" i="11"/>
  <c r="E76" i="11"/>
  <c r="E74" i="11"/>
  <c r="E78" i="11"/>
  <c r="E82" i="11"/>
  <c r="E70" i="11"/>
  <c r="E80" i="11"/>
  <c r="I69" i="11"/>
  <c r="I71" i="11"/>
  <c r="I73" i="11"/>
  <c r="I75" i="11"/>
  <c r="I77" i="11"/>
  <c r="I79" i="11"/>
  <c r="I81" i="11"/>
  <c r="I83" i="11"/>
  <c r="I70" i="11"/>
  <c r="I74" i="11"/>
  <c r="I82" i="11"/>
  <c r="I72" i="11"/>
  <c r="I78" i="11"/>
  <c r="I80" i="11"/>
  <c r="I68" i="11"/>
  <c r="I76" i="11"/>
  <c r="M69" i="11"/>
  <c r="M71" i="11"/>
  <c r="M73" i="11"/>
  <c r="M75" i="11"/>
  <c r="M77" i="11"/>
  <c r="M79" i="11"/>
  <c r="M81" i="11"/>
  <c r="M83" i="11"/>
  <c r="M68" i="11"/>
  <c r="M72" i="11"/>
  <c r="M76" i="11"/>
  <c r="M80" i="11"/>
  <c r="M78" i="11"/>
  <c r="M70" i="11"/>
  <c r="M74" i="11"/>
  <c r="M82" i="11"/>
  <c r="Q69" i="11"/>
  <c r="Q71" i="11"/>
  <c r="Q73" i="11"/>
  <c r="Q75" i="11"/>
  <c r="Q77" i="11"/>
  <c r="Q79" i="11"/>
  <c r="Q81" i="11"/>
  <c r="Q83" i="11"/>
  <c r="Q70" i="11"/>
  <c r="Q74" i="11"/>
  <c r="Q78" i="11"/>
  <c r="Q76" i="11"/>
  <c r="Q68" i="11"/>
  <c r="Q72" i="11"/>
  <c r="Q82" i="11"/>
  <c r="Q80" i="11"/>
  <c r="E64" i="11"/>
  <c r="G64" i="11"/>
  <c r="I64" i="11"/>
  <c r="K64" i="11"/>
  <c r="M64" i="11"/>
  <c r="O64" i="11"/>
  <c r="Q64" i="11"/>
  <c r="B82" i="11"/>
  <c r="B80" i="11"/>
  <c r="B78" i="11"/>
  <c r="B76" i="11"/>
  <c r="B74" i="11"/>
  <c r="B72" i="11"/>
  <c r="B83" i="11"/>
  <c r="B81" i="11"/>
  <c r="B79" i="11"/>
  <c r="B77" i="11"/>
  <c r="B75" i="11"/>
  <c r="B73" i="11"/>
  <c r="B70" i="11"/>
  <c r="B71" i="11"/>
  <c r="B69" i="11"/>
  <c r="B64" i="11"/>
  <c r="F64" i="11"/>
  <c r="H64" i="11"/>
  <c r="J64" i="11"/>
  <c r="L64" i="11"/>
  <c r="N64" i="11"/>
  <c r="P64" i="11"/>
  <c r="C87" i="11" l="1"/>
  <c r="C97" i="11"/>
  <c r="C102" i="11"/>
  <c r="C101" i="11"/>
  <c r="C100" i="11"/>
  <c r="C99" i="11"/>
  <c r="C109" i="11" s="1"/>
  <c r="C98" i="11"/>
  <c r="C96" i="11"/>
  <c r="C108" i="11" s="1"/>
  <c r="C95" i="11"/>
  <c r="C94" i="11"/>
  <c r="C93" i="11"/>
  <c r="C107" i="11" s="1"/>
  <c r="C92" i="11"/>
  <c r="C91" i="11"/>
  <c r="C90" i="11"/>
  <c r="C106" i="11" s="1"/>
  <c r="C89" i="11"/>
  <c r="C88" i="11"/>
  <c r="B102" i="11"/>
  <c r="B101" i="11"/>
  <c r="B100" i="11"/>
  <c r="B99" i="11"/>
  <c r="B109" i="11" s="1"/>
  <c r="B98" i="11"/>
  <c r="B97" i="11"/>
  <c r="B96" i="11"/>
  <c r="B108" i="11" s="1"/>
  <c r="B95" i="11"/>
  <c r="B94" i="11"/>
  <c r="B93" i="11"/>
  <c r="B107" i="11" s="1"/>
  <c r="B92" i="11"/>
  <c r="B91" i="11"/>
  <c r="B90" i="11"/>
  <c r="B106" i="11" s="1"/>
  <c r="B89" i="11"/>
  <c r="B88" i="11"/>
  <c r="B87" i="11"/>
  <c r="B105" i="11" s="1"/>
  <c r="C105" i="11" l="1"/>
  <c r="D87" i="11"/>
  <c r="D105" i="11" s="1"/>
  <c r="D89" i="11"/>
  <c r="D91" i="11"/>
  <c r="D93" i="11"/>
  <c r="D107" i="11" s="1"/>
  <c r="D95" i="11"/>
  <c r="D97" i="11"/>
  <c r="D99" i="11"/>
  <c r="D109" i="11" s="1"/>
  <c r="D101" i="11"/>
  <c r="D88" i="11"/>
  <c r="D90" i="11"/>
  <c r="D106" i="11" s="1"/>
  <c r="D92" i="11"/>
  <c r="D94" i="11"/>
  <c r="D96" i="11"/>
  <c r="D108" i="11" s="1"/>
  <c r="D98" i="11"/>
  <c r="D100" i="11"/>
  <c r="D102" i="11"/>
  <c r="E88" i="11" l="1"/>
  <c r="E90" i="11"/>
  <c r="E106" i="11" s="1"/>
  <c r="E92" i="11"/>
  <c r="E94" i="11"/>
  <c r="E96" i="11"/>
  <c r="E108" i="11" s="1"/>
  <c r="E98" i="11"/>
  <c r="E100" i="11"/>
  <c r="E102" i="11"/>
  <c r="E87" i="11"/>
  <c r="E105" i="11" s="1"/>
  <c r="E89" i="11"/>
  <c r="E91" i="11"/>
  <c r="E93" i="11"/>
  <c r="E107" i="11" s="1"/>
  <c r="E95" i="11"/>
  <c r="E97" i="11"/>
  <c r="E99" i="11"/>
  <c r="E109" i="11" s="1"/>
  <c r="E101" i="11"/>
  <c r="F101" i="11" l="1"/>
  <c r="F97" i="11"/>
  <c r="F95" i="11"/>
  <c r="F93" i="11"/>
  <c r="F107" i="11" s="1"/>
  <c r="F87" i="11"/>
  <c r="F105" i="11" s="1"/>
  <c r="F102" i="11"/>
  <c r="F96" i="11"/>
  <c r="F108" i="11" s="1"/>
  <c r="F94" i="11"/>
  <c r="F88" i="11"/>
  <c r="G102" i="11"/>
  <c r="G100" i="11"/>
  <c r="G98" i="11"/>
  <c r="G96" i="11"/>
  <c r="G108" i="11" s="1"/>
  <c r="G94" i="11"/>
  <c r="G92" i="11"/>
  <c r="G90" i="11"/>
  <c r="G106" i="11" s="1"/>
  <c r="G88" i="11"/>
  <c r="F99" i="11"/>
  <c r="F109" i="11" s="1"/>
  <c r="F91" i="11"/>
  <c r="F89" i="11"/>
  <c r="F100" i="11"/>
  <c r="F98" i="11"/>
  <c r="F92" i="11"/>
  <c r="F90" i="11"/>
  <c r="F106" i="11" s="1"/>
  <c r="G101" i="11" l="1"/>
  <c r="G99" i="11"/>
  <c r="G109" i="11" s="1"/>
  <c r="G93" i="11"/>
  <c r="G107" i="11" s="1"/>
  <c r="G87" i="11"/>
  <c r="G105" i="11" s="1"/>
  <c r="H97" i="11"/>
  <c r="H89" i="11"/>
  <c r="G97" i="11"/>
  <c r="G95" i="11"/>
  <c r="G91" i="11"/>
  <c r="H91" i="11"/>
  <c r="G89" i="11"/>
  <c r="I102" i="11" l="1"/>
  <c r="I101" i="11"/>
  <c r="I100" i="11"/>
  <c r="I99" i="11"/>
  <c r="I109" i="11" s="1"/>
  <c r="I98" i="11"/>
  <c r="I96" i="11"/>
  <c r="I108" i="11" s="1"/>
  <c r="I95" i="11"/>
  <c r="I94" i="11"/>
  <c r="I93" i="11"/>
  <c r="I107" i="11" s="1"/>
  <c r="I92" i="11"/>
  <c r="I91" i="11"/>
  <c r="I90" i="11"/>
  <c r="I106" i="11" s="1"/>
  <c r="I89" i="11"/>
  <c r="I88" i="11"/>
  <c r="H90" i="11"/>
  <c r="H106" i="11" s="1"/>
  <c r="H92" i="11"/>
  <c r="H94" i="11"/>
  <c r="H96" i="11"/>
  <c r="H108" i="11" s="1"/>
  <c r="H98" i="11"/>
  <c r="H100" i="11"/>
  <c r="H102" i="11"/>
  <c r="H88" i="11"/>
  <c r="H93" i="11"/>
  <c r="H107" i="11" s="1"/>
  <c r="H101" i="11"/>
  <c r="H99" i="11"/>
  <c r="H109" i="11" s="1"/>
  <c r="H95" i="11"/>
  <c r="H87" i="11"/>
  <c r="H105" i="11" s="1"/>
  <c r="I87" i="11" l="1"/>
  <c r="I105" i="11" s="1"/>
  <c r="I97" i="11"/>
  <c r="J99" i="11"/>
  <c r="J109" i="11" s="1"/>
  <c r="J89" i="11"/>
  <c r="J88" i="11" l="1"/>
  <c r="J92" i="11"/>
  <c r="J94" i="11"/>
  <c r="J96" i="11"/>
  <c r="J108" i="11" s="1"/>
  <c r="J100" i="11"/>
  <c r="J102" i="11"/>
  <c r="J90" i="11"/>
  <c r="J106" i="11" s="1"/>
  <c r="J87" i="11"/>
  <c r="J105" i="11" s="1"/>
  <c r="J91" i="11"/>
  <c r="J93" i="11"/>
  <c r="J107" i="11" s="1"/>
  <c r="J95" i="11"/>
  <c r="J97" i="11"/>
  <c r="J101" i="11"/>
  <c r="J98" i="11"/>
  <c r="K96" i="11" l="1"/>
  <c r="K108" i="11" s="1"/>
  <c r="K102" i="11"/>
  <c r="K92" i="11"/>
  <c r="K98" i="11"/>
  <c r="K100" i="11"/>
  <c r="K94" i="11"/>
  <c r="K90" i="11"/>
  <c r="K106" i="11" s="1"/>
  <c r="K88" i="11"/>
  <c r="K87" i="11"/>
  <c r="K105" i="11" s="1"/>
  <c r="K89" i="11"/>
  <c r="K91" i="11"/>
  <c r="K93" i="11"/>
  <c r="K107" i="11" s="1"/>
  <c r="K95" i="11"/>
  <c r="K97" i="11"/>
  <c r="K99" i="11"/>
  <c r="K109" i="11" s="1"/>
  <c r="K101" i="11"/>
  <c r="L102" i="11"/>
  <c r="L101" i="11"/>
  <c r="L100" i="11"/>
  <c r="L99" i="11"/>
  <c r="L109" i="11" s="1"/>
  <c r="L98" i="11"/>
  <c r="L97" i="11"/>
  <c r="L96" i="11"/>
  <c r="L108" i="11" s="1"/>
  <c r="L95" i="11"/>
  <c r="L94" i="11"/>
  <c r="L93" i="11"/>
  <c r="L107" i="11" s="1"/>
  <c r="L92" i="11"/>
  <c r="L91" i="11"/>
  <c r="L90" i="11"/>
  <c r="L106" i="11" s="1"/>
  <c r="L89" i="11"/>
  <c r="L88" i="11"/>
  <c r="L87" i="11"/>
  <c r="L105" i="11" s="1"/>
  <c r="M102" i="11" l="1"/>
  <c r="M101" i="11"/>
  <c r="M100" i="11"/>
  <c r="M99" i="11"/>
  <c r="M109" i="11" s="1"/>
  <c r="M98" i="11"/>
  <c r="M97" i="11"/>
  <c r="M96" i="11"/>
  <c r="M108" i="11" s="1"/>
  <c r="M95" i="11"/>
  <c r="M94" i="11"/>
  <c r="M93" i="11"/>
  <c r="M107" i="11" s="1"/>
  <c r="M92" i="11"/>
  <c r="M91" i="11"/>
  <c r="M90" i="11"/>
  <c r="M106" i="11" s="1"/>
  <c r="M89" i="11"/>
  <c r="M88" i="11"/>
  <c r="M87" i="11"/>
  <c r="M105" i="11" s="1"/>
  <c r="N102" i="11" l="1"/>
  <c r="N101" i="11"/>
  <c r="N100" i="11"/>
  <c r="N99" i="11"/>
  <c r="N109" i="11" s="1"/>
  <c r="N98" i="11"/>
  <c r="N97" i="11"/>
  <c r="N96" i="11"/>
  <c r="N108" i="11" s="1"/>
  <c r="N95" i="11"/>
  <c r="N94" i="11"/>
  <c r="N93" i="11"/>
  <c r="N107" i="11" s="1"/>
  <c r="N92" i="11"/>
  <c r="N91" i="11"/>
  <c r="N90" i="11"/>
  <c r="N106" i="11" s="1"/>
  <c r="N89" i="11"/>
  <c r="N88" i="11"/>
  <c r="N87" i="11"/>
  <c r="N105" i="11" s="1"/>
  <c r="O102" i="11" l="1"/>
  <c r="O101" i="11"/>
  <c r="O100" i="11"/>
  <c r="O99" i="11"/>
  <c r="O109" i="11" s="1"/>
  <c r="O98" i="11"/>
  <c r="O97" i="11"/>
  <c r="O96" i="11"/>
  <c r="O108" i="11" s="1"/>
  <c r="O95" i="11"/>
  <c r="O94" i="11"/>
  <c r="O93" i="11"/>
  <c r="O107" i="11" s="1"/>
  <c r="O92" i="11"/>
  <c r="O91" i="11"/>
  <c r="O90" i="11"/>
  <c r="O106" i="11" s="1"/>
  <c r="O89" i="11"/>
  <c r="O88" i="11"/>
  <c r="O87" i="11"/>
  <c r="O105" i="11" s="1"/>
  <c r="P102" i="11" l="1"/>
  <c r="P101" i="11"/>
  <c r="P100" i="11"/>
  <c r="P99" i="11"/>
  <c r="P109" i="11" s="1"/>
  <c r="P98" i="11"/>
  <c r="P97" i="11"/>
  <c r="P96" i="11"/>
  <c r="P108" i="11" s="1"/>
  <c r="P95" i="11"/>
  <c r="P94" i="11"/>
  <c r="P93" i="11"/>
  <c r="P107" i="11" s="1"/>
  <c r="P92" i="11"/>
  <c r="P91" i="11"/>
  <c r="P90" i="11"/>
  <c r="P106" i="11" s="1"/>
  <c r="P89" i="11"/>
  <c r="P88" i="11"/>
  <c r="P87" i="11"/>
  <c r="P105" i="11" s="1"/>
  <c r="Q102" i="11" l="1"/>
  <c r="Q101" i="11"/>
  <c r="Q100" i="11"/>
  <c r="Q99" i="11"/>
  <c r="Q109" i="11" s="1"/>
  <c r="Q98" i="11"/>
  <c r="Q97" i="11"/>
  <c r="Q96" i="11"/>
  <c r="Q108" i="11" s="1"/>
  <c r="Q95" i="11"/>
  <c r="Q94" i="11"/>
  <c r="Q93" i="11"/>
  <c r="Q107" i="11" s="1"/>
  <c r="Q92" i="11"/>
  <c r="Q91" i="11"/>
  <c r="Q90" i="11"/>
  <c r="Q106" i="11" s="1"/>
  <c r="Q89" i="11"/>
  <c r="Q88" i="11"/>
  <c r="Q87" i="11"/>
  <c r="Q105" i="11" s="1"/>
</calcChain>
</file>

<file path=xl/comments1.xml><?xml version="1.0" encoding="utf-8"?>
<comments xmlns="http://schemas.openxmlformats.org/spreadsheetml/2006/main">
  <authors>
    <author>Jafri Wafa (Commercial)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 xml:space="preserve">Source:
</t>
        </r>
        <r>
          <rPr>
            <sz val="9"/>
            <color indexed="81"/>
            <rFont val="Tahoma"/>
            <family val="2"/>
          </rPr>
          <t xml:space="preserve">Updated Capacity Market Impact Assessment 
(https://www.gov.uk/government/uploads/system/uploads/attachment_data/file/354677/CM_-_revised_IA_and_front_page__September_2014__pdf_-_Adobe_Acrobat.pdf )
till 2030- Net Cone thereafter at £29/kW
</t>
        </r>
      </text>
    </comment>
  </commentList>
</comments>
</file>

<file path=xl/sharedStrings.xml><?xml version="1.0" encoding="utf-8"?>
<sst xmlns="http://schemas.openxmlformats.org/spreadsheetml/2006/main" count="19" uniqueCount="17">
  <si>
    <t>Model of Price Duration Curves</t>
  </si>
  <si>
    <t>Discount factor</t>
  </si>
  <si>
    <t>Present value of costs under 1 year contract</t>
  </si>
  <si>
    <t>PV of long term agreement by length</t>
  </si>
  <si>
    <t>Equivalent LT price to equate NPV with a 1 yr contract</t>
  </si>
  <si>
    <t>Delivery Year</t>
  </si>
  <si>
    <t>This takes clearing prices from the analysis for the update to the CM IA</t>
  </si>
  <si>
    <t>Possible Clearing Prices</t>
  </si>
  <si>
    <t>x</t>
  </si>
  <si>
    <t>PDE Calculation for 2019 Auction</t>
  </si>
  <si>
    <r>
      <t xml:space="preserve">Ex ante expectation of clearing price in T-4 auction </t>
    </r>
    <r>
      <rPr>
        <b/>
        <sz val="11"/>
        <color rgb="FFFF0000"/>
        <rFont val="Calibri"/>
        <family val="2"/>
        <scheme val="minor"/>
      </rPr>
      <t>(FCP)</t>
    </r>
  </si>
  <si>
    <r>
      <t xml:space="preserve">Tenor </t>
    </r>
    <r>
      <rPr>
        <b/>
        <sz val="11"/>
        <color rgb="FFFF0000"/>
        <rFont val="Calibri"/>
        <family val="2"/>
        <scheme val="minor"/>
      </rPr>
      <t>(y)</t>
    </r>
  </si>
  <si>
    <r>
      <t>Discount Rate</t>
    </r>
    <r>
      <rPr>
        <b/>
        <sz val="11"/>
        <color rgb="FFFF0000"/>
        <rFont val="Calibri"/>
        <family val="2"/>
        <scheme val="minor"/>
      </rPr>
      <t xml:space="preserve"> (DR)</t>
    </r>
  </si>
  <si>
    <t>Key</t>
  </si>
  <si>
    <t>Inputs</t>
  </si>
  <si>
    <t>Calculation</t>
  </si>
  <si>
    <t>Outputs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</si>
</sst>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5" borderId="4" applyNumberFormat="0" applyAlignment="0" applyProtection="0"/>
    <xf numFmtId="0" fontId="5" fillId="6" borderId="5" applyNumberFormat="0" applyAlignment="0" applyProtection="0"/>
    <xf numFmtId="0" fontId="6" fillId="6" borderId="4" applyNumberFormat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wrapText="1"/>
    </xf>
    <xf numFmtId="2" fontId="0" fillId="0" borderId="1" xfId="0" applyNumberFormat="1" applyFill="1" applyBorder="1"/>
    <xf numFmtId="0" fontId="0" fillId="0" borderId="0" xfId="0" applyFill="1"/>
    <xf numFmtId="0" fontId="0" fillId="0" borderId="2" xfId="0" applyBorder="1"/>
    <xf numFmtId="0" fontId="0" fillId="0" borderId="3" xfId="0" applyFill="1" applyBorder="1"/>
    <xf numFmtId="2" fontId="0" fillId="0" borderId="3" xfId="0" applyNumberFormat="1" applyFill="1" applyBorder="1"/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6" fillId="6" borderId="4" xfId="3"/>
    <xf numFmtId="2" fontId="5" fillId="6" borderId="5" xfId="2" applyNumberFormat="1"/>
    <xf numFmtId="0" fontId="4" fillId="5" borderId="4" xfId="1"/>
    <xf numFmtId="10" fontId="4" fillId="5" borderId="4" xfId="1" applyNumberFormat="1"/>
    <xf numFmtId="1" fontId="4" fillId="5" borderId="4" xfId="1" applyNumberFormat="1"/>
    <xf numFmtId="1" fontId="7" fillId="0" borderId="0" xfId="0" applyNumberFormat="1" applyFont="1" applyFill="1" applyAlignment="1">
      <alignment horizontal="center" vertical="center"/>
    </xf>
    <xf numFmtId="0" fontId="5" fillId="6" borderId="5" xfId="2"/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Price Duration Curves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'Price Duration Equivalent'!$B$63:$Q$63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'Price Duration Equivalent'!$B$105:$Q$105</c:f>
              <c:numCache>
                <c:formatCode>0.00</c:formatCode>
                <c:ptCount val="16"/>
                <c:pt idx="0">
                  <c:v>75</c:v>
                </c:pt>
                <c:pt idx="1">
                  <c:v>52.886977886977888</c:v>
                </c:pt>
                <c:pt idx="2">
                  <c:v>41.655667248830973</c:v>
                </c:pt>
                <c:pt idx="3">
                  <c:v>40.076602609946399</c:v>
                </c:pt>
                <c:pt idx="4">
                  <c:v>38.011022545317005</c:v>
                </c:pt>
                <c:pt idx="5">
                  <c:v>37.856671544403213</c:v>
                </c:pt>
                <c:pt idx="6">
                  <c:v>37.618006640606175</c:v>
                </c:pt>
                <c:pt idx="7">
                  <c:v>37.107824753212967</c:v>
                </c:pt>
                <c:pt idx="8">
                  <c:v>36.904533476216017</c:v>
                </c:pt>
                <c:pt idx="9">
                  <c:v>36.827429805421517</c:v>
                </c:pt>
                <c:pt idx="10">
                  <c:v>36.612285113325399</c:v>
                </c:pt>
                <c:pt idx="11">
                  <c:v>36.296417613634482</c:v>
                </c:pt>
                <c:pt idx="12">
                  <c:v>35.843590461963949</c:v>
                </c:pt>
                <c:pt idx="13">
                  <c:v>35.456443562369479</c:v>
                </c:pt>
                <c:pt idx="14">
                  <c:v>35.1218379268918</c:v>
                </c:pt>
                <c:pt idx="15">
                  <c:v>34.829919122153662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'Price Duration Equivalent'!$B$63:$Q$63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'Price Duration Equivalent'!$B$106:$Q$106</c:f>
              <c:numCache>
                <c:formatCode>0.00</c:formatCode>
                <c:ptCount val="16"/>
                <c:pt idx="0">
                  <c:v>60</c:v>
                </c:pt>
                <c:pt idx="1">
                  <c:v>45.257985257985254</c:v>
                </c:pt>
                <c:pt idx="2">
                  <c:v>36.48270811032684</c:v>
                </c:pt>
                <c:pt idx="3">
                  <c:v>36.130933921613348</c:v>
                </c:pt>
                <c:pt idx="4">
                  <c:v>34.801147572011217</c:v>
                </c:pt>
                <c:pt idx="5">
                  <c:v>35.136842433311649</c:v>
                </c:pt>
                <c:pt idx="6">
                  <c:v>35.247796585776769</c:v>
                </c:pt>
                <c:pt idx="7">
                  <c:v>34.999467556856821</c:v>
                </c:pt>
                <c:pt idx="8">
                  <c:v>34.999518908870954</c:v>
                </c:pt>
                <c:pt idx="9">
                  <c:v>35.08480128560425</c:v>
                </c:pt>
                <c:pt idx="10">
                  <c:v>35.002256623264877</c:v>
                </c:pt>
                <c:pt idx="11">
                  <c:v>34.796650233000456</c:v>
                </c:pt>
                <c:pt idx="12">
                  <c:v>34.436901003551888</c:v>
                </c:pt>
                <c:pt idx="13">
                  <c:v>34.129331551723077</c:v>
                </c:pt>
                <c:pt idx="14">
                  <c:v>33.863503588253643</c:v>
                </c:pt>
                <c:pt idx="15">
                  <c:v>33.631588243339657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'Price Duration Equivalent'!$B$63:$Q$63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'Price Duration Equivalent'!$B$107:$Q$107</c:f>
              <c:numCache>
                <c:formatCode>0.00</c:formatCode>
                <c:ptCount val="16"/>
                <c:pt idx="0">
                  <c:v>45</c:v>
                </c:pt>
                <c:pt idx="1">
                  <c:v>37.628992628992627</c:v>
                </c:pt>
                <c:pt idx="2">
                  <c:v>31.309748971822707</c:v>
                </c:pt>
                <c:pt idx="3">
                  <c:v>32.185265233280298</c:v>
                </c:pt>
                <c:pt idx="4">
                  <c:v>31.59127259870543</c:v>
                </c:pt>
                <c:pt idx="5">
                  <c:v>32.417013322220093</c:v>
                </c:pt>
                <c:pt idx="6">
                  <c:v>32.877586530947362</c:v>
                </c:pt>
                <c:pt idx="7">
                  <c:v>32.891110360500683</c:v>
                </c:pt>
                <c:pt idx="8">
                  <c:v>33.094504341525884</c:v>
                </c:pt>
                <c:pt idx="9">
                  <c:v>33.342172765786984</c:v>
                </c:pt>
                <c:pt idx="10">
                  <c:v>33.392228133204355</c:v>
                </c:pt>
                <c:pt idx="11">
                  <c:v>33.29688285236643</c:v>
                </c:pt>
                <c:pt idx="12">
                  <c:v>33.030211545139835</c:v>
                </c:pt>
                <c:pt idx="13">
                  <c:v>32.802219541076674</c:v>
                </c:pt>
                <c:pt idx="14">
                  <c:v>32.605169249615486</c:v>
                </c:pt>
                <c:pt idx="15">
                  <c:v>32.433257364525652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numRef>
              <c:f>'Price Duration Equivalent'!$B$63:$Q$63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'Price Duration Equivalent'!$B$108:$Q$108</c:f>
              <c:numCache>
                <c:formatCode>0.00</c:formatCode>
                <c:ptCount val="16"/>
                <c:pt idx="0">
                  <c:v>30</c:v>
                </c:pt>
                <c:pt idx="1">
                  <c:v>30</c:v>
                </c:pt>
                <c:pt idx="2">
                  <c:v>26.136789833318577</c:v>
                </c:pt>
                <c:pt idx="3">
                  <c:v>28.239596544947243</c:v>
                </c:pt>
                <c:pt idx="4">
                  <c:v>28.381397625399643</c:v>
                </c:pt>
                <c:pt idx="5">
                  <c:v>29.697184211128533</c:v>
                </c:pt>
                <c:pt idx="6">
                  <c:v>30.507376476117958</c:v>
                </c:pt>
                <c:pt idx="7">
                  <c:v>30.782753164144541</c:v>
                </c:pt>
                <c:pt idx="8">
                  <c:v>31.189489774180821</c:v>
                </c:pt>
                <c:pt idx="9">
                  <c:v>31.599544245969714</c:v>
                </c:pt>
                <c:pt idx="10">
                  <c:v>31.78219964314383</c:v>
                </c:pt>
                <c:pt idx="11">
                  <c:v>31.797115471732393</c:v>
                </c:pt>
                <c:pt idx="12">
                  <c:v>31.623522086727775</c:v>
                </c:pt>
                <c:pt idx="13">
                  <c:v>31.475107530430265</c:v>
                </c:pt>
                <c:pt idx="14">
                  <c:v>31.346834910977325</c:v>
                </c:pt>
                <c:pt idx="15">
                  <c:v>31.234926485711636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numRef>
              <c:f>'Price Duration Equivalent'!$B$63:$Q$63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'Price Duration Equivalent'!$B$109:$Q$109</c:f>
              <c:numCache>
                <c:formatCode>0.00</c:formatCode>
                <c:ptCount val="16"/>
                <c:pt idx="0">
                  <c:v>15</c:v>
                </c:pt>
                <c:pt idx="1">
                  <c:v>22.371007371007369</c:v>
                </c:pt>
                <c:pt idx="2">
                  <c:v>20.963830694814444</c:v>
                </c:pt>
                <c:pt idx="3">
                  <c:v>24.293927856614189</c:v>
                </c:pt>
                <c:pt idx="4">
                  <c:v>25.171522652093856</c:v>
                </c:pt>
                <c:pt idx="5">
                  <c:v>26.977355100036974</c:v>
                </c:pt>
                <c:pt idx="6">
                  <c:v>28.137166421288555</c:v>
                </c:pt>
                <c:pt idx="7">
                  <c:v>28.674395967788399</c:v>
                </c:pt>
                <c:pt idx="8">
                  <c:v>29.284475206835754</c:v>
                </c:pt>
                <c:pt idx="9">
                  <c:v>29.856915726152451</c:v>
                </c:pt>
                <c:pt idx="10">
                  <c:v>30.172171153083308</c:v>
                </c:pt>
                <c:pt idx="11">
                  <c:v>30.297348091098367</c:v>
                </c:pt>
                <c:pt idx="12">
                  <c:v>30.216832628315718</c:v>
                </c:pt>
                <c:pt idx="13">
                  <c:v>30.147995519783862</c:v>
                </c:pt>
                <c:pt idx="14">
                  <c:v>30.088500572339168</c:v>
                </c:pt>
                <c:pt idx="15">
                  <c:v>30.036595606897627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56736"/>
        <c:axId val="40758656"/>
      </c:lineChart>
      <c:catAx>
        <c:axId val="407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Contract Length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758656"/>
        <c:crosses val="autoZero"/>
        <c:auto val="1"/>
        <c:lblAlgn val="ctr"/>
        <c:lblOffset val="100"/>
        <c:noMultiLvlLbl val="0"/>
      </c:catAx>
      <c:valAx>
        <c:axId val="4075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Capacity Price £/kW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407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 Ante Expectation of Clearing Prices in Scenario 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'Price Duration Equivalent'!$C$20</c:f>
              <c:strCache>
                <c:ptCount val="1"/>
                <c:pt idx="0">
                  <c:v>x</c:v>
                </c:pt>
              </c:strCache>
            </c:strRef>
          </c:tx>
          <c:cat>
            <c:numRef>
              <c:f>'Price Duration Equivalent'!$D$18:$R$18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'Price Duration Equivalent'!$D$20:$R$20</c:f>
              <c:numCache>
                <c:formatCode>0</c:formatCode>
                <c:ptCount val="15"/>
                <c:pt idx="0">
                  <c:v>30</c:v>
                </c:pt>
                <c:pt idx="1">
                  <c:v>18</c:v>
                </c:pt>
                <c:pt idx="2">
                  <c:v>35</c:v>
                </c:pt>
                <c:pt idx="3">
                  <c:v>29</c:v>
                </c:pt>
                <c:pt idx="4">
                  <c:v>37</c:v>
                </c:pt>
                <c:pt idx="5">
                  <c:v>36</c:v>
                </c:pt>
                <c:pt idx="6">
                  <c:v>33</c:v>
                </c:pt>
                <c:pt idx="7">
                  <c:v>35</c:v>
                </c:pt>
                <c:pt idx="8">
                  <c:v>36</c:v>
                </c:pt>
                <c:pt idx="9">
                  <c:v>34</c:v>
                </c:pt>
                <c:pt idx="10">
                  <c:v>32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4880"/>
        <c:axId val="57836672"/>
      </c:lineChart>
      <c:catAx>
        <c:axId val="578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57836672"/>
        <c:crosses val="autoZero"/>
        <c:auto val="1"/>
        <c:lblAlgn val="ctr"/>
        <c:lblOffset val="100"/>
        <c:noMultiLvlLbl val="0"/>
      </c:catAx>
      <c:valAx>
        <c:axId val="57836672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GB" sz="1800"/>
                  <a:t>£/kW</a:t>
                </a:r>
                <a:r>
                  <a:rPr lang="en-GB" sz="1800" baseline="0"/>
                  <a:t> in T-4 Auction</a:t>
                </a:r>
                <a:endParaRPr lang="en-GB" sz="1800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5783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22</xdr:row>
      <xdr:rowOff>23130</xdr:rowOff>
    </xdr:from>
    <xdr:to>
      <xdr:col>12</xdr:col>
      <xdr:colOff>367392</xdr:colOff>
      <xdr:row>55</xdr:row>
      <xdr:rowOff>159201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27</xdr:col>
      <xdr:colOff>437698</xdr:colOff>
      <xdr:row>55</xdr:row>
      <xdr:rowOff>163286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32656</xdr:colOff>
      <xdr:row>63</xdr:row>
      <xdr:rowOff>38099</xdr:rowOff>
    </xdr:from>
    <xdr:ext cx="1164773" cy="551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2656" y="11381013"/>
              <a:ext cx="1164773" cy="551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undOvr"/>
                        <m:ctrlP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𝒊</m:t>
                        </m:r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</m:t>
                        </m:r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</m:t>
                        </m:r>
                      </m:sub>
                      <m:sup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𝒚</m:t>
                        </m:r>
                      </m:sup>
                      <m:e>
                        <m:f>
                          <m:fPr>
                            <m:ctrlP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𝑫𝑹</m:t>
                                </m:r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</m:sup>
                            </m:sSup>
                          </m:den>
                        </m:f>
                      </m:e>
                    </m:nary>
                  </m:oMath>
                </m:oMathPara>
              </a14:m>
              <a:endParaRPr lang="en-GB" sz="11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2656" y="11381013"/>
              <a:ext cx="1164773" cy="551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 b="1" i="0">
                  <a:solidFill>
                    <a:schemeClr val="accent2"/>
                  </a:solidFill>
                  <a:effectLst/>
                  <a:latin typeface="+mn-lt"/>
                  <a:ea typeface="+mn-ea"/>
                  <a:cs typeface="+mn-cs"/>
                </a:rPr>
                <a:t>∑1_(𝒊=𝟏)^𝒚▒𝟏/〖(𝟏+𝑫𝑹)〗^(𝒊−𝟏) 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0</xdr:col>
      <xdr:colOff>21771</xdr:colOff>
      <xdr:row>60</xdr:row>
      <xdr:rowOff>38098</xdr:rowOff>
    </xdr:from>
    <xdr:ext cx="914400" cy="264560"/>
    <xdr:sp macro="" textlink="">
      <xdr:nvSpPr>
        <xdr:cNvPr id="7" name="TextBox 6"/>
        <xdr:cNvSpPr txBox="1"/>
      </xdr:nvSpPr>
      <xdr:spPr>
        <a:xfrm>
          <a:off x="21771" y="103686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957942" cy="4432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0" y="10330543"/>
              <a:ext cx="957942" cy="443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100" b="1" i="1">
                            <a:solidFill>
                              <a:schemeClr val="accent2"/>
                            </a:solidFill>
                            <a:latin typeface="Cambria Math"/>
                          </a:rPr>
                        </m:ctrlPr>
                      </m:fPr>
                      <m:num>
                        <m:r>
                          <a:rPr lang="en-GB" sz="1100" b="1" i="1">
                            <a:solidFill>
                              <a:schemeClr val="accent2"/>
                            </a:solidFill>
                            <a:latin typeface="Cambria Math"/>
                          </a:rPr>
                          <m:t>𝟏</m:t>
                        </m:r>
                      </m:num>
                      <m:den>
                        <m:sSup>
                          <m:sSupPr>
                            <m:ctrlP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(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𝟏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+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𝑫𝑹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)</m:t>
                            </m:r>
                          </m:e>
                          <m:sup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(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𝒊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−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𝟏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)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 b="1">
                <a:solidFill>
                  <a:schemeClr val="accent2"/>
                </a:solidFill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0" y="10330543"/>
              <a:ext cx="957942" cy="443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 b="1" i="0">
                  <a:solidFill>
                    <a:schemeClr val="accent2"/>
                  </a:solidFill>
                  <a:latin typeface="Cambria Math"/>
                </a:rPr>
                <a:t>𝟏/〖(𝟏+𝑫𝑹)〗^((𝒊−𝟏)) </a:t>
              </a:r>
              <a:endParaRPr lang="en-GB" sz="1100" b="1">
                <a:solidFill>
                  <a:schemeClr val="accent2"/>
                </a:solidFill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66</xdr:row>
      <xdr:rowOff>0</xdr:rowOff>
    </xdr:from>
    <xdr:ext cx="957942" cy="457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0" y="12311743"/>
              <a:ext cx="957942" cy="457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100" b="1" i="1">
                            <a:solidFill>
                              <a:schemeClr val="accent2"/>
                            </a:solidFill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𝑭𝑪𝑷</m:t>
                            </m:r>
                          </m:e>
                          <m:sub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𝒊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(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𝟏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+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𝑫𝑹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)</m:t>
                            </m:r>
                          </m:e>
                          <m:sup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(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𝒊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−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𝟏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latin typeface="Cambria Math"/>
                              </a:rPr>
                              <m:t>)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 b="1">
                <a:solidFill>
                  <a:schemeClr val="accent2"/>
                </a:solidFill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0" y="12311743"/>
              <a:ext cx="957942" cy="457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 b="1" i="0">
                  <a:solidFill>
                    <a:schemeClr val="accent2"/>
                  </a:solidFill>
                  <a:latin typeface="Cambria Math"/>
                </a:rPr>
                <a:t>〖𝑭𝑪𝑷〗_𝒊/〖(𝟏+𝑫𝑹)〗^((𝒊−𝟏)) </a:t>
              </a:r>
              <a:endParaRPr lang="en-GB" sz="1100" b="1">
                <a:solidFill>
                  <a:schemeClr val="accent2"/>
                </a:solidFill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84</xdr:row>
      <xdr:rowOff>179615</xdr:rowOff>
    </xdr:from>
    <xdr:ext cx="3037114" cy="9705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0" y="16355786"/>
              <a:ext cx="3037114" cy="970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𝑷𝑫𝑬</m:t>
                        </m:r>
                      </m:e>
                      <m:sub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𝒚</m:t>
                        </m:r>
                      </m:sub>
                    </m:sSub>
                    <m:r>
                      <a:rPr lang="en-GB" sz="1100" b="1" i="1">
                        <a:solidFill>
                          <a:schemeClr val="accent2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𝑳𝑻𝑨</m:t>
                        </m:r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𝑷𝒓𝒊𝒄𝒆</m:t>
                        </m:r>
                      </m:e>
                      <m:sub>
                        <m: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𝒚</m:t>
                        </m:r>
                      </m:sub>
                    </m:sSub>
                    <m:r>
                      <a:rPr lang="en-GB" sz="1100" b="1" i="1">
                        <a:solidFill>
                          <a:schemeClr val="accent2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GB" sz="1100" b="1" i="1">
                            <a:solidFill>
                              <a:schemeClr val="accent2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undOvr"/>
                            <m:ctrlP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sub>
                          <m:sup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𝒚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𝑭𝑪𝑷</m:t>
                                    </m:r>
                                  </m:e>
                                  <m:sub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𝒊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𝑫𝑹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𝒊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limLoc m:val="undOvr"/>
                            <m:ctrlP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</m:t>
                            </m:r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sub>
                          <m:sup>
                            <m:r>
                              <a:rPr lang="en-GB" sz="1100" b="1" i="1">
                                <a:solidFill>
                                  <a:schemeClr val="accent2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𝒚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b="1" i="1">
                                    <a:solidFill>
                                      <a:schemeClr val="accent2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𝑫𝑹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𝒊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GB" sz="1100" b="1" i="1">
                                        <a:solidFill>
                                          <a:schemeClr val="accent2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p>
                                </m:sSup>
                              </m:den>
                            </m:f>
                          </m:e>
                        </m:nary>
                      </m:den>
                    </m:f>
                  </m:oMath>
                </m:oMathPara>
              </a14:m>
              <a:endParaRPr lang="en-GB" sz="1100" b="1">
                <a:solidFill>
                  <a:schemeClr val="accent2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GB" sz="1100" b="1">
                <a:solidFill>
                  <a:schemeClr val="accent2"/>
                </a:solidFill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0" y="16355786"/>
              <a:ext cx="3037114" cy="970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100" b="1" i="0">
                  <a:solidFill>
                    <a:schemeClr val="accent2"/>
                  </a:solidFill>
                  <a:effectLst/>
                  <a:latin typeface="+mn-lt"/>
                  <a:ea typeface="+mn-ea"/>
                  <a:cs typeface="+mn-cs"/>
                </a:rPr>
                <a:t>〖𝑷𝑫𝑬〗_𝒚=〖𝑳𝑻𝑨_𝑷𝒓𝒊𝒄𝒆〗_𝒚=(∑1_(𝒊=𝟏)^𝒚▒〖〖𝑭𝑪𝑷〗_𝒊/〖(𝟏+𝑫𝑹)〗^(𝒊−𝟏)   〗)/(∑1_(𝒊=𝟏)^𝒚▒𝟏/〖(𝟏+𝑫𝑹)〗^(𝒊−𝟏) )</a:t>
              </a:r>
              <a:endParaRPr lang="en-GB" sz="1100" b="1">
                <a:solidFill>
                  <a:schemeClr val="accent2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GB" sz="1100" b="1">
                <a:solidFill>
                  <a:schemeClr val="accent2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141514</xdr:colOff>
      <xdr:row>0</xdr:row>
      <xdr:rowOff>484413</xdr:rowOff>
    </xdr:from>
    <xdr:ext cx="4191000" cy="12111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5823857" y="484413"/>
              <a:ext cx="4191000" cy="12111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𝑷𝑫𝑬</m:t>
                        </m:r>
                      </m:e>
                      <m:sub>
                        <m:r>
                          <a:rPr lang="en-GB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𝒚</m:t>
                        </m:r>
                      </m:sub>
                    </m:sSub>
                    <m:r>
                      <a:rPr lang="en-GB" sz="14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GB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undOvr"/>
                            <m:ctrlP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</m:t>
                            </m:r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sub>
                          <m:sup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𝒚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𝑭𝑪𝑷</m:t>
                                    </m:r>
                                  </m:e>
                                  <m:sub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𝒊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𝑫𝑹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𝒊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limLoc m:val="undOvr"/>
                            <m:ctrlP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</m:t>
                            </m:r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sub>
                          <m:sup>
                            <m:r>
                              <a:rPr lang="en-GB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𝒚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+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𝑫𝑹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𝒊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GB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p>
                                </m:sSup>
                              </m:den>
                            </m:f>
                          </m:e>
                        </m:nary>
                      </m:den>
                    </m:f>
                  </m:oMath>
                </m:oMathPara>
              </a14:m>
              <a:endParaRPr lang="en-GB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GB" sz="1400" b="1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5823857" y="484413"/>
              <a:ext cx="4191000" cy="12111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〖𝑷𝑫𝑬〗_𝒚=(∑1_(𝒊=𝟏)^𝒚▒〖〖𝑭𝑪𝑷〗_𝒊/〖(𝟏+𝑫𝑹)〗^(𝒊−𝟏)   〗)/(∑1_(𝒊=𝟏)^𝒚▒𝟏/〖(𝟏+𝑫𝑹)〗^(𝒊−𝟏) )</a:t>
              </a:r>
              <a:endParaRPr lang="en-GB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GB" sz="14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13252</xdr:colOff>
      <xdr:row>0</xdr:row>
      <xdr:rowOff>26504</xdr:rowOff>
    </xdr:from>
    <xdr:to>
      <xdr:col>12</xdr:col>
      <xdr:colOff>287572</xdr:colOff>
      <xdr:row>38</xdr:row>
      <xdr:rowOff>120594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3252" y="26504"/>
              <a:ext cx="7589520" cy="714424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/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Government will be indifferent between a long term agreement for years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or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single year agreements as long as the NPV of both types of contracts equate: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undOvr"/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𝑦</m:t>
                        </m:r>
                      </m:sup>
                      <m:e>
                        <m:f>
                          <m:fPr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𝐹𝐶𝑃</m:t>
                                </m:r>
                              </m:e>
                              <m:sub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num>
                          <m:den>
                            <m:sSup>
                              <m:sSup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(1+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𝐷𝑅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sup>
                            </m:sSup>
                          </m:den>
                        </m:f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</m:nary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 </m:t>
                    </m:r>
                    <m:nary>
                      <m:naryPr>
                        <m:chr m:val="∑"/>
                        <m:limLoc m:val="undOvr"/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𝑦</m:t>
                        </m:r>
                      </m:sup>
                      <m:e>
                        <m:f>
                          <m:fPr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𝐿𝑇𝐴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_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𝑃𝑟𝑖𝑐𝑒</m:t>
                                </m:r>
                              </m:e>
                              <m:sub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sub>
                            </m:sSub>
                          </m:num>
                          <m:den>
                            <m:sSup>
                              <m:sSup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(1+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𝐷𝑅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sup>
                            </m:sSup>
                          </m:den>
                        </m:f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</m:nary>
                  </m:oMath>
                </m:oMathPara>
              </a14:m>
              <a:endParaRPr lang="en-GB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𝐹𝐶𝑃</m:t>
                      </m:r>
                    </m:e>
                    <m:sub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Estimates for Future Clearing Prices in year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including the current auction.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𝐿𝑇𝐴</m:t>
                      </m:r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_</m:t>
                      </m:r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𝑦</m:t>
                      </m:r>
                    </m:sub>
                  </m:sSub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Payment to a Long Term Agreement of a tenor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14:m>
                <m:oMath xmlns:m="http://schemas.openxmlformats.org/officeDocument/2006/math">
                  <m:r>
                    <a:rPr lang="en-GB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𝐷𝑅</m:t>
                  </m:r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discount rate</a:t>
              </a:r>
            </a:p>
            <a:p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tenor of a Long Term Agreement, (2 ≤ y ≤ 15)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lvl="0"/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If we solve for 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𝐿𝑇𝐴</m:t>
                      </m:r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_</m:t>
                      </m:r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𝑦</m:t>
                      </m:r>
                    </m:sub>
                  </m:sSub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, we get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𝐿𝑇𝐴</m:t>
                        </m:r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𝑃𝑟𝑖𝑐𝑒</m:t>
                        </m:r>
                      </m:e>
                      <m:sub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𝑦</m:t>
                        </m:r>
                      </m:sub>
                    </m:sSub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undOvr"/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𝐹𝐶𝑃</m:t>
                                    </m:r>
                                  </m:e>
                                  <m:sub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(1+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𝐷𝑅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limLoc m:val="undOvr"/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(1+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𝐷𝑅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sup>
                                </m:sSup>
                              </m:den>
                            </m:f>
                          </m:e>
                        </m:nary>
                      </m:den>
                    </m:f>
                  </m:oMath>
                </m:oMathPara>
              </a14:m>
              <a:endParaRPr lang="en-GB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𝑃𝐷𝐸</m:t>
                      </m:r>
                    </m:e>
                    <m:sub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𝑦</m:t>
                      </m:r>
                    </m:sub>
                  </m:sSub>
                  <m:r>
                    <a:rPr lang="en-GB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Price Duration Equivalence for a tenor y.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lvl="0"/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𝐿𝑇𝐴</m:t>
                      </m:r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_</m:t>
                      </m:r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𝑦</m:t>
                      </m:r>
                    </m:sub>
                  </m:sSub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price is the Price Duration Equivalence (PDE) where the Government is different between is indifferent between a long-term agreement of tenor y and single year agreement at prices 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𝐹𝐶𝑃</m:t>
                      </m:r>
                    </m:e>
                    <m:sub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∴ </m:t>
                        </m:r>
                        <m:sSub>
                          <m:sSubPr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𝑃𝐷𝐸</m:t>
                            </m:r>
                          </m:e>
                          <m:sub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sub>
                        </m:sSub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</m:t>
                        </m:r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𝐿𝑇𝐴</m:t>
                        </m:r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𝑃𝑟𝑖𝑐𝑒</m:t>
                        </m:r>
                      </m:e>
                      <m:sub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𝑦</m:t>
                        </m:r>
                      </m:sub>
                    </m:sSub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undOvr"/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𝐹𝐶𝑃</m:t>
                                    </m:r>
                                  </m:e>
                                  <m:sub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(1+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𝐷𝑅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limLoc m:val="undOvr"/>
                            <m:ctrlP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𝑦</m:t>
                            </m:r>
                          </m:sup>
                          <m:e>
                            <m:f>
                              <m:fPr>
                                <m:ctrlP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(1+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𝐷𝑅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sup>
                                </m:sSup>
                              </m:den>
                            </m:f>
                          </m:e>
                        </m:nary>
                      </m:den>
                    </m:f>
                  </m:oMath>
                </m:oMathPara>
              </a14:m>
              <a:endParaRPr lang="en-GB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𝑃𝐷𝐸</m:t>
                      </m:r>
                    </m:e>
                    <m:sub>
                      <m:r>
                        <a:rPr lang="en-GB" sz="1100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𝑦</m:t>
                      </m:r>
                    </m:sub>
                  </m:sSub>
                  <m:r>
                    <a:rPr lang="en-GB" sz="1100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Price Duration Equivalence for a tenor y.</a:t>
              </a:r>
            </a:p>
            <a:p>
              <a:endParaRPr lang="en-GB" sz="1100"/>
            </a:p>
            <a:p>
              <a:endParaRPr lang="en-GB" sz="1100"/>
            </a:p>
            <a:p>
              <a:endParaRPr lang="en-GB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3252" y="26504"/>
              <a:ext cx="7589520" cy="714424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/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Government will be indifferent between a long term agreement for years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or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single year agreements as long as the NPV of both types of contracts equate: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∑1_(𝑖=1)^𝑦▒〖〖𝐹𝐶𝑃〗_𝑖/〖(1+𝐷𝑅)〗^(𝑖−1)   〗= ∑1_(𝑖=1)^𝑦▒〖〖𝐿𝑇𝐴_𝑃𝑟𝑖𝑐𝑒〗_𝑦/〖(1+𝐷𝑅)〗^(𝑖−1)   〗</a:t>
              </a:r>
              <a:endParaRPr lang="en-GB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〖𝐹𝐶𝑃〗_𝑖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Estimates for Future Clearing Prices in year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including the current auction.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〖𝐿𝑇𝐴_𝑃𝑟𝑖𝑐𝑒〗_𝑦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Payment to a Long Term Agreement of a tenor </a:t>
              </a:r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𝐷𝑅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discount rate</a:t>
              </a:r>
            </a:p>
            <a:p>
              <a:r>
                <a:rPr lang="en-GB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 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tenor of a Long Term Agreement, (2 ≤ y ≤ 15)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lvl="0"/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If we solve for 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〖𝐿𝑇𝐴_𝑃𝑟𝑖𝑐𝑒〗_𝑦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, we get</a:t>
              </a:r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〖𝐿𝑇𝐴_𝑃𝑟𝑖𝑐𝑒〗_𝑦=(∑1_(𝑖=1)^𝑦▒〖〖𝐹𝐶𝑃〗_𝑖/〖(1+𝐷𝑅)〗^(𝑖−1)   〗)/(∑1_(𝑖=1)^𝑦▒1/〖(1+𝐷𝑅)〗^(𝑖−1) )</a:t>
              </a:r>
              <a:endParaRPr lang="en-GB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	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〖𝑃𝐷𝐸〗_𝑦=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Price Duration Equivalence for a tenor y.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lvl="0"/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〖𝐿𝑇𝐴_𝑃𝑟𝑖𝑐𝑒〗_𝑦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price is the Price Duration Equivalence (PDE) where the Government is different between is indifferent between a long-term agreement of tenor y and single year agreement at prices 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〖𝐹𝐶𝑃〗_𝑖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〖∴ 〖𝑃𝐷𝐸〗_𝑦=𝐿𝑇𝐴_𝑃𝑟𝑖𝑐𝑒〗_𝑦=(∑1_(𝑖=1)^𝑦▒〖〖𝐹𝐶𝑃〗_𝑖/〖(1+𝐷𝑅)〗^(𝑖−1)   〗)/(∑1_(𝑖=1)^𝑦▒1/〖(1+𝐷𝑅)〗^(𝑖−1) )</a:t>
              </a:r>
              <a:endParaRPr lang="en-GB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〖𝑃𝐷𝐸〗_𝑦=</a:t>
              </a:r>
              <a:r>
                <a:rPr lang="en-GB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Price Duration Equivalence for a tenor y.</a:t>
              </a:r>
            </a:p>
            <a:p>
              <a:endParaRPr lang="en-GB" sz="1100"/>
            </a:p>
            <a:p>
              <a:endParaRPr lang="en-GB" sz="1100"/>
            </a:p>
            <a:p>
              <a:endParaRPr lang="en-GB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V114"/>
  <sheetViews>
    <sheetView tabSelected="1" zoomScale="85" zoomScaleNormal="85" workbookViewId="0">
      <selection activeCell="I96" sqref="I96"/>
    </sheetView>
  </sheetViews>
  <sheetFormatPr defaultRowHeight="14.4" x14ac:dyDescent="0.3"/>
  <cols>
    <col min="1" max="1" width="55.6640625" bestFit="1" customWidth="1"/>
    <col min="2" max="2" width="10.109375" customWidth="1"/>
    <col min="3" max="3" width="17" customWidth="1"/>
    <col min="5" max="5" width="8.6640625" customWidth="1"/>
  </cols>
  <sheetData>
    <row r="1" spans="1:19" ht="41.4" customHeight="1" x14ac:dyDescent="0.3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70.8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" customHeight="1" x14ac:dyDescent="0.3">
      <c r="A3" s="20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7" spans="1:19" x14ac:dyDescent="0.3">
      <c r="A7" t="s">
        <v>13</v>
      </c>
    </row>
    <row r="8" spans="1:19" x14ac:dyDescent="0.3">
      <c r="A8" s="15" t="s">
        <v>14</v>
      </c>
    </row>
    <row r="9" spans="1:19" x14ac:dyDescent="0.3">
      <c r="A9" s="13" t="s">
        <v>15</v>
      </c>
    </row>
    <row r="10" spans="1:19" x14ac:dyDescent="0.3">
      <c r="A10" s="19" t="s">
        <v>16</v>
      </c>
    </row>
    <row r="14" spans="1:19" x14ac:dyDescent="0.3">
      <c r="A14" s="1" t="s">
        <v>0</v>
      </c>
      <c r="B14" s="1"/>
    </row>
    <row r="16" spans="1:19" x14ac:dyDescent="0.3">
      <c r="A16" t="s">
        <v>12</v>
      </c>
      <c r="B16" s="16">
        <v>3.5000000000000003E-2</v>
      </c>
    </row>
    <row r="18" spans="1:22" x14ac:dyDescent="0.3">
      <c r="A18" t="s">
        <v>5</v>
      </c>
      <c r="C18" s="7">
        <v>2019</v>
      </c>
      <c r="D18">
        <v>2020</v>
      </c>
      <c r="E18">
        <v>2021</v>
      </c>
      <c r="F18">
        <v>2022</v>
      </c>
      <c r="G18">
        <v>2023</v>
      </c>
      <c r="H18">
        <v>2024</v>
      </c>
      <c r="I18">
        <v>2025</v>
      </c>
      <c r="J18">
        <v>2026</v>
      </c>
      <c r="K18">
        <v>2027</v>
      </c>
      <c r="L18">
        <v>2028</v>
      </c>
      <c r="M18">
        <v>2029</v>
      </c>
      <c r="N18">
        <v>2030</v>
      </c>
      <c r="O18">
        <v>2031</v>
      </c>
      <c r="P18">
        <v>2032</v>
      </c>
      <c r="Q18">
        <v>2033</v>
      </c>
      <c r="R18">
        <v>2034</v>
      </c>
    </row>
    <row r="19" spans="1:22" x14ac:dyDescent="0.3">
      <c r="A19" t="s">
        <v>11</v>
      </c>
      <c r="C19" s="7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>
        <v>8</v>
      </c>
      <c r="K19">
        <v>9</v>
      </c>
      <c r="L19">
        <v>10</v>
      </c>
      <c r="M19">
        <v>11</v>
      </c>
      <c r="N19">
        <v>12</v>
      </c>
      <c r="O19">
        <v>13</v>
      </c>
      <c r="P19">
        <v>14</v>
      </c>
      <c r="Q19">
        <v>15</v>
      </c>
      <c r="R19">
        <v>16</v>
      </c>
    </row>
    <row r="20" spans="1:22" x14ac:dyDescent="0.3">
      <c r="A20" t="s">
        <v>10</v>
      </c>
      <c r="C20" s="18" t="s">
        <v>8</v>
      </c>
      <c r="D20" s="17">
        <v>30</v>
      </c>
      <c r="E20" s="17">
        <v>18</v>
      </c>
      <c r="F20" s="17">
        <v>35</v>
      </c>
      <c r="G20" s="17">
        <v>29</v>
      </c>
      <c r="H20" s="17">
        <v>37</v>
      </c>
      <c r="I20" s="17">
        <v>36</v>
      </c>
      <c r="J20" s="17">
        <v>33</v>
      </c>
      <c r="K20" s="17">
        <v>35</v>
      </c>
      <c r="L20" s="17">
        <v>36</v>
      </c>
      <c r="M20" s="17">
        <v>34</v>
      </c>
      <c r="N20" s="17">
        <v>32</v>
      </c>
      <c r="O20" s="17">
        <v>29</v>
      </c>
      <c r="P20" s="17">
        <v>29</v>
      </c>
      <c r="Q20" s="17">
        <v>29</v>
      </c>
      <c r="R20" s="17">
        <v>29</v>
      </c>
    </row>
    <row r="21" spans="1:22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3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3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x14ac:dyDescent="0.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x14ac:dyDescent="0.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x14ac:dyDescent="0.3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x14ac:dyDescent="0.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60" spans="1:22" x14ac:dyDescent="0.3">
      <c r="A60" s="5" t="s">
        <v>1</v>
      </c>
      <c r="B60" s="2">
        <v>2019</v>
      </c>
      <c r="C60" s="2">
        <v>2020</v>
      </c>
      <c r="D60" s="2">
        <v>2021</v>
      </c>
      <c r="E60" s="2">
        <v>2022</v>
      </c>
      <c r="F60" s="2">
        <v>2023</v>
      </c>
      <c r="G60" s="2">
        <v>2024</v>
      </c>
      <c r="H60" s="2">
        <v>2025</v>
      </c>
      <c r="I60" s="2">
        <v>2026</v>
      </c>
      <c r="J60" s="2">
        <v>2027</v>
      </c>
      <c r="K60" s="2">
        <v>2028</v>
      </c>
      <c r="L60" s="2">
        <v>2029</v>
      </c>
      <c r="M60" s="2">
        <v>2030</v>
      </c>
      <c r="N60" s="2">
        <v>2031</v>
      </c>
      <c r="O60" s="2">
        <v>2032</v>
      </c>
      <c r="P60" s="2">
        <v>2033</v>
      </c>
      <c r="Q60" s="2">
        <v>2034</v>
      </c>
    </row>
    <row r="61" spans="1:22" ht="50.4" customHeight="1" x14ac:dyDescent="0.3">
      <c r="A61" s="4"/>
      <c r="B61" s="13">
        <f>(1+B16)^($B$60-B60)</f>
        <v>1</v>
      </c>
      <c r="C61" s="13">
        <f t="shared" ref="C61:Q61" si="0">(1+$B$16)^($B$60-C60)</f>
        <v>0.96618357487922713</v>
      </c>
      <c r="D61" s="13">
        <f t="shared" si="0"/>
        <v>0.93351070036640305</v>
      </c>
      <c r="E61" s="13">
        <f t="shared" si="0"/>
        <v>0.90194270566802237</v>
      </c>
      <c r="F61" s="13">
        <f t="shared" si="0"/>
        <v>0.87144222769857238</v>
      </c>
      <c r="G61" s="13">
        <f t="shared" si="0"/>
        <v>0.84197316685852419</v>
      </c>
      <c r="H61" s="13">
        <f t="shared" si="0"/>
        <v>0.81350064430775282</v>
      </c>
      <c r="I61" s="13">
        <f t="shared" si="0"/>
        <v>0.78599096068381913</v>
      </c>
      <c r="J61" s="13">
        <f t="shared" si="0"/>
        <v>0.75941155621625056</v>
      </c>
      <c r="K61" s="13">
        <f t="shared" si="0"/>
        <v>0.73373097218961414</v>
      </c>
      <c r="L61" s="13">
        <f t="shared" si="0"/>
        <v>0.70891881370977217</v>
      </c>
      <c r="M61" s="13">
        <f t="shared" si="0"/>
        <v>0.68494571372924851</v>
      </c>
      <c r="N61" s="13">
        <f t="shared" si="0"/>
        <v>0.66178329828912896</v>
      </c>
      <c r="O61" s="13">
        <f t="shared" si="0"/>
        <v>0.63940415293635666</v>
      </c>
      <c r="P61" s="13">
        <f t="shared" si="0"/>
        <v>0.61778179027667302</v>
      </c>
      <c r="Q61" s="13">
        <f t="shared" si="0"/>
        <v>0.59689061862480497</v>
      </c>
    </row>
    <row r="63" spans="1:22" x14ac:dyDescent="0.3">
      <c r="A63" s="5" t="s">
        <v>3</v>
      </c>
      <c r="B63" s="2">
        <v>1</v>
      </c>
      <c r="C63" s="2">
        <v>2</v>
      </c>
      <c r="D63" s="2">
        <v>3</v>
      </c>
      <c r="E63" s="2">
        <v>4</v>
      </c>
      <c r="F63" s="2">
        <v>5</v>
      </c>
      <c r="G63" s="2">
        <v>6</v>
      </c>
      <c r="H63" s="2">
        <v>7</v>
      </c>
      <c r="I63" s="2">
        <v>8</v>
      </c>
      <c r="J63" s="2">
        <v>9</v>
      </c>
      <c r="K63" s="2">
        <v>10</v>
      </c>
      <c r="L63" s="2">
        <v>11</v>
      </c>
      <c r="M63" s="2">
        <v>12</v>
      </c>
      <c r="N63" s="2">
        <v>13</v>
      </c>
      <c r="O63" s="2">
        <v>14</v>
      </c>
      <c r="P63" s="2">
        <v>15</v>
      </c>
      <c r="Q63" s="2">
        <v>16</v>
      </c>
    </row>
    <row r="64" spans="1:22" ht="46.8" customHeight="1" x14ac:dyDescent="0.3">
      <c r="A64" s="4"/>
      <c r="B64" s="13">
        <f>SUM($B61:B61)</f>
        <v>1</v>
      </c>
      <c r="C64" s="13">
        <f>SUM($B61:C61)</f>
        <v>1.9661835748792271</v>
      </c>
      <c r="D64" s="13">
        <f>SUM($B61:D61)</f>
        <v>2.8996942752456301</v>
      </c>
      <c r="E64" s="13">
        <f>SUM($B61:E61)</f>
        <v>3.8016369809136523</v>
      </c>
      <c r="F64" s="13">
        <f>SUM($B61:F61)</f>
        <v>4.6730792086122248</v>
      </c>
      <c r="G64" s="13">
        <f>SUM($B61:G61)</f>
        <v>5.5150523754707486</v>
      </c>
      <c r="H64" s="13">
        <f>SUM($B61:H61)</f>
        <v>6.3285530197785018</v>
      </c>
      <c r="I64" s="13">
        <f>SUM($B61:I61)</f>
        <v>7.1145439804623205</v>
      </c>
      <c r="J64" s="13">
        <f>SUM($B61:J61)</f>
        <v>7.8739555366785714</v>
      </c>
      <c r="K64" s="13">
        <f>SUM($B61:K61)</f>
        <v>8.607686508868186</v>
      </c>
      <c r="L64" s="13">
        <f>SUM($B61:L61)</f>
        <v>9.3166053225779581</v>
      </c>
      <c r="M64" s="13">
        <f>SUM($B61:M61)</f>
        <v>10.001551036307207</v>
      </c>
      <c r="N64" s="13">
        <f>SUM($B61:N61)</f>
        <v>10.663334334596335</v>
      </c>
      <c r="O64" s="13">
        <f>SUM($B61:O61)</f>
        <v>11.302738487532691</v>
      </c>
      <c r="P64" s="13">
        <f>SUM($B61:P61)</f>
        <v>11.920520277809365</v>
      </c>
      <c r="Q64" s="13">
        <f>SUM($B61:Q61)</f>
        <v>12.517410896434169</v>
      </c>
    </row>
    <row r="65" spans="1:17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  <c r="M65" s="10"/>
      <c r="N65" s="10"/>
      <c r="O65" s="10"/>
      <c r="P65" s="10"/>
      <c r="Q65" s="10"/>
    </row>
    <row r="66" spans="1:17" x14ac:dyDescent="0.3">
      <c r="A66" s="5" t="s">
        <v>2</v>
      </c>
      <c r="B66" s="8">
        <v>2019</v>
      </c>
      <c r="C66" s="8">
        <v>2020</v>
      </c>
      <c r="D66" s="8">
        <v>2021</v>
      </c>
      <c r="E66" s="8">
        <v>2022</v>
      </c>
      <c r="F66" s="8">
        <v>2023</v>
      </c>
      <c r="G66" s="8">
        <v>2024</v>
      </c>
      <c r="H66" s="8">
        <v>2025</v>
      </c>
      <c r="I66" s="8">
        <v>2026</v>
      </c>
      <c r="J66" s="8">
        <v>2027</v>
      </c>
      <c r="K66" s="8">
        <v>2028</v>
      </c>
      <c r="L66" s="8">
        <v>2029</v>
      </c>
      <c r="M66" s="8">
        <v>2030</v>
      </c>
      <c r="N66" s="8">
        <v>2031</v>
      </c>
      <c r="O66" s="8">
        <v>2032</v>
      </c>
      <c r="P66" s="8">
        <v>2033</v>
      </c>
      <c r="Q66" s="8">
        <v>2034</v>
      </c>
    </row>
    <row r="67" spans="1:17" ht="56.4" customHeight="1" x14ac:dyDescent="0.3">
      <c r="A67" s="5"/>
      <c r="B67" s="12" t="s">
        <v>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3">
      <c r="A68" s="15">
        <v>75</v>
      </c>
      <c r="B68" s="15">
        <f>$A68*B$61</f>
        <v>75</v>
      </c>
      <c r="C68" s="13">
        <f t="shared" ref="C68:Q68" si="1">D$20*C$61</f>
        <v>28.985507246376812</v>
      </c>
      <c r="D68" s="13">
        <f t="shared" si="1"/>
        <v>16.803192606595253</v>
      </c>
      <c r="E68" s="13">
        <f t="shared" si="1"/>
        <v>31.567994698380783</v>
      </c>
      <c r="F68" s="13">
        <f t="shared" si="1"/>
        <v>25.271824603258597</v>
      </c>
      <c r="G68" s="13">
        <f t="shared" si="1"/>
        <v>31.153007173765396</v>
      </c>
      <c r="H68" s="13">
        <f t="shared" si="1"/>
        <v>29.286023195079103</v>
      </c>
      <c r="I68" s="13">
        <f t="shared" si="1"/>
        <v>25.937701702566031</v>
      </c>
      <c r="J68" s="13">
        <f t="shared" si="1"/>
        <v>26.579404467568768</v>
      </c>
      <c r="K68" s="13">
        <f t="shared" si="1"/>
        <v>26.414314998826107</v>
      </c>
      <c r="L68" s="13">
        <f t="shared" si="1"/>
        <v>24.103239666132254</v>
      </c>
      <c r="M68" s="13">
        <f t="shared" si="1"/>
        <v>21.918262839335952</v>
      </c>
      <c r="N68" s="13">
        <f t="shared" si="1"/>
        <v>19.19171565038474</v>
      </c>
      <c r="O68" s="13">
        <f t="shared" si="1"/>
        <v>18.542720435154344</v>
      </c>
      <c r="P68" s="13">
        <f t="shared" si="1"/>
        <v>17.915671918023516</v>
      </c>
      <c r="Q68" s="13">
        <f t="shared" si="1"/>
        <v>17.309827940119344</v>
      </c>
    </row>
    <row r="69" spans="1:17" x14ac:dyDescent="0.3">
      <c r="A69" s="15">
        <v>70</v>
      </c>
      <c r="B69" s="15">
        <f t="shared" ref="B69:B83" si="2">$A69*B$61</f>
        <v>70</v>
      </c>
      <c r="C69" s="13">
        <f t="shared" ref="C69:Q69" si="3">D$20*C$61</f>
        <v>28.985507246376812</v>
      </c>
      <c r="D69" s="13">
        <f t="shared" si="3"/>
        <v>16.803192606595253</v>
      </c>
      <c r="E69" s="13">
        <f t="shared" si="3"/>
        <v>31.567994698380783</v>
      </c>
      <c r="F69" s="13">
        <f t="shared" si="3"/>
        <v>25.271824603258597</v>
      </c>
      <c r="G69" s="13">
        <f t="shared" si="3"/>
        <v>31.153007173765396</v>
      </c>
      <c r="H69" s="13">
        <f t="shared" si="3"/>
        <v>29.286023195079103</v>
      </c>
      <c r="I69" s="13">
        <f t="shared" si="3"/>
        <v>25.937701702566031</v>
      </c>
      <c r="J69" s="13">
        <f t="shared" si="3"/>
        <v>26.579404467568768</v>
      </c>
      <c r="K69" s="13">
        <f t="shared" si="3"/>
        <v>26.414314998826107</v>
      </c>
      <c r="L69" s="13">
        <f t="shared" si="3"/>
        <v>24.103239666132254</v>
      </c>
      <c r="M69" s="13">
        <f t="shared" si="3"/>
        <v>21.918262839335952</v>
      </c>
      <c r="N69" s="13">
        <f t="shared" si="3"/>
        <v>19.19171565038474</v>
      </c>
      <c r="O69" s="13">
        <f t="shared" si="3"/>
        <v>18.542720435154344</v>
      </c>
      <c r="P69" s="13">
        <f t="shared" si="3"/>
        <v>17.915671918023516</v>
      </c>
      <c r="Q69" s="13">
        <f t="shared" si="3"/>
        <v>17.309827940119344</v>
      </c>
    </row>
    <row r="70" spans="1:17" x14ac:dyDescent="0.3">
      <c r="A70" s="15">
        <v>65</v>
      </c>
      <c r="B70" s="15">
        <f t="shared" si="2"/>
        <v>65</v>
      </c>
      <c r="C70" s="13">
        <f t="shared" ref="C70:Q70" si="4">D$20*C$61</f>
        <v>28.985507246376812</v>
      </c>
      <c r="D70" s="13">
        <f t="shared" si="4"/>
        <v>16.803192606595253</v>
      </c>
      <c r="E70" s="13">
        <f t="shared" si="4"/>
        <v>31.567994698380783</v>
      </c>
      <c r="F70" s="13">
        <f t="shared" si="4"/>
        <v>25.271824603258597</v>
      </c>
      <c r="G70" s="13">
        <f t="shared" si="4"/>
        <v>31.153007173765396</v>
      </c>
      <c r="H70" s="13">
        <f t="shared" si="4"/>
        <v>29.286023195079103</v>
      </c>
      <c r="I70" s="13">
        <f t="shared" si="4"/>
        <v>25.937701702566031</v>
      </c>
      <c r="J70" s="13">
        <f t="shared" si="4"/>
        <v>26.579404467568768</v>
      </c>
      <c r="K70" s="13">
        <f t="shared" si="4"/>
        <v>26.414314998826107</v>
      </c>
      <c r="L70" s="13">
        <f t="shared" si="4"/>
        <v>24.103239666132254</v>
      </c>
      <c r="M70" s="13">
        <f t="shared" si="4"/>
        <v>21.918262839335952</v>
      </c>
      <c r="N70" s="13">
        <f t="shared" si="4"/>
        <v>19.19171565038474</v>
      </c>
      <c r="O70" s="13">
        <f t="shared" si="4"/>
        <v>18.542720435154344</v>
      </c>
      <c r="P70" s="13">
        <f t="shared" si="4"/>
        <v>17.915671918023516</v>
      </c>
      <c r="Q70" s="13">
        <f t="shared" si="4"/>
        <v>17.309827940119344</v>
      </c>
    </row>
    <row r="71" spans="1:17" x14ac:dyDescent="0.3">
      <c r="A71" s="15">
        <v>60</v>
      </c>
      <c r="B71" s="15">
        <f t="shared" si="2"/>
        <v>60</v>
      </c>
      <c r="C71" s="13">
        <f t="shared" ref="C71:Q71" si="5">D$20*C$61</f>
        <v>28.985507246376812</v>
      </c>
      <c r="D71" s="13">
        <f t="shared" si="5"/>
        <v>16.803192606595253</v>
      </c>
      <c r="E71" s="13">
        <f t="shared" si="5"/>
        <v>31.567994698380783</v>
      </c>
      <c r="F71" s="13">
        <f t="shared" si="5"/>
        <v>25.271824603258597</v>
      </c>
      <c r="G71" s="13">
        <f t="shared" si="5"/>
        <v>31.153007173765396</v>
      </c>
      <c r="H71" s="13">
        <f t="shared" si="5"/>
        <v>29.286023195079103</v>
      </c>
      <c r="I71" s="13">
        <f t="shared" si="5"/>
        <v>25.937701702566031</v>
      </c>
      <c r="J71" s="13">
        <f t="shared" si="5"/>
        <v>26.579404467568768</v>
      </c>
      <c r="K71" s="13">
        <f t="shared" si="5"/>
        <v>26.414314998826107</v>
      </c>
      <c r="L71" s="13">
        <f t="shared" si="5"/>
        <v>24.103239666132254</v>
      </c>
      <c r="M71" s="13">
        <f t="shared" si="5"/>
        <v>21.918262839335952</v>
      </c>
      <c r="N71" s="13">
        <f t="shared" si="5"/>
        <v>19.19171565038474</v>
      </c>
      <c r="O71" s="13">
        <f t="shared" si="5"/>
        <v>18.542720435154344</v>
      </c>
      <c r="P71" s="13">
        <f t="shared" si="5"/>
        <v>17.915671918023516</v>
      </c>
      <c r="Q71" s="13">
        <f t="shared" si="5"/>
        <v>17.309827940119344</v>
      </c>
    </row>
    <row r="72" spans="1:17" x14ac:dyDescent="0.3">
      <c r="A72" s="15">
        <v>55</v>
      </c>
      <c r="B72" s="15">
        <f t="shared" si="2"/>
        <v>55</v>
      </c>
      <c r="C72" s="13">
        <f t="shared" ref="C72:Q72" si="6">D$20*C$61</f>
        <v>28.985507246376812</v>
      </c>
      <c r="D72" s="13">
        <f t="shared" si="6"/>
        <v>16.803192606595253</v>
      </c>
      <c r="E72" s="13">
        <f t="shared" si="6"/>
        <v>31.567994698380783</v>
      </c>
      <c r="F72" s="13">
        <f t="shared" si="6"/>
        <v>25.271824603258597</v>
      </c>
      <c r="G72" s="13">
        <f t="shared" si="6"/>
        <v>31.153007173765396</v>
      </c>
      <c r="H72" s="13">
        <f t="shared" si="6"/>
        <v>29.286023195079103</v>
      </c>
      <c r="I72" s="13">
        <f t="shared" si="6"/>
        <v>25.937701702566031</v>
      </c>
      <c r="J72" s="13">
        <f t="shared" si="6"/>
        <v>26.579404467568768</v>
      </c>
      <c r="K72" s="13">
        <f t="shared" si="6"/>
        <v>26.414314998826107</v>
      </c>
      <c r="L72" s="13">
        <f t="shared" si="6"/>
        <v>24.103239666132254</v>
      </c>
      <c r="M72" s="13">
        <f t="shared" si="6"/>
        <v>21.918262839335952</v>
      </c>
      <c r="N72" s="13">
        <f t="shared" si="6"/>
        <v>19.19171565038474</v>
      </c>
      <c r="O72" s="13">
        <f t="shared" si="6"/>
        <v>18.542720435154344</v>
      </c>
      <c r="P72" s="13">
        <f t="shared" si="6"/>
        <v>17.915671918023516</v>
      </c>
      <c r="Q72" s="13">
        <f t="shared" si="6"/>
        <v>17.309827940119344</v>
      </c>
    </row>
    <row r="73" spans="1:17" x14ac:dyDescent="0.3">
      <c r="A73" s="15">
        <v>50</v>
      </c>
      <c r="B73" s="15">
        <f t="shared" si="2"/>
        <v>50</v>
      </c>
      <c r="C73" s="13">
        <f t="shared" ref="C73:Q73" si="7">D$20*C$61</f>
        <v>28.985507246376812</v>
      </c>
      <c r="D73" s="13">
        <f t="shared" si="7"/>
        <v>16.803192606595253</v>
      </c>
      <c r="E73" s="13">
        <f t="shared" si="7"/>
        <v>31.567994698380783</v>
      </c>
      <c r="F73" s="13">
        <f t="shared" si="7"/>
        <v>25.271824603258597</v>
      </c>
      <c r="G73" s="13">
        <f t="shared" si="7"/>
        <v>31.153007173765396</v>
      </c>
      <c r="H73" s="13">
        <f t="shared" si="7"/>
        <v>29.286023195079103</v>
      </c>
      <c r="I73" s="13">
        <f t="shared" si="7"/>
        <v>25.937701702566031</v>
      </c>
      <c r="J73" s="13">
        <f t="shared" si="7"/>
        <v>26.579404467568768</v>
      </c>
      <c r="K73" s="13">
        <f t="shared" si="7"/>
        <v>26.414314998826107</v>
      </c>
      <c r="L73" s="13">
        <f t="shared" si="7"/>
        <v>24.103239666132254</v>
      </c>
      <c r="M73" s="13">
        <f t="shared" si="7"/>
        <v>21.918262839335952</v>
      </c>
      <c r="N73" s="13">
        <f t="shared" si="7"/>
        <v>19.19171565038474</v>
      </c>
      <c r="O73" s="13">
        <f t="shared" si="7"/>
        <v>18.542720435154344</v>
      </c>
      <c r="P73" s="13">
        <f t="shared" si="7"/>
        <v>17.915671918023516</v>
      </c>
      <c r="Q73" s="13">
        <f t="shared" si="7"/>
        <v>17.309827940119344</v>
      </c>
    </row>
    <row r="74" spans="1:17" x14ac:dyDescent="0.3">
      <c r="A74" s="15">
        <v>45</v>
      </c>
      <c r="B74" s="15">
        <f t="shared" si="2"/>
        <v>45</v>
      </c>
      <c r="C74" s="13">
        <f t="shared" ref="C74:Q74" si="8">D$20*C$61</f>
        <v>28.985507246376812</v>
      </c>
      <c r="D74" s="13">
        <f t="shared" si="8"/>
        <v>16.803192606595253</v>
      </c>
      <c r="E74" s="13">
        <f t="shared" si="8"/>
        <v>31.567994698380783</v>
      </c>
      <c r="F74" s="13">
        <f t="shared" si="8"/>
        <v>25.271824603258597</v>
      </c>
      <c r="G74" s="13">
        <f t="shared" si="8"/>
        <v>31.153007173765396</v>
      </c>
      <c r="H74" s="13">
        <f t="shared" si="8"/>
        <v>29.286023195079103</v>
      </c>
      <c r="I74" s="13">
        <f t="shared" si="8"/>
        <v>25.937701702566031</v>
      </c>
      <c r="J74" s="13">
        <f t="shared" si="8"/>
        <v>26.579404467568768</v>
      </c>
      <c r="K74" s="13">
        <f t="shared" si="8"/>
        <v>26.414314998826107</v>
      </c>
      <c r="L74" s="13">
        <f t="shared" si="8"/>
        <v>24.103239666132254</v>
      </c>
      <c r="M74" s="13">
        <f t="shared" si="8"/>
        <v>21.918262839335952</v>
      </c>
      <c r="N74" s="13">
        <f t="shared" si="8"/>
        <v>19.19171565038474</v>
      </c>
      <c r="O74" s="13">
        <f t="shared" si="8"/>
        <v>18.542720435154344</v>
      </c>
      <c r="P74" s="13">
        <f t="shared" si="8"/>
        <v>17.915671918023516</v>
      </c>
      <c r="Q74" s="13">
        <f t="shared" si="8"/>
        <v>17.309827940119344</v>
      </c>
    </row>
    <row r="75" spans="1:17" x14ac:dyDescent="0.3">
      <c r="A75" s="15">
        <v>40</v>
      </c>
      <c r="B75" s="15">
        <f t="shared" si="2"/>
        <v>40</v>
      </c>
      <c r="C75" s="13">
        <f t="shared" ref="C75:Q75" si="9">D$20*C$61</f>
        <v>28.985507246376812</v>
      </c>
      <c r="D75" s="13">
        <f t="shared" si="9"/>
        <v>16.803192606595253</v>
      </c>
      <c r="E75" s="13">
        <f t="shared" si="9"/>
        <v>31.567994698380783</v>
      </c>
      <c r="F75" s="13">
        <f t="shared" si="9"/>
        <v>25.271824603258597</v>
      </c>
      <c r="G75" s="13">
        <f t="shared" si="9"/>
        <v>31.153007173765396</v>
      </c>
      <c r="H75" s="13">
        <f t="shared" si="9"/>
        <v>29.286023195079103</v>
      </c>
      <c r="I75" s="13">
        <f t="shared" si="9"/>
        <v>25.937701702566031</v>
      </c>
      <c r="J75" s="13">
        <f t="shared" si="9"/>
        <v>26.579404467568768</v>
      </c>
      <c r="K75" s="13">
        <f t="shared" si="9"/>
        <v>26.414314998826107</v>
      </c>
      <c r="L75" s="13">
        <f t="shared" si="9"/>
        <v>24.103239666132254</v>
      </c>
      <c r="M75" s="13">
        <f t="shared" si="9"/>
        <v>21.918262839335952</v>
      </c>
      <c r="N75" s="13">
        <f t="shared" si="9"/>
        <v>19.19171565038474</v>
      </c>
      <c r="O75" s="13">
        <f t="shared" si="9"/>
        <v>18.542720435154344</v>
      </c>
      <c r="P75" s="13">
        <f t="shared" si="9"/>
        <v>17.915671918023516</v>
      </c>
      <c r="Q75" s="13">
        <f t="shared" si="9"/>
        <v>17.309827940119344</v>
      </c>
    </row>
    <row r="76" spans="1:17" x14ac:dyDescent="0.3">
      <c r="A76" s="15">
        <v>35</v>
      </c>
      <c r="B76" s="15">
        <f t="shared" si="2"/>
        <v>35</v>
      </c>
      <c r="C76" s="13">
        <f t="shared" ref="C76:Q76" si="10">D$20*C$61</f>
        <v>28.985507246376812</v>
      </c>
      <c r="D76" s="13">
        <f t="shared" si="10"/>
        <v>16.803192606595253</v>
      </c>
      <c r="E76" s="13">
        <f t="shared" si="10"/>
        <v>31.567994698380783</v>
      </c>
      <c r="F76" s="13">
        <f t="shared" si="10"/>
        <v>25.271824603258597</v>
      </c>
      <c r="G76" s="13">
        <f t="shared" si="10"/>
        <v>31.153007173765396</v>
      </c>
      <c r="H76" s="13">
        <f t="shared" si="10"/>
        <v>29.286023195079103</v>
      </c>
      <c r="I76" s="13">
        <f t="shared" si="10"/>
        <v>25.937701702566031</v>
      </c>
      <c r="J76" s="13">
        <f t="shared" si="10"/>
        <v>26.579404467568768</v>
      </c>
      <c r="K76" s="13">
        <f t="shared" si="10"/>
        <v>26.414314998826107</v>
      </c>
      <c r="L76" s="13">
        <f t="shared" si="10"/>
        <v>24.103239666132254</v>
      </c>
      <c r="M76" s="13">
        <f t="shared" si="10"/>
        <v>21.918262839335952</v>
      </c>
      <c r="N76" s="13">
        <f t="shared" si="10"/>
        <v>19.19171565038474</v>
      </c>
      <c r="O76" s="13">
        <f t="shared" si="10"/>
        <v>18.542720435154344</v>
      </c>
      <c r="P76" s="13">
        <f t="shared" si="10"/>
        <v>17.915671918023516</v>
      </c>
      <c r="Q76" s="13">
        <f t="shared" si="10"/>
        <v>17.309827940119344</v>
      </c>
    </row>
    <row r="77" spans="1:17" x14ac:dyDescent="0.3">
      <c r="A77" s="15">
        <v>30</v>
      </c>
      <c r="B77" s="15">
        <f t="shared" si="2"/>
        <v>30</v>
      </c>
      <c r="C77" s="13">
        <f t="shared" ref="C77:Q77" si="11">D$20*C$61</f>
        <v>28.985507246376812</v>
      </c>
      <c r="D77" s="13">
        <f t="shared" si="11"/>
        <v>16.803192606595253</v>
      </c>
      <c r="E77" s="13">
        <f t="shared" si="11"/>
        <v>31.567994698380783</v>
      </c>
      <c r="F77" s="13">
        <f t="shared" si="11"/>
        <v>25.271824603258597</v>
      </c>
      <c r="G77" s="13">
        <f t="shared" si="11"/>
        <v>31.153007173765396</v>
      </c>
      <c r="H77" s="13">
        <f t="shared" si="11"/>
        <v>29.286023195079103</v>
      </c>
      <c r="I77" s="13">
        <f t="shared" si="11"/>
        <v>25.937701702566031</v>
      </c>
      <c r="J77" s="13">
        <f t="shared" si="11"/>
        <v>26.579404467568768</v>
      </c>
      <c r="K77" s="13">
        <f t="shared" si="11"/>
        <v>26.414314998826107</v>
      </c>
      <c r="L77" s="13">
        <f t="shared" si="11"/>
        <v>24.103239666132254</v>
      </c>
      <c r="M77" s="13">
        <f t="shared" si="11"/>
        <v>21.918262839335952</v>
      </c>
      <c r="N77" s="13">
        <f t="shared" si="11"/>
        <v>19.19171565038474</v>
      </c>
      <c r="O77" s="13">
        <f t="shared" si="11"/>
        <v>18.542720435154344</v>
      </c>
      <c r="P77" s="13">
        <f t="shared" si="11"/>
        <v>17.915671918023516</v>
      </c>
      <c r="Q77" s="13">
        <f t="shared" si="11"/>
        <v>17.309827940119344</v>
      </c>
    </row>
    <row r="78" spans="1:17" x14ac:dyDescent="0.3">
      <c r="A78" s="15">
        <v>25</v>
      </c>
      <c r="B78" s="15">
        <f t="shared" si="2"/>
        <v>25</v>
      </c>
      <c r="C78" s="13">
        <f t="shared" ref="C78:Q78" si="12">D$20*C$61</f>
        <v>28.985507246376812</v>
      </c>
      <c r="D78" s="13">
        <f t="shared" si="12"/>
        <v>16.803192606595253</v>
      </c>
      <c r="E78" s="13">
        <f t="shared" si="12"/>
        <v>31.567994698380783</v>
      </c>
      <c r="F78" s="13">
        <f t="shared" si="12"/>
        <v>25.271824603258597</v>
      </c>
      <c r="G78" s="13">
        <f t="shared" si="12"/>
        <v>31.153007173765396</v>
      </c>
      <c r="H78" s="13">
        <f t="shared" si="12"/>
        <v>29.286023195079103</v>
      </c>
      <c r="I78" s="13">
        <f t="shared" si="12"/>
        <v>25.937701702566031</v>
      </c>
      <c r="J78" s="13">
        <f t="shared" si="12"/>
        <v>26.579404467568768</v>
      </c>
      <c r="K78" s="13">
        <f t="shared" si="12"/>
        <v>26.414314998826107</v>
      </c>
      <c r="L78" s="13">
        <f t="shared" si="12"/>
        <v>24.103239666132254</v>
      </c>
      <c r="M78" s="13">
        <f t="shared" si="12"/>
        <v>21.918262839335952</v>
      </c>
      <c r="N78" s="13">
        <f t="shared" si="12"/>
        <v>19.19171565038474</v>
      </c>
      <c r="O78" s="13">
        <f t="shared" si="12"/>
        <v>18.542720435154344</v>
      </c>
      <c r="P78" s="13">
        <f t="shared" si="12"/>
        <v>17.915671918023516</v>
      </c>
      <c r="Q78" s="13">
        <f t="shared" si="12"/>
        <v>17.309827940119344</v>
      </c>
    </row>
    <row r="79" spans="1:17" x14ac:dyDescent="0.3">
      <c r="A79" s="15">
        <v>20</v>
      </c>
      <c r="B79" s="15">
        <f t="shared" si="2"/>
        <v>20</v>
      </c>
      <c r="C79" s="13">
        <f t="shared" ref="C79:Q79" si="13">D$20*C$61</f>
        <v>28.985507246376812</v>
      </c>
      <c r="D79" s="13">
        <f t="shared" si="13"/>
        <v>16.803192606595253</v>
      </c>
      <c r="E79" s="13">
        <f t="shared" si="13"/>
        <v>31.567994698380783</v>
      </c>
      <c r="F79" s="13">
        <f t="shared" si="13"/>
        <v>25.271824603258597</v>
      </c>
      <c r="G79" s="13">
        <f t="shared" si="13"/>
        <v>31.153007173765396</v>
      </c>
      <c r="H79" s="13">
        <f t="shared" si="13"/>
        <v>29.286023195079103</v>
      </c>
      <c r="I79" s="13">
        <f t="shared" si="13"/>
        <v>25.937701702566031</v>
      </c>
      <c r="J79" s="13">
        <f t="shared" si="13"/>
        <v>26.579404467568768</v>
      </c>
      <c r="K79" s="13">
        <f t="shared" si="13"/>
        <v>26.414314998826107</v>
      </c>
      <c r="L79" s="13">
        <f t="shared" si="13"/>
        <v>24.103239666132254</v>
      </c>
      <c r="M79" s="13">
        <f t="shared" si="13"/>
        <v>21.918262839335952</v>
      </c>
      <c r="N79" s="13">
        <f t="shared" si="13"/>
        <v>19.19171565038474</v>
      </c>
      <c r="O79" s="13">
        <f t="shared" si="13"/>
        <v>18.542720435154344</v>
      </c>
      <c r="P79" s="13">
        <f t="shared" si="13"/>
        <v>17.915671918023516</v>
      </c>
      <c r="Q79" s="13">
        <f t="shared" si="13"/>
        <v>17.309827940119344</v>
      </c>
    </row>
    <row r="80" spans="1:17" x14ac:dyDescent="0.3">
      <c r="A80" s="15">
        <v>15</v>
      </c>
      <c r="B80" s="15">
        <f t="shared" si="2"/>
        <v>15</v>
      </c>
      <c r="C80" s="13">
        <f t="shared" ref="C80:Q80" si="14">D$20*C$61</f>
        <v>28.985507246376812</v>
      </c>
      <c r="D80" s="13">
        <f t="shared" si="14"/>
        <v>16.803192606595253</v>
      </c>
      <c r="E80" s="13">
        <f t="shared" si="14"/>
        <v>31.567994698380783</v>
      </c>
      <c r="F80" s="13">
        <f t="shared" si="14"/>
        <v>25.271824603258597</v>
      </c>
      <c r="G80" s="13">
        <f t="shared" si="14"/>
        <v>31.153007173765396</v>
      </c>
      <c r="H80" s="13">
        <f t="shared" si="14"/>
        <v>29.286023195079103</v>
      </c>
      <c r="I80" s="13">
        <f t="shared" si="14"/>
        <v>25.937701702566031</v>
      </c>
      <c r="J80" s="13">
        <f t="shared" si="14"/>
        <v>26.579404467568768</v>
      </c>
      <c r="K80" s="13">
        <f t="shared" si="14"/>
        <v>26.414314998826107</v>
      </c>
      <c r="L80" s="13">
        <f t="shared" si="14"/>
        <v>24.103239666132254</v>
      </c>
      <c r="M80" s="13">
        <f t="shared" si="14"/>
        <v>21.918262839335952</v>
      </c>
      <c r="N80" s="13">
        <f t="shared" si="14"/>
        <v>19.19171565038474</v>
      </c>
      <c r="O80" s="13">
        <f t="shared" si="14"/>
        <v>18.542720435154344</v>
      </c>
      <c r="P80" s="13">
        <f t="shared" si="14"/>
        <v>17.915671918023516</v>
      </c>
      <c r="Q80" s="13">
        <f t="shared" si="14"/>
        <v>17.309827940119344</v>
      </c>
    </row>
    <row r="81" spans="1:17" x14ac:dyDescent="0.3">
      <c r="A81" s="15">
        <v>10</v>
      </c>
      <c r="B81" s="15">
        <f t="shared" si="2"/>
        <v>10</v>
      </c>
      <c r="C81" s="13">
        <f t="shared" ref="C81:Q81" si="15">D$20*C$61</f>
        <v>28.985507246376812</v>
      </c>
      <c r="D81" s="13">
        <f t="shared" si="15"/>
        <v>16.803192606595253</v>
      </c>
      <c r="E81" s="13">
        <f t="shared" si="15"/>
        <v>31.567994698380783</v>
      </c>
      <c r="F81" s="13">
        <f t="shared" si="15"/>
        <v>25.271824603258597</v>
      </c>
      <c r="G81" s="13">
        <f t="shared" si="15"/>
        <v>31.153007173765396</v>
      </c>
      <c r="H81" s="13">
        <f t="shared" si="15"/>
        <v>29.286023195079103</v>
      </c>
      <c r="I81" s="13">
        <f t="shared" si="15"/>
        <v>25.937701702566031</v>
      </c>
      <c r="J81" s="13">
        <f t="shared" si="15"/>
        <v>26.579404467568768</v>
      </c>
      <c r="K81" s="13">
        <f t="shared" si="15"/>
        <v>26.414314998826107</v>
      </c>
      <c r="L81" s="13">
        <f t="shared" si="15"/>
        <v>24.103239666132254</v>
      </c>
      <c r="M81" s="13">
        <f t="shared" si="15"/>
        <v>21.918262839335952</v>
      </c>
      <c r="N81" s="13">
        <f t="shared" si="15"/>
        <v>19.19171565038474</v>
      </c>
      <c r="O81" s="13">
        <f t="shared" si="15"/>
        <v>18.542720435154344</v>
      </c>
      <c r="P81" s="13">
        <f t="shared" si="15"/>
        <v>17.915671918023516</v>
      </c>
      <c r="Q81" s="13">
        <f t="shared" si="15"/>
        <v>17.309827940119344</v>
      </c>
    </row>
    <row r="82" spans="1:17" x14ac:dyDescent="0.3">
      <c r="A82" s="15">
        <v>5</v>
      </c>
      <c r="B82" s="15">
        <f t="shared" si="2"/>
        <v>5</v>
      </c>
      <c r="C82" s="13">
        <f t="shared" ref="C82:Q82" si="16">D$20*C$61</f>
        <v>28.985507246376812</v>
      </c>
      <c r="D82" s="13">
        <f t="shared" si="16"/>
        <v>16.803192606595253</v>
      </c>
      <c r="E82" s="13">
        <f t="shared" si="16"/>
        <v>31.567994698380783</v>
      </c>
      <c r="F82" s="13">
        <f t="shared" si="16"/>
        <v>25.271824603258597</v>
      </c>
      <c r="G82" s="13">
        <f t="shared" si="16"/>
        <v>31.153007173765396</v>
      </c>
      <c r="H82" s="13">
        <f t="shared" si="16"/>
        <v>29.286023195079103</v>
      </c>
      <c r="I82" s="13">
        <f t="shared" si="16"/>
        <v>25.937701702566031</v>
      </c>
      <c r="J82" s="13">
        <f t="shared" si="16"/>
        <v>26.579404467568768</v>
      </c>
      <c r="K82" s="13">
        <f t="shared" si="16"/>
        <v>26.414314998826107</v>
      </c>
      <c r="L82" s="13">
        <f t="shared" si="16"/>
        <v>24.103239666132254</v>
      </c>
      <c r="M82" s="13">
        <f t="shared" si="16"/>
        <v>21.918262839335952</v>
      </c>
      <c r="N82" s="13">
        <f t="shared" si="16"/>
        <v>19.19171565038474</v>
      </c>
      <c r="O82" s="13">
        <f t="shared" si="16"/>
        <v>18.542720435154344</v>
      </c>
      <c r="P82" s="13">
        <f t="shared" si="16"/>
        <v>17.915671918023516</v>
      </c>
      <c r="Q82" s="13">
        <f t="shared" si="16"/>
        <v>17.309827940119344</v>
      </c>
    </row>
    <row r="83" spans="1:17" x14ac:dyDescent="0.3">
      <c r="A83" s="15">
        <v>0</v>
      </c>
      <c r="B83" s="15">
        <f t="shared" si="2"/>
        <v>0</v>
      </c>
      <c r="C83" s="13">
        <f t="shared" ref="C83:Q83" si="17">D$20*C$61</f>
        <v>28.985507246376812</v>
      </c>
      <c r="D83" s="13">
        <f t="shared" si="17"/>
        <v>16.803192606595253</v>
      </c>
      <c r="E83" s="13">
        <f t="shared" si="17"/>
        <v>31.567994698380783</v>
      </c>
      <c r="F83" s="13">
        <f t="shared" si="17"/>
        <v>25.271824603258597</v>
      </c>
      <c r="G83" s="13">
        <f t="shared" si="17"/>
        <v>31.153007173765396</v>
      </c>
      <c r="H83" s="13">
        <f t="shared" si="17"/>
        <v>29.286023195079103</v>
      </c>
      <c r="I83" s="13">
        <f t="shared" si="17"/>
        <v>25.937701702566031</v>
      </c>
      <c r="J83" s="13">
        <f t="shared" si="17"/>
        <v>26.579404467568768</v>
      </c>
      <c r="K83" s="13">
        <f t="shared" si="17"/>
        <v>26.414314998826107</v>
      </c>
      <c r="L83" s="13">
        <f t="shared" si="17"/>
        <v>24.103239666132254</v>
      </c>
      <c r="M83" s="13">
        <f t="shared" si="17"/>
        <v>21.918262839335952</v>
      </c>
      <c r="N83" s="13">
        <f t="shared" si="17"/>
        <v>19.19171565038474</v>
      </c>
      <c r="O83" s="13">
        <f t="shared" si="17"/>
        <v>18.542720435154344</v>
      </c>
      <c r="P83" s="13">
        <f t="shared" si="17"/>
        <v>17.915671918023516</v>
      </c>
      <c r="Q83" s="13">
        <f t="shared" si="17"/>
        <v>17.309827940119344</v>
      </c>
    </row>
    <row r="85" spans="1:17" x14ac:dyDescent="0.3">
      <c r="A85" s="5" t="s">
        <v>4</v>
      </c>
      <c r="B85" s="2">
        <v>1</v>
      </c>
      <c r="C85" s="2">
        <v>2</v>
      </c>
      <c r="D85" s="2">
        <v>3</v>
      </c>
      <c r="E85" s="2">
        <v>4</v>
      </c>
      <c r="F85" s="2">
        <v>5</v>
      </c>
      <c r="G85" s="2">
        <v>6</v>
      </c>
      <c r="H85" s="2">
        <v>7</v>
      </c>
      <c r="I85" s="2">
        <v>8</v>
      </c>
      <c r="J85" s="2">
        <v>9</v>
      </c>
      <c r="K85" s="2">
        <v>10</v>
      </c>
      <c r="L85" s="2">
        <v>11</v>
      </c>
      <c r="M85" s="2">
        <v>12</v>
      </c>
      <c r="N85" s="2">
        <v>13</v>
      </c>
      <c r="O85" s="2">
        <v>14</v>
      </c>
      <c r="P85" s="2">
        <v>15</v>
      </c>
      <c r="Q85" s="2">
        <v>16</v>
      </c>
    </row>
    <row r="86" spans="1:17" ht="66.599999999999994" customHeight="1" x14ac:dyDescent="0.3">
      <c r="A86" s="5"/>
      <c r="B86" s="12" t="s">
        <v>7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15">
        <v>75</v>
      </c>
      <c r="B87" s="15">
        <f>SUM($B68:B68)/B$64</f>
        <v>75</v>
      </c>
      <c r="C87" s="14">
        <f>SUM($B68:C68)/C$64</f>
        <v>52.886977886977888</v>
      </c>
      <c r="D87" s="14">
        <f>SUM($B68:D68)/D$64</f>
        <v>41.655667248830973</v>
      </c>
      <c r="E87" s="14">
        <f>SUM($B68:E68)/E$64</f>
        <v>40.076602609946399</v>
      </c>
      <c r="F87" s="14">
        <f>SUM($B68:F68)/F$64</f>
        <v>38.011022545317005</v>
      </c>
      <c r="G87" s="14">
        <f>SUM($B68:G68)/G$64</f>
        <v>37.856671544403213</v>
      </c>
      <c r="H87" s="14">
        <f>SUM($B68:H68)/H$64</f>
        <v>37.618006640606175</v>
      </c>
      <c r="I87" s="14">
        <f>SUM($B68:I68)/I$64</f>
        <v>37.107824753212967</v>
      </c>
      <c r="J87" s="14">
        <f>SUM($B68:J68)/J$64</f>
        <v>36.904533476216017</v>
      </c>
      <c r="K87" s="14">
        <f>SUM($B68:K68)/K$64</f>
        <v>36.827429805421517</v>
      </c>
      <c r="L87" s="14">
        <f>SUM($B68:L68)/L$64</f>
        <v>36.612285113325399</v>
      </c>
      <c r="M87" s="14">
        <f>SUM($B68:M68)/M$64</f>
        <v>36.296417613634482</v>
      </c>
      <c r="N87" s="14">
        <f>SUM($B68:N68)/N$64</f>
        <v>35.843590461963949</v>
      </c>
      <c r="O87" s="14">
        <f>SUM($B68:O68)/O$64</f>
        <v>35.456443562369479</v>
      </c>
      <c r="P87" s="14">
        <f>SUM($B68:P68)/P$64</f>
        <v>35.1218379268918</v>
      </c>
      <c r="Q87" s="14">
        <f>SUM($B68:Q68)/Q$64</f>
        <v>34.829919122153662</v>
      </c>
    </row>
    <row r="88" spans="1:17" x14ac:dyDescent="0.3">
      <c r="A88" s="15">
        <v>70</v>
      </c>
      <c r="B88" s="15">
        <f>SUM($B69:B69)/B$64</f>
        <v>70</v>
      </c>
      <c r="C88" s="14">
        <f>SUM($B69:C69)/C$64</f>
        <v>50.343980343980341</v>
      </c>
      <c r="D88" s="14">
        <f>SUM($B69:D69)/D$64</f>
        <v>39.93134753599626</v>
      </c>
      <c r="E88" s="14">
        <f>SUM($B69:E69)/E$64</f>
        <v>38.761379713835382</v>
      </c>
      <c r="F88" s="14">
        <f>SUM($B69:F69)/F$64</f>
        <v>36.941064220881742</v>
      </c>
      <c r="G88" s="14">
        <f>SUM($B69:G69)/G$64</f>
        <v>36.950061840706027</v>
      </c>
      <c r="H88" s="14">
        <f>SUM($B69:H69)/H$64</f>
        <v>36.827936622329709</v>
      </c>
      <c r="I88" s="14">
        <f>SUM($B69:I69)/I$64</f>
        <v>36.405039021094247</v>
      </c>
      <c r="J88" s="14">
        <f>SUM($B69:J69)/J$64</f>
        <v>36.269528620434329</v>
      </c>
      <c r="K88" s="14">
        <f>SUM($B69:K69)/K$64</f>
        <v>36.246553632149094</v>
      </c>
      <c r="L88" s="14">
        <f>SUM($B69:L69)/L$64</f>
        <v>36.075608949971894</v>
      </c>
      <c r="M88" s="14">
        <f>SUM($B69:M69)/M$64</f>
        <v>35.796495153423137</v>
      </c>
      <c r="N88" s="14">
        <f>SUM($B69:N69)/N$64</f>
        <v>35.374693975826595</v>
      </c>
      <c r="O88" s="14">
        <f>SUM($B69:O69)/O$64</f>
        <v>35.014072892154012</v>
      </c>
      <c r="P88" s="14">
        <f>SUM($B69:P69)/P$64</f>
        <v>34.702393147345752</v>
      </c>
      <c r="Q88" s="14">
        <f>SUM($B69:Q69)/Q$64</f>
        <v>34.430475495882327</v>
      </c>
    </row>
    <row r="89" spans="1:17" x14ac:dyDescent="0.3">
      <c r="A89" s="15">
        <v>65</v>
      </c>
      <c r="B89" s="15">
        <f>SUM($B70:B70)/B$64</f>
        <v>65</v>
      </c>
      <c r="C89" s="14">
        <f>SUM($B70:C70)/C$64</f>
        <v>47.800982800982801</v>
      </c>
      <c r="D89" s="14">
        <f>SUM($B70:D70)/D$64</f>
        <v>38.207027823161553</v>
      </c>
      <c r="E89" s="14">
        <f>SUM($B70:E70)/E$64</f>
        <v>37.446156817724365</v>
      </c>
      <c r="F89" s="14">
        <f>SUM($B70:F70)/F$64</f>
        <v>35.87110589644648</v>
      </c>
      <c r="G89" s="14">
        <f>SUM($B70:G70)/G$64</f>
        <v>36.043452137008842</v>
      </c>
      <c r="H89" s="14">
        <f>SUM($B70:H70)/H$64</f>
        <v>36.037866604053235</v>
      </c>
      <c r="I89" s="14">
        <f>SUM($B70:I70)/I$64</f>
        <v>35.702253288975534</v>
      </c>
      <c r="J89" s="14">
        <f>SUM($B70:J70)/J$64</f>
        <v>35.634523764652641</v>
      </c>
      <c r="K89" s="14">
        <f>SUM($B70:K70)/K$64</f>
        <v>35.665677458876672</v>
      </c>
      <c r="L89" s="14">
        <f>SUM($B70:L70)/L$64</f>
        <v>35.538932786618382</v>
      </c>
      <c r="M89" s="14">
        <f>SUM($B70:M70)/M$64</f>
        <v>35.296572693211793</v>
      </c>
      <c r="N89" s="14">
        <f>SUM($B70:N70)/N$64</f>
        <v>34.905797489689242</v>
      </c>
      <c r="O89" s="14">
        <f>SUM($B70:O70)/O$64</f>
        <v>34.571702221938544</v>
      </c>
      <c r="P89" s="14">
        <f>SUM($B70:P70)/P$64</f>
        <v>34.282948367799698</v>
      </c>
      <c r="Q89" s="14">
        <f>SUM($B70:Q70)/Q$64</f>
        <v>34.031031869610992</v>
      </c>
    </row>
    <row r="90" spans="1:17" x14ac:dyDescent="0.3">
      <c r="A90" s="15">
        <v>60</v>
      </c>
      <c r="B90" s="15">
        <f>SUM($B71:B71)/B$64</f>
        <v>60</v>
      </c>
      <c r="C90" s="14">
        <f>SUM($B71:C71)/C$64</f>
        <v>45.257985257985254</v>
      </c>
      <c r="D90" s="14">
        <f>SUM($B71:D71)/D$64</f>
        <v>36.48270811032684</v>
      </c>
      <c r="E90" s="14">
        <f>SUM($B71:E71)/E$64</f>
        <v>36.130933921613348</v>
      </c>
      <c r="F90" s="14">
        <f>SUM($B71:F71)/F$64</f>
        <v>34.801147572011217</v>
      </c>
      <c r="G90" s="14">
        <f>SUM($B71:G71)/G$64</f>
        <v>35.136842433311649</v>
      </c>
      <c r="H90" s="14">
        <f>SUM($B71:H71)/H$64</f>
        <v>35.247796585776769</v>
      </c>
      <c r="I90" s="14">
        <f>SUM($B71:I71)/I$64</f>
        <v>34.999467556856821</v>
      </c>
      <c r="J90" s="14">
        <f>SUM($B71:J71)/J$64</f>
        <v>34.999518908870954</v>
      </c>
      <c r="K90" s="14">
        <f>SUM($B71:K71)/K$64</f>
        <v>35.08480128560425</v>
      </c>
      <c r="L90" s="14">
        <f>SUM($B71:L71)/L$64</f>
        <v>35.002256623264877</v>
      </c>
      <c r="M90" s="14">
        <f>SUM($B71:M71)/M$64</f>
        <v>34.796650233000456</v>
      </c>
      <c r="N90" s="14">
        <f>SUM($B71:N71)/N$64</f>
        <v>34.436901003551888</v>
      </c>
      <c r="O90" s="14">
        <f>SUM($B71:O71)/O$64</f>
        <v>34.129331551723077</v>
      </c>
      <c r="P90" s="14">
        <f>SUM($B71:P71)/P$64</f>
        <v>33.863503588253643</v>
      </c>
      <c r="Q90" s="14">
        <f>SUM($B71:Q71)/Q$64</f>
        <v>33.631588243339657</v>
      </c>
    </row>
    <row r="91" spans="1:17" x14ac:dyDescent="0.3">
      <c r="A91" s="15">
        <v>55</v>
      </c>
      <c r="B91" s="15">
        <f>SUM($B72:B72)/B$64</f>
        <v>55</v>
      </c>
      <c r="C91" s="14">
        <f>SUM($B72:C72)/C$64</f>
        <v>42.714987714987714</v>
      </c>
      <c r="D91" s="14">
        <f>SUM($B72:D72)/D$64</f>
        <v>34.758388397492133</v>
      </c>
      <c r="E91" s="14">
        <f>SUM($B72:E72)/E$64</f>
        <v>34.815711025502331</v>
      </c>
      <c r="F91" s="14">
        <f>SUM($B72:F72)/F$64</f>
        <v>33.731189247575955</v>
      </c>
      <c r="G91" s="14">
        <f>SUM($B72:G72)/G$64</f>
        <v>34.230232729614464</v>
      </c>
      <c r="H91" s="14">
        <f>SUM($B72:H72)/H$64</f>
        <v>34.457726567500302</v>
      </c>
      <c r="I91" s="14">
        <f>SUM($B72:I72)/I$64</f>
        <v>34.296681824738108</v>
      </c>
      <c r="J91" s="14">
        <f>SUM($B72:J72)/J$64</f>
        <v>34.364514053089266</v>
      </c>
      <c r="K91" s="14">
        <f>SUM($B72:K72)/K$64</f>
        <v>34.503925112331828</v>
      </c>
      <c r="L91" s="14">
        <f>SUM($B72:L72)/L$64</f>
        <v>34.465580459911372</v>
      </c>
      <c r="M91" s="14">
        <f>SUM($B72:M72)/M$64</f>
        <v>34.296727772789112</v>
      </c>
      <c r="N91" s="14">
        <f>SUM($B72:N72)/N$64</f>
        <v>33.968004517414542</v>
      </c>
      <c r="O91" s="14">
        <f>SUM($B72:O72)/O$64</f>
        <v>33.686960881507609</v>
      </c>
      <c r="P91" s="14">
        <f>SUM($B72:P72)/P$64</f>
        <v>33.444058808707595</v>
      </c>
      <c r="Q91" s="14">
        <f>SUM($B72:Q72)/Q$64</f>
        <v>33.232144617068322</v>
      </c>
    </row>
    <row r="92" spans="1:17" x14ac:dyDescent="0.3">
      <c r="A92" s="15">
        <v>50</v>
      </c>
      <c r="B92" s="15">
        <f>SUM($B73:B73)/B$64</f>
        <v>50</v>
      </c>
      <c r="C92" s="14">
        <f>SUM($B73:C73)/C$64</f>
        <v>40.171990171990174</v>
      </c>
      <c r="D92" s="14">
        <f>SUM($B73:D73)/D$64</f>
        <v>33.03406868465742</v>
      </c>
      <c r="E92" s="14">
        <f>SUM($B73:E73)/E$64</f>
        <v>33.500488129391314</v>
      </c>
      <c r="F92" s="14">
        <f>SUM($B73:F73)/F$64</f>
        <v>32.661230923140693</v>
      </c>
      <c r="G92" s="14">
        <f>SUM($B73:G73)/G$64</f>
        <v>33.323623025917279</v>
      </c>
      <c r="H92" s="14">
        <f>SUM($B73:H73)/H$64</f>
        <v>33.667656549223835</v>
      </c>
      <c r="I92" s="14">
        <f>SUM($B73:I73)/I$64</f>
        <v>33.593896092619396</v>
      </c>
      <c r="J92" s="14">
        <f>SUM($B73:J73)/J$64</f>
        <v>33.729509197307571</v>
      </c>
      <c r="K92" s="14">
        <f>SUM($B73:K73)/K$64</f>
        <v>33.923048939059406</v>
      </c>
      <c r="L92" s="14">
        <f>SUM($B73:L73)/L$64</f>
        <v>33.92890429655786</v>
      </c>
      <c r="M92" s="14">
        <f>SUM($B73:M73)/M$64</f>
        <v>33.796805312577767</v>
      </c>
      <c r="N92" s="14">
        <f>SUM($B73:N73)/N$64</f>
        <v>33.499108031277189</v>
      </c>
      <c r="O92" s="14">
        <f>SUM($B73:O73)/O$64</f>
        <v>33.244590211292142</v>
      </c>
      <c r="P92" s="14">
        <f>SUM($B73:P73)/P$64</f>
        <v>33.02461402916154</v>
      </c>
      <c r="Q92" s="14">
        <f>SUM($B73:Q73)/Q$64</f>
        <v>32.832700990796987</v>
      </c>
    </row>
    <row r="93" spans="1:17" x14ac:dyDescent="0.3">
      <c r="A93" s="15">
        <v>45</v>
      </c>
      <c r="B93" s="15">
        <f>SUM($B74:B74)/B$64</f>
        <v>45</v>
      </c>
      <c r="C93" s="14">
        <f>SUM($B74:C74)/C$64</f>
        <v>37.628992628992627</v>
      </c>
      <c r="D93" s="14">
        <f>SUM($B74:D74)/D$64</f>
        <v>31.309748971822707</v>
      </c>
      <c r="E93" s="14">
        <f>SUM($B74:E74)/E$64</f>
        <v>32.185265233280298</v>
      </c>
      <c r="F93" s="14">
        <f>SUM($B74:F74)/F$64</f>
        <v>31.59127259870543</v>
      </c>
      <c r="G93" s="14">
        <f>SUM($B74:G74)/G$64</f>
        <v>32.417013322220093</v>
      </c>
      <c r="H93" s="14">
        <f>SUM($B74:H74)/H$64</f>
        <v>32.877586530947362</v>
      </c>
      <c r="I93" s="14">
        <f>SUM($B74:I74)/I$64</f>
        <v>32.891110360500683</v>
      </c>
      <c r="J93" s="14">
        <f>SUM($B74:J74)/J$64</f>
        <v>33.094504341525884</v>
      </c>
      <c r="K93" s="14">
        <f>SUM($B74:K74)/K$64</f>
        <v>33.342172765786984</v>
      </c>
      <c r="L93" s="14">
        <f>SUM($B74:L74)/L$64</f>
        <v>33.392228133204355</v>
      </c>
      <c r="M93" s="14">
        <f>SUM($B74:M74)/M$64</f>
        <v>33.29688285236643</v>
      </c>
      <c r="N93" s="14">
        <f>SUM($B74:N74)/N$64</f>
        <v>33.030211545139835</v>
      </c>
      <c r="O93" s="14">
        <f>SUM($B74:O74)/O$64</f>
        <v>32.802219541076674</v>
      </c>
      <c r="P93" s="14">
        <f>SUM($B74:P74)/P$64</f>
        <v>32.605169249615486</v>
      </c>
      <c r="Q93" s="14">
        <f>SUM($B74:Q74)/Q$64</f>
        <v>32.433257364525652</v>
      </c>
    </row>
    <row r="94" spans="1:17" x14ac:dyDescent="0.3">
      <c r="A94" s="15">
        <v>40</v>
      </c>
      <c r="B94" s="15">
        <f>SUM($B75:B75)/B$64</f>
        <v>40</v>
      </c>
      <c r="C94" s="14">
        <f>SUM($B75:C75)/C$64</f>
        <v>35.085995085995087</v>
      </c>
      <c r="D94" s="14">
        <f>SUM($B75:D75)/D$64</f>
        <v>29.585429258987997</v>
      </c>
      <c r="E94" s="14">
        <f>SUM($B75:E75)/E$64</f>
        <v>30.870042337169281</v>
      </c>
      <c r="F94" s="14">
        <f>SUM($B75:F75)/F$64</f>
        <v>30.521314274270168</v>
      </c>
      <c r="G94" s="14">
        <f>SUM($B75:G75)/G$64</f>
        <v>31.510403618522908</v>
      </c>
      <c r="H94" s="14">
        <f>SUM($B75:H75)/H$64</f>
        <v>32.087516512670895</v>
      </c>
      <c r="I94" s="14">
        <f>SUM($B75:I75)/I$64</f>
        <v>32.18832462838197</v>
      </c>
      <c r="J94" s="14">
        <f>SUM($B75:J75)/J$64</f>
        <v>32.459499485744196</v>
      </c>
      <c r="K94" s="14">
        <f>SUM($B75:K75)/K$64</f>
        <v>32.761296592514555</v>
      </c>
      <c r="L94" s="14">
        <f>SUM($B75:L75)/L$64</f>
        <v>32.855551969850843</v>
      </c>
      <c r="M94" s="14">
        <f>SUM($B75:M75)/M$64</f>
        <v>32.796960392155079</v>
      </c>
      <c r="N94" s="14">
        <f>SUM($B75:N75)/N$64</f>
        <v>32.561315059002474</v>
      </c>
      <c r="O94" s="14">
        <f>SUM($B75:O75)/O$64</f>
        <v>32.3598488708612</v>
      </c>
      <c r="P94" s="14">
        <f>SUM($B75:P75)/P$64</f>
        <v>32.185724470069431</v>
      </c>
      <c r="Q94" s="14">
        <f>SUM($B75:Q75)/Q$64</f>
        <v>32.03381373825431</v>
      </c>
    </row>
    <row r="95" spans="1:17" x14ac:dyDescent="0.3">
      <c r="A95" s="15">
        <v>35</v>
      </c>
      <c r="B95" s="15">
        <f>SUM($B76:B76)/B$64</f>
        <v>35</v>
      </c>
      <c r="C95" s="14">
        <f>SUM($B76:C76)/C$64</f>
        <v>32.54299754299754</v>
      </c>
      <c r="D95" s="14">
        <f>SUM($B76:D76)/D$64</f>
        <v>27.861109546153287</v>
      </c>
      <c r="E95" s="14">
        <f>SUM($B76:E76)/E$64</f>
        <v>29.55481944105826</v>
      </c>
      <c r="F95" s="14">
        <f>SUM($B76:F76)/F$64</f>
        <v>29.451355949834905</v>
      </c>
      <c r="G95" s="14">
        <f>SUM($B76:G76)/G$64</f>
        <v>30.603793914825719</v>
      </c>
      <c r="H95" s="14">
        <f>SUM($B76:H76)/H$64</f>
        <v>31.297446494394428</v>
      </c>
      <c r="I95" s="14">
        <f>SUM($B76:I76)/I$64</f>
        <v>31.485538896263254</v>
      </c>
      <c r="J95" s="14">
        <f>SUM($B76:J76)/J$64</f>
        <v>31.824494629962508</v>
      </c>
      <c r="K95" s="14">
        <f>SUM($B76:K76)/K$64</f>
        <v>32.180420419242139</v>
      </c>
      <c r="L95" s="14">
        <f>SUM($B76:L76)/L$64</f>
        <v>32.318875806497338</v>
      </c>
      <c r="M95" s="14">
        <f>SUM($B76:M76)/M$64</f>
        <v>32.297037931943734</v>
      </c>
      <c r="N95" s="14">
        <f>SUM($B76:N76)/N$64</f>
        <v>32.092418572865128</v>
      </c>
      <c r="O95" s="14">
        <f>SUM($B76:O76)/O$64</f>
        <v>31.917478200645732</v>
      </c>
      <c r="P95" s="14">
        <f>SUM($B76:P76)/P$64</f>
        <v>31.766279690523376</v>
      </c>
      <c r="Q95" s="14">
        <f>SUM($B76:Q76)/Q$64</f>
        <v>31.634370111982971</v>
      </c>
    </row>
    <row r="96" spans="1:17" x14ac:dyDescent="0.3">
      <c r="A96" s="15">
        <v>30</v>
      </c>
      <c r="B96" s="15">
        <f>SUM($B77:B77)/B$64</f>
        <v>30</v>
      </c>
      <c r="C96" s="14">
        <f>SUM($B77:C77)/C$64</f>
        <v>30</v>
      </c>
      <c r="D96" s="14">
        <f>SUM($B77:D77)/D$64</f>
        <v>26.136789833318577</v>
      </c>
      <c r="E96" s="14">
        <f>SUM($B77:E77)/E$64</f>
        <v>28.239596544947243</v>
      </c>
      <c r="F96" s="14">
        <f>SUM($B77:F77)/F$64</f>
        <v>28.381397625399643</v>
      </c>
      <c r="G96" s="14">
        <f>SUM($B77:G77)/G$64</f>
        <v>29.697184211128533</v>
      </c>
      <c r="H96" s="14">
        <f>SUM($B77:H77)/H$64</f>
        <v>30.507376476117958</v>
      </c>
      <c r="I96" s="14">
        <f>SUM($B77:I77)/I$64</f>
        <v>30.782753164144541</v>
      </c>
      <c r="J96" s="14">
        <f>SUM($B77:J77)/J$64</f>
        <v>31.189489774180821</v>
      </c>
      <c r="K96" s="14">
        <f>SUM($B77:K77)/K$64</f>
        <v>31.599544245969714</v>
      </c>
      <c r="L96" s="14">
        <f>SUM($B77:L77)/L$64</f>
        <v>31.78219964314383</v>
      </c>
      <c r="M96" s="14">
        <f>SUM($B77:M77)/M$64</f>
        <v>31.797115471732393</v>
      </c>
      <c r="N96" s="14">
        <f>SUM($B77:N77)/N$64</f>
        <v>31.623522086727775</v>
      </c>
      <c r="O96" s="14">
        <f>SUM($B77:O77)/O$64</f>
        <v>31.475107530430265</v>
      </c>
      <c r="P96" s="14">
        <f>SUM($B77:P77)/P$64</f>
        <v>31.346834910977325</v>
      </c>
      <c r="Q96" s="14">
        <f>SUM($B77:Q77)/Q$64</f>
        <v>31.234926485711636</v>
      </c>
    </row>
    <row r="97" spans="1:17" x14ac:dyDescent="0.3">
      <c r="A97" s="15">
        <v>25</v>
      </c>
      <c r="B97" s="15">
        <f>SUM($B78:B78)/B$64</f>
        <v>25</v>
      </c>
      <c r="C97" s="14">
        <f>SUM($B78:C78)/C$64</f>
        <v>27.457002457002456</v>
      </c>
      <c r="D97" s="14">
        <f>SUM($B78:D78)/D$64</f>
        <v>24.412470120483864</v>
      </c>
      <c r="E97" s="14">
        <f>SUM($B78:E78)/E$64</f>
        <v>26.924373648836227</v>
      </c>
      <c r="F97" s="14">
        <f>SUM($B78:F78)/F$64</f>
        <v>27.311439300964381</v>
      </c>
      <c r="G97" s="14">
        <f>SUM($B78:G78)/G$64</f>
        <v>28.790574507431348</v>
      </c>
      <c r="H97" s="14">
        <f>SUM($B78:H78)/H$64</f>
        <v>29.717306457841492</v>
      </c>
      <c r="I97" s="14">
        <f>SUM($B78:I78)/I$64</f>
        <v>30.079967432025825</v>
      </c>
      <c r="J97" s="14">
        <f>SUM($B78:J78)/J$64</f>
        <v>30.55448491839913</v>
      </c>
      <c r="K97" s="14">
        <f>SUM($B78:K78)/K$64</f>
        <v>31.018668072697295</v>
      </c>
      <c r="L97" s="14">
        <f>SUM($B78:L78)/L$64</f>
        <v>31.245523479790322</v>
      </c>
      <c r="M97" s="14">
        <f>SUM($B78:M78)/M$64</f>
        <v>31.297193011521053</v>
      </c>
      <c r="N97" s="14">
        <f>SUM($B78:N78)/N$64</f>
        <v>31.154625600590421</v>
      </c>
      <c r="O97" s="14">
        <f>SUM($B78:O78)/O$64</f>
        <v>31.032736860214797</v>
      </c>
      <c r="P97" s="14">
        <f>SUM($B78:P78)/P$64</f>
        <v>30.92739013143127</v>
      </c>
      <c r="Q97" s="14">
        <f>SUM($B78:Q78)/Q$64</f>
        <v>30.835482859440301</v>
      </c>
    </row>
    <row r="98" spans="1:17" x14ac:dyDescent="0.3">
      <c r="A98" s="15">
        <v>20</v>
      </c>
      <c r="B98" s="15">
        <f>SUM($B79:B79)/B$64</f>
        <v>20</v>
      </c>
      <c r="C98" s="14">
        <f>SUM($B79:C79)/C$64</f>
        <v>24.914004914004913</v>
      </c>
      <c r="D98" s="14">
        <f>SUM($B79:D79)/D$64</f>
        <v>22.688150407649154</v>
      </c>
      <c r="E98" s="14">
        <f>SUM($B79:E79)/E$64</f>
        <v>25.609150752725206</v>
      </c>
      <c r="F98" s="14">
        <f>SUM($B79:F79)/F$64</f>
        <v>26.241480976529118</v>
      </c>
      <c r="G98" s="14">
        <f>SUM($B79:G79)/G$64</f>
        <v>27.883964803734159</v>
      </c>
      <c r="H98" s="14">
        <f>SUM($B79:H79)/H$64</f>
        <v>28.927236439565021</v>
      </c>
      <c r="I98" s="14">
        <f>SUM($B79:I79)/I$64</f>
        <v>29.377181699907112</v>
      </c>
      <c r="J98" s="14">
        <f>SUM($B79:J79)/J$64</f>
        <v>29.919480062617442</v>
      </c>
      <c r="K98" s="14">
        <f>SUM($B79:K79)/K$64</f>
        <v>30.437791899424873</v>
      </c>
      <c r="L98" s="14">
        <f>SUM($B79:L79)/L$64</f>
        <v>30.708847316436817</v>
      </c>
      <c r="M98" s="14">
        <f>SUM($B79:M79)/M$64</f>
        <v>30.797270551309708</v>
      </c>
      <c r="N98" s="14">
        <f>SUM($B79:N79)/N$64</f>
        <v>30.685729114453071</v>
      </c>
      <c r="O98" s="14">
        <f>SUM($B79:O79)/O$64</f>
        <v>30.59036618999933</v>
      </c>
      <c r="P98" s="14">
        <f>SUM($B79:P79)/P$64</f>
        <v>30.507945351885219</v>
      </c>
      <c r="Q98" s="14">
        <f>SUM($B79:Q79)/Q$64</f>
        <v>30.436039233168962</v>
      </c>
    </row>
    <row r="99" spans="1:17" x14ac:dyDescent="0.3">
      <c r="A99" s="15">
        <v>15</v>
      </c>
      <c r="B99" s="15">
        <f>SUM($B80:B80)/B$64</f>
        <v>15</v>
      </c>
      <c r="C99" s="14">
        <f>SUM($B80:C80)/C$64</f>
        <v>22.371007371007369</v>
      </c>
      <c r="D99" s="14">
        <f>SUM($B80:D80)/D$64</f>
        <v>20.963830694814444</v>
      </c>
      <c r="E99" s="14">
        <f>SUM($B80:E80)/E$64</f>
        <v>24.293927856614189</v>
      </c>
      <c r="F99" s="14">
        <f>SUM($B80:F80)/F$64</f>
        <v>25.171522652093856</v>
      </c>
      <c r="G99" s="14">
        <f>SUM($B80:G80)/G$64</f>
        <v>26.977355100036974</v>
      </c>
      <c r="H99" s="14">
        <f>SUM($B80:H80)/H$64</f>
        <v>28.137166421288555</v>
      </c>
      <c r="I99" s="14">
        <f>SUM($B80:I80)/I$64</f>
        <v>28.674395967788399</v>
      </c>
      <c r="J99" s="14">
        <f>SUM($B80:J80)/J$64</f>
        <v>29.284475206835754</v>
      </c>
      <c r="K99" s="14">
        <f>SUM($B80:K80)/K$64</f>
        <v>29.856915726152451</v>
      </c>
      <c r="L99" s="14">
        <f>SUM($B80:L80)/L$64</f>
        <v>30.172171153083308</v>
      </c>
      <c r="M99" s="14">
        <f>SUM($B80:M80)/M$64</f>
        <v>30.297348091098367</v>
      </c>
      <c r="N99" s="14">
        <f>SUM($B80:N80)/N$64</f>
        <v>30.216832628315718</v>
      </c>
      <c r="O99" s="14">
        <f>SUM($B80:O80)/O$64</f>
        <v>30.147995519783862</v>
      </c>
      <c r="P99" s="14">
        <f>SUM($B80:P80)/P$64</f>
        <v>30.088500572339168</v>
      </c>
      <c r="Q99" s="14">
        <f>SUM($B80:Q80)/Q$64</f>
        <v>30.036595606897627</v>
      </c>
    </row>
    <row r="100" spans="1:17" x14ac:dyDescent="0.3">
      <c r="A100" s="15">
        <v>10</v>
      </c>
      <c r="B100" s="15">
        <f>SUM($B81:B81)/B$64</f>
        <v>10</v>
      </c>
      <c r="C100" s="14">
        <f>SUM($B81:C81)/C$64</f>
        <v>19.828009828009829</v>
      </c>
      <c r="D100" s="14">
        <f>SUM($B81:D81)/D$64</f>
        <v>19.239510981979734</v>
      </c>
      <c r="E100" s="14">
        <f>SUM($B81:E81)/E$64</f>
        <v>22.978704960503173</v>
      </c>
      <c r="F100" s="14">
        <f>SUM($B81:F81)/F$64</f>
        <v>24.10156432765859</v>
      </c>
      <c r="G100" s="14">
        <f>SUM($B81:G81)/G$64</f>
        <v>26.070745396339788</v>
      </c>
      <c r="H100" s="14">
        <f>SUM($B81:H81)/H$64</f>
        <v>27.347096403012085</v>
      </c>
      <c r="I100" s="14">
        <f>SUM($B81:I81)/I$64</f>
        <v>27.971610235669683</v>
      </c>
      <c r="J100" s="14">
        <f>SUM($B81:J81)/J$64</f>
        <v>28.649470351054067</v>
      </c>
      <c r="K100" s="14">
        <f>SUM($B81:K81)/K$64</f>
        <v>29.276039552880032</v>
      </c>
      <c r="L100" s="14">
        <f>SUM($B81:L81)/L$64</f>
        <v>29.635494989729803</v>
      </c>
      <c r="M100" s="14">
        <f>SUM($B81:M81)/M$64</f>
        <v>29.797425630887023</v>
      </c>
      <c r="N100" s="14">
        <f>SUM($B81:N81)/N$64</f>
        <v>29.747936142178364</v>
      </c>
      <c r="O100" s="14">
        <f>SUM($B81:O81)/O$64</f>
        <v>29.705624849568391</v>
      </c>
      <c r="P100" s="14">
        <f>SUM($B81:P81)/P$64</f>
        <v>29.669055792793113</v>
      </c>
      <c r="Q100" s="14">
        <f>SUM($B81:Q81)/Q$64</f>
        <v>29.637151980626292</v>
      </c>
    </row>
    <row r="101" spans="1:17" x14ac:dyDescent="0.3">
      <c r="A101" s="15">
        <v>5</v>
      </c>
      <c r="B101" s="15">
        <f>SUM($B82:B82)/B$64</f>
        <v>5</v>
      </c>
      <c r="C101" s="14">
        <f>SUM($B82:C82)/C$64</f>
        <v>17.285012285012286</v>
      </c>
      <c r="D101" s="14">
        <f>SUM($B82:D82)/D$64</f>
        <v>17.515191269145024</v>
      </c>
      <c r="E101" s="14">
        <f>SUM($B82:E82)/E$64</f>
        <v>21.663482064392156</v>
      </c>
      <c r="F101" s="14">
        <f>SUM($B82:F82)/F$64</f>
        <v>23.031606003223327</v>
      </c>
      <c r="G101" s="14">
        <f>SUM($B82:G82)/G$64</f>
        <v>25.164135692642603</v>
      </c>
      <c r="H101" s="14">
        <f>SUM($B82:H82)/H$64</f>
        <v>26.557026384735618</v>
      </c>
      <c r="I101" s="14">
        <f>SUM($B82:I82)/I$64</f>
        <v>27.26882450355097</v>
      </c>
      <c r="J101" s="14">
        <f>SUM($B82:J82)/J$64</f>
        <v>28.014465495272379</v>
      </c>
      <c r="K101" s="14">
        <f>SUM($B82:K82)/K$64</f>
        <v>28.69516337960761</v>
      </c>
      <c r="L101" s="14">
        <f>SUM($B82:L82)/L$64</f>
        <v>29.098818826376295</v>
      </c>
      <c r="M101" s="14">
        <f>SUM($B82:M82)/M$64</f>
        <v>29.297503170675682</v>
      </c>
      <c r="N101" s="14">
        <f>SUM($B82:N82)/N$64</f>
        <v>29.279039656041014</v>
      </c>
      <c r="O101" s="14">
        <f>SUM($B82:O82)/O$64</f>
        <v>29.263254179352924</v>
      </c>
      <c r="P101" s="14">
        <f>SUM($B82:P82)/P$64</f>
        <v>29.249611013247062</v>
      </c>
      <c r="Q101" s="14">
        <f>SUM($B82:Q82)/Q$64</f>
        <v>29.237708354354954</v>
      </c>
    </row>
    <row r="102" spans="1:17" x14ac:dyDescent="0.3">
      <c r="A102" s="15">
        <v>0</v>
      </c>
      <c r="B102" s="15">
        <f>SUM($B83:B83)/B$64</f>
        <v>0</v>
      </c>
      <c r="C102" s="14">
        <f>SUM($B83:C83)/C$64</f>
        <v>14.742014742014742</v>
      </c>
      <c r="D102" s="14">
        <f>SUM($B83:D83)/D$64</f>
        <v>15.790871556310313</v>
      </c>
      <c r="E102" s="14">
        <f>SUM($B83:E83)/E$64</f>
        <v>20.348259168281135</v>
      </c>
      <c r="F102" s="14">
        <f>SUM($B83:F83)/F$64</f>
        <v>21.961647678788065</v>
      </c>
      <c r="G102" s="14">
        <f>SUM($B83:G83)/G$64</f>
        <v>24.257525988945414</v>
      </c>
      <c r="H102" s="14">
        <f>SUM($B83:H83)/H$64</f>
        <v>25.766956366459148</v>
      </c>
      <c r="I102" s="14">
        <f>SUM($B83:I83)/I$64</f>
        <v>26.566038771432257</v>
      </c>
      <c r="J102" s="14">
        <f>SUM($B83:J83)/J$64</f>
        <v>27.379460639490691</v>
      </c>
      <c r="K102" s="14">
        <f>SUM($B83:K83)/K$64</f>
        <v>28.114287206335192</v>
      </c>
      <c r="L102" s="14">
        <f>SUM($B83:L83)/L$64</f>
        <v>28.56214266302279</v>
      </c>
      <c r="M102" s="14">
        <f>SUM($B83:M83)/M$64</f>
        <v>28.797580710464338</v>
      </c>
      <c r="N102" s="14">
        <f>SUM($B83:N83)/N$64</f>
        <v>28.810143169903661</v>
      </c>
      <c r="O102" s="14">
        <f>SUM($B83:O83)/O$64</f>
        <v>28.820883509137456</v>
      </c>
      <c r="P102" s="14">
        <f>SUM($B83:P83)/P$64</f>
        <v>28.830166233701007</v>
      </c>
      <c r="Q102" s="14">
        <f>SUM($B83:Q83)/Q$64</f>
        <v>28.838264728083619</v>
      </c>
    </row>
    <row r="104" spans="1:17" x14ac:dyDescent="0.3">
      <c r="A104" s="5" t="s">
        <v>4</v>
      </c>
      <c r="B104" s="2">
        <v>1</v>
      </c>
      <c r="C104" s="2">
        <v>2</v>
      </c>
      <c r="D104" s="2">
        <v>3</v>
      </c>
      <c r="E104" s="2">
        <v>4</v>
      </c>
      <c r="F104" s="2">
        <v>5</v>
      </c>
      <c r="G104" s="2">
        <v>6</v>
      </c>
      <c r="H104" s="2">
        <v>7</v>
      </c>
      <c r="I104" s="2">
        <v>8</v>
      </c>
      <c r="J104" s="2">
        <v>9</v>
      </c>
      <c r="K104" s="2">
        <v>10</v>
      </c>
      <c r="L104" s="2">
        <v>11</v>
      </c>
      <c r="M104" s="2">
        <v>12</v>
      </c>
      <c r="N104" s="2">
        <v>13</v>
      </c>
      <c r="O104" s="2">
        <v>14</v>
      </c>
      <c r="P104" s="2">
        <v>15</v>
      </c>
      <c r="Q104" s="2">
        <v>16</v>
      </c>
    </row>
    <row r="105" spans="1:17" x14ac:dyDescent="0.3">
      <c r="A105" s="3">
        <v>75</v>
      </c>
      <c r="B105" s="6">
        <f>B87</f>
        <v>75</v>
      </c>
      <c r="C105" s="6">
        <f t="shared" ref="C105:Q105" si="18">C87</f>
        <v>52.886977886977888</v>
      </c>
      <c r="D105" s="6">
        <f t="shared" si="18"/>
        <v>41.655667248830973</v>
      </c>
      <c r="E105" s="6">
        <f t="shared" si="18"/>
        <v>40.076602609946399</v>
      </c>
      <c r="F105" s="6">
        <f t="shared" si="18"/>
        <v>38.011022545317005</v>
      </c>
      <c r="G105" s="6">
        <f t="shared" si="18"/>
        <v>37.856671544403213</v>
      </c>
      <c r="H105" s="6">
        <f t="shared" si="18"/>
        <v>37.618006640606175</v>
      </c>
      <c r="I105" s="6">
        <f t="shared" si="18"/>
        <v>37.107824753212967</v>
      </c>
      <c r="J105" s="6">
        <f t="shared" si="18"/>
        <v>36.904533476216017</v>
      </c>
      <c r="K105" s="6">
        <f t="shared" si="18"/>
        <v>36.827429805421517</v>
      </c>
      <c r="L105" s="6">
        <f t="shared" si="18"/>
        <v>36.612285113325399</v>
      </c>
      <c r="M105" s="6">
        <f t="shared" si="18"/>
        <v>36.296417613634482</v>
      </c>
      <c r="N105" s="6">
        <f t="shared" si="18"/>
        <v>35.843590461963949</v>
      </c>
      <c r="O105" s="6">
        <f t="shared" si="18"/>
        <v>35.456443562369479</v>
      </c>
      <c r="P105" s="6">
        <f t="shared" si="18"/>
        <v>35.1218379268918</v>
      </c>
      <c r="Q105" s="6">
        <f t="shared" si="18"/>
        <v>34.829919122153662</v>
      </c>
    </row>
    <row r="106" spans="1:17" x14ac:dyDescent="0.3">
      <c r="A106" s="3">
        <v>60</v>
      </c>
      <c r="B106" s="6">
        <f>B90</f>
        <v>60</v>
      </c>
      <c r="C106" s="6">
        <f t="shared" ref="C106:Q106" si="19">C90</f>
        <v>45.257985257985254</v>
      </c>
      <c r="D106" s="6">
        <f t="shared" si="19"/>
        <v>36.48270811032684</v>
      </c>
      <c r="E106" s="6">
        <f t="shared" si="19"/>
        <v>36.130933921613348</v>
      </c>
      <c r="F106" s="6">
        <f t="shared" si="19"/>
        <v>34.801147572011217</v>
      </c>
      <c r="G106" s="6">
        <f t="shared" si="19"/>
        <v>35.136842433311649</v>
      </c>
      <c r="H106" s="6">
        <f t="shared" si="19"/>
        <v>35.247796585776769</v>
      </c>
      <c r="I106" s="6">
        <f t="shared" si="19"/>
        <v>34.999467556856821</v>
      </c>
      <c r="J106" s="6">
        <f t="shared" si="19"/>
        <v>34.999518908870954</v>
      </c>
      <c r="K106" s="6">
        <f t="shared" si="19"/>
        <v>35.08480128560425</v>
      </c>
      <c r="L106" s="6">
        <f t="shared" si="19"/>
        <v>35.002256623264877</v>
      </c>
      <c r="M106" s="6">
        <f t="shared" si="19"/>
        <v>34.796650233000456</v>
      </c>
      <c r="N106" s="6">
        <f t="shared" si="19"/>
        <v>34.436901003551888</v>
      </c>
      <c r="O106" s="6">
        <f t="shared" si="19"/>
        <v>34.129331551723077</v>
      </c>
      <c r="P106" s="6">
        <f t="shared" si="19"/>
        <v>33.863503588253643</v>
      </c>
      <c r="Q106" s="6">
        <f t="shared" si="19"/>
        <v>33.631588243339657</v>
      </c>
    </row>
    <row r="107" spans="1:17" x14ac:dyDescent="0.3">
      <c r="A107" s="3">
        <v>45</v>
      </c>
      <c r="B107" s="6">
        <f>B93</f>
        <v>45</v>
      </c>
      <c r="C107" s="6">
        <f t="shared" ref="C107:Q107" si="20">C93</f>
        <v>37.628992628992627</v>
      </c>
      <c r="D107" s="6">
        <f t="shared" si="20"/>
        <v>31.309748971822707</v>
      </c>
      <c r="E107" s="6">
        <f t="shared" si="20"/>
        <v>32.185265233280298</v>
      </c>
      <c r="F107" s="6">
        <f t="shared" si="20"/>
        <v>31.59127259870543</v>
      </c>
      <c r="G107" s="6">
        <f t="shared" si="20"/>
        <v>32.417013322220093</v>
      </c>
      <c r="H107" s="6">
        <f t="shared" si="20"/>
        <v>32.877586530947362</v>
      </c>
      <c r="I107" s="6">
        <f t="shared" si="20"/>
        <v>32.891110360500683</v>
      </c>
      <c r="J107" s="6">
        <f t="shared" si="20"/>
        <v>33.094504341525884</v>
      </c>
      <c r="K107" s="6">
        <f t="shared" si="20"/>
        <v>33.342172765786984</v>
      </c>
      <c r="L107" s="6">
        <f t="shared" si="20"/>
        <v>33.392228133204355</v>
      </c>
      <c r="M107" s="6">
        <f t="shared" si="20"/>
        <v>33.29688285236643</v>
      </c>
      <c r="N107" s="6">
        <f t="shared" si="20"/>
        <v>33.030211545139835</v>
      </c>
      <c r="O107" s="6">
        <f t="shared" si="20"/>
        <v>32.802219541076674</v>
      </c>
      <c r="P107" s="6">
        <f t="shared" si="20"/>
        <v>32.605169249615486</v>
      </c>
      <c r="Q107" s="6">
        <f t="shared" si="20"/>
        <v>32.433257364525652</v>
      </c>
    </row>
    <row r="108" spans="1:17" x14ac:dyDescent="0.3">
      <c r="A108" s="3">
        <v>30</v>
      </c>
      <c r="B108" s="6">
        <f>B96</f>
        <v>30</v>
      </c>
      <c r="C108" s="6">
        <f t="shared" ref="C108:Q108" si="21">C96</f>
        <v>30</v>
      </c>
      <c r="D108" s="6">
        <f t="shared" si="21"/>
        <v>26.136789833318577</v>
      </c>
      <c r="E108" s="6">
        <f t="shared" si="21"/>
        <v>28.239596544947243</v>
      </c>
      <c r="F108" s="6">
        <f t="shared" si="21"/>
        <v>28.381397625399643</v>
      </c>
      <c r="G108" s="6">
        <f t="shared" si="21"/>
        <v>29.697184211128533</v>
      </c>
      <c r="H108" s="6">
        <f t="shared" si="21"/>
        <v>30.507376476117958</v>
      </c>
      <c r="I108" s="6">
        <f t="shared" si="21"/>
        <v>30.782753164144541</v>
      </c>
      <c r="J108" s="6">
        <f t="shared" si="21"/>
        <v>31.189489774180821</v>
      </c>
      <c r="K108" s="6">
        <f t="shared" si="21"/>
        <v>31.599544245969714</v>
      </c>
      <c r="L108" s="6">
        <f t="shared" si="21"/>
        <v>31.78219964314383</v>
      </c>
      <c r="M108" s="6">
        <f t="shared" si="21"/>
        <v>31.797115471732393</v>
      </c>
      <c r="N108" s="6">
        <f t="shared" si="21"/>
        <v>31.623522086727775</v>
      </c>
      <c r="O108" s="6">
        <f t="shared" si="21"/>
        <v>31.475107530430265</v>
      </c>
      <c r="P108" s="6">
        <f t="shared" si="21"/>
        <v>31.346834910977325</v>
      </c>
      <c r="Q108" s="6">
        <f t="shared" si="21"/>
        <v>31.234926485711636</v>
      </c>
    </row>
    <row r="109" spans="1:17" x14ac:dyDescent="0.3">
      <c r="A109" s="3">
        <v>15</v>
      </c>
      <c r="B109" s="6">
        <f>B99</f>
        <v>15</v>
      </c>
      <c r="C109" s="6">
        <f t="shared" ref="C109:Q109" si="22">C99</f>
        <v>22.371007371007369</v>
      </c>
      <c r="D109" s="6">
        <f t="shared" si="22"/>
        <v>20.963830694814444</v>
      </c>
      <c r="E109" s="6">
        <f t="shared" si="22"/>
        <v>24.293927856614189</v>
      </c>
      <c r="F109" s="6">
        <f t="shared" si="22"/>
        <v>25.171522652093856</v>
      </c>
      <c r="G109" s="6">
        <f t="shared" si="22"/>
        <v>26.977355100036974</v>
      </c>
      <c r="H109" s="6">
        <f t="shared" si="22"/>
        <v>28.137166421288555</v>
      </c>
      <c r="I109" s="6">
        <f t="shared" si="22"/>
        <v>28.674395967788399</v>
      </c>
      <c r="J109" s="6">
        <f t="shared" si="22"/>
        <v>29.284475206835754</v>
      </c>
      <c r="K109" s="6">
        <f t="shared" si="22"/>
        <v>29.856915726152451</v>
      </c>
      <c r="L109" s="6">
        <f t="shared" si="22"/>
        <v>30.172171153083308</v>
      </c>
      <c r="M109" s="6">
        <f t="shared" si="22"/>
        <v>30.297348091098367</v>
      </c>
      <c r="N109" s="6">
        <f t="shared" si="22"/>
        <v>30.216832628315718</v>
      </c>
      <c r="O109" s="6">
        <f t="shared" si="22"/>
        <v>30.147995519783862</v>
      </c>
      <c r="P109" s="6">
        <f t="shared" si="22"/>
        <v>30.088500572339168</v>
      </c>
      <c r="Q109" s="6">
        <f t="shared" si="22"/>
        <v>30.036595606897627</v>
      </c>
    </row>
    <row r="114" spans="2:3" x14ac:dyDescent="0.3">
      <c r="B114" s="11"/>
      <c r="C114" s="11"/>
    </row>
  </sheetData>
  <mergeCells count="3">
    <mergeCell ref="A1:S1"/>
    <mergeCell ref="A2:S2"/>
    <mergeCell ref="A3:S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Q17" sqref="Q17"/>
    </sheetView>
  </sheetViews>
  <sheetFormatPr defaultRowHeight="14.4" x14ac:dyDescent="0.3"/>
  <sheetData/>
  <pageMargins left="0.7" right="0.7" top="0.75" bottom="0.75" header="0.3" footer="0.3"/>
  <pageSetup paperSize="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 Duration Equivalent</vt:lpstr>
      <vt:lpstr>Background</vt:lpstr>
      <vt:lpstr>Background!_ftn1</vt:lpstr>
      <vt:lpstr>Background!_ftnref1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Tricot Anthony (Energy Markets and Networks)</dc:creator>
  <cp:lastModifiedBy>Hollingshead Paul</cp:lastModifiedBy>
  <dcterms:created xsi:type="dcterms:W3CDTF">2013-12-12T09:24:46Z</dcterms:created>
  <dcterms:modified xsi:type="dcterms:W3CDTF">2014-09-24T14:21:56Z</dcterms:modified>
</cp:coreProperties>
</file>