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10" yWindow="975" windowWidth="19440" windowHeight="8685"/>
  </bookViews>
  <sheets>
    <sheet name="Taxbase Calculations" sheetId="15" r:id="rId1"/>
    <sheet name="2014-15 Final Allocations" sheetId="14" r:id="rId2"/>
    <sheet name="Alternative Names" sheetId="16" state="hidden" r:id="rId3"/>
  </sheets>
  <definedNames>
    <definedName name="_xlnm._FilterDatabase" localSheetId="1" hidden="1">'2014-15 Final Allocations'!$M$14:$M$451</definedName>
    <definedName name="LAList">#REF!</definedName>
    <definedName name="_xlnm.Print_Area" localSheetId="1">'2014-15 Final Allocations'!$C$1:$J$460</definedName>
    <definedName name="_xlnm.Print_Titles" localSheetId="1">'2014-15 Final Allocations'!$9:$9</definedName>
  </definedNames>
  <calcPr calcId="145621"/>
  <pivotCaches>
    <pivotCache cacheId="4" r:id="rId4"/>
  </pivotCaches>
</workbook>
</file>

<file path=xl/calcChain.xml><?xml version="1.0" encoding="utf-8"?>
<calcChain xmlns="http://schemas.openxmlformats.org/spreadsheetml/2006/main">
  <c r="I451" i="14" l="1"/>
  <c r="I443" i="14"/>
  <c r="I444" i="14"/>
  <c r="I445" i="14"/>
  <c r="I446" i="14"/>
  <c r="I447" i="14"/>
  <c r="I442"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17" i="14"/>
  <c r="I379" i="14"/>
  <c r="I380" i="14"/>
  <c r="I381" i="14"/>
  <c r="I382" i="14"/>
  <c r="I383" i="14"/>
  <c r="I384" i="14"/>
  <c r="I385" i="14"/>
  <c r="I386" i="14"/>
  <c r="I387" i="14"/>
  <c r="I388" i="14"/>
  <c r="I389" i="14"/>
  <c r="I390" i="14"/>
  <c r="I391" i="14"/>
  <c r="I392" i="14"/>
  <c r="I393" i="14"/>
  <c r="I394" i="14"/>
  <c r="I395" i="14"/>
  <c r="I396" i="14"/>
  <c r="I397" i="14"/>
  <c r="I398" i="14"/>
  <c r="I399" i="14"/>
  <c r="I400" i="14"/>
  <c r="I401" i="14"/>
  <c r="I402" i="14"/>
  <c r="I403" i="14"/>
  <c r="I404" i="14"/>
  <c r="I405" i="14"/>
  <c r="I406" i="14"/>
  <c r="I407" i="14"/>
  <c r="I408" i="14"/>
  <c r="I409" i="14"/>
  <c r="I410" i="14"/>
  <c r="I411" i="14"/>
  <c r="I412" i="14"/>
  <c r="I413" i="14"/>
  <c r="I414" i="14"/>
  <c r="I378"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49"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291"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53" i="14"/>
  <c r="I232" i="14"/>
  <c r="I233" i="14"/>
  <c r="I234" i="14"/>
  <c r="I235" i="14"/>
  <c r="I236" i="14"/>
  <c r="I237" i="14"/>
  <c r="I238" i="14"/>
  <c r="I239" i="14"/>
  <c r="I240" i="14"/>
  <c r="I241" i="14"/>
  <c r="I242" i="14"/>
  <c r="I243" i="14"/>
  <c r="I244" i="14"/>
  <c r="I245" i="14"/>
  <c r="I246" i="14"/>
  <c r="I247" i="14"/>
  <c r="I248" i="14"/>
  <c r="I249" i="14"/>
  <c r="I250" i="14"/>
  <c r="I231" i="14"/>
  <c r="I218" i="14"/>
  <c r="I219" i="14"/>
  <c r="I220" i="14"/>
  <c r="I221" i="14"/>
  <c r="I222" i="14"/>
  <c r="I223" i="14"/>
  <c r="I224" i="14"/>
  <c r="I225" i="14"/>
  <c r="I226" i="14"/>
  <c r="I227" i="14"/>
  <c r="I228" i="14"/>
  <c r="I229" i="14"/>
  <c r="I217"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14" i="14"/>
  <c r="E290" i="16" l="1"/>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289"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50"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9" i="16"/>
  <c r="L317" i="15" l="1"/>
  <c r="L301" i="15"/>
  <c r="F301" i="14" s="1"/>
  <c r="L267" i="15"/>
  <c r="L249" i="15"/>
  <c r="L213" i="15"/>
  <c r="L209" i="15"/>
  <c r="L205" i="15"/>
  <c r="L201" i="15"/>
  <c r="L197" i="15"/>
  <c r="L193" i="15"/>
  <c r="L189" i="15"/>
  <c r="L185" i="15"/>
  <c r="L181" i="15"/>
  <c r="L177" i="15"/>
  <c r="L173" i="15"/>
  <c r="L169" i="15"/>
  <c r="L165" i="15"/>
  <c r="L161" i="15"/>
  <c r="L157" i="15"/>
  <c r="L153" i="15"/>
  <c r="L149" i="15"/>
  <c r="L145" i="15"/>
  <c r="L141" i="15"/>
  <c r="L137" i="15"/>
  <c r="L133" i="15"/>
  <c r="L129" i="15"/>
  <c r="L125" i="15"/>
  <c r="L121" i="15"/>
  <c r="L117" i="15"/>
  <c r="L113" i="15"/>
  <c r="L109" i="15"/>
  <c r="L105" i="15"/>
  <c r="L101" i="15"/>
  <c r="L97" i="15"/>
  <c r="L93" i="15"/>
  <c r="L89" i="15"/>
  <c r="L85" i="15"/>
  <c r="L81" i="15"/>
  <c r="L77" i="15"/>
  <c r="L73" i="15"/>
  <c r="L69" i="15"/>
  <c r="L65" i="15"/>
  <c r="L61" i="15"/>
  <c r="L57" i="15"/>
  <c r="L53" i="15"/>
  <c r="L49" i="15"/>
  <c r="L45" i="15"/>
  <c r="L41" i="15"/>
  <c r="L37" i="15"/>
  <c r="L33" i="15"/>
  <c r="L29" i="15"/>
  <c r="L25" i="15"/>
  <c r="L21" i="15"/>
  <c r="L17" i="15"/>
  <c r="L233" i="15"/>
  <c r="L14" i="15"/>
  <c r="L343" i="15"/>
  <c r="L339" i="15"/>
  <c r="L335" i="15"/>
  <c r="L331" i="15"/>
  <c r="L327" i="15"/>
  <c r="L323" i="15"/>
  <c r="L319" i="15"/>
  <c r="L315" i="15"/>
  <c r="L311" i="15"/>
  <c r="L307" i="15"/>
  <c r="L303" i="15"/>
  <c r="L299" i="15"/>
  <c r="L295" i="15"/>
  <c r="L291" i="15"/>
  <c r="L285" i="15"/>
  <c r="L281" i="15"/>
  <c r="L277" i="15"/>
  <c r="L273" i="15"/>
  <c r="L269" i="15"/>
  <c r="L265" i="15"/>
  <c r="L261" i="15"/>
  <c r="L257" i="15"/>
  <c r="L253" i="15"/>
  <c r="L247" i="15"/>
  <c r="F247" i="14" s="1"/>
  <c r="L243" i="15"/>
  <c r="L239" i="15"/>
  <c r="F234" i="14" s="1"/>
  <c r="L235" i="15"/>
  <c r="L231" i="15"/>
  <c r="L226" i="15"/>
  <c r="L222" i="15"/>
  <c r="L218" i="15"/>
  <c r="L212" i="15"/>
  <c r="L208" i="15"/>
  <c r="L204" i="15"/>
  <c r="L200" i="15"/>
  <c r="L196" i="15"/>
  <c r="L192" i="15"/>
  <c r="L188" i="15"/>
  <c r="F183" i="14" s="1"/>
  <c r="L184" i="15"/>
  <c r="F184" i="14" s="1"/>
  <c r="L180" i="15"/>
  <c r="L176" i="15"/>
  <c r="L172" i="15"/>
  <c r="L168" i="15"/>
  <c r="F168" i="14" s="1"/>
  <c r="L164" i="15"/>
  <c r="L160" i="15"/>
  <c r="L156" i="15"/>
  <c r="F151" i="14" s="1"/>
  <c r="L152" i="15"/>
  <c r="F152" i="14" s="1"/>
  <c r="L148" i="15"/>
  <c r="L144" i="15"/>
  <c r="L140" i="15"/>
  <c r="L136" i="15"/>
  <c r="F136" i="14" s="1"/>
  <c r="L132" i="15"/>
  <c r="L128" i="15"/>
  <c r="L124" i="15"/>
  <c r="L120" i="15"/>
  <c r="L116" i="15"/>
  <c r="L112" i="15"/>
  <c r="L108" i="15"/>
  <c r="F103" i="14" s="1"/>
  <c r="L104" i="15"/>
  <c r="F104" i="14" s="1"/>
  <c r="L100" i="15"/>
  <c r="L96" i="15"/>
  <c r="L92" i="15"/>
  <c r="L88" i="15"/>
  <c r="F88" i="14" s="1"/>
  <c r="L84" i="15"/>
  <c r="L80" i="15"/>
  <c r="L76" i="15"/>
  <c r="L72" i="15"/>
  <c r="L68" i="15"/>
  <c r="L64" i="15"/>
  <c r="L60" i="15"/>
  <c r="L56" i="15"/>
  <c r="F56" i="14" s="1"/>
  <c r="L52" i="15"/>
  <c r="L48" i="15"/>
  <c r="L44" i="15"/>
  <c r="F39" i="14" s="1"/>
  <c r="L40" i="15"/>
  <c r="F40" i="14" s="1"/>
  <c r="L36" i="15"/>
  <c r="L32" i="15"/>
  <c r="L28" i="15"/>
  <c r="F23" i="14" s="1"/>
  <c r="L24" i="15"/>
  <c r="F24" i="14" s="1"/>
  <c r="L20" i="15"/>
  <c r="L16" i="15"/>
  <c r="L346" i="15"/>
  <c r="L342" i="15"/>
  <c r="L334" i="15"/>
  <c r="L330" i="15"/>
  <c r="L326" i="15"/>
  <c r="L322" i="15"/>
  <c r="F317" i="14" s="1"/>
  <c r="L318" i="15"/>
  <c r="L314" i="15"/>
  <c r="L310" i="15"/>
  <c r="L302" i="15"/>
  <c r="L298" i="15"/>
  <c r="L294" i="15"/>
  <c r="L284" i="15"/>
  <c r="L280" i="15"/>
  <c r="L276" i="15"/>
  <c r="L268" i="15"/>
  <c r="L264" i="15"/>
  <c r="L260" i="15"/>
  <c r="L256" i="15"/>
  <c r="L250" i="15"/>
  <c r="L246" i="15"/>
  <c r="L242" i="15"/>
  <c r="L238" i="15"/>
  <c r="L234" i="15"/>
  <c r="L229" i="15"/>
  <c r="L225" i="15"/>
  <c r="L221" i="15"/>
  <c r="L217" i="15"/>
  <c r="L211" i="15"/>
  <c r="L207" i="15"/>
  <c r="F207" i="14" s="1"/>
  <c r="L203" i="15"/>
  <c r="L199" i="15"/>
  <c r="L195" i="15"/>
  <c r="F195" i="14" s="1"/>
  <c r="L191" i="15"/>
  <c r="F191" i="14" s="1"/>
  <c r="L187" i="15"/>
  <c r="F187" i="14" s="1"/>
  <c r="L183" i="15"/>
  <c r="L179" i="15"/>
  <c r="L175" i="15"/>
  <c r="F175" i="14" s="1"/>
  <c r="L171" i="15"/>
  <c r="F171" i="14" s="1"/>
  <c r="L167" i="15"/>
  <c r="L163" i="15"/>
  <c r="L159" i="15"/>
  <c r="F159" i="14" s="1"/>
  <c r="L155" i="15"/>
  <c r="F155" i="14" s="1"/>
  <c r="L151" i="15"/>
  <c r="L147" i="15"/>
  <c r="L143" i="15"/>
  <c r="F143" i="14" s="1"/>
  <c r="L139" i="15"/>
  <c r="F139" i="14" s="1"/>
  <c r="L135" i="15"/>
  <c r="L131" i="15"/>
  <c r="F131" i="14" s="1"/>
  <c r="L127" i="15"/>
  <c r="F127" i="14" s="1"/>
  <c r="L123" i="15"/>
  <c r="F123" i="14" s="1"/>
  <c r="L119" i="15"/>
  <c r="L115" i="15"/>
  <c r="L111" i="15"/>
  <c r="F111" i="14" s="1"/>
  <c r="L107" i="15"/>
  <c r="L103" i="15"/>
  <c r="L99" i="15"/>
  <c r="L95" i="15"/>
  <c r="F95" i="14" s="1"/>
  <c r="L91" i="15"/>
  <c r="F91" i="14" s="1"/>
  <c r="L87" i="15"/>
  <c r="L83" i="15"/>
  <c r="L79" i="15"/>
  <c r="F79" i="14" s="1"/>
  <c r="L75" i="15"/>
  <c r="F75" i="14" s="1"/>
  <c r="L71" i="15"/>
  <c r="L67" i="15"/>
  <c r="L63" i="15"/>
  <c r="F63" i="14" s="1"/>
  <c r="L59" i="15"/>
  <c r="L55" i="15"/>
  <c r="L51" i="15"/>
  <c r="L47" i="15"/>
  <c r="F47" i="14" s="1"/>
  <c r="L43" i="15"/>
  <c r="F43" i="14" s="1"/>
  <c r="L39" i="15"/>
  <c r="L35" i="15"/>
  <c r="L31" i="15"/>
  <c r="F31" i="14" s="1"/>
  <c r="L27" i="15"/>
  <c r="L23" i="15"/>
  <c r="L19" i="15"/>
  <c r="L15" i="15"/>
  <c r="F15" i="14" s="1"/>
  <c r="L333" i="15"/>
  <c r="L283" i="15"/>
  <c r="L345" i="15"/>
  <c r="F343" i="14" s="1"/>
  <c r="L341" i="15"/>
  <c r="L337" i="15"/>
  <c r="L329" i="15"/>
  <c r="F329" i="14" s="1"/>
  <c r="L325" i="15"/>
  <c r="F325" i="14" s="1"/>
  <c r="L321" i="15"/>
  <c r="L313" i="15"/>
  <c r="F313" i="14" s="1"/>
  <c r="L309" i="15"/>
  <c r="F309" i="14" s="1"/>
  <c r="L305" i="15"/>
  <c r="L297" i="15"/>
  <c r="L293" i="15"/>
  <c r="F293" i="14" s="1"/>
  <c r="L287" i="15"/>
  <c r="L279" i="15"/>
  <c r="F279" i="14" s="1"/>
  <c r="L275" i="15"/>
  <c r="L271" i="15"/>
  <c r="F271" i="14" s="1"/>
  <c r="L263" i="15"/>
  <c r="F263" i="14" s="1"/>
  <c r="L259" i="15"/>
  <c r="F259" i="14" s="1"/>
  <c r="L255" i="15"/>
  <c r="L245" i="15"/>
  <c r="L241" i="15"/>
  <c r="L237" i="15"/>
  <c r="L228" i="15"/>
  <c r="F226" i="14" s="1"/>
  <c r="L224" i="15"/>
  <c r="L220" i="15"/>
  <c r="F176" i="14"/>
  <c r="F16" i="14"/>
  <c r="F217" i="14"/>
  <c r="L338" i="15"/>
  <c r="L306" i="15"/>
  <c r="L288" i="15"/>
  <c r="L272" i="15"/>
  <c r="F199" i="14"/>
  <c r="F167" i="14"/>
  <c r="F135" i="14"/>
  <c r="F87" i="14"/>
  <c r="F71" i="14"/>
  <c r="L219" i="15"/>
  <c r="F219" i="14" s="1"/>
  <c r="F119" i="14"/>
  <c r="F55" i="14"/>
  <c r="F213" i="14"/>
  <c r="L214" i="15"/>
  <c r="L210" i="15"/>
  <c r="F208" i="14" s="1"/>
  <c r="L206" i="15"/>
  <c r="L202" i="15"/>
  <c r="L198" i="15"/>
  <c r="L194" i="15"/>
  <c r="L190" i="15"/>
  <c r="L186" i="15"/>
  <c r="L182" i="15"/>
  <c r="L178" i="15"/>
  <c r="L174" i="15"/>
  <c r="L170" i="15"/>
  <c r="L166" i="15"/>
  <c r="L162" i="15"/>
  <c r="L158" i="15"/>
  <c r="L154" i="15"/>
  <c r="L150" i="15"/>
  <c r="L146" i="15"/>
  <c r="F144" i="14" s="1"/>
  <c r="L142" i="15"/>
  <c r="L138" i="15"/>
  <c r="L134" i="15"/>
  <c r="L130" i="15"/>
  <c r="L126" i="15"/>
  <c r="L122" i="15"/>
  <c r="L118" i="15"/>
  <c r="L114" i="15"/>
  <c r="L110" i="15"/>
  <c r="L106" i="15"/>
  <c r="L102" i="15"/>
  <c r="L98" i="15"/>
  <c r="L94" i="15"/>
  <c r="L90" i="15"/>
  <c r="L86" i="15"/>
  <c r="L82" i="15"/>
  <c r="F80" i="14" s="1"/>
  <c r="L78" i="15"/>
  <c r="L74" i="15"/>
  <c r="L70" i="15"/>
  <c r="L66" i="15"/>
  <c r="L62" i="15"/>
  <c r="L58" i="15"/>
  <c r="F58" i="14" s="1"/>
  <c r="L54" i="15"/>
  <c r="L50" i="15"/>
  <c r="F50" i="14" s="1"/>
  <c r="L46" i="15"/>
  <c r="L42" i="15"/>
  <c r="L38" i="15"/>
  <c r="L34" i="15"/>
  <c r="L30" i="15"/>
  <c r="L26" i="15"/>
  <c r="L22" i="15"/>
  <c r="L18" i="15"/>
  <c r="L344" i="15"/>
  <c r="L340" i="15"/>
  <c r="L336" i="15"/>
  <c r="L408" i="15" s="1"/>
  <c r="L332" i="15"/>
  <c r="F327" i="14" s="1"/>
  <c r="L328" i="15"/>
  <c r="L324" i="15"/>
  <c r="L320" i="15"/>
  <c r="L316" i="15"/>
  <c r="F311" i="14" s="1"/>
  <c r="L312" i="15"/>
  <c r="L308" i="15"/>
  <c r="L304" i="15"/>
  <c r="L300" i="15"/>
  <c r="L296" i="15"/>
  <c r="F294" i="14" s="1"/>
  <c r="L292" i="15"/>
  <c r="L286" i="15"/>
  <c r="L282" i="15"/>
  <c r="F282" i="14" s="1"/>
  <c r="L278" i="15"/>
  <c r="F278" i="14" s="1"/>
  <c r="L274" i="15"/>
  <c r="L270" i="15"/>
  <c r="L266" i="15"/>
  <c r="F266" i="14" s="1"/>
  <c r="L262" i="15"/>
  <c r="L258" i="15"/>
  <c r="L254" i="15"/>
  <c r="F254" i="14" s="1"/>
  <c r="L248" i="15"/>
  <c r="L244" i="15"/>
  <c r="L240" i="15"/>
  <c r="F240" i="14" s="1"/>
  <c r="L236" i="15"/>
  <c r="F236" i="14" s="1"/>
  <c r="L232" i="15"/>
  <c r="L227" i="15"/>
  <c r="L223" i="15"/>
  <c r="F192" i="14"/>
  <c r="F160" i="14"/>
  <c r="F128" i="14"/>
  <c r="F96" i="14"/>
  <c r="F64" i="14"/>
  <c r="F32" i="14"/>
  <c r="J443" i="14"/>
  <c r="J444" i="14"/>
  <c r="J446" i="14"/>
  <c r="J418" i="14"/>
  <c r="J422" i="14"/>
  <c r="J423" i="14"/>
  <c r="J424" i="14"/>
  <c r="J425" i="14"/>
  <c r="J426" i="14"/>
  <c r="J427" i="14"/>
  <c r="J428" i="14"/>
  <c r="J431" i="14"/>
  <c r="J433" i="14"/>
  <c r="J435" i="14"/>
  <c r="J436" i="14"/>
  <c r="J437" i="14"/>
  <c r="J438" i="14"/>
  <c r="J440" i="14"/>
  <c r="J417" i="14"/>
  <c r="J379" i="14"/>
  <c r="J380" i="14"/>
  <c r="J382" i="14"/>
  <c r="J383" i="14"/>
  <c r="J384" i="14"/>
  <c r="J385" i="14"/>
  <c r="J386" i="14"/>
  <c r="J387" i="14"/>
  <c r="J388" i="14"/>
  <c r="J389" i="14"/>
  <c r="J390" i="14"/>
  <c r="J392" i="14"/>
  <c r="J393" i="14"/>
  <c r="J394" i="14"/>
  <c r="J395" i="14"/>
  <c r="J396" i="14"/>
  <c r="J397" i="14"/>
  <c r="J398" i="14"/>
  <c r="J399" i="14"/>
  <c r="J400" i="14"/>
  <c r="J403" i="14"/>
  <c r="J404" i="14"/>
  <c r="J405" i="14"/>
  <c r="J406" i="14"/>
  <c r="J407" i="14"/>
  <c r="J408" i="14"/>
  <c r="J409" i="14"/>
  <c r="J410" i="14"/>
  <c r="J412" i="14"/>
  <c r="J413" i="14"/>
  <c r="J414" i="14"/>
  <c r="J378" i="14"/>
  <c r="J350" i="14"/>
  <c r="J352" i="14"/>
  <c r="J353" i="14"/>
  <c r="J354" i="14"/>
  <c r="J355" i="14"/>
  <c r="J360" i="14"/>
  <c r="J361" i="14"/>
  <c r="J365" i="14"/>
  <c r="J366" i="14"/>
  <c r="J367" i="14"/>
  <c r="J368" i="14"/>
  <c r="J372" i="14"/>
  <c r="J373" i="14"/>
  <c r="J375" i="14"/>
  <c r="J349" i="14"/>
  <c r="J297" i="14"/>
  <c r="J298" i="14"/>
  <c r="J302" i="14"/>
  <c r="J303" i="14"/>
  <c r="J304" i="14"/>
  <c r="J305" i="14"/>
  <c r="J306" i="14"/>
  <c r="J308" i="14"/>
  <c r="J310" i="14"/>
  <c r="J311" i="14"/>
  <c r="J312" i="14"/>
  <c r="J313" i="14"/>
  <c r="J314" i="14"/>
  <c r="J315" i="14"/>
  <c r="J316" i="14"/>
  <c r="J318" i="14"/>
  <c r="J321" i="14"/>
  <c r="J323" i="14"/>
  <c r="J326" i="14"/>
  <c r="J327" i="14"/>
  <c r="J332" i="14"/>
  <c r="J334" i="14"/>
  <c r="J338" i="14"/>
  <c r="J341" i="14"/>
  <c r="J345" i="14"/>
  <c r="J346" i="14"/>
  <c r="J254" i="14"/>
  <c r="J255" i="14"/>
  <c r="J256" i="14"/>
  <c r="J259" i="14"/>
  <c r="J260" i="14"/>
  <c r="J265" i="14"/>
  <c r="J266" i="14"/>
  <c r="J272" i="14"/>
  <c r="J275" i="14"/>
  <c r="J279" i="14"/>
  <c r="J284" i="14"/>
  <c r="J288" i="14"/>
  <c r="J18" i="14"/>
  <c r="J22" i="14"/>
  <c r="J25" i="14"/>
  <c r="J26" i="14"/>
  <c r="J33" i="14"/>
  <c r="J37" i="14"/>
  <c r="J43" i="14"/>
  <c r="J47" i="14"/>
  <c r="J50" i="14"/>
  <c r="J57" i="14"/>
  <c r="J59" i="14"/>
  <c r="J64" i="14"/>
  <c r="J67" i="14"/>
  <c r="J75" i="14"/>
  <c r="J77" i="14"/>
  <c r="J86" i="14"/>
  <c r="J91" i="14"/>
  <c r="J102" i="14"/>
  <c r="J105" i="14"/>
  <c r="J107" i="14"/>
  <c r="J109" i="14"/>
  <c r="J110" i="14"/>
  <c r="J111" i="14"/>
  <c r="J118" i="14"/>
  <c r="J123" i="14"/>
  <c r="J125" i="14"/>
  <c r="J126" i="14"/>
  <c r="J131" i="14"/>
  <c r="J134" i="14"/>
  <c r="J137" i="14"/>
  <c r="J138" i="14"/>
  <c r="J141" i="14"/>
  <c r="J142" i="14"/>
  <c r="J153" i="14"/>
  <c r="J156" i="14"/>
  <c r="J158" i="14"/>
  <c r="J177" i="14"/>
  <c r="J179" i="14"/>
  <c r="J181" i="14"/>
  <c r="J188" i="14"/>
  <c r="J189" i="14"/>
  <c r="J190" i="14"/>
  <c r="J198" i="14"/>
  <c r="J201" i="14"/>
  <c r="J206" i="14"/>
  <c r="J209" i="14"/>
  <c r="J211" i="14"/>
  <c r="J214" i="14"/>
  <c r="J15" i="14"/>
  <c r="F307" i="14" l="1"/>
  <c r="F323" i="14"/>
  <c r="F92" i="14"/>
  <c r="F108" i="14"/>
  <c r="F140" i="14"/>
  <c r="J140" i="14" s="1"/>
  <c r="F188" i="14"/>
  <c r="F246" i="14"/>
  <c r="J246" i="14" s="1"/>
  <c r="F284" i="14"/>
  <c r="F225" i="14"/>
  <c r="J225" i="14" s="1"/>
  <c r="F242" i="14"/>
  <c r="F260" i="14"/>
  <c r="L11" i="15"/>
  <c r="F228" i="14"/>
  <c r="J228" i="14" s="1"/>
  <c r="F285" i="14"/>
  <c r="J285" i="14" s="1"/>
  <c r="F248" i="14"/>
  <c r="J248" i="14" s="1"/>
  <c r="F237" i="14"/>
  <c r="J237" i="14" s="1"/>
  <c r="F249" i="14"/>
  <c r="J249" i="14" s="1"/>
  <c r="L387" i="15"/>
  <c r="F315" i="14"/>
  <c r="F20" i="14"/>
  <c r="F36" i="14"/>
  <c r="F52" i="14"/>
  <c r="F84" i="14"/>
  <c r="F116" i="14"/>
  <c r="F132" i="14"/>
  <c r="F148" i="14"/>
  <c r="J148" i="14" s="1"/>
  <c r="F164" i="14"/>
  <c r="J164" i="14" s="1"/>
  <c r="F180" i="14"/>
  <c r="J180" i="14" s="1"/>
  <c r="F196" i="14"/>
  <c r="J196" i="14" s="1"/>
  <c r="F212" i="14"/>
  <c r="J212" i="14" s="1"/>
  <c r="L360" i="15"/>
  <c r="F303" i="14"/>
  <c r="F319" i="14"/>
  <c r="J319" i="14" s="1"/>
  <c r="F335" i="14"/>
  <c r="J335" i="14" s="1"/>
  <c r="F72" i="14"/>
  <c r="F120" i="14"/>
  <c r="F200" i="14"/>
  <c r="L359" i="15"/>
  <c r="F233" i="14"/>
  <c r="L392" i="15"/>
  <c r="L420" i="15"/>
  <c r="F210" i="14"/>
  <c r="J210" i="14" s="1"/>
  <c r="F267" i="14"/>
  <c r="F305" i="14"/>
  <c r="F296" i="14"/>
  <c r="J296" i="14" s="1"/>
  <c r="F324" i="14"/>
  <c r="F54" i="14"/>
  <c r="F86" i="14"/>
  <c r="F166" i="14"/>
  <c r="F221" i="14"/>
  <c r="L349" i="15"/>
  <c r="F345" i="14" s="1"/>
  <c r="L391" i="15"/>
  <c r="F328" i="14"/>
  <c r="F312" i="14"/>
  <c r="L438" i="15"/>
  <c r="F333" i="14"/>
  <c r="F232" i="14"/>
  <c r="J232" i="14" s="1"/>
  <c r="F274" i="14"/>
  <c r="J274" i="14" s="1"/>
  <c r="F300" i="14"/>
  <c r="F320" i="14"/>
  <c r="J320" i="14" s="1"/>
  <c r="F18" i="14"/>
  <c r="F34" i="14"/>
  <c r="F66" i="14"/>
  <c r="J66" i="14" s="1"/>
  <c r="F82" i="14"/>
  <c r="F98" i="14"/>
  <c r="J98" i="14" s="1"/>
  <c r="F114" i="14"/>
  <c r="F130" i="14"/>
  <c r="F146" i="14"/>
  <c r="F162" i="14"/>
  <c r="J162" i="14" s="1"/>
  <c r="F178" i="14"/>
  <c r="F194" i="14"/>
  <c r="J194" i="14" s="1"/>
  <c r="F229" i="14"/>
  <c r="F245" i="14"/>
  <c r="F22" i="14"/>
  <c r="F102" i="14"/>
  <c r="F150" i="14"/>
  <c r="J150" i="14" s="1"/>
  <c r="F198" i="14"/>
  <c r="F238" i="14"/>
  <c r="F107" i="14"/>
  <c r="F203" i="14"/>
  <c r="F27" i="14"/>
  <c r="F223" i="14"/>
  <c r="J223" i="14" s="1"/>
  <c r="F304" i="14"/>
  <c r="F332" i="14"/>
  <c r="F26" i="14"/>
  <c r="F42" i="14"/>
  <c r="F90" i="14"/>
  <c r="F106" i="14"/>
  <c r="J106" i="14" s="1"/>
  <c r="F122" i="14"/>
  <c r="F138" i="14"/>
  <c r="F154" i="14"/>
  <c r="J154" i="14" s="1"/>
  <c r="F170" i="14"/>
  <c r="J170" i="14" s="1"/>
  <c r="F186" i="14"/>
  <c r="F220" i="14"/>
  <c r="J220" i="14" s="1"/>
  <c r="F255" i="14"/>
  <c r="F275" i="14"/>
  <c r="F297" i="14"/>
  <c r="F337" i="14"/>
  <c r="J337" i="14" s="1"/>
  <c r="F19" i="14"/>
  <c r="F35" i="14"/>
  <c r="J35" i="14" s="1"/>
  <c r="F51" i="14"/>
  <c r="F67" i="14"/>
  <c r="F83" i="14"/>
  <c r="F99" i="14"/>
  <c r="F115" i="14"/>
  <c r="F147" i="14"/>
  <c r="J147" i="14" s="1"/>
  <c r="F163" i="14"/>
  <c r="F179" i="14"/>
  <c r="F214" i="14"/>
  <c r="F38" i="14"/>
  <c r="F70" i="14"/>
  <c r="F118" i="14"/>
  <c r="F134" i="14"/>
  <c r="F182" i="14"/>
  <c r="J182" i="14" s="1"/>
  <c r="F256" i="14"/>
  <c r="F272" i="14"/>
  <c r="F276" i="14"/>
  <c r="L352" i="15"/>
  <c r="L373" i="15"/>
  <c r="L354" i="15"/>
  <c r="F354" i="14" s="1"/>
  <c r="F262" i="14"/>
  <c r="F59" i="14"/>
  <c r="F244" i="14"/>
  <c r="J244" i="14" s="1"/>
  <c r="F258" i="14"/>
  <c r="J258" i="14" s="1"/>
  <c r="F308" i="14"/>
  <c r="F292" i="14"/>
  <c r="F316" i="14"/>
  <c r="F336" i="14"/>
  <c r="F14" i="14"/>
  <c r="F30" i="14"/>
  <c r="F46" i="14"/>
  <c r="J46" i="14" s="1"/>
  <c r="F62" i="14"/>
  <c r="J62" i="14" s="1"/>
  <c r="F78" i="14"/>
  <c r="F94" i="14"/>
  <c r="J94" i="14" s="1"/>
  <c r="F110" i="14"/>
  <c r="F126" i="14"/>
  <c r="F142" i="14"/>
  <c r="F158" i="14"/>
  <c r="F174" i="14"/>
  <c r="F190" i="14"/>
  <c r="F206" i="14"/>
  <c r="F224" i="14"/>
  <c r="F241" i="14"/>
  <c r="J241" i="14" s="1"/>
  <c r="F321" i="14"/>
  <c r="F344" i="14"/>
  <c r="F287" i="14"/>
  <c r="J287" i="14" s="1"/>
  <c r="L432" i="15"/>
  <c r="F211" i="14"/>
  <c r="L367" i="15"/>
  <c r="F264" i="14"/>
  <c r="F280" i="14"/>
  <c r="L429" i="15"/>
  <c r="L364" i="15"/>
  <c r="L350" i="15"/>
  <c r="F346" i="14" s="1"/>
  <c r="L363" i="15"/>
  <c r="L353" i="15"/>
  <c r="F74" i="14"/>
  <c r="F202" i="14"/>
  <c r="L357" i="15"/>
  <c r="F268" i="14"/>
  <c r="F341" i="14"/>
  <c r="F298" i="14"/>
  <c r="L374" i="15"/>
  <c r="L355" i="15"/>
  <c r="L371" i="15"/>
  <c r="F371" i="14" s="1"/>
  <c r="F340" i="14"/>
  <c r="L430" i="15"/>
  <c r="F28" i="14"/>
  <c r="F60" i="14"/>
  <c r="F124" i="14"/>
  <c r="F156" i="14"/>
  <c r="F314" i="14"/>
  <c r="F306" i="14"/>
  <c r="L369" i="15"/>
  <c r="L366" i="15"/>
  <c r="L386" i="15"/>
  <c r="L378" i="15"/>
  <c r="L444" i="15"/>
  <c r="F68" i="14"/>
  <c r="F100" i="14"/>
  <c r="L412" i="15"/>
  <c r="F283" i="14"/>
  <c r="F286" i="14"/>
  <c r="J286" i="14" s="1"/>
  <c r="F318" i="14"/>
  <c r="F48" i="14"/>
  <c r="F334" i="14"/>
  <c r="L358" i="15"/>
  <c r="F44" i="14"/>
  <c r="F76" i="14"/>
  <c r="F172" i="14"/>
  <c r="F204" i="14"/>
  <c r="F322" i="14"/>
  <c r="F326" i="14"/>
  <c r="F339" i="14"/>
  <c r="F342" i="14"/>
  <c r="F270" i="14"/>
  <c r="J270" i="14" s="1"/>
  <c r="F302" i="14"/>
  <c r="F310" i="14"/>
  <c r="F338" i="14"/>
  <c r="F112" i="14"/>
  <c r="F330" i="14"/>
  <c r="F218" i="14"/>
  <c r="F235" i="14"/>
  <c r="F253" i="14"/>
  <c r="F269" i="14"/>
  <c r="L418" i="15"/>
  <c r="F288" i="14"/>
  <c r="F17" i="14"/>
  <c r="F33" i="14"/>
  <c r="L439" i="15"/>
  <c r="F49" i="14"/>
  <c r="F65" i="14"/>
  <c r="L428" i="15"/>
  <c r="F81" i="14"/>
  <c r="F97" i="14"/>
  <c r="F113" i="14"/>
  <c r="F129" i="14"/>
  <c r="F145" i="14"/>
  <c r="F161" i="14"/>
  <c r="F177" i="14"/>
  <c r="F193" i="14"/>
  <c r="F209" i="14"/>
  <c r="L365" i="15"/>
  <c r="L375" i="15"/>
  <c r="L370" i="15"/>
  <c r="F222" i="14"/>
  <c r="F239" i="14"/>
  <c r="F257" i="14"/>
  <c r="L445" i="15"/>
  <c r="F273" i="14"/>
  <c r="F291" i="14"/>
  <c r="L419" i="15"/>
  <c r="F21" i="14"/>
  <c r="L435" i="15"/>
  <c r="F37" i="14"/>
  <c r="F53" i="14"/>
  <c r="F69" i="14"/>
  <c r="F85" i="14"/>
  <c r="F101" i="14"/>
  <c r="F117" i="14"/>
  <c r="F133" i="14"/>
  <c r="F149" i="14"/>
  <c r="F165" i="14"/>
  <c r="F181" i="14"/>
  <c r="F197" i="14"/>
  <c r="L433" i="15"/>
  <c r="L425" i="15"/>
  <c r="L398" i="15"/>
  <c r="L405" i="15"/>
  <c r="L389" i="15"/>
  <c r="L372" i="15"/>
  <c r="F227" i="14"/>
  <c r="F243" i="14"/>
  <c r="F261" i="14"/>
  <c r="F277" i="14"/>
  <c r="L422" i="15"/>
  <c r="F295" i="14"/>
  <c r="F25" i="14"/>
  <c r="F41" i="14"/>
  <c r="F57" i="14"/>
  <c r="L421" i="15"/>
  <c r="F73" i="14"/>
  <c r="F89" i="14"/>
  <c r="F105" i="14"/>
  <c r="F121" i="14"/>
  <c r="F137" i="14"/>
  <c r="F153" i="14"/>
  <c r="F169" i="14"/>
  <c r="F185" i="14"/>
  <c r="F201" i="14"/>
  <c r="L451" i="15"/>
  <c r="L431" i="15"/>
  <c r="L423" i="15"/>
  <c r="L447" i="15"/>
  <c r="L399" i="15"/>
  <c r="L382" i="15"/>
  <c r="L410" i="15"/>
  <c r="L411" i="15"/>
  <c r="L379" i="15"/>
  <c r="L401" i="15"/>
  <c r="L385" i="15"/>
  <c r="L404" i="15"/>
  <c r="L388" i="15"/>
  <c r="L356" i="15"/>
  <c r="L434" i="15"/>
  <c r="L368" i="15"/>
  <c r="L361" i="15"/>
  <c r="L351" i="15"/>
  <c r="L362" i="15"/>
  <c r="F231" i="14"/>
  <c r="F250" i="14"/>
  <c r="L446" i="15"/>
  <c r="F265" i="14"/>
  <c r="F281" i="14"/>
  <c r="F299" i="14"/>
  <c r="L427" i="15"/>
  <c r="F331" i="14"/>
  <c r="L440" i="15"/>
  <c r="L437" i="15"/>
  <c r="F29" i="14"/>
  <c r="F45" i="14"/>
  <c r="L426" i="15"/>
  <c r="F61" i="14"/>
  <c r="F77" i="14"/>
  <c r="F93" i="14"/>
  <c r="F109" i="14"/>
  <c r="F125" i="14"/>
  <c r="F141" i="14"/>
  <c r="F157" i="14"/>
  <c r="F173" i="14"/>
  <c r="F189" i="14"/>
  <c r="F205" i="14"/>
  <c r="L436" i="15"/>
  <c r="F436" i="14" s="1"/>
  <c r="L443" i="15"/>
  <c r="L417" i="15"/>
  <c r="L383" i="15"/>
  <c r="L390" i="15"/>
  <c r="F385" i="14" s="1"/>
  <c r="L402" i="15"/>
  <c r="L403" i="15"/>
  <c r="F403" i="14" s="1"/>
  <c r="L413" i="15"/>
  <c r="L397" i="15"/>
  <c r="L381" i="15"/>
  <c r="L400" i="15"/>
  <c r="L384" i="15"/>
  <c r="L442" i="15"/>
  <c r="L406" i="15"/>
  <c r="L414" i="15"/>
  <c r="L407" i="15"/>
  <c r="L394" i="15"/>
  <c r="L395" i="15"/>
  <c r="L409" i="15"/>
  <c r="L393" i="15"/>
  <c r="L396" i="15"/>
  <c r="L380" i="15"/>
  <c r="L424" i="15"/>
  <c r="J132" i="14"/>
  <c r="J116" i="14"/>
  <c r="J108" i="14"/>
  <c r="J88" i="14"/>
  <c r="J72" i="14"/>
  <c r="J52" i="14"/>
  <c r="J36" i="14"/>
  <c r="J20" i="14"/>
  <c r="J208" i="14"/>
  <c r="J200" i="14"/>
  <c r="J168" i="14"/>
  <c r="J152" i="14"/>
  <c r="J136" i="14"/>
  <c r="J253" i="14"/>
  <c r="J207" i="14"/>
  <c r="J187" i="14"/>
  <c r="J171" i="14"/>
  <c r="J155" i="14"/>
  <c r="J151" i="14"/>
  <c r="J139" i="14"/>
  <c r="J87" i="14"/>
  <c r="J39" i="14"/>
  <c r="J293" i="14"/>
  <c r="J294" i="14"/>
  <c r="J301" i="14"/>
  <c r="J317" i="14"/>
  <c r="J325" i="14"/>
  <c r="J329" i="14"/>
  <c r="J343" i="14"/>
  <c r="J263" i="14"/>
  <c r="J271" i="14"/>
  <c r="J278" i="14"/>
  <c r="J282" i="14"/>
  <c r="J234" i="14"/>
  <c r="J236" i="14"/>
  <c r="J240" i="14"/>
  <c r="J247" i="14"/>
  <c r="J219" i="14"/>
  <c r="J226" i="14"/>
  <c r="J217" i="14"/>
  <c r="J31" i="14"/>
  <c r="J32" i="14"/>
  <c r="J58" i="14"/>
  <c r="J79" i="14"/>
  <c r="J80" i="14"/>
  <c r="J95" i="14"/>
  <c r="J96" i="14"/>
  <c r="J119" i="14"/>
  <c r="J127" i="14"/>
  <c r="J143" i="14"/>
  <c r="J144" i="14"/>
  <c r="J159" i="14"/>
  <c r="J160" i="14"/>
  <c r="J175" i="14"/>
  <c r="J176" i="14"/>
  <c r="J184" i="14"/>
  <c r="J191" i="14"/>
  <c r="J192" i="14"/>
  <c r="J195" i="14"/>
  <c r="J213" i="14"/>
  <c r="J92" i="14" l="1"/>
  <c r="I11" i="14"/>
  <c r="F430" i="14"/>
  <c r="F363" i="14"/>
  <c r="F367" i="14"/>
  <c r="F420" i="14"/>
  <c r="F375" i="14"/>
  <c r="F353" i="14"/>
  <c r="F413" i="14"/>
  <c r="F401" i="14"/>
  <c r="F421" i="14"/>
  <c r="F437" i="14"/>
  <c r="F391" i="14"/>
  <c r="F389" i="14"/>
  <c r="F429" i="14"/>
  <c r="F432" i="14"/>
  <c r="F386" i="14"/>
  <c r="F374" i="14"/>
  <c r="J146" i="14"/>
  <c r="J174" i="14"/>
  <c r="J82" i="14"/>
  <c r="J163" i="14"/>
  <c r="J83" i="14"/>
  <c r="J229" i="14"/>
  <c r="J280" i="14"/>
  <c r="J203" i="14"/>
  <c r="J90" i="14"/>
  <c r="J48" i="14"/>
  <c r="J333" i="14"/>
  <c r="J186" i="14"/>
  <c r="J178" i="14"/>
  <c r="J185" i="14"/>
  <c r="J245" i="14"/>
  <c r="J328" i="14"/>
  <c r="J257" i="14"/>
  <c r="J221" i="14"/>
  <c r="J324" i="14"/>
  <c r="J122" i="14"/>
  <c r="J238" i="14"/>
  <c r="J99" i="14"/>
  <c r="J166" i="14"/>
  <c r="J81" i="14"/>
  <c r="J224" i="14"/>
  <c r="J27" i="14"/>
  <c r="F352" i="14"/>
  <c r="J233" i="14"/>
  <c r="F422" i="14"/>
  <c r="J42" i="14"/>
  <c r="J267" i="14"/>
  <c r="J330" i="14"/>
  <c r="F418" i="14"/>
  <c r="F365" i="14"/>
  <c r="F390" i="14"/>
  <c r="F397" i="14"/>
  <c r="F351" i="14"/>
  <c r="F350" i="14"/>
  <c r="J54" i="14"/>
  <c r="F388" i="14"/>
  <c r="F378" i="14"/>
  <c r="F444" i="14"/>
  <c r="F446" i="14"/>
  <c r="F399" i="14"/>
  <c r="F358" i="14"/>
  <c r="F362" i="14"/>
  <c r="F369" i="14"/>
  <c r="J78" i="14"/>
  <c r="F426" i="14"/>
  <c r="J130" i="14"/>
  <c r="J115" i="14"/>
  <c r="J51" i="14"/>
  <c r="J344" i="14"/>
  <c r="F402" i="14"/>
  <c r="F379" i="14"/>
  <c r="F357" i="14"/>
  <c r="F406" i="14"/>
  <c r="J276" i="14"/>
  <c r="F349" i="14"/>
  <c r="F380" i="14"/>
  <c r="F384" i="14"/>
  <c r="F428" i="14"/>
  <c r="F439" i="14"/>
  <c r="F361" i="14"/>
  <c r="F417" i="14"/>
  <c r="F414" i="14"/>
  <c r="F427" i="14"/>
  <c r="F372" i="14"/>
  <c r="F355" i="14"/>
  <c r="J202" i="14"/>
  <c r="J172" i="14"/>
  <c r="J231" i="14"/>
  <c r="J273" i="14"/>
  <c r="J340" i="14"/>
  <c r="J49" i="14"/>
  <c r="J89" i="14"/>
  <c r="J74" i="14"/>
  <c r="J268" i="14"/>
  <c r="J339" i="14"/>
  <c r="J331" i="14"/>
  <c r="J204" i="14"/>
  <c r="J113" i="14"/>
  <c r="J61" i="14"/>
  <c r="J41" i="14"/>
  <c r="J283" i="14"/>
  <c r="J261" i="14"/>
  <c r="J322" i="14"/>
  <c r="F392" i="14"/>
  <c r="F442" i="14"/>
  <c r="F445" i="14"/>
  <c r="F387" i="14"/>
  <c r="F382" i="14"/>
  <c r="F381" i="14"/>
  <c r="F425" i="14"/>
  <c r="J157" i="14"/>
  <c r="J112" i="14"/>
  <c r="J97" i="14"/>
  <c r="J281" i="14"/>
  <c r="J342" i="14"/>
  <c r="F419" i="14"/>
  <c r="F404" i="14"/>
  <c r="F409" i="14"/>
  <c r="F412" i="14"/>
  <c r="F395" i="14"/>
  <c r="F398" i="14"/>
  <c r="F438" i="14"/>
  <c r="F356" i="14"/>
  <c r="F396" i="14"/>
  <c r="F400" i="14"/>
  <c r="F370" i="14"/>
  <c r="F373" i="14"/>
  <c r="F423" i="14"/>
  <c r="F433" i="14"/>
  <c r="F368" i="14"/>
  <c r="F364" i="14"/>
  <c r="F359" i="14"/>
  <c r="F408" i="14"/>
  <c r="F411" i="14"/>
  <c r="F405" i="14"/>
  <c r="F431" i="14"/>
  <c r="F435" i="14"/>
  <c r="F383" i="14"/>
  <c r="F394" i="14"/>
  <c r="F393" i="14"/>
  <c r="F440" i="14"/>
  <c r="F443" i="14"/>
  <c r="F360" i="14"/>
  <c r="F434" i="14"/>
  <c r="F424" i="14"/>
  <c r="F407" i="14"/>
  <c r="F410" i="14"/>
  <c r="F366" i="14"/>
  <c r="J145" i="14"/>
  <c r="J133" i="14"/>
  <c r="J69" i="14"/>
  <c r="J17" i="14"/>
  <c r="J227" i="14"/>
  <c r="J218" i="14"/>
  <c r="J205" i="14"/>
  <c r="J197" i="14"/>
  <c r="J193" i="14"/>
  <c r="J161" i="14"/>
  <c r="J129" i="14"/>
  <c r="J101" i="14"/>
  <c r="J239" i="14"/>
  <c r="J235" i="14"/>
  <c r="J277" i="14"/>
  <c r="J65" i="14"/>
  <c r="J269" i="14"/>
  <c r="J295" i="14"/>
  <c r="J169" i="14"/>
  <c r="J121" i="14"/>
  <c r="J29" i="14"/>
  <c r="J299" i="14"/>
  <c r="J149" i="14"/>
  <c r="J85" i="14"/>
  <c r="J165" i="14"/>
  <c r="F452" i="14"/>
  <c r="F447" i="14"/>
  <c r="L452" i="15"/>
  <c r="F453" i="14" s="1"/>
  <c r="J173" i="14"/>
  <c r="J117" i="14"/>
  <c r="J93" i="14"/>
  <c r="J222" i="14"/>
  <c r="J243" i="14"/>
  <c r="J291" i="14"/>
  <c r="J124" i="14"/>
  <c r="J120" i="14"/>
  <c r="J104" i="14"/>
  <c r="J100" i="14"/>
  <c r="J84" i="14"/>
  <c r="J76" i="14"/>
  <c r="J68" i="14"/>
  <c r="J60" i="14"/>
  <c r="J56" i="14"/>
  <c r="J40" i="14"/>
  <c r="J250" i="14"/>
  <c r="J242" i="14"/>
  <c r="J199" i="14"/>
  <c r="J183" i="14"/>
  <c r="J167" i="14"/>
  <c r="J135" i="14"/>
  <c r="J103" i="14"/>
  <c r="J71" i="14"/>
  <c r="J63" i="14"/>
  <c r="J55" i="14"/>
  <c r="J23" i="14"/>
  <c r="J19" i="14"/>
  <c r="J309" i="14"/>
  <c r="J44" i="14"/>
  <c r="J28" i="14"/>
  <c r="J16" i="14"/>
  <c r="J264" i="14"/>
  <c r="J114" i="14"/>
  <c r="J70" i="14"/>
  <c r="J38" i="14"/>
  <c r="J34" i="14"/>
  <c r="J30" i="14"/>
  <c r="J262" i="14"/>
  <c r="J336" i="14"/>
  <c r="J300" i="14"/>
  <c r="J292" i="14"/>
  <c r="J128" i="14"/>
  <c r="J24" i="14"/>
  <c r="J73" i="14"/>
  <c r="J53" i="14"/>
  <c r="J45" i="14"/>
  <c r="J21" i="14"/>
  <c r="J307" i="14"/>
  <c r="J14" i="14"/>
  <c r="F11" i="14"/>
  <c r="J452" i="14" l="1"/>
  <c r="J371" i="14"/>
  <c r="J359" i="14"/>
  <c r="J370" i="14"/>
  <c r="J430" i="14"/>
  <c r="J374" i="14"/>
  <c r="J402" i="14"/>
  <c r="J419" i="14"/>
  <c r="J442" i="14"/>
  <c r="J364" i="14"/>
  <c r="J401" i="14"/>
  <c r="J434" i="14"/>
  <c r="J432" i="14"/>
  <c r="J429" i="14"/>
  <c r="J420" i="14"/>
  <c r="J391" i="14"/>
  <c r="J447" i="14"/>
  <c r="J357" i="14"/>
  <c r="J411" i="14"/>
  <c r="J356" i="14"/>
  <c r="J351" i="14"/>
  <c r="J363" i="14"/>
  <c r="J421" i="14"/>
  <c r="J381" i="14"/>
  <c r="J445" i="14"/>
  <c r="J362" i="14"/>
  <c r="J439" i="14"/>
  <c r="J369" i="14"/>
  <c r="J358" i="14"/>
  <c r="J453" i="14" l="1"/>
  <c r="J451" i="14" s="1"/>
  <c r="J11" i="14" s="1"/>
</calcChain>
</file>

<file path=xl/sharedStrings.xml><?xml version="1.0" encoding="utf-8"?>
<sst xmlns="http://schemas.openxmlformats.org/spreadsheetml/2006/main" count="6195" uniqueCount="973">
  <si>
    <t xml:space="preserve">Average Band D Council tax 2013-14 
(excluding parish precepts) (£) </t>
  </si>
  <si>
    <t>Leicestershire Police and Crime Commissioner and Chief Constable</t>
  </si>
  <si>
    <t>E7024</t>
  </si>
  <si>
    <t>Lincolnshire Police and Crime Commissioner and Chief Constable</t>
  </si>
  <si>
    <t>E7025</t>
  </si>
  <si>
    <t>Norfolk Police and Crime Commissioner and Chief Constable</t>
  </si>
  <si>
    <t>E7026</t>
  </si>
  <si>
    <t>North Yorkshire Police and Crime Commissioner and Chief Constable</t>
  </si>
  <si>
    <t>E7027</t>
  </si>
  <si>
    <t>Northamptonshire Police and Crime Commissioner and Chief Constable</t>
  </si>
  <si>
    <t>E7028</t>
  </si>
  <si>
    <t>Nottinghamshire Police and Crime Commissioner and Chief Constable</t>
  </si>
  <si>
    <t>E7030</t>
  </si>
  <si>
    <t>Staffordshire Police and Crime Commissioner and Chief Constable</t>
  </si>
  <si>
    <t>E7034</t>
  </si>
  <si>
    <t>Suffolk Police and Crime Commissioner and Chief Constable</t>
  </si>
  <si>
    <t>E7035</t>
  </si>
  <si>
    <t>Warwickshire Police and Crime Commissioner and Chief Constable</t>
  </si>
  <si>
    <t>E7037</t>
  </si>
  <si>
    <t>Wiltshire Police and Crime Commissioner and Chief Constable</t>
  </si>
  <si>
    <t>E7039</t>
  </si>
  <si>
    <t>Greater Manchester Police and Crime Commissioner and Chief Constable</t>
  </si>
  <si>
    <t>E7042</t>
  </si>
  <si>
    <t>Merseyside Police and Crime Commissioner and Chief Constable</t>
  </si>
  <si>
    <t>E7043</t>
  </si>
  <si>
    <t>South Yorkshire Police and Crime Commissioner and Chief Constable</t>
  </si>
  <si>
    <t>E7044</t>
  </si>
  <si>
    <t>Northumbria Police and Crime Commissioner and Chief Constable</t>
  </si>
  <si>
    <t>E7045</t>
  </si>
  <si>
    <t>West Midlands Police and Crime Commissioner and Chief Constable</t>
  </si>
  <si>
    <t>E7046</t>
  </si>
  <si>
    <t>West Yorkshire Police and Crime Commissioner and Chief Constable</t>
  </si>
  <si>
    <t>E7047</t>
  </si>
  <si>
    <t>Avon &amp; Somerset Police and Crime Commissioner and Chief Constable</t>
  </si>
  <si>
    <t>E7050</t>
  </si>
  <si>
    <t>Devon &amp; Cornwall Police and Crime Commissioner and Chief Constable</t>
  </si>
  <si>
    <t>E7051</t>
  </si>
  <si>
    <t>Hampshire Police and Crime Commissioner and Chief Constable</t>
  </si>
  <si>
    <t>E7052</t>
  </si>
  <si>
    <t>Sussex Police and Crime Commissioner and Chief Constable</t>
  </si>
  <si>
    <t>E7053</t>
  </si>
  <si>
    <t>Thames Valley Police and Crime Commissioner and Chief Constable</t>
  </si>
  <si>
    <t>E7054</t>
  </si>
  <si>
    <t>West Mercia Police and Crime Commissioner and Chief Constable</t>
  </si>
  <si>
    <t>E7055</t>
  </si>
  <si>
    <t>Essex Police and Crime Commissioner and Chief Constable</t>
  </si>
  <si>
    <t>E7015</t>
  </si>
  <si>
    <t>Hertfordshire Police and Crime Commissioner and Chief Constable</t>
  </si>
  <si>
    <t>E7019</t>
  </si>
  <si>
    <t>Surrey Police and Crime Commissioner and Chief Constable</t>
  </si>
  <si>
    <t>E7036</t>
  </si>
  <si>
    <t>E5011</t>
  </si>
  <si>
    <t>Camden</t>
  </si>
  <si>
    <t>ILB</t>
  </si>
  <si>
    <t>E5010</t>
  </si>
  <si>
    <t>City of London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</si>
  <si>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</si>
  <si>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</si>
  <si>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</si>
  <si>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</si>
  <si>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</si>
  <si>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</si>
  <si>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</si>
  <si>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</si>
  <si>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</si>
  <si>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</si>
  <si>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</si>
  <si>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</si>
  <si>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</si>
  <si>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</si>
  <si>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</si>
  <si>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</si>
  <si>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</si>
  <si>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</si>
  <si>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</si>
  <si>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</si>
  <si>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</si>
  <si>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</si>
  <si>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E4401</t>
  </si>
  <si>
    <t>Barnsley</t>
  </si>
  <si>
    <t>MD</t>
  </si>
  <si>
    <t>E4601</t>
  </si>
  <si>
    <t>Birmingham</t>
  </si>
  <si>
    <t>E4201</t>
  </si>
  <si>
    <t>Bolton</t>
  </si>
  <si>
    <t>E4701</t>
  </si>
  <si>
    <t>Bradford</t>
  </si>
  <si>
    <t>E4202</t>
  </si>
  <si>
    <t>Bury</t>
  </si>
  <si>
    <t>E4702</t>
  </si>
  <si>
    <t>Calderdale</t>
  </si>
  <si>
    <t>E4602</t>
  </si>
  <si>
    <t>Coventry</t>
  </si>
  <si>
    <t>E4402</t>
  </si>
  <si>
    <t>Doncaster</t>
  </si>
  <si>
    <t>E4603</t>
  </si>
  <si>
    <t>Dudley</t>
  </si>
  <si>
    <t>E4501</t>
  </si>
  <si>
    <t>Gateshead</t>
  </si>
  <si>
    <t>E4703</t>
  </si>
  <si>
    <t>Kirklees</t>
  </si>
  <si>
    <t>E4301</t>
  </si>
  <si>
    <t>Knowsley</t>
  </si>
  <si>
    <t>E4704</t>
  </si>
  <si>
    <t>Leeds</t>
  </si>
  <si>
    <t>E4302</t>
  </si>
  <si>
    <t>Liverpool</t>
  </si>
  <si>
    <t>E4203</t>
  </si>
  <si>
    <t>Manchester</t>
  </si>
  <si>
    <t>E4502</t>
  </si>
  <si>
    <t>E4503</t>
  </si>
  <si>
    <t>North Tyneside</t>
  </si>
  <si>
    <t>E4204</t>
  </si>
  <si>
    <t>Oldham</t>
  </si>
  <si>
    <t>E4205</t>
  </si>
  <si>
    <t>Rochdale</t>
  </si>
  <si>
    <t>E4403</t>
  </si>
  <si>
    <t>Rotherham</t>
  </si>
  <si>
    <t>E4206</t>
  </si>
  <si>
    <t>Salford</t>
  </si>
  <si>
    <t>E4604</t>
  </si>
  <si>
    <t>Sandwell</t>
  </si>
  <si>
    <t>E4304</t>
  </si>
  <si>
    <t>Sefton</t>
  </si>
  <si>
    <t>E4404</t>
  </si>
  <si>
    <t>Sheffield</t>
  </si>
  <si>
    <t>E4605</t>
  </si>
  <si>
    <t>Solihull</t>
  </si>
  <si>
    <t>E4504</t>
  </si>
  <si>
    <t>South Tyneside</t>
  </si>
  <si>
    <t>E4303</t>
  </si>
  <si>
    <t>St Helens</t>
  </si>
  <si>
    <t>E4207</t>
  </si>
  <si>
    <t>Stockport</t>
  </si>
  <si>
    <t>E4505</t>
  </si>
  <si>
    <t>Sunderland</t>
  </si>
  <si>
    <t>E4208</t>
  </si>
  <si>
    <t>Tameside</t>
  </si>
  <si>
    <t>E4209</t>
  </si>
  <si>
    <t>Trafford</t>
  </si>
  <si>
    <t>E4705</t>
  </si>
  <si>
    <t>Wakefield</t>
  </si>
  <si>
    <t>E4606</t>
  </si>
  <si>
    <t>Walsall</t>
  </si>
  <si>
    <t>E4210</t>
  </si>
  <si>
    <t>Wigan</t>
  </si>
  <si>
    <t>E4305</t>
  </si>
  <si>
    <t>Wirral</t>
  </si>
  <si>
    <t>E4607</t>
  </si>
  <si>
    <t>Wolverhampton</t>
  </si>
  <si>
    <t>E5030</t>
  </si>
  <si>
    <t>Barking &amp; Dagenham</t>
  </si>
  <si>
    <t>OLB</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</si>
  <si>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</si>
  <si>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</si>
  <si>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</si>
  <si>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</si>
  <si>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</si>
  <si>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</si>
  <si>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</si>
  <si>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</si>
  <si>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</si>
  <si>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</si>
  <si>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</si>
  <si>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</si>
  <si>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</si>
  <si>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</si>
  <si>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</si>
  <si>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</si>
  <si>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</si>
  <si>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</si>
  <si>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</si>
  <si>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</si>
  <si>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</si>
  <si>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</si>
  <si>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</si>
  <si>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</si>
  <si>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</si>
  <si>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</si>
  <si>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</si>
  <si>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</si>
  <si>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</si>
  <si>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</si>
  <si>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</si>
  <si>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</si>
  <si>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</si>
  <si>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</si>
  <si>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</si>
  <si>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</si>
  <si>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E3831</t>
  </si>
  <si>
    <t>Adur</t>
  </si>
  <si>
    <t>SD</t>
  </si>
  <si>
    <t>E0931</t>
  </si>
  <si>
    <t>Allerdale</t>
  </si>
  <si>
    <t>E1031</t>
  </si>
  <si>
    <t>Amber Valley</t>
  </si>
  <si>
    <t>E3832</t>
  </si>
  <si>
    <t>Arun</t>
  </si>
  <si>
    <t>E3031</t>
  </si>
  <si>
    <t>Ashfield</t>
  </si>
  <si>
    <t>E2231</t>
  </si>
  <si>
    <t>Ashford</t>
  </si>
  <si>
    <t>E0431</t>
  </si>
  <si>
    <t>Aylesbury Vale</t>
  </si>
  <si>
    <t>E3531</t>
  </si>
  <si>
    <t>Babergh</t>
  </si>
  <si>
    <t>E0932</t>
  </si>
  <si>
    <t>Barrow-in-Furness</t>
  </si>
  <si>
    <t>E1531</t>
  </si>
  <si>
    <t>Basildon</t>
  </si>
  <si>
    <t>E1731</t>
  </si>
  <si>
    <t>Basingstoke &amp; Deane</t>
  </si>
  <si>
    <t>E3032</t>
  </si>
  <si>
    <t>Bassetlaw</t>
  </si>
  <si>
    <t>E2431</t>
  </si>
  <si>
    <t>Blaby</t>
  </si>
  <si>
    <t>E1032</t>
  </si>
  <si>
    <t>Bolsover</t>
  </si>
  <si>
    <t>E2531</t>
  </si>
  <si>
    <t>Boston</t>
  </si>
  <si>
    <t>E1532</t>
  </si>
  <si>
    <t>Braintree</t>
  </si>
  <si>
    <t>E2631</t>
  </si>
  <si>
    <t>Breckland</t>
  </si>
  <si>
    <t>E1533</t>
  </si>
  <si>
    <t>Brentwood</t>
  </si>
  <si>
    <t>E2632</t>
  </si>
  <si>
    <t>Broadland</t>
  </si>
  <si>
    <t>E1831</t>
  </si>
  <si>
    <t>Bromsgrove</t>
  </si>
  <si>
    <t>E1931</t>
  </si>
  <si>
    <t>Broxbourne</t>
  </si>
  <si>
    <t>E3033</t>
  </si>
  <si>
    <t>Broxtowe</t>
  </si>
  <si>
    <t>E2333</t>
  </si>
  <si>
    <t>Burnley</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</si>
  <si>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</si>
  <si>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</si>
  <si>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</si>
  <si>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</si>
  <si>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</si>
  <si>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</si>
  <si>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</si>
  <si>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</si>
  <si>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</si>
  <si>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</si>
  <si>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</si>
  <si>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</si>
  <si>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</si>
  <si>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</si>
  <si>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</si>
  <si>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</si>
  <si>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</si>
  <si>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</si>
  <si>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</si>
  <si>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</si>
  <si>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</si>
  <si>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</si>
  <si>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</si>
  <si>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</si>
  <si>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</si>
  <si>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</si>
  <si>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</si>
  <si>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</si>
  <si>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</si>
  <si>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</si>
  <si>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</si>
  <si>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</si>
  <si>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</si>
  <si>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</si>
  <si>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</si>
  <si>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</si>
  <si>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E2731</t>
  </si>
  <si>
    <t>Craven</t>
  </si>
  <si>
    <t>E3834</t>
  </si>
  <si>
    <t>Crawley</t>
  </si>
  <si>
    <t>E1932</t>
  </si>
  <si>
    <t>Dacorum</t>
  </si>
  <si>
    <t>E2233</t>
  </si>
  <si>
    <t>Dartford</t>
  </si>
  <si>
    <t>E2832</t>
  </si>
  <si>
    <t>Daventry</t>
  </si>
  <si>
    <t>E1035</t>
  </si>
  <si>
    <t>Derbyshire Dales</t>
  </si>
  <si>
    <t>E2234</t>
  </si>
  <si>
    <t>Dover</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</si>
  <si>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</si>
  <si>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</si>
  <si>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</si>
  <si>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</si>
  <si>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</si>
  <si>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</si>
  <si>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</si>
  <si>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</si>
  <si>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</si>
  <si>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</si>
  <si>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</si>
  <si>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</si>
  <si>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</si>
  <si>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</si>
  <si>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</si>
  <si>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</si>
  <si>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</si>
  <si>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</si>
  <si>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</si>
  <si>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</si>
  <si>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</si>
  <si>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</si>
  <si>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</si>
  <si>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</si>
  <si>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</si>
  <si>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</si>
  <si>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</si>
  <si>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</si>
  <si>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</si>
  <si>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</si>
  <si>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</si>
  <si>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</si>
  <si>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</si>
  <si>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</si>
  <si>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</si>
  <si>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</si>
  <si>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</si>
  <si>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</si>
  <si>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</si>
  <si>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</si>
  <si>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</si>
  <si>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</si>
  <si>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E3034</t>
  </si>
  <si>
    <t>Gedling</t>
  </si>
  <si>
    <t>E1634</t>
  </si>
  <si>
    <t>Gloucester</t>
  </si>
  <si>
    <t>E1735</t>
  </si>
  <si>
    <t>Gosport</t>
  </si>
  <si>
    <t>E2236</t>
  </si>
  <si>
    <t>Gravesham</t>
  </si>
  <si>
    <t>E2633</t>
  </si>
  <si>
    <t>Great Yarmouth</t>
  </si>
  <si>
    <t>E3633</t>
  </si>
  <si>
    <t>Guildford</t>
  </si>
  <si>
    <t>E2732</t>
  </si>
  <si>
    <t>Hambleton</t>
  </si>
  <si>
    <t>E2433</t>
  </si>
  <si>
    <t>Harborough</t>
  </si>
  <si>
    <t>E1538</t>
  </si>
  <si>
    <t>Harlow</t>
  </si>
  <si>
    <t>E2753</t>
  </si>
  <si>
    <t>Harrogate</t>
  </si>
  <si>
    <t>E1736</t>
  </si>
  <si>
    <t>Hart</t>
  </si>
  <si>
    <t>E1433</t>
  </si>
  <si>
    <t>Hastings</t>
  </si>
  <si>
    <t>E1737</t>
  </si>
  <si>
    <t>Havant</t>
  </si>
  <si>
    <t>E1934</t>
  </si>
  <si>
    <t>Hertsmere</t>
  </si>
  <si>
    <t>E1037</t>
  </si>
  <si>
    <t>High Peak</t>
  </si>
  <si>
    <t>E2434</t>
  </si>
  <si>
    <t>Hinckley &amp; Bosworth</t>
  </si>
  <si>
    <t>E3835</t>
  </si>
  <si>
    <t>Horsham</t>
  </si>
  <si>
    <t>E0551</t>
  </si>
  <si>
    <t>Huntingdonshire</t>
  </si>
  <si>
    <t>E2336</t>
  </si>
  <si>
    <t>Hyndburn</t>
  </si>
  <si>
    <t>E3533</t>
  </si>
  <si>
    <t>Ipswich</t>
  </si>
  <si>
    <t>E2834</t>
  </si>
  <si>
    <t>Kettering</t>
  </si>
  <si>
    <t>E2634</t>
  </si>
  <si>
    <t>King's Lynn &amp; West Norfolk</t>
  </si>
  <si>
    <t>E2337</t>
  </si>
  <si>
    <t>Lancaster</t>
  </si>
  <si>
    <t>E1435</t>
  </si>
  <si>
    <t>Lewes</t>
  </si>
  <si>
    <t>E3433</t>
  </si>
  <si>
    <t>Lichfield</t>
  </si>
  <si>
    <t>E2533</t>
  </si>
  <si>
    <t>Lincoln</t>
  </si>
  <si>
    <t>E2237</t>
  </si>
  <si>
    <t>Maidstone</t>
  </si>
  <si>
    <t>E1539</t>
  </si>
  <si>
    <t>Maldon</t>
  </si>
  <si>
    <t>E1851</t>
  </si>
  <si>
    <t>Malvern Hills</t>
  </si>
  <si>
    <t>E3035</t>
  </si>
  <si>
    <t>Mansfield</t>
  </si>
  <si>
    <t>E2436</t>
  </si>
  <si>
    <t>Melton</t>
  </si>
  <si>
    <t>E3331</t>
  </si>
  <si>
    <t>Mendip</t>
  </si>
  <si>
    <t>E1133</t>
  </si>
  <si>
    <t>Mid Devon</t>
  </si>
  <si>
    <t>E3534</t>
  </si>
  <si>
    <t>Mid Suffolk</t>
  </si>
  <si>
    <t>E3836</t>
  </si>
  <si>
    <t>Mid Sussex</t>
  </si>
  <si>
    <t>E3634</t>
  </si>
  <si>
    <t>Mole Valley</t>
  </si>
  <si>
    <t>E1738</t>
  </si>
  <si>
    <t>New Forest</t>
  </si>
  <si>
    <t>E3036</t>
  </si>
  <si>
    <t>Newark &amp; Sherwood</t>
  </si>
  <si>
    <t>E3434</t>
  </si>
  <si>
    <t>Newcastle-under-Lyme</t>
  </si>
  <si>
    <t>E1134</t>
  </si>
  <si>
    <t>North Devon</t>
  </si>
  <si>
    <t>E1234</t>
  </si>
  <si>
    <t>North Dorset</t>
  </si>
  <si>
    <t>E1038</t>
  </si>
  <si>
    <t>North East Derbyshire</t>
  </si>
  <si>
    <t>E1935</t>
  </si>
  <si>
    <t>North Hertfordshire</t>
  </si>
  <si>
    <t>E2534</t>
  </si>
  <si>
    <t>North Kesteven</t>
  </si>
  <si>
    <t>E2635</t>
  </si>
  <si>
    <t>North Norfolk</t>
  </si>
  <si>
    <t>E3731</t>
  </si>
  <si>
    <t>North Warwickshire</t>
  </si>
  <si>
    <t>E2437</t>
  </si>
  <si>
    <t>North West Leicestershire</t>
  </si>
  <si>
    <t>E2835</t>
  </si>
  <si>
    <t>Northampton</t>
  </si>
  <si>
    <t>E2636</t>
  </si>
  <si>
    <t>Norwich</t>
  </si>
  <si>
    <t>E3732</t>
  </si>
  <si>
    <t>Nuneaton &amp; Bedworth</t>
  </si>
  <si>
    <t>E2438</t>
  </si>
  <si>
    <t>Oadby &amp; Wigston</t>
  </si>
  <si>
    <t>E3132</t>
  </si>
  <si>
    <t>Oxford</t>
  </si>
  <si>
    <t>E2338</t>
  </si>
  <si>
    <t>Pendle</t>
  </si>
  <si>
    <t>E2339</t>
  </si>
  <si>
    <t>Preston</t>
  </si>
  <si>
    <t>E1236</t>
  </si>
  <si>
    <t>Purbeck</t>
  </si>
  <si>
    <t>E1835</t>
  </si>
  <si>
    <t>Redditch</t>
  </si>
  <si>
    <t>E3635</t>
  </si>
  <si>
    <t>Reigate &amp; Banstead</t>
  </si>
  <si>
    <t>E2340</t>
  </si>
  <si>
    <t>Ribble Valley</t>
  </si>
  <si>
    <t>E2734</t>
  </si>
  <si>
    <t>Richmondshire</t>
  </si>
  <si>
    <t>E1540</t>
  </si>
  <si>
    <t>Rochford</t>
  </si>
  <si>
    <t>E2341</t>
  </si>
  <si>
    <t>Rossendale</t>
  </si>
  <si>
    <t>E1436</t>
  </si>
  <si>
    <t>Rother</t>
  </si>
  <si>
    <t>E3733</t>
  </si>
  <si>
    <t>Rugby</t>
  </si>
  <si>
    <t>E3636</t>
  </si>
  <si>
    <t>Runnymede</t>
  </si>
  <si>
    <t>E3038</t>
  </si>
  <si>
    <t>Rushcliffe</t>
  </si>
  <si>
    <t>E1740</t>
  </si>
  <si>
    <t>Rushmoor</t>
  </si>
  <si>
    <t>E2755</t>
  </si>
  <si>
    <t>Ryedale</t>
  </si>
  <si>
    <t>E2736</t>
  </si>
  <si>
    <t>Scarborough</t>
  </si>
  <si>
    <t>E3332</t>
  </si>
  <si>
    <t>Sedgemoor</t>
  </si>
  <si>
    <t>E2757</t>
  </si>
  <si>
    <t>Selby</t>
  </si>
  <si>
    <t>E2239</t>
  </si>
  <si>
    <t>Sevenoaks</t>
  </si>
  <si>
    <t>E2240</t>
  </si>
  <si>
    <t>Shepway</t>
  </si>
  <si>
    <t>E0434</t>
  </si>
  <si>
    <t>South Bucks</t>
  </si>
  <si>
    <t>E0536</t>
  </si>
  <si>
    <t>South Cambridgeshire</t>
  </si>
  <si>
    <t>E1039</t>
  </si>
  <si>
    <t>South Derbyshire</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</si>
  <si>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</si>
  <si>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</si>
  <si>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</si>
  <si>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</si>
  <si>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</si>
  <si>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</si>
  <si>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</si>
  <si>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</si>
  <si>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</si>
  <si>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</si>
  <si>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</si>
  <si>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</si>
  <si>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</si>
  <si>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</si>
  <si>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</si>
  <si>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</si>
  <si>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</si>
  <si>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</si>
  <si>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</si>
  <si>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</si>
  <si>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E3637</t>
  </si>
  <si>
    <t>Spelthorne</t>
  </si>
  <si>
    <t>E1936</t>
  </si>
  <si>
    <t>St Albans</t>
  </si>
  <si>
    <t>E3535</t>
  </si>
  <si>
    <t>St Edmundsbury</t>
  </si>
  <si>
    <t>E3436</t>
  </si>
  <si>
    <t>Stafford</t>
  </si>
  <si>
    <t>E3437</t>
  </si>
  <si>
    <t>Staffordshire Moorlands</t>
  </si>
  <si>
    <t>E1937</t>
  </si>
  <si>
    <t>Stevenage</t>
  </si>
  <si>
    <t>E3734</t>
  </si>
  <si>
    <t>Stratford-on-Avon</t>
  </si>
  <si>
    <t>E1635</t>
  </si>
  <si>
    <t>Stroud</t>
  </si>
  <si>
    <t>E3536</t>
  </si>
  <si>
    <t>Suffolk Coastal</t>
  </si>
  <si>
    <t>E3638</t>
  </si>
  <si>
    <t>Surrey Heath</t>
  </si>
  <si>
    <t>E2241</t>
  </si>
  <si>
    <t>Swale</t>
  </si>
  <si>
    <t>E3439</t>
  </si>
  <si>
    <t>Tamworth</t>
  </si>
  <si>
    <t>E3639</t>
  </si>
  <si>
    <t>Tandridge</t>
  </si>
  <si>
    <t>E3333</t>
  </si>
  <si>
    <t>Taunton Deane</t>
  </si>
  <si>
    <t>E1137</t>
  </si>
  <si>
    <t>Teignbridge</t>
  </si>
  <si>
    <t>E1542</t>
  </si>
  <si>
    <t>Tendring</t>
  </si>
  <si>
    <t>E1742</t>
  </si>
  <si>
    <t>Test Valley</t>
  </si>
  <si>
    <t>E1636</t>
  </si>
  <si>
    <t>Tewkesbury</t>
  </si>
  <si>
    <t>E2242</t>
  </si>
  <si>
    <t>Thanet</t>
  </si>
  <si>
    <t>E1938</t>
  </si>
  <si>
    <t>Three Rivers</t>
  </si>
  <si>
    <t>E2243</t>
  </si>
  <si>
    <t>Tonbridge &amp; Malling</t>
  </si>
  <si>
    <t>E1139</t>
  </si>
  <si>
    <t>Torridge</t>
  </si>
  <si>
    <t>E2244</t>
  </si>
  <si>
    <t>Tunbridge Wells</t>
  </si>
  <si>
    <t>E1544</t>
  </si>
  <si>
    <t>Uttlesford</t>
  </si>
  <si>
    <t>E3134</t>
  </si>
  <si>
    <t>Vale of White Horse</t>
  </si>
  <si>
    <t>E3735</t>
  </si>
  <si>
    <t>Warwick</t>
  </si>
  <si>
    <t>E1939</t>
  </si>
  <si>
    <t>Watford</t>
  </si>
  <si>
    <t>E3537</t>
  </si>
  <si>
    <t>Waveney</t>
  </si>
  <si>
    <t>E3640</t>
  </si>
  <si>
    <t>Waverley</t>
  </si>
  <si>
    <t>E1437</t>
  </si>
  <si>
    <t>Wealden</t>
  </si>
  <si>
    <t>E2837</t>
  </si>
  <si>
    <t>Wellingborough</t>
  </si>
  <si>
    <t>E1940</t>
  </si>
  <si>
    <t>Welwyn Hatfield</t>
  </si>
  <si>
    <t>E1140</t>
  </si>
  <si>
    <t>West Devon</t>
  </si>
  <si>
    <t>E1237</t>
  </si>
  <si>
    <t>West Dorset</t>
  </si>
  <si>
    <t>E2343</t>
  </si>
  <si>
    <t>West Lancashire</t>
  </si>
  <si>
    <t>E2537</t>
  </si>
  <si>
    <t>West Lindsey</t>
  </si>
  <si>
    <t>E3135</t>
  </si>
  <si>
    <t>West Oxfordshire</t>
  </si>
  <si>
    <t>E3335</t>
  </si>
  <si>
    <t>West Somerset</t>
  </si>
  <si>
    <t>E1238</t>
  </si>
  <si>
    <t>Weymouth &amp; Portland</t>
  </si>
  <si>
    <t>E1743</t>
  </si>
  <si>
    <t>Winchester</t>
  </si>
  <si>
    <t>E3641</t>
  </si>
  <si>
    <t>Woking</t>
  </si>
  <si>
    <t>E1837</t>
  </si>
  <si>
    <t>Worcester</t>
  </si>
  <si>
    <t>E3837</t>
  </si>
  <si>
    <t>Worthing</t>
  </si>
  <si>
    <t>E1838</t>
  </si>
  <si>
    <t>Wychavon</t>
  </si>
  <si>
    <t>E0435</t>
  </si>
  <si>
    <t>Wycombe</t>
  </si>
  <si>
    <t>E2344</t>
  </si>
  <si>
    <t>Wyre</t>
  </si>
  <si>
    <t>E1839</t>
  </si>
  <si>
    <t>Wyre Forest</t>
  </si>
  <si>
    <t>E0101</t>
  </si>
  <si>
    <t>Bath &amp; North East Somerset UA</t>
  </si>
  <si>
    <t>UA</t>
  </si>
  <si>
    <t>E0202</t>
  </si>
  <si>
    <t>Bedford UA</t>
  </si>
  <si>
    <t>E2301</t>
  </si>
  <si>
    <t>Blackburn with Darwen UA</t>
  </si>
  <si>
    <t>E2302</t>
  </si>
  <si>
    <t>Blackpool UA</t>
  </si>
  <si>
    <t>E1202</t>
  </si>
  <si>
    <t>Bournemouth UA</t>
  </si>
  <si>
    <t>E0301</t>
  </si>
  <si>
    <t>Bracknell Forest UA</t>
  </si>
  <si>
    <t>E1401</t>
  </si>
  <si>
    <t>Brighton &amp; Hove UA</t>
  </si>
  <si>
    <t>E0102</t>
  </si>
  <si>
    <t>Bristol UA</t>
  </si>
  <si>
    <t>E0203</t>
  </si>
  <si>
    <t>Central Bedfordshire UA</t>
  </si>
  <si>
    <t>E0603</t>
  </si>
  <si>
    <t>Cheshire East UA</t>
  </si>
  <si>
    <t>E0604</t>
  </si>
  <si>
    <t>Cheshire West and Chester UA</t>
  </si>
  <si>
    <t>E0801</t>
  </si>
  <si>
    <t>Cornwall UA</t>
  </si>
  <si>
    <t>E1301</t>
  </si>
  <si>
    <t>Darlington UA</t>
  </si>
  <si>
    <t>E1001</t>
  </si>
  <si>
    <t>E1302</t>
  </si>
  <si>
    <t>Durham UA</t>
  </si>
  <si>
    <t>E2001</t>
  </si>
  <si>
    <t>East Riding of Yorkshire UA</t>
  </si>
  <si>
    <t>E0601</t>
  </si>
  <si>
    <t>Halton UA</t>
  </si>
  <si>
    <t>E0701</t>
  </si>
  <si>
    <t>Hartlepool UA</t>
  </si>
  <si>
    <t>E1801</t>
  </si>
  <si>
    <t>Herefordshire UA</t>
  </si>
  <si>
    <t>E2101</t>
  </si>
  <si>
    <t>E4001</t>
  </si>
  <si>
    <t>Isles of Scilly</t>
  </si>
  <si>
    <t>E2002</t>
  </si>
  <si>
    <t>E2401</t>
  </si>
  <si>
    <t>E0201</t>
  </si>
  <si>
    <t>Luton UA</t>
  </si>
  <si>
    <t>E2201</t>
  </si>
  <si>
    <t>E0702</t>
  </si>
  <si>
    <t>E0401</t>
  </si>
  <si>
    <t>Milton Keynes UA</t>
  </si>
  <si>
    <t>E2003</t>
  </si>
  <si>
    <t>North East Lincolnshire UA</t>
  </si>
  <si>
    <t>E2004</t>
  </si>
  <si>
    <t>North Lincolnshire UA</t>
  </si>
  <si>
    <t>E0104</t>
  </si>
  <si>
    <t>North Somerset UA</t>
  </si>
  <si>
    <t>E2901</t>
  </si>
  <si>
    <t>Northumberland UA</t>
  </si>
  <si>
    <t>E3001</t>
  </si>
  <si>
    <t>E0501</t>
  </si>
  <si>
    <t>Peterborough UA</t>
  </si>
  <si>
    <t>E1101</t>
  </si>
  <si>
    <t>Plymouth UA</t>
  </si>
  <si>
    <t>E1201</t>
  </si>
  <si>
    <t>Poole UA</t>
  </si>
  <si>
    <t>E1701</t>
  </si>
  <si>
    <t>Portsmouth UA</t>
  </si>
  <si>
    <t>E0303</t>
  </si>
  <si>
    <t>Reading UA</t>
  </si>
  <si>
    <t>E0703</t>
  </si>
  <si>
    <t>Redcar &amp; Cleveland UA</t>
  </si>
  <si>
    <t>E2402</t>
  </si>
  <si>
    <t>Rutland UA</t>
  </si>
  <si>
    <t>E3202</t>
  </si>
  <si>
    <t>Shropshire UA</t>
  </si>
  <si>
    <t>E0304</t>
  </si>
  <si>
    <t>Slough UA</t>
  </si>
  <si>
    <t>E0103</t>
  </si>
  <si>
    <t>South Gloucestershire UA</t>
  </si>
  <si>
    <t>E1702</t>
  </si>
  <si>
    <t>Southampton UA</t>
  </si>
  <si>
    <t>E1501</t>
  </si>
  <si>
    <t>Southend-on-Sea UA</t>
  </si>
  <si>
    <t>E0704</t>
  </si>
  <si>
    <t>Stockton-on-Tees UA</t>
  </si>
  <si>
    <t>E3401</t>
  </si>
  <si>
    <t>Stoke-on-Trent UA</t>
  </si>
  <si>
    <t>E3901</t>
  </si>
  <si>
    <t>Swindon UA</t>
  </si>
  <si>
    <t>E3201</t>
  </si>
  <si>
    <t>E1502</t>
  </si>
  <si>
    <t>Thurrock UA</t>
  </si>
  <si>
    <t>E1102</t>
  </si>
  <si>
    <t>Torbay UA</t>
  </si>
  <si>
    <t>E0602</t>
  </si>
  <si>
    <t>Warrington UA</t>
  </si>
  <si>
    <t>E0302</t>
  </si>
  <si>
    <t>West Berkshire UA</t>
  </si>
  <si>
    <t>E3902</t>
  </si>
  <si>
    <t>Wiltshire UA</t>
  </si>
  <si>
    <t>E0305</t>
  </si>
  <si>
    <t>Windsor &amp; Maidenhead UA</t>
  </si>
  <si>
    <t>E0306</t>
  </si>
  <si>
    <t>Wokingham UA</t>
  </si>
  <si>
    <t>E2701</t>
  </si>
  <si>
    <t>York UA</t>
  </si>
  <si>
    <t>E6101</t>
  </si>
  <si>
    <t>CFA</t>
  </si>
  <si>
    <t>E6102</t>
  </si>
  <si>
    <t>E6103</t>
  </si>
  <si>
    <t>E6104</t>
  </si>
  <si>
    <t>E6105</t>
  </si>
  <si>
    <t>E6106</t>
  </si>
  <si>
    <t>E6107</t>
  </si>
  <si>
    <t>E6110</t>
  </si>
  <si>
    <t>E6161</t>
  </si>
  <si>
    <t>E6112</t>
  </si>
  <si>
    <t>E6113</t>
  </si>
  <si>
    <t>E6114</t>
  </si>
  <si>
    <t>E6115</t>
  </si>
  <si>
    <t>E6117</t>
  </si>
  <si>
    <t>E6118</t>
  </si>
  <si>
    <t>E6120</t>
  </si>
  <si>
    <t>E6122</t>
  </si>
  <si>
    <t>E6123</t>
  </si>
  <si>
    <t>E6124</t>
  </si>
  <si>
    <t>E6127</t>
  </si>
  <si>
    <t>E6130</t>
  </si>
  <si>
    <t>E6132</t>
  </si>
  <si>
    <t>E6134</t>
  </si>
  <si>
    <t>E6139</t>
  </si>
  <si>
    <t>E6142</t>
  </si>
  <si>
    <t>MF</t>
  </si>
  <si>
    <t>E6143</t>
  </si>
  <si>
    <t>E6144</t>
  </si>
  <si>
    <t>E6145</t>
  </si>
  <si>
    <t>E6146</t>
  </si>
  <si>
    <t>E6147</t>
  </si>
  <si>
    <t>E0421</t>
  </si>
  <si>
    <t>Buckinghamshire</t>
  </si>
  <si>
    <t>SC</t>
  </si>
  <si>
    <t>E0521</t>
  </si>
  <si>
    <t>Cambridgeshire</t>
  </si>
  <si>
    <t>E0920</t>
  </si>
  <si>
    <t>Cumbria</t>
  </si>
  <si>
    <t>E1021</t>
  </si>
  <si>
    <t>Derbyshire</t>
  </si>
  <si>
    <t>E1121</t>
  </si>
  <si>
    <t>Devon</t>
  </si>
  <si>
    <t>E1221</t>
  </si>
  <si>
    <t>Dorset</t>
  </si>
  <si>
    <t>E1421</t>
  </si>
  <si>
    <t>East Sussex</t>
  </si>
  <si>
    <t>E1521</t>
  </si>
  <si>
    <t>Essex</t>
  </si>
  <si>
    <t>E1620</t>
  </si>
  <si>
    <t>Gloucestershire</t>
  </si>
  <si>
    <t>E1721</t>
  </si>
  <si>
    <t>Hampshire</t>
  </si>
  <si>
    <t>E1920</t>
  </si>
  <si>
    <t>Hertfordshire</t>
  </si>
  <si>
    <t>E2221</t>
  </si>
  <si>
    <t>Kent</t>
  </si>
  <si>
    <t>E2321</t>
  </si>
  <si>
    <t>Lancashire</t>
  </si>
  <si>
    <t>E2421</t>
  </si>
  <si>
    <t>Leicestershire</t>
  </si>
  <si>
    <t>E2520</t>
  </si>
  <si>
    <t>Lincolnshire</t>
  </si>
  <si>
    <t>E2620</t>
  </si>
  <si>
    <t>Norfolk</t>
  </si>
  <si>
    <t>E2721</t>
  </si>
  <si>
    <t>North Yorkshire</t>
  </si>
  <si>
    <t>E2820</t>
  </si>
  <si>
    <t>Northamptonshire</t>
  </si>
  <si>
    <t>E3021</t>
  </si>
  <si>
    <t>Nottinghamshire</t>
  </si>
  <si>
    <t>E3120</t>
  </si>
  <si>
    <t>Oxfordshire</t>
  </si>
  <si>
    <t>E3320</t>
  </si>
  <si>
    <t>Somerset</t>
  </si>
  <si>
    <t>E3421</t>
  </si>
  <si>
    <t>Staffordshire</t>
  </si>
  <si>
    <t>E3520</t>
  </si>
  <si>
    <t>Suffolk</t>
  </si>
  <si>
    <t>E3620</t>
  </si>
  <si>
    <t>Surrey</t>
  </si>
  <si>
    <t>E3720</t>
  </si>
  <si>
    <t>Warwickshire</t>
  </si>
  <si>
    <t>E3820</t>
  </si>
  <si>
    <t>West Sussex</t>
  </si>
  <si>
    <t>E1821</t>
  </si>
  <si>
    <t>Worcestershire</t>
  </si>
  <si>
    <t>E5100</t>
  </si>
  <si>
    <t>Greater London Authority</t>
  </si>
  <si>
    <t>GLA</t>
  </si>
  <si>
    <t>whole of the GLA's area</t>
  </si>
  <si>
    <t>E-code</t>
  </si>
  <si>
    <t>Local Authority</t>
  </si>
  <si>
    <t xml:space="preserve">Class </t>
  </si>
  <si>
    <r>
      <t>Billing Authority</t>
    </r>
    <r>
      <rPr>
        <vertAlign val="superscript"/>
        <sz val="12"/>
        <rFont val="Arial"/>
        <family val="2"/>
      </rPr>
      <t>1</t>
    </r>
  </si>
  <si>
    <t>ENGLAND</t>
  </si>
  <si>
    <t>Shire Districts</t>
  </si>
  <si>
    <t>Billing Authority</t>
  </si>
  <si>
    <t>London Boroughs</t>
  </si>
  <si>
    <t>Kingston upon Thames</t>
  </si>
  <si>
    <t>Richmond upon Thames</t>
  </si>
  <si>
    <t>Metropolitan Districts</t>
  </si>
  <si>
    <t>Newcastle upon Tyne</t>
  </si>
  <si>
    <t>Unitary Authorities</t>
  </si>
  <si>
    <t>City of Nottingham UA</t>
  </si>
  <si>
    <t>Derby City UA</t>
  </si>
  <si>
    <t>Isle of Wight UA</t>
  </si>
  <si>
    <t>Kingston upon Hull UA</t>
  </si>
  <si>
    <t>Leicester City UA</t>
  </si>
  <si>
    <t>Middlesborough UA</t>
  </si>
  <si>
    <t>Telford and the Wrekin UA</t>
  </si>
  <si>
    <t>The Medway Towns UA</t>
  </si>
  <si>
    <t>Shire Counties</t>
  </si>
  <si>
    <t>Precepting Authority</t>
  </si>
  <si>
    <t>Police Authorities</t>
  </si>
  <si>
    <t>Fire &amp; Rescue Authorities</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</si>
  <si>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</si>
  <si>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</si>
  <si>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</si>
  <si>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</si>
  <si>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</si>
  <si>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</si>
  <si>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</si>
  <si>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Derbyshire Combined Fire Authority</t>
  </si>
  <si>
    <t>Devon &amp; Somerset Fire Authority</t>
  </si>
  <si>
    <t>Dorset Combined Fire Authority</t>
  </si>
  <si>
    <t>Durham Combined Fire Authority</t>
  </si>
  <si>
    <t>East Sussex Combined Fire Authority</t>
  </si>
  <si>
    <t>Essex Combined Fire Authority</t>
  </si>
  <si>
    <t>Hampshire Combined Fire Authority</t>
  </si>
  <si>
    <t>Hereford &amp; Worcester Combined Fire Authority</t>
  </si>
  <si>
    <t>Humberside Combined Fire Authority</t>
  </si>
  <si>
    <t>Kent Combined Fire Authority</t>
  </si>
  <si>
    <t>Lancashire Combined Fire Authority</t>
  </si>
  <si>
    <t>Leicestershire Combined Fire Authority</t>
  </si>
  <si>
    <t>North Yorkshire Combined Fire Authority</t>
  </si>
  <si>
    <t>Nottinghamshire Combined Fire Authority</t>
  </si>
  <si>
    <t>Shropshire Combined Fire Authority</t>
  </si>
  <si>
    <t>Staffordshire Combined Fire Authority</t>
  </si>
  <si>
    <t>Wiltshire Combined Fire Authority</t>
  </si>
  <si>
    <t>Greater Manchester Fire &amp; CD Authority</t>
  </si>
  <si>
    <t>Merseyside Fire &amp; CD Authority</t>
  </si>
  <si>
    <t>South Yorkshire Fire &amp; CD Authority</t>
  </si>
  <si>
    <t>Tyne and Wear Fire &amp; CD Authority</t>
  </si>
  <si>
    <t>West Midlands Fire &amp; CD Authority</t>
  </si>
  <si>
    <t>West Yorkshire Fire &amp; CD Authority</t>
  </si>
  <si>
    <t>1. The tax base for Precepting Authorities is the sum of the tax bases of the billing authorities in the precepting authority's area to ensure consistency.</t>
  </si>
  <si>
    <t>Bedfordshire Police and Crime Commissioner and Chief Constable</t>
  </si>
  <si>
    <t>E7002</t>
  </si>
  <si>
    <t>Cambridgeshire Police and Crime Commissioner and Chief Constable</t>
  </si>
  <si>
    <t>E7005</t>
  </si>
  <si>
    <t>Cheshire Police and Crime Commissioner and Chief Constable</t>
  </si>
  <si>
    <t>E7006</t>
  </si>
  <si>
    <t>Cleveland Police and Crime Commissioner and Chief Constable</t>
  </si>
  <si>
    <t>E7007</t>
  </si>
  <si>
    <t>Cumbria Police and Crime Commissioner and Chief Constable</t>
  </si>
  <si>
    <t>E7009</t>
  </si>
  <si>
    <t>Derbyshire Police and Crime Commissioner and Chief Constable</t>
  </si>
  <si>
    <t>E7010</t>
  </si>
  <si>
    <t>Dorset Police and Crime Commissioner and Chief Constable</t>
  </si>
  <si>
    <t>E7012</t>
  </si>
  <si>
    <t>Durham Police and Crime Commissioner and Chief Constable</t>
  </si>
  <si>
    <t>E7013</t>
  </si>
  <si>
    <t>Gloucestershire Police and Crime Commissioner and Chief Constable</t>
  </si>
  <si>
    <t>E7016</t>
  </si>
  <si>
    <t>Humberside Police and Crime Commissioner and Chief Constable</t>
  </si>
  <si>
    <t>E7020</t>
  </si>
  <si>
    <t>Kent Police and Crime Commissioner and Chief Constable</t>
  </si>
  <si>
    <t>E7022</t>
  </si>
  <si>
    <t>Lancashire Police and Crime Commissioner and Chief Constable</t>
  </si>
  <si>
    <t>E7023</t>
  </si>
  <si>
    <t>PCC</t>
  </si>
  <si>
    <t>2014-15 Final Council Tax Freeze Grant Allocations</t>
  </si>
  <si>
    <t>Source: CTR 2014-15 returns</t>
  </si>
  <si>
    <t>The tax base for freeze grant allocations is reported on the 2014-15 CTR return. It represents the council tax base before the introduction of the Council Tax Reduction scheme</t>
  </si>
  <si>
    <t>Local authorities are eligible for a freeze grant in 2014-15 if their Average Band D council tax (excluding parish precepts) in 2014-15 is less than or equal to their Average Band D council tax (excluding parish precepts) in 2013-14</t>
  </si>
  <si>
    <r>
      <t>2014-15 Tax Base for the purposes of Freeze Grant</t>
    </r>
    <r>
      <rPr>
        <b/>
        <vertAlign val="superscript"/>
        <sz val="12"/>
        <rFont val="Arial"/>
        <family val="2"/>
      </rPr>
      <t>2</t>
    </r>
  </si>
  <si>
    <t>Fire</t>
  </si>
  <si>
    <t>Avon Fire</t>
  </si>
  <si>
    <t>Bedfordshire Fire</t>
  </si>
  <si>
    <t>Berkshire Fire</t>
  </si>
  <si>
    <t>Buckinghamshire Fire</t>
  </si>
  <si>
    <t>Cambridgeshire Fire</t>
  </si>
  <si>
    <t>Cheshire Fire</t>
  </si>
  <si>
    <t>Cleveland Fire</t>
  </si>
  <si>
    <t>Derbyshire Fire</t>
  </si>
  <si>
    <t>Devon &amp; Somerset Fire</t>
  </si>
  <si>
    <t>Dorset Fire</t>
  </si>
  <si>
    <t>Durham Fire</t>
  </si>
  <si>
    <t>East Sussex Fire</t>
  </si>
  <si>
    <t>Essex Fire</t>
  </si>
  <si>
    <t>Greater Manchester Fire</t>
  </si>
  <si>
    <t>Hampshire Fire</t>
  </si>
  <si>
    <t>Hereford &amp; Worcester Fire</t>
  </si>
  <si>
    <t>Humberside Fire</t>
  </si>
  <si>
    <t>Kent Fire</t>
  </si>
  <si>
    <t>Lancashire Fire</t>
  </si>
  <si>
    <t>Leicestershire Fire</t>
  </si>
  <si>
    <t xml:space="preserve">Merseyside Fire </t>
  </si>
  <si>
    <t>North Yorkshire Fire</t>
  </si>
  <si>
    <t>Nottinghamshire Fire</t>
  </si>
  <si>
    <t>Shropshire Fire</t>
  </si>
  <si>
    <t xml:space="preserve">South Yorkshire Fire </t>
  </si>
  <si>
    <t>Staffordshire Fire</t>
  </si>
  <si>
    <t>Tyne &amp; Wear Fire</t>
  </si>
  <si>
    <t>West Midlands Fire</t>
  </si>
  <si>
    <t>West Yorkshire Fire</t>
  </si>
  <si>
    <t>Wiltshire Fire</t>
  </si>
  <si>
    <t>Council Tax Base before LCTS</t>
  </si>
  <si>
    <t>County / GLA</t>
  </si>
  <si>
    <t>Fire Authority</t>
  </si>
  <si>
    <t>Police and Crime Commissioner</t>
  </si>
  <si>
    <t>Mayor's Office for Policing and Crime and Metropolis Police Commissioner</t>
  </si>
  <si>
    <t>Sussex Police and Crime Commissioner</t>
  </si>
  <si>
    <t>Cumbria Police and Crime Commissioner</t>
  </si>
  <si>
    <t>Derbyshire Police and Crime Commissioner</t>
  </si>
  <si>
    <t>Nottinghamshire Police and Crime Commissioner</t>
  </si>
  <si>
    <t>Kent Police and Crime Commissioner</t>
  </si>
  <si>
    <t>Thames Valley Police and Crime Commissioner</t>
  </si>
  <si>
    <t>Suffolk Police and Crime Commissioner</t>
  </si>
  <si>
    <t>Essex Police and Crime Commissioner</t>
  </si>
  <si>
    <t>Hampshire Police and Crime Commissioner</t>
  </si>
  <si>
    <t>Leicestershire Police and Crime Commissioner</t>
  </si>
  <si>
    <t>Lincolnshire Police and Crime Commissioner</t>
  </si>
  <si>
    <t>Norfolk Police and Crime Commissioner</t>
  </si>
  <si>
    <t>West Mercia Police and Crime Commissioner</t>
  </si>
  <si>
    <t>Hertfordshire Police and Crime Commissioner</t>
  </si>
  <si>
    <t>Lancashire Police and Crime Commissioner</t>
  </si>
  <si>
    <t>Cambridgeshire Police and Crime Commissioner</t>
  </si>
  <si>
    <t>Staffordshire Police and Crime Commissioner</t>
  </si>
  <si>
    <t>Gloucestershire Police and Crime Commissioner</t>
  </si>
  <si>
    <t>Dorset Police and Crime Commissioner</t>
  </si>
  <si>
    <t>Northamptonshire Police and Crime Commissioner</t>
  </si>
  <si>
    <t>North Yorkshire Police and Crime Commissioner</t>
  </si>
  <si>
    <t>Devon &amp; Cornwall Police and Crime Commissioner</t>
  </si>
  <si>
    <t>Surrey Police and Crime Commissioner</t>
  </si>
  <si>
    <t>Avon &amp; Somerset Police and Crime Commissioner</t>
  </si>
  <si>
    <t>Warwickshire Police and Crime Commissioner</t>
  </si>
  <si>
    <t>Mayor's Office for Policing</t>
  </si>
  <si>
    <t>South Yorkshire Police and Crime Commissioner</t>
  </si>
  <si>
    <t>West Midlands Police and Crime Commissioner</t>
  </si>
  <si>
    <t>Greater Manchester Police and Crime Commissioner</t>
  </si>
  <si>
    <t>West Yorkshire Police and Crime Commissioner</t>
  </si>
  <si>
    <t>Northumbria Police and Crime Commissioner</t>
  </si>
  <si>
    <t>Merseyside Police and Crime Commissioner</t>
  </si>
  <si>
    <t>Bedfordshire Police and Crime Commissioner</t>
  </si>
  <si>
    <t>Cheshire Police and Crime Commissioner</t>
  </si>
  <si>
    <t>Durham Police and Crime Commissioner</t>
  </si>
  <si>
    <t>Humberside Police and Crime Commissioner</t>
  </si>
  <si>
    <t>Cleveland Police and Crime Commissioner</t>
  </si>
  <si>
    <t>Wiltshire Police and Crime Commissioner</t>
  </si>
  <si>
    <t>Police - Shorter Name</t>
  </si>
  <si>
    <t>Name of police area</t>
  </si>
  <si>
    <t>Police - Full Name</t>
  </si>
  <si>
    <t>ecode</t>
  </si>
  <si>
    <t>Authority</t>
  </si>
  <si>
    <t>-</t>
  </si>
  <si>
    <t>E6160</t>
  </si>
  <si>
    <t>London Fire and Emergency Planning Authority</t>
  </si>
  <si>
    <t>Row Labels</t>
  </si>
  <si>
    <t>(blank)</t>
  </si>
  <si>
    <t>Grand Total</t>
  </si>
  <si>
    <t>Estimated Collection Rate</t>
  </si>
  <si>
    <t>Council Tax Base for Freeze Grant Purposes</t>
  </si>
  <si>
    <t>Tax base adjustment (contributions in lieu Class O exempt dwellings)</t>
  </si>
  <si>
    <t>2014-15 Council Tax Tax Base for Freeze Grant Purposes</t>
  </si>
  <si>
    <t xml:space="preserve">Average Band D Council tax 2014-15 
(excluding parish precepts) (£) </t>
  </si>
  <si>
    <t>The tax base for freeze grant allocations is reported on the 2014-15 CTR return. It represents the council tax base before the introduction of the Council Tax Reduction scheme. The tax base reported by local authorities is then adjusted to reflect their estimated collection rate and contributions in lieu. The tax base for precepting authorities has been calculated as the sum of the billing authorities in their area.</t>
  </si>
  <si>
    <t>2. This council tax base was collected on the same basis as previous years specifically for the purposes of the Council Tax Freeze Grant. It represents the tax base prior to changes due to the localisation of council tax support. It is calculated using the following formula:
Tax base before local council tax support x Collection Rate + Tax base adjustment (contributions in lieu of Class O exempt dwellings) = Tax Base for Freeze grant purposes</t>
  </si>
  <si>
    <r>
      <t>Eligible for 2014-15 Freeze Grant</t>
    </r>
    <r>
      <rPr>
        <vertAlign val="superscript"/>
        <sz val="12"/>
        <rFont val="Arial"/>
        <family val="2"/>
      </rPr>
      <t>3</t>
    </r>
  </si>
  <si>
    <r>
      <t>2014-15 Freeze Grant Allocation</t>
    </r>
    <r>
      <rPr>
        <b/>
        <vertAlign val="superscript"/>
        <sz val="12"/>
        <rFont val="Arial"/>
        <family val="2"/>
      </rPr>
      <t>4,5</t>
    </r>
    <r>
      <rPr>
        <b/>
        <sz val="12"/>
        <rFont val="Arial"/>
        <family val="2"/>
      </rPr>
      <t xml:space="preserve">
(£) </t>
    </r>
  </si>
  <si>
    <t>3. Local authorities are eligible for the 2014-15 Council Tax Freeze Grant if their average band D council tax (excluding parish precepts) in 2014-15 is less than or equal to their average band D council tax (excluding parish precepts) in 2013-14</t>
  </si>
  <si>
    <t>4. The freeze grant allocation has been calculated using the following formula:
2014-15 Tax base x 2013-14 Band D Council Tax x 1% = 2014-15 Freeze Grant Allocation</t>
  </si>
  <si>
    <t>5. Freeze Grant Allocations are rounded to the nearest pound.</t>
  </si>
  <si>
    <t>London Boroughs less City of London</t>
  </si>
  <si>
    <t>Whole of the GLA's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</si>
</sst>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 #,##0_-;_-* &quot;-&quot;??_-;_-@_-"/>
    <numFmt numFmtId="166" formatCode="_-* #,##0.0000_-;\-* #,##0.0000_-;_-* &quot;-&quot;??_-;_-@_-"/>
    <numFmt numFmtId="167" formatCode="#,##0.0"/>
    <numFmt numFmtId="168" formatCode="0.0"/>
    <numFmt numFmtId="169" formatCode="0.0%"/>
  </numFmts>
  <fonts count="20" x14ac:knownFonts="1">
    <font>
      <sz val="10"/>
      <name val="Arial"/>
    </font>
    <font>
      <sz val="10"/>
      <name val="Arial"/>
      <family val="2"/>
    </font>
    <font>
      <sz val="8"/>
      <name val="Arial"/>
      <family val="2"/>
    </font>
    <font>
      <b/>
      <sz val="12"/>
      <name val="Arial"/>
      <family val="2"/>
    </font>
    <font>
      <sz val="10"/>
      <name val="Arial"/>
      <family val="2"/>
    </font>
    <font>
      <b/>
      <sz val="10"/>
      <name val="Arial"/>
      <family val="2"/>
    </font>
    <font>
      <b/>
      <sz val="10"/>
      <name val="Arial"/>
      <family val="2"/>
    </font>
    <font>
      <b/>
      <sz val="14"/>
      <name val="Arial"/>
      <family val="2"/>
    </font>
    <font>
      <sz val="10"/>
      <color indexed="12"/>
      <name val="Arial"/>
      <family val="2"/>
    </font>
    <font>
      <sz val="12"/>
      <name val="Arial"/>
      <family val="2"/>
    </font>
    <font>
      <vertAlign val="superscript"/>
      <sz val="12"/>
      <name val="Arial"/>
      <family val="2"/>
    </font>
    <font>
      <b/>
      <vertAlign val="superscript"/>
      <sz val="12"/>
      <name val="Arial"/>
      <family val="2"/>
    </font>
    <font>
      <b/>
      <u/>
      <sz val="12"/>
      <name val="Arial"/>
      <family val="2"/>
    </font>
    <font>
      <b/>
      <i/>
      <sz val="12"/>
      <color indexed="10"/>
      <name val="Arial"/>
      <family val="2"/>
    </font>
    <font>
      <sz val="12"/>
      <color indexed="10"/>
      <name val="Arial"/>
      <family val="2"/>
    </font>
    <font>
      <b/>
      <sz val="12"/>
      <color indexed="10"/>
      <name val="Arial"/>
      <family val="2"/>
    </font>
    <font>
      <sz val="10"/>
      <color indexed="55"/>
      <name val="Arial"/>
      <family val="2"/>
    </font>
    <font>
      <sz val="8"/>
      <color indexed="55"/>
      <name val="Arial"/>
      <family val="2"/>
    </font>
    <font>
      <sz val="12"/>
      <color indexed="55"/>
      <name val="Arial"/>
      <family val="2"/>
    </font>
    <font>
      <sz val="10"/>
      <color rgb="FF574123"/>
      <name val="Tahoma"/>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s>
  <cellStyleXfs count="6">
    <xf numFmtId="0" fontId="0" fillId="0" borderId="0"/>
    <xf numFmtId="0" fontId="1" fillId="0" borderId="0"/>
    <xf numFmtId="164"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cellStyleXfs>
  <cellXfs count="176">
    <xf numFmtId="0" fontId="0" fillId="0" borderId="0" xfId="0"/>
    <xf numFmtId="0" fontId="6" fillId="0" borderId="0" xfId="0" applyFont="1"/>
    <xf numFmtId="0" fontId="0" fillId="2" borderId="0" xfId="0" applyFill="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3" fontId="6" fillId="0" borderId="0" xfId="0" applyNumberFormat="1" applyFont="1" applyAlignment="1">
      <alignment horizontal="right"/>
    </xf>
    <xf numFmtId="4" fontId="3" fillId="2" borderId="1" xfId="0" applyNumberFormat="1" applyFont="1" applyFill="1" applyBorder="1" applyAlignment="1">
      <alignment vertical="top" wrapText="1"/>
    </xf>
    <xf numFmtId="4" fontId="3" fillId="2" borderId="0" xfId="0" applyNumberFormat="1" applyFont="1" applyFill="1" applyBorder="1" applyAlignment="1">
      <alignment horizontal="center" vertical="top" wrapText="1"/>
    </xf>
    <xf numFmtId="4" fontId="5" fillId="2" borderId="0" xfId="0" applyNumberFormat="1" applyFont="1" applyFill="1" applyBorder="1" applyAlignment="1">
      <alignment horizontal="center" vertical="top" wrapText="1"/>
    </xf>
    <xf numFmtId="0" fontId="0" fillId="2" borderId="2" xfId="0" applyFill="1" applyBorder="1"/>
    <xf numFmtId="0" fontId="0" fillId="2" borderId="2" xfId="0" applyFill="1" applyBorder="1" applyAlignment="1">
      <alignment horizontal="center"/>
    </xf>
    <xf numFmtId="0" fontId="1" fillId="2" borderId="2" xfId="0" applyFont="1" applyFill="1" applyBorder="1" applyAlignment="1">
      <alignment horizontal="center"/>
    </xf>
    <xf numFmtId="0" fontId="6" fillId="2" borderId="2" xfId="0" applyFont="1" applyFill="1" applyBorder="1"/>
    <xf numFmtId="3" fontId="6" fillId="2" borderId="2" xfId="0" applyNumberFormat="1" applyFont="1" applyFill="1" applyBorder="1" applyAlignment="1">
      <alignment horizontal="right"/>
    </xf>
    <xf numFmtId="0" fontId="4" fillId="2" borderId="2" xfId="0" applyFont="1" applyFill="1" applyBorder="1" applyAlignment="1">
      <alignment horizontal="center"/>
    </xf>
    <xf numFmtId="0" fontId="8" fillId="2" borderId="2" xfId="0" applyFont="1" applyFill="1" applyBorder="1"/>
    <xf numFmtId="4" fontId="9" fillId="2" borderId="2"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wrapText="1"/>
    </xf>
    <xf numFmtId="0" fontId="8" fillId="2" borderId="0" xfId="0" applyFont="1" applyFill="1" applyBorder="1"/>
    <xf numFmtId="4" fontId="9" fillId="2" borderId="0" xfId="0" applyNumberFormat="1" applyFont="1" applyFill="1" applyBorder="1" applyAlignment="1">
      <alignment horizontal="center" vertical="top" wrapText="1"/>
    </xf>
    <xf numFmtId="4" fontId="1" fillId="2" borderId="0" xfId="0" applyNumberFormat="1" applyFont="1" applyFill="1" applyBorder="1" applyAlignment="1">
      <alignment horizontal="center" vertical="top" wrapText="1"/>
    </xf>
    <xf numFmtId="3" fontId="3" fillId="2" borderId="0" xfId="0" applyNumberFormat="1" applyFont="1" applyFill="1" applyBorder="1" applyAlignment="1">
      <alignment horizontal="right" vertical="top" wrapText="1"/>
    </xf>
    <xf numFmtId="4" fontId="3" fillId="2" borderId="0" xfId="0" applyNumberFormat="1" applyFont="1" applyFill="1" applyBorder="1" applyAlignment="1">
      <alignment horizontal="left" vertical="top" wrapText="1"/>
    </xf>
    <xf numFmtId="165" fontId="3" fillId="2" borderId="0" xfId="2" applyNumberFormat="1" applyFont="1" applyFill="1" applyBorder="1" applyAlignment="1">
      <alignment horizontal="center" vertical="top" wrapText="1"/>
    </xf>
    <xf numFmtId="4" fontId="12" fillId="2" borderId="0" xfId="0" applyNumberFormat="1" applyFont="1" applyFill="1" applyBorder="1" applyAlignment="1">
      <alignment horizontal="left"/>
    </xf>
    <xf numFmtId="0" fontId="9" fillId="2" borderId="0" xfId="0" applyFont="1" applyFill="1" applyAlignment="1">
      <alignment horizontal="center"/>
    </xf>
    <xf numFmtId="0" fontId="1" fillId="2" borderId="0" xfId="0" applyFont="1" applyFill="1" applyAlignment="1">
      <alignment horizontal="center"/>
    </xf>
    <xf numFmtId="0" fontId="13" fillId="2" borderId="0" xfId="0" applyFont="1" applyFill="1"/>
    <xf numFmtId="3" fontId="3" fillId="2" borderId="0" xfId="0" applyNumberFormat="1" applyFont="1" applyFill="1" applyAlignment="1">
      <alignment horizontal="right"/>
    </xf>
    <xf numFmtId="0" fontId="8" fillId="2" borderId="0" xfId="0" applyFont="1" applyFill="1"/>
    <xf numFmtId="0" fontId="9" fillId="2" borderId="0" xfId="0" applyFont="1" applyFill="1"/>
    <xf numFmtId="4" fontId="1" fillId="2" borderId="0" xfId="0" applyNumberFormat="1" applyFont="1" applyFill="1" applyBorder="1" applyAlignment="1">
      <alignment horizontal="center" vertical="center" wrapText="1"/>
    </xf>
    <xf numFmtId="3" fontId="3" fillId="3" borderId="0" xfId="2" applyNumberFormat="1" applyFont="1" applyFill="1"/>
    <xf numFmtId="4" fontId="9" fillId="3" borderId="0" xfId="2" applyNumberFormat="1" applyFont="1" applyFill="1" applyAlignment="1">
      <alignment horizontal="right"/>
    </xf>
    <xf numFmtId="3" fontId="3" fillId="3" borderId="0" xfId="2" applyNumberFormat="1" applyFont="1" applyFill="1" applyAlignment="1">
      <alignment horizontal="right"/>
    </xf>
    <xf numFmtId="0" fontId="9" fillId="2" borderId="0" xfId="0" quotePrefix="1" applyFont="1" applyFill="1" applyAlignment="1">
      <alignment horizontal="left"/>
    </xf>
    <xf numFmtId="3" fontId="8" fillId="2" borderId="0" xfId="0" applyNumberFormat="1" applyFont="1" applyFill="1" applyProtection="1"/>
    <xf numFmtId="0" fontId="9" fillId="2" borderId="0" xfId="0" applyFont="1" applyFill="1" applyBorder="1" applyAlignment="1">
      <alignment horizontal="center"/>
    </xf>
    <xf numFmtId="4" fontId="9" fillId="2" borderId="0" xfId="2" applyNumberFormat="1" applyFont="1" applyFill="1" applyBorder="1" applyAlignment="1">
      <alignment horizontal="right"/>
    </xf>
    <xf numFmtId="3" fontId="3" fillId="2" borderId="0" xfId="2" applyNumberFormat="1" applyFont="1" applyFill="1" applyBorder="1" applyAlignment="1">
      <alignment horizontal="right"/>
    </xf>
    <xf numFmtId="0" fontId="12" fillId="2" borderId="0" xfId="0" applyFont="1" applyFill="1"/>
    <xf numFmtId="3" fontId="3" fillId="2" borderId="0" xfId="2" applyNumberFormat="1" applyFont="1" applyFill="1"/>
    <xf numFmtId="4" fontId="9" fillId="2" borderId="0" xfId="2" applyNumberFormat="1" applyFont="1" applyFill="1" applyAlignment="1">
      <alignment horizontal="right"/>
    </xf>
    <xf numFmtId="3" fontId="3" fillId="2" borderId="0" xfId="2" applyNumberFormat="1" applyFont="1" applyFill="1" applyAlignment="1">
      <alignment horizontal="right"/>
    </xf>
    <xf numFmtId="166" fontId="14" fillId="2" borderId="0" xfId="2" applyNumberFormat="1" applyFont="1" applyFill="1" applyAlignment="1">
      <alignment horizontal="right"/>
    </xf>
    <xf numFmtId="3" fontId="15" fillId="2" borderId="0" xfId="2" applyNumberFormat="1" applyFont="1" applyFill="1" applyAlignment="1">
      <alignment horizontal="right"/>
    </xf>
    <xf numFmtId="3" fontId="3" fillId="4" borderId="0" xfId="2" applyNumberFormat="1" applyFont="1" applyFill="1"/>
    <xf numFmtId="4" fontId="9" fillId="4" borderId="0" xfId="2" applyNumberFormat="1" applyFont="1" applyFill="1" applyAlignment="1">
      <alignment horizontal="right"/>
    </xf>
    <xf numFmtId="3" fontId="3" fillId="4" borderId="0" xfId="2" applyNumberFormat="1" applyFont="1" applyFill="1" applyAlignment="1">
      <alignment horizontal="right"/>
    </xf>
    <xf numFmtId="0" fontId="9" fillId="2" borderId="0" xfId="0" applyFont="1" applyFill="1" applyBorder="1"/>
    <xf numFmtId="0" fontId="9" fillId="2" borderId="2" xfId="0" applyFont="1" applyFill="1" applyBorder="1"/>
    <xf numFmtId="0" fontId="9" fillId="2" borderId="2" xfId="0" applyFont="1" applyFill="1" applyBorder="1" applyAlignment="1">
      <alignment horizontal="center"/>
    </xf>
    <xf numFmtId="3" fontId="9" fillId="2" borderId="2" xfId="2" applyNumberFormat="1" applyFont="1" applyFill="1" applyBorder="1"/>
    <xf numFmtId="4" fontId="9" fillId="2" borderId="2" xfId="2" applyNumberFormat="1" applyFont="1" applyFill="1" applyBorder="1" applyAlignment="1">
      <alignment horizontal="right"/>
    </xf>
    <xf numFmtId="3" fontId="3" fillId="2" borderId="2" xfId="2" applyNumberFormat="1" applyFont="1" applyFill="1" applyBorder="1" applyAlignment="1">
      <alignment horizontal="right"/>
    </xf>
    <xf numFmtId="0" fontId="0" fillId="2" borderId="0" xfId="0" applyFill="1" applyAlignment="1">
      <alignment horizontal="center"/>
    </xf>
    <xf numFmtId="0" fontId="6" fillId="2" borderId="0" xfId="0" applyFont="1" applyFill="1"/>
    <xf numFmtId="3" fontId="6" fillId="2" borderId="0" xfId="0" applyNumberFormat="1" applyFont="1" applyFill="1" applyAlignment="1">
      <alignment horizontal="right"/>
    </xf>
    <xf numFmtId="0" fontId="17" fillId="2" borderId="0" xfId="0" applyFont="1" applyFill="1" applyBorder="1" applyAlignment="1">
      <alignment horizontal="left" indent="1"/>
    </xf>
    <xf numFmtId="0" fontId="18" fillId="2" borderId="0" xfId="0" applyFont="1" applyFill="1" applyBorder="1" applyAlignment="1">
      <alignment horizontal="center"/>
    </xf>
    <xf numFmtId="0" fontId="16" fillId="2" borderId="0" xfId="0" applyFont="1" applyFill="1" applyAlignment="1">
      <alignment horizontal="center"/>
    </xf>
    <xf numFmtId="4" fontId="18" fillId="2" borderId="0" xfId="2" applyNumberFormat="1" applyFont="1" applyFill="1" applyAlignment="1">
      <alignment horizontal="right"/>
    </xf>
    <xf numFmtId="3" fontId="18" fillId="2" borderId="0" xfId="2" applyNumberFormat="1" applyFont="1" applyFill="1" applyAlignment="1">
      <alignment horizontal="right"/>
    </xf>
    <xf numFmtId="4" fontId="7" fillId="2" borderId="1" xfId="0" applyNumberFormat="1" applyFont="1" applyFill="1" applyBorder="1" applyAlignment="1">
      <alignment vertical="top"/>
    </xf>
    <xf numFmtId="4" fontId="9" fillId="3" borderId="0" xfId="2" applyNumberFormat="1" applyFont="1" applyFill="1"/>
    <xf numFmtId="3" fontId="0" fillId="0" borderId="0" xfId="0" applyNumberFormat="1" applyFill="1"/>
    <xf numFmtId="0" fontId="0" fillId="5" borderId="0" xfId="0" applyFill="1" applyBorder="1" applyAlignment="1">
      <alignment horizontal="left"/>
    </xf>
    <xf numFmtId="0" fontId="0" fillId="5" borderId="0" xfId="0" applyFill="1" applyBorder="1" applyAlignment="1">
      <alignment horizontal="center"/>
    </xf>
    <xf numFmtId="0" fontId="1" fillId="5" borderId="0" xfId="0" applyFont="1" applyFill="1" applyBorder="1" applyAlignment="1">
      <alignment horizontal="center"/>
    </xf>
    <xf numFmtId="0" fontId="6" fillId="5" borderId="0" xfId="0" applyFont="1" applyFill="1" applyBorder="1" applyAlignment="1">
      <alignment horizontal="left"/>
    </xf>
    <xf numFmtId="0" fontId="0" fillId="5" borderId="1" xfId="0" applyFill="1" applyBorder="1"/>
    <xf numFmtId="0" fontId="0" fillId="5" borderId="1" xfId="0" applyFill="1" applyBorder="1" applyAlignment="1">
      <alignment horizontal="center"/>
    </xf>
    <xf numFmtId="0" fontId="1" fillId="5" borderId="1" xfId="0" applyFont="1" applyFill="1" applyBorder="1" applyAlignment="1">
      <alignment horizontal="center"/>
    </xf>
    <xf numFmtId="0" fontId="6" fillId="5" borderId="1" xfId="0" applyFont="1" applyFill="1" applyBorder="1"/>
    <xf numFmtId="3" fontId="6" fillId="5" borderId="1" xfId="0" applyNumberFormat="1" applyFont="1" applyFill="1" applyBorder="1" applyAlignment="1">
      <alignment horizontal="right"/>
    </xf>
    <xf numFmtId="0" fontId="0" fillId="0" borderId="0" xfId="0" applyAlignment="1">
      <alignment horizontal="left"/>
    </xf>
    <xf numFmtId="0" fontId="0" fillId="5" borderId="0" xfId="0" applyFill="1" applyAlignment="1">
      <alignment wrapText="1"/>
    </xf>
    <xf numFmtId="0" fontId="0" fillId="5" borderId="0" xfId="0" applyFill="1"/>
    <xf numFmtId="4" fontId="9" fillId="5" borderId="2" xfId="0" applyNumberFormat="1" applyFont="1" applyFill="1" applyBorder="1" applyAlignment="1">
      <alignment horizontal="center" vertical="center" wrapText="1"/>
    </xf>
    <xf numFmtId="0" fontId="0" fillId="5" borderId="0" xfId="0" applyFill="1" applyAlignment="1">
      <alignment horizontal="left"/>
    </xf>
    <xf numFmtId="4" fontId="9" fillId="5" borderId="2" xfId="0" applyNumberFormat="1" applyFont="1" applyFill="1" applyBorder="1" applyAlignment="1">
      <alignment horizontal="left" vertical="center" wrapText="1"/>
    </xf>
    <xf numFmtId="4" fontId="1" fillId="5" borderId="0" xfId="0" applyNumberFormat="1" applyFont="1" applyFill="1" applyBorder="1" applyAlignment="1">
      <alignment horizontal="left" vertical="top" wrapText="1"/>
    </xf>
    <xf numFmtId="0" fontId="1" fillId="5" borderId="0" xfId="0" applyFont="1" applyFill="1" applyAlignment="1">
      <alignment horizontal="left"/>
    </xf>
    <xf numFmtId="4" fontId="1" fillId="5" borderId="0" xfId="0" applyNumberFormat="1" applyFont="1" applyFill="1" applyBorder="1" applyAlignment="1">
      <alignment horizontal="left" vertical="center" wrapText="1"/>
    </xf>
    <xf numFmtId="0" fontId="19" fillId="5" borderId="0" xfId="0" applyFont="1" applyFill="1" applyAlignment="1">
      <alignment horizontal="left"/>
    </xf>
    <xf numFmtId="4" fontId="1" fillId="2" borderId="0" xfId="0" applyNumberFormat="1" applyFont="1" applyFill="1" applyBorder="1" applyAlignment="1">
      <alignment horizontal="left" vertical="top" wrapText="1"/>
    </xf>
    <xf numFmtId="0" fontId="1" fillId="2" borderId="0" xfId="0" applyFont="1" applyFill="1" applyAlignment="1">
      <alignment horizontal="left"/>
    </xf>
    <xf numFmtId="4" fontId="9" fillId="2" borderId="0" xfId="0" applyNumberFormat="1" applyFont="1" applyFill="1" applyBorder="1" applyAlignment="1">
      <alignment horizontal="left" vertical="top" wrapText="1"/>
    </xf>
    <xf numFmtId="0" fontId="9" fillId="2" borderId="0" xfId="0" applyFont="1" applyFill="1" applyAlignment="1">
      <alignment horizontal="left"/>
    </xf>
    <xf numFmtId="0" fontId="12" fillId="2" borderId="0" xfId="0" applyFont="1" applyFill="1" applyAlignment="1">
      <alignment horizontal="left"/>
    </xf>
    <xf numFmtId="0" fontId="9" fillId="2" borderId="0" xfId="0" applyFont="1" applyFill="1" applyBorder="1" applyAlignment="1">
      <alignment horizontal="left"/>
    </xf>
    <xf numFmtId="0" fontId="4" fillId="0" borderId="0" xfId="5"/>
    <xf numFmtId="0" fontId="4" fillId="7" borderId="4" xfId="5" applyFill="1" applyBorder="1" applyAlignment="1">
      <alignment horizontal="center"/>
    </xf>
    <xf numFmtId="0" fontId="4" fillId="7" borderId="5" xfId="5" applyFill="1" applyBorder="1" applyAlignment="1">
      <alignment horizontal="center"/>
    </xf>
    <xf numFmtId="0" fontId="6" fillId="7" borderId="6" xfId="5" quotePrefix="1" applyFont="1" applyFill="1" applyBorder="1" applyAlignment="1">
      <alignment horizontal="left"/>
    </xf>
    <xf numFmtId="0" fontId="6" fillId="7" borderId="0" xfId="5" quotePrefix="1" applyFont="1" applyFill="1" applyBorder="1" applyAlignment="1">
      <alignment horizontal="left"/>
    </xf>
    <xf numFmtId="0" fontId="6" fillId="7" borderId="6" xfId="5" applyFont="1" applyFill="1" applyBorder="1"/>
    <xf numFmtId="0" fontId="6" fillId="7" borderId="0" xfId="5" applyFont="1" applyFill="1" applyBorder="1"/>
    <xf numFmtId="0" fontId="4" fillId="7" borderId="6" xfId="5" applyFill="1" applyBorder="1"/>
    <xf numFmtId="0" fontId="4" fillId="7" borderId="0" xfId="5" applyFont="1" applyFill="1" applyBorder="1" applyAlignment="1" applyProtection="1">
      <alignment horizontal="left"/>
    </xf>
    <xf numFmtId="0" fontId="0" fillId="7" borderId="6" xfId="0" applyFill="1" applyBorder="1"/>
    <xf numFmtId="0" fontId="4" fillId="7" borderId="0" xfId="5" applyFill="1" applyBorder="1"/>
    <xf numFmtId="0" fontId="4" fillId="7" borderId="6" xfId="5" applyFont="1" applyFill="1" applyBorder="1"/>
    <xf numFmtId="0" fontId="4" fillId="7" borderId="7" xfId="5" applyFill="1" applyBorder="1"/>
    <xf numFmtId="0" fontId="4" fillId="7" borderId="8" xfId="5" applyFill="1" applyBorder="1"/>
    <xf numFmtId="0" fontId="0" fillId="0" borderId="0" xfId="0" pivotButton="1"/>
    <xf numFmtId="4" fontId="9" fillId="0" borderId="2" xfId="0" applyNumberFormat="1" applyFont="1" applyFill="1" applyBorder="1" applyAlignment="1">
      <alignment horizontal="center" vertical="center" wrapText="1"/>
    </xf>
    <xf numFmtId="0" fontId="16" fillId="5" borderId="0" xfId="0" applyFont="1" applyFill="1" applyBorder="1" applyAlignment="1">
      <alignment horizontal="left" indent="1"/>
    </xf>
    <xf numFmtId="0" fontId="16" fillId="5" borderId="0" xfId="0" applyFont="1" applyFill="1" applyBorder="1" applyAlignment="1">
      <alignment horizontal="center"/>
    </xf>
    <xf numFmtId="0" fontId="16" fillId="5" borderId="0" xfId="0" applyFont="1" applyFill="1" applyAlignment="1">
      <alignment horizontal="center"/>
    </xf>
    <xf numFmtId="0" fontId="9" fillId="5" borderId="0" xfId="0" applyFont="1" applyFill="1" applyAlignment="1">
      <alignment horizontal="left"/>
    </xf>
    <xf numFmtId="0" fontId="8" fillId="5" borderId="0" xfId="0" applyFont="1" applyFill="1"/>
    <xf numFmtId="0" fontId="9" fillId="5" borderId="0" xfId="0" applyFont="1" applyFill="1" applyAlignment="1">
      <alignment horizontal="center"/>
    </xf>
    <xf numFmtId="3" fontId="8" fillId="5" borderId="0" xfId="0" applyNumberFormat="1" applyFont="1" applyFill="1" applyProtection="1"/>
    <xf numFmtId="3" fontId="3" fillId="5" borderId="0" xfId="2" applyNumberFormat="1" applyFont="1" applyFill="1"/>
    <xf numFmtId="167" fontId="18" fillId="2" borderId="0" xfId="2" applyNumberFormat="1" applyFont="1" applyFill="1" applyAlignment="1">
      <alignment horizontal="right"/>
    </xf>
    <xf numFmtId="0" fontId="0" fillId="5" borderId="0" xfId="0" applyFill="1" applyBorder="1" applyAlignment="1">
      <alignment wrapText="1"/>
    </xf>
    <xf numFmtId="0" fontId="0" fillId="5" borderId="2" xfId="0" applyFill="1" applyBorder="1"/>
    <xf numFmtId="0" fontId="0" fillId="5" borderId="2" xfId="0" applyFill="1" applyBorder="1" applyAlignment="1">
      <alignment horizontal="center"/>
    </xf>
    <xf numFmtId="0" fontId="1" fillId="5" borderId="2" xfId="0" applyFont="1" applyFill="1" applyBorder="1" applyAlignment="1">
      <alignment horizontal="center"/>
    </xf>
    <xf numFmtId="0" fontId="4" fillId="5" borderId="2" xfId="0" applyFont="1" applyFill="1" applyBorder="1" applyAlignment="1">
      <alignment horizontal="center"/>
    </xf>
    <xf numFmtId="3" fontId="6" fillId="5" borderId="2" xfId="0" applyNumberFormat="1" applyFont="1" applyFill="1" applyBorder="1" applyAlignment="1">
      <alignment horizontal="right"/>
    </xf>
    <xf numFmtId="0" fontId="0" fillId="0" borderId="0" xfId="0" applyAlignment="1">
      <alignment horizontal="right"/>
    </xf>
    <xf numFmtId="10" fontId="0" fillId="0" borderId="0" xfId="4" applyNumberFormat="1" applyFont="1" applyAlignment="1">
      <alignment horizontal="right"/>
    </xf>
    <xf numFmtId="4" fontId="3" fillId="2" borderId="1" xfId="0" applyNumberFormat="1" applyFont="1" applyFill="1" applyBorder="1" applyAlignment="1">
      <alignment horizontal="right" vertical="top" wrapText="1"/>
    </xf>
    <xf numFmtId="4" fontId="3" fillId="2" borderId="0" xfId="0" applyNumberFormat="1" applyFont="1" applyFill="1" applyBorder="1" applyAlignment="1">
      <alignment horizontal="right" vertical="top" wrapText="1"/>
    </xf>
    <xf numFmtId="0" fontId="0" fillId="5" borderId="0" xfId="0" applyFill="1" applyBorder="1" applyAlignment="1">
      <alignment horizontal="right" wrapText="1"/>
    </xf>
    <xf numFmtId="0" fontId="0" fillId="5" borderId="0" xfId="0" applyFill="1" applyAlignment="1">
      <alignment horizontal="right"/>
    </xf>
    <xf numFmtId="10" fontId="0" fillId="5" borderId="0" xfId="4" applyNumberFormat="1" applyFont="1" applyFill="1" applyAlignment="1">
      <alignment horizontal="right"/>
    </xf>
    <xf numFmtId="4" fontId="9" fillId="5" borderId="2" xfId="0" applyNumberFormat="1" applyFont="1" applyFill="1" applyBorder="1" applyAlignment="1">
      <alignment horizontal="right" vertical="center" wrapText="1"/>
    </xf>
    <xf numFmtId="10" fontId="9" fillId="5" borderId="2" xfId="4" applyNumberFormat="1" applyFont="1" applyFill="1" applyBorder="1" applyAlignment="1">
      <alignment horizontal="right" vertical="center" wrapText="1"/>
    </xf>
    <xf numFmtId="4" fontId="1" fillId="2" borderId="0" xfId="0" applyNumberFormat="1" applyFont="1" applyFill="1" applyBorder="1" applyAlignment="1">
      <alignment horizontal="right" vertical="top" wrapText="1"/>
    </xf>
    <xf numFmtId="10" fontId="1" fillId="2" borderId="0" xfId="4" applyNumberFormat="1" applyFont="1" applyFill="1" applyBorder="1" applyAlignment="1">
      <alignment horizontal="right" vertical="top" wrapText="1"/>
    </xf>
    <xf numFmtId="0" fontId="1" fillId="2" borderId="0" xfId="0" applyFont="1" applyFill="1" applyAlignment="1">
      <alignment horizontal="right"/>
    </xf>
    <xf numFmtId="10" fontId="1" fillId="2" borderId="0" xfId="4" applyNumberFormat="1" applyFont="1" applyFill="1" applyAlignment="1">
      <alignment horizontal="right"/>
    </xf>
    <xf numFmtId="168" fontId="9" fillId="6" borderId="0" xfId="0" applyNumberFormat="1" applyFont="1" applyFill="1" applyAlignment="1">
      <alignment horizontal="right"/>
    </xf>
    <xf numFmtId="10" fontId="9" fillId="6" borderId="0" xfId="4" applyNumberFormat="1" applyFont="1" applyFill="1" applyAlignment="1">
      <alignment horizontal="right"/>
    </xf>
    <xf numFmtId="10" fontId="3" fillId="4" borderId="0" xfId="4" applyNumberFormat="1" applyFont="1" applyFill="1" applyAlignment="1">
      <alignment horizontal="right"/>
    </xf>
    <xf numFmtId="10" fontId="3" fillId="2" borderId="0" xfId="4" applyNumberFormat="1" applyFont="1" applyFill="1" applyAlignment="1">
      <alignment horizontal="right"/>
    </xf>
    <xf numFmtId="3" fontId="9" fillId="2" borderId="0" xfId="0" applyNumberFormat="1" applyFont="1" applyFill="1" applyBorder="1" applyAlignment="1">
      <alignment horizontal="right" vertical="top" wrapText="1"/>
    </xf>
    <xf numFmtId="167" fontId="3" fillId="2" borderId="1" xfId="0" applyNumberFormat="1" applyFont="1" applyFill="1" applyBorder="1" applyAlignment="1">
      <alignment horizontal="right" vertical="top" wrapText="1"/>
    </xf>
    <xf numFmtId="167" fontId="3" fillId="2" borderId="0" xfId="0" applyNumberFormat="1" applyFont="1" applyFill="1" applyBorder="1" applyAlignment="1">
      <alignment horizontal="right" vertical="top" wrapText="1"/>
    </xf>
    <xf numFmtId="167" fontId="0" fillId="5" borderId="0" xfId="0" applyNumberFormat="1" applyFill="1" applyBorder="1" applyAlignment="1">
      <alignment horizontal="right" wrapText="1"/>
    </xf>
    <xf numFmtId="167" fontId="6" fillId="2" borderId="2" xfId="0" applyNumberFormat="1" applyFont="1" applyFill="1" applyBorder="1" applyAlignment="1">
      <alignment horizontal="right"/>
    </xf>
    <xf numFmtId="167" fontId="6" fillId="5" borderId="2" xfId="0" applyNumberFormat="1" applyFont="1" applyFill="1" applyBorder="1" applyAlignment="1">
      <alignment horizontal="right"/>
    </xf>
    <xf numFmtId="167" fontId="0" fillId="5" borderId="0" xfId="0" applyNumberFormat="1" applyFill="1" applyAlignment="1">
      <alignment horizontal="right"/>
    </xf>
    <xf numFmtId="167" fontId="9" fillId="5" borderId="2" xfId="0" applyNumberFormat="1" applyFont="1" applyFill="1" applyBorder="1" applyAlignment="1">
      <alignment horizontal="right" vertical="center" wrapText="1"/>
    </xf>
    <xf numFmtId="167" fontId="1" fillId="2" borderId="0" xfId="0" applyNumberFormat="1" applyFont="1" applyFill="1" applyBorder="1" applyAlignment="1">
      <alignment horizontal="right" vertical="top" wrapText="1"/>
    </xf>
    <xf numFmtId="167" fontId="1" fillId="2" borderId="0" xfId="0" applyNumberFormat="1" applyFont="1" applyFill="1" applyAlignment="1">
      <alignment horizontal="right"/>
    </xf>
    <xf numFmtId="167" fontId="9" fillId="6" borderId="0" xfId="0" applyNumberFormat="1" applyFont="1" applyFill="1" applyAlignment="1">
      <alignment horizontal="right"/>
    </xf>
    <xf numFmtId="167" fontId="3" fillId="4" borderId="0" xfId="2" applyNumberFormat="1" applyFont="1" applyFill="1" applyAlignment="1">
      <alignment horizontal="right"/>
    </xf>
    <xf numFmtId="167" fontId="3" fillId="2" borderId="0" xfId="2" applyNumberFormat="1" applyFont="1" applyFill="1" applyAlignment="1">
      <alignment horizontal="right"/>
    </xf>
    <xf numFmtId="167" fontId="0" fillId="0" borderId="0" xfId="0" applyNumberFormat="1" applyAlignment="1">
      <alignment horizontal="right"/>
    </xf>
    <xf numFmtId="167" fontId="3" fillId="5" borderId="0" xfId="0" applyNumberFormat="1" applyFont="1" applyFill="1" applyAlignment="1">
      <alignment horizontal="right"/>
    </xf>
    <xf numFmtId="167" fontId="3" fillId="6" borderId="0" xfId="0" applyNumberFormat="1" applyFont="1" applyFill="1" applyAlignment="1">
      <alignment horizontal="right"/>
    </xf>
    <xf numFmtId="0" fontId="12" fillId="5" borderId="0" xfId="0" applyFont="1" applyFill="1" applyAlignment="1">
      <alignment horizontal="left"/>
    </xf>
    <xf numFmtId="167" fontId="9" fillId="5" borderId="0" xfId="0" applyNumberFormat="1" applyFont="1" applyFill="1" applyAlignment="1">
      <alignment horizontal="right"/>
    </xf>
    <xf numFmtId="10" fontId="9" fillId="5" borderId="0" xfId="4" applyNumberFormat="1" applyFont="1" applyFill="1" applyAlignment="1">
      <alignment horizontal="right"/>
    </xf>
    <xf numFmtId="168" fontId="9" fillId="5" borderId="0" xfId="0" applyNumberFormat="1" applyFont="1" applyFill="1" applyAlignment="1">
      <alignment horizontal="right"/>
    </xf>
    <xf numFmtId="1" fontId="0" fillId="0" borderId="0" xfId="0" applyNumberFormat="1" applyFill="1"/>
    <xf numFmtId="9" fontId="0" fillId="0" borderId="0" xfId="4" applyFont="1" applyFill="1"/>
    <xf numFmtId="169" fontId="0" fillId="0" borderId="0" xfId="4" applyNumberFormat="1" applyFont="1" applyFill="1"/>
    <xf numFmtId="0" fontId="4" fillId="5" borderId="0" xfId="0" applyFont="1" applyFill="1" applyAlignment="1"/>
    <xf numFmtId="0" fontId="9" fillId="2" borderId="0" xfId="0" applyFont="1" applyFill="1" applyBorder="1" applyAlignment="1">
      <alignment horizontal="left" vertical="center" wrapText="1"/>
    </xf>
    <xf numFmtId="0" fontId="9" fillId="2" borderId="0" xfId="0" applyFont="1" applyFill="1" applyBorder="1" applyAlignment="1">
      <alignment horizontal="left"/>
    </xf>
    <xf numFmtId="0" fontId="9" fillId="5" borderId="0" xfId="0" applyFont="1" applyFill="1" applyBorder="1" applyAlignment="1">
      <alignment horizontal="left" wrapText="1"/>
    </xf>
    <xf numFmtId="0" fontId="4" fillId="2" borderId="0" xfId="0" applyFont="1" applyFill="1" applyAlignment="1">
      <alignment wrapText="1"/>
    </xf>
    <xf numFmtId="0" fontId="0" fillId="0" borderId="0" xfId="0" applyAlignment="1">
      <alignment wrapText="1"/>
    </xf>
    <xf numFmtId="0" fontId="0" fillId="5" borderId="3" xfId="0" applyFill="1" applyBorder="1" applyAlignment="1">
      <alignment horizontal="left" wrapText="1"/>
    </xf>
    <xf numFmtId="0" fontId="4" fillId="5" borderId="0" xfId="0" applyFont="1" applyFill="1" applyAlignment="1">
      <alignment wrapText="1"/>
    </xf>
    <xf numFmtId="0" fontId="0" fillId="5" borderId="0" xfId="0" applyFill="1" applyAlignment="1">
      <alignment wrapText="1"/>
    </xf>
    <xf numFmtId="0" fontId="4" fillId="5" borderId="0" xfId="0" applyFont="1" applyFill="1" applyAlignment="1">
      <alignment horizontal="left" wrapText="1"/>
    </xf>
    <xf numFmtId="0" fontId="0" fillId="5" borderId="0" xfId="0" applyFill="1" applyAlignment="1">
      <alignment horizontal="left" wrapText="1"/>
    </xf>
  </cellXfs>
  <cellStyles count="6">
    <cellStyle name="%" xfId="1"/>
    <cellStyle name="Comma" xfId="2" builtinId="3"/>
    <cellStyle name="Normal" xfId="0" builtinId="0"/>
    <cellStyle name="Normal 2" xfId="3"/>
    <cellStyle name="Normal_Book1" xfId="5"/>
    <cellStyle name="Percent" xfId="4" builtinId="5"/>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an Rose" refreshedDate="41736.535741782405" createdVersion="4" refreshedVersion="4" minRefreshableVersion="3" recordCount="337">
  <cacheSource type="worksheet">
    <worksheetSource ref="K10:L347" sheet="Alternative Names"/>
  </cacheSource>
  <cacheFields count="2">
    <cacheField name="ecode" numFmtId="0">
      <sharedItems containsBlank="1" count="33">
        <s v="-"/>
        <s v="E6110"/>
        <s v="E6130"/>
        <s v="E6122"/>
        <s v="E6104"/>
        <s v="E6115"/>
        <s v="E6117"/>
        <s v="E6124"/>
        <s v="E6118"/>
        <s v="E6123"/>
        <s v="E6105"/>
        <s v="E6134"/>
        <s v="E6112"/>
        <s v="E6127"/>
        <s v="E6161"/>
        <s v="E6114"/>
        <m/>
        <s v="E6144"/>
        <s v="E6146"/>
        <s v="E6142"/>
        <s v="E6147"/>
        <s v="E6145"/>
        <s v="E6143"/>
        <s v="E6101"/>
        <s v="E6102"/>
        <s v="E6106"/>
        <s v="E6113"/>
        <s v="E6132"/>
        <s v="E6139"/>
        <s v="E6103"/>
        <s v="E6120"/>
        <s v="E6107"/>
        <s v="E6160"/>
      </sharedItems>
    </cacheField>
    <cacheField name="Authority" numFmtId="0">
      <sharedItems containsBlank="1" count="32">
        <m/>
        <s v="Derbyshire Fire"/>
        <s v="Nottinghamshire Fire"/>
        <s v="Kent Fire"/>
        <s v="Buckinghamshire Fire"/>
        <s v="Essex Fire"/>
        <s v="Hampshire Fire"/>
        <s v="Leicestershire Fire"/>
        <s v="Hereford &amp; Worcester Fire"/>
        <s v="Lancashire Fire"/>
        <s v="Cambridgeshire Fire"/>
        <s v="Staffordshire Fire"/>
        <s v="Dorset Fire"/>
        <s v="North Yorkshire Fire"/>
        <s v="Devon &amp; Somerset Fire"/>
        <s v="East Sussex Fire"/>
        <s v="South Yorkshire Fire "/>
        <s v="West Midlands Fire"/>
        <s v="Greater Manchester Fire"/>
        <s v="West Yorkshire Fire"/>
        <s v="Tyne &amp; Wear Fire"/>
        <s v="Merseyside Fire "/>
        <s v="Avon Fire"/>
        <s v="Bedfordshire Fire"/>
        <s v="Cheshire Fire"/>
        <s v="Durham Fire"/>
        <s v="Shropshire Fire"/>
        <s v="Wiltshire Fire"/>
        <s v="Berkshire Fire"/>
        <s v="Humberside Fire"/>
        <s v="Cleveland Fire"/>
        <s v="London Fire and Emergency Planning Authorit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7">
  <r>
    <x v="0"/>
    <x v="0"/>
  </r>
  <r>
    <x v="0"/>
    <x v="0"/>
  </r>
  <r>
    <x v="1"/>
    <x v="1"/>
  </r>
  <r>
    <x v="0"/>
    <x v="0"/>
  </r>
  <r>
    <x v="2"/>
    <x v="2"/>
  </r>
  <r>
    <x v="3"/>
    <x v="3"/>
  </r>
  <r>
    <x v="4"/>
    <x v="4"/>
  </r>
  <r>
    <x v="0"/>
    <x v="0"/>
  </r>
  <r>
    <x v="0"/>
    <x v="0"/>
  </r>
  <r>
    <x v="5"/>
    <x v="5"/>
  </r>
  <r>
    <x v="6"/>
    <x v="6"/>
  </r>
  <r>
    <x v="2"/>
    <x v="2"/>
  </r>
  <r>
    <x v="7"/>
    <x v="7"/>
  </r>
  <r>
    <x v="1"/>
    <x v="1"/>
  </r>
  <r>
    <x v="0"/>
    <x v="0"/>
  </r>
  <r>
    <x v="5"/>
    <x v="5"/>
  </r>
  <r>
    <x v="0"/>
    <x v="0"/>
  </r>
  <r>
    <x v="5"/>
    <x v="5"/>
  </r>
  <r>
    <x v="0"/>
    <x v="0"/>
  </r>
  <r>
    <x v="8"/>
    <x v="8"/>
  </r>
  <r>
    <x v="0"/>
    <x v="0"/>
  </r>
  <r>
    <x v="2"/>
    <x v="2"/>
  </r>
  <r>
    <x v="9"/>
    <x v="9"/>
  </r>
  <r>
    <x v="10"/>
    <x v="10"/>
  </r>
  <r>
    <x v="11"/>
    <x v="11"/>
  </r>
  <r>
    <x v="3"/>
    <x v="3"/>
  </r>
  <r>
    <x v="0"/>
    <x v="0"/>
  </r>
  <r>
    <x v="5"/>
    <x v="5"/>
  </r>
  <r>
    <x v="7"/>
    <x v="7"/>
  </r>
  <r>
    <x v="5"/>
    <x v="5"/>
  </r>
  <r>
    <x v="0"/>
    <x v="0"/>
  </r>
  <r>
    <x v="0"/>
    <x v="0"/>
  </r>
  <r>
    <x v="1"/>
    <x v="1"/>
  </r>
  <r>
    <x v="0"/>
    <x v="0"/>
  </r>
  <r>
    <x v="4"/>
    <x v="4"/>
  </r>
  <r>
    <x v="9"/>
    <x v="9"/>
  </r>
  <r>
    <x v="12"/>
    <x v="12"/>
  </r>
  <r>
    <x v="5"/>
    <x v="5"/>
  </r>
  <r>
    <x v="0"/>
    <x v="0"/>
  </r>
  <r>
    <x v="0"/>
    <x v="0"/>
  </r>
  <r>
    <x v="0"/>
    <x v="0"/>
  </r>
  <r>
    <x v="13"/>
    <x v="13"/>
  </r>
  <r>
    <x v="0"/>
    <x v="0"/>
  </r>
  <r>
    <x v="0"/>
    <x v="0"/>
  </r>
  <r>
    <x v="3"/>
    <x v="3"/>
  </r>
  <r>
    <x v="0"/>
    <x v="0"/>
  </r>
  <r>
    <x v="1"/>
    <x v="1"/>
  </r>
  <r>
    <x v="3"/>
    <x v="3"/>
  </r>
  <r>
    <x v="10"/>
    <x v="10"/>
  </r>
  <r>
    <x v="14"/>
    <x v="14"/>
  </r>
  <r>
    <x v="12"/>
    <x v="12"/>
  </r>
  <r>
    <x v="6"/>
    <x v="6"/>
  </r>
  <r>
    <x v="0"/>
    <x v="0"/>
  </r>
  <r>
    <x v="0"/>
    <x v="0"/>
  </r>
  <r>
    <x v="0"/>
    <x v="0"/>
  </r>
  <r>
    <x v="11"/>
    <x v="11"/>
  </r>
  <r>
    <x v="15"/>
    <x v="15"/>
  </r>
  <r>
    <x v="6"/>
    <x v="6"/>
  </r>
  <r>
    <x v="0"/>
    <x v="0"/>
  </r>
  <r>
    <x v="0"/>
    <x v="0"/>
  </r>
  <r>
    <x v="5"/>
    <x v="5"/>
  </r>
  <r>
    <x v="0"/>
    <x v="0"/>
  </r>
  <r>
    <x v="1"/>
    <x v="1"/>
  </r>
  <r>
    <x v="14"/>
    <x v="14"/>
  </r>
  <r>
    <x v="6"/>
    <x v="6"/>
  </r>
  <r>
    <x v="10"/>
    <x v="10"/>
  </r>
  <r>
    <x v="0"/>
    <x v="0"/>
  </r>
  <r>
    <x v="0"/>
    <x v="0"/>
  </r>
  <r>
    <x v="9"/>
    <x v="9"/>
  </r>
  <r>
    <x v="2"/>
    <x v="2"/>
  </r>
  <r>
    <x v="0"/>
    <x v="0"/>
  </r>
  <r>
    <x v="6"/>
    <x v="6"/>
  </r>
  <r>
    <x v="3"/>
    <x v="3"/>
  </r>
  <r>
    <x v="0"/>
    <x v="0"/>
  </r>
  <r>
    <x v="0"/>
    <x v="0"/>
  </r>
  <r>
    <x v="13"/>
    <x v="13"/>
  </r>
  <r>
    <x v="7"/>
    <x v="7"/>
  </r>
  <r>
    <x v="5"/>
    <x v="5"/>
  </r>
  <r>
    <x v="13"/>
    <x v="13"/>
  </r>
  <r>
    <x v="6"/>
    <x v="6"/>
  </r>
  <r>
    <x v="15"/>
    <x v="15"/>
  </r>
  <r>
    <x v="6"/>
    <x v="6"/>
  </r>
  <r>
    <x v="0"/>
    <x v="0"/>
  </r>
  <r>
    <x v="1"/>
    <x v="1"/>
  </r>
  <r>
    <x v="7"/>
    <x v="7"/>
  </r>
  <r>
    <x v="0"/>
    <x v="0"/>
  </r>
  <r>
    <x v="10"/>
    <x v="10"/>
  </r>
  <r>
    <x v="9"/>
    <x v="9"/>
  </r>
  <r>
    <x v="0"/>
    <x v="0"/>
  </r>
  <r>
    <x v="0"/>
    <x v="0"/>
  </r>
  <r>
    <x v="0"/>
    <x v="0"/>
  </r>
  <r>
    <x v="9"/>
    <x v="9"/>
  </r>
  <r>
    <x v="15"/>
    <x v="15"/>
  </r>
  <r>
    <x v="11"/>
    <x v="11"/>
  </r>
  <r>
    <x v="0"/>
    <x v="0"/>
  </r>
  <r>
    <x v="3"/>
    <x v="3"/>
  </r>
  <r>
    <x v="5"/>
    <x v="5"/>
  </r>
  <r>
    <x v="8"/>
    <x v="8"/>
  </r>
  <r>
    <x v="2"/>
    <x v="2"/>
  </r>
  <r>
    <x v="7"/>
    <x v="7"/>
  </r>
  <r>
    <x v="14"/>
    <x v="14"/>
  </r>
  <r>
    <x v="14"/>
    <x v="14"/>
  </r>
  <r>
    <x v="0"/>
    <x v="0"/>
  </r>
  <r>
    <x v="0"/>
    <x v="0"/>
  </r>
  <r>
    <x v="0"/>
    <x v="0"/>
  </r>
  <r>
    <x v="6"/>
    <x v="6"/>
  </r>
  <r>
    <x v="2"/>
    <x v="2"/>
  </r>
  <r>
    <x v="11"/>
    <x v="11"/>
  </r>
  <r>
    <x v="14"/>
    <x v="14"/>
  </r>
  <r>
    <x v="12"/>
    <x v="12"/>
  </r>
  <r>
    <x v="1"/>
    <x v="1"/>
  </r>
  <r>
    <x v="0"/>
    <x v="0"/>
  </r>
  <r>
    <x v="0"/>
    <x v="0"/>
  </r>
  <r>
    <x v="0"/>
    <x v="0"/>
  </r>
  <r>
    <x v="0"/>
    <x v="0"/>
  </r>
  <r>
    <x v="7"/>
    <x v="7"/>
  </r>
  <r>
    <x v="0"/>
    <x v="0"/>
  </r>
  <r>
    <x v="0"/>
    <x v="0"/>
  </r>
  <r>
    <x v="0"/>
    <x v="0"/>
  </r>
  <r>
    <x v="7"/>
    <x v="7"/>
  </r>
  <r>
    <x v="0"/>
    <x v="0"/>
  </r>
  <r>
    <x v="9"/>
    <x v="9"/>
  </r>
  <r>
    <x v="9"/>
    <x v="9"/>
  </r>
  <r>
    <x v="12"/>
    <x v="12"/>
  </r>
  <r>
    <x v="8"/>
    <x v="8"/>
  </r>
  <r>
    <x v="0"/>
    <x v="0"/>
  </r>
  <r>
    <x v="9"/>
    <x v="9"/>
  </r>
  <r>
    <x v="13"/>
    <x v="13"/>
  </r>
  <r>
    <x v="5"/>
    <x v="5"/>
  </r>
  <r>
    <x v="9"/>
    <x v="9"/>
  </r>
  <r>
    <x v="15"/>
    <x v="15"/>
  </r>
  <r>
    <x v="0"/>
    <x v="0"/>
  </r>
  <r>
    <x v="0"/>
    <x v="0"/>
  </r>
  <r>
    <x v="2"/>
    <x v="2"/>
  </r>
  <r>
    <x v="6"/>
    <x v="6"/>
  </r>
  <r>
    <x v="13"/>
    <x v="13"/>
  </r>
  <r>
    <x v="13"/>
    <x v="13"/>
  </r>
  <r>
    <x v="14"/>
    <x v="14"/>
  </r>
  <r>
    <x v="13"/>
    <x v="13"/>
  </r>
  <r>
    <x v="3"/>
    <x v="3"/>
  </r>
  <r>
    <x v="3"/>
    <x v="3"/>
  </r>
  <r>
    <x v="4"/>
    <x v="4"/>
  </r>
  <r>
    <x v="10"/>
    <x v="10"/>
  </r>
  <r>
    <x v="1"/>
    <x v="1"/>
  </r>
  <r>
    <x v="14"/>
    <x v="14"/>
  </r>
  <r>
    <x v="0"/>
    <x v="0"/>
  </r>
  <r>
    <x v="0"/>
    <x v="0"/>
  </r>
  <r>
    <x v="0"/>
    <x v="0"/>
  </r>
  <r>
    <x v="0"/>
    <x v="0"/>
  </r>
  <r>
    <x v="0"/>
    <x v="0"/>
  </r>
  <r>
    <x v="0"/>
    <x v="0"/>
  </r>
  <r>
    <x v="9"/>
    <x v="9"/>
  </r>
  <r>
    <x v="14"/>
    <x v="14"/>
  </r>
  <r>
    <x v="11"/>
    <x v="11"/>
  </r>
  <r>
    <x v="0"/>
    <x v="0"/>
  </r>
  <r>
    <x v="0"/>
    <x v="0"/>
  </r>
  <r>
    <x v="0"/>
    <x v="0"/>
  </r>
  <r>
    <x v="11"/>
    <x v="11"/>
  </r>
  <r>
    <x v="11"/>
    <x v="11"/>
  </r>
  <r>
    <x v="0"/>
    <x v="0"/>
  </r>
  <r>
    <x v="0"/>
    <x v="0"/>
  </r>
  <r>
    <x v="0"/>
    <x v="0"/>
  </r>
  <r>
    <x v="0"/>
    <x v="0"/>
  </r>
  <r>
    <x v="0"/>
    <x v="0"/>
  </r>
  <r>
    <x v="3"/>
    <x v="3"/>
  </r>
  <r>
    <x v="11"/>
    <x v="11"/>
  </r>
  <r>
    <x v="0"/>
    <x v="0"/>
  </r>
  <r>
    <x v="14"/>
    <x v="14"/>
  </r>
  <r>
    <x v="14"/>
    <x v="14"/>
  </r>
  <r>
    <x v="5"/>
    <x v="5"/>
  </r>
  <r>
    <x v="6"/>
    <x v="6"/>
  </r>
  <r>
    <x v="0"/>
    <x v="0"/>
  </r>
  <r>
    <x v="3"/>
    <x v="3"/>
  </r>
  <r>
    <x v="0"/>
    <x v="0"/>
  </r>
  <r>
    <x v="3"/>
    <x v="3"/>
  </r>
  <r>
    <x v="14"/>
    <x v="14"/>
  </r>
  <r>
    <x v="3"/>
    <x v="3"/>
  </r>
  <r>
    <x v="5"/>
    <x v="5"/>
  </r>
  <r>
    <x v="0"/>
    <x v="0"/>
  </r>
  <r>
    <x v="0"/>
    <x v="0"/>
  </r>
  <r>
    <x v="0"/>
    <x v="0"/>
  </r>
  <r>
    <x v="0"/>
    <x v="0"/>
  </r>
  <r>
    <x v="0"/>
    <x v="0"/>
  </r>
  <r>
    <x v="15"/>
    <x v="15"/>
  </r>
  <r>
    <x v="0"/>
    <x v="0"/>
  </r>
  <r>
    <x v="0"/>
    <x v="0"/>
  </r>
  <r>
    <x v="14"/>
    <x v="14"/>
  </r>
  <r>
    <x v="12"/>
    <x v="12"/>
  </r>
  <r>
    <x v="9"/>
    <x v="9"/>
  </r>
  <r>
    <x v="0"/>
    <x v="0"/>
  </r>
  <r>
    <x v="0"/>
    <x v="0"/>
  </r>
  <r>
    <x v="14"/>
    <x v="14"/>
  </r>
  <r>
    <x v="12"/>
    <x v="12"/>
  </r>
  <r>
    <x v="6"/>
    <x v="6"/>
  </r>
  <r>
    <x v="0"/>
    <x v="0"/>
  </r>
  <r>
    <x v="8"/>
    <x v="8"/>
  </r>
  <r>
    <x v="0"/>
    <x v="0"/>
  </r>
  <r>
    <x v="8"/>
    <x v="8"/>
  </r>
  <r>
    <x v="4"/>
    <x v="4"/>
  </r>
  <r>
    <x v="9"/>
    <x v="9"/>
  </r>
  <r>
    <x v="8"/>
    <x v="8"/>
  </r>
  <r>
    <x v="16"/>
    <x v="0"/>
  </r>
  <r>
    <x v="16"/>
    <x v="0"/>
  </r>
  <r>
    <x v="16"/>
    <x v="0"/>
  </r>
  <r>
    <x v="17"/>
    <x v="16"/>
  </r>
  <r>
    <x v="18"/>
    <x v="17"/>
  </r>
  <r>
    <x v="19"/>
    <x v="18"/>
  </r>
  <r>
    <x v="20"/>
    <x v="19"/>
  </r>
  <r>
    <x v="19"/>
    <x v="18"/>
  </r>
  <r>
    <x v="20"/>
    <x v="19"/>
  </r>
  <r>
    <x v="18"/>
    <x v="17"/>
  </r>
  <r>
    <x v="17"/>
    <x v="16"/>
  </r>
  <r>
    <x v="18"/>
    <x v="17"/>
  </r>
  <r>
    <x v="21"/>
    <x v="20"/>
  </r>
  <r>
    <x v="20"/>
    <x v="19"/>
  </r>
  <r>
    <x v="22"/>
    <x v="21"/>
  </r>
  <r>
    <x v="20"/>
    <x v="19"/>
  </r>
  <r>
    <x v="22"/>
    <x v="21"/>
  </r>
  <r>
    <x v="19"/>
    <x v="18"/>
  </r>
  <r>
    <x v="21"/>
    <x v="20"/>
  </r>
  <r>
    <x v="21"/>
    <x v="20"/>
  </r>
  <r>
    <x v="19"/>
    <x v="18"/>
  </r>
  <r>
    <x v="19"/>
    <x v="18"/>
  </r>
  <r>
    <x v="17"/>
    <x v="16"/>
  </r>
  <r>
    <x v="19"/>
    <x v="18"/>
  </r>
  <r>
    <x v="18"/>
    <x v="17"/>
  </r>
  <r>
    <x v="22"/>
    <x v="21"/>
  </r>
  <r>
    <x v="17"/>
    <x v="16"/>
  </r>
  <r>
    <x v="18"/>
    <x v="17"/>
  </r>
  <r>
    <x v="21"/>
    <x v="20"/>
  </r>
  <r>
    <x v="22"/>
    <x v="21"/>
  </r>
  <r>
    <x v="19"/>
    <x v="18"/>
  </r>
  <r>
    <x v="21"/>
    <x v="20"/>
  </r>
  <r>
    <x v="19"/>
    <x v="18"/>
  </r>
  <r>
    <x v="19"/>
    <x v="18"/>
  </r>
  <r>
    <x v="20"/>
    <x v="19"/>
  </r>
  <r>
    <x v="18"/>
    <x v="17"/>
  </r>
  <r>
    <x v="19"/>
    <x v="18"/>
  </r>
  <r>
    <x v="22"/>
    <x v="21"/>
  </r>
  <r>
    <x v="18"/>
    <x v="17"/>
  </r>
  <r>
    <x v="16"/>
    <x v="0"/>
  </r>
  <r>
    <x v="16"/>
    <x v="0"/>
  </r>
  <r>
    <x v="16"/>
    <x v="0"/>
  </r>
  <r>
    <x v="23"/>
    <x v="22"/>
  </r>
  <r>
    <x v="24"/>
    <x v="23"/>
  </r>
  <r>
    <x v="24"/>
    <x v="23"/>
  </r>
  <r>
    <x v="25"/>
    <x v="24"/>
  </r>
  <r>
    <x v="25"/>
    <x v="24"/>
  </r>
  <r>
    <x v="0"/>
    <x v="0"/>
  </r>
  <r>
    <x v="26"/>
    <x v="25"/>
  </r>
  <r>
    <x v="0"/>
    <x v="0"/>
  </r>
  <r>
    <x v="27"/>
    <x v="26"/>
  </r>
  <r>
    <x v="28"/>
    <x v="27"/>
  </r>
  <r>
    <x v="9"/>
    <x v="9"/>
  </r>
  <r>
    <x v="9"/>
    <x v="9"/>
  </r>
  <r>
    <x v="12"/>
    <x v="12"/>
  </r>
  <r>
    <x v="29"/>
    <x v="28"/>
  </r>
  <r>
    <x v="15"/>
    <x v="15"/>
  </r>
  <r>
    <x v="23"/>
    <x v="22"/>
  </r>
  <r>
    <x v="2"/>
    <x v="2"/>
  </r>
  <r>
    <x v="26"/>
    <x v="25"/>
  </r>
  <r>
    <x v="1"/>
    <x v="1"/>
  </r>
  <r>
    <x v="30"/>
    <x v="29"/>
  </r>
  <r>
    <x v="25"/>
    <x v="24"/>
  </r>
  <r>
    <x v="31"/>
    <x v="30"/>
  </r>
  <r>
    <x v="8"/>
    <x v="8"/>
  </r>
  <r>
    <x v="0"/>
    <x v="0"/>
  </r>
  <r>
    <x v="0"/>
    <x v="0"/>
  </r>
  <r>
    <x v="30"/>
    <x v="29"/>
  </r>
  <r>
    <x v="7"/>
    <x v="7"/>
  </r>
  <r>
    <x v="24"/>
    <x v="23"/>
  </r>
  <r>
    <x v="31"/>
    <x v="30"/>
  </r>
  <r>
    <x v="4"/>
    <x v="4"/>
  </r>
  <r>
    <x v="30"/>
    <x v="29"/>
  </r>
  <r>
    <x v="30"/>
    <x v="29"/>
  </r>
  <r>
    <x v="23"/>
    <x v="22"/>
  </r>
  <r>
    <x v="10"/>
    <x v="10"/>
  </r>
  <r>
    <x v="14"/>
    <x v="14"/>
  </r>
  <r>
    <x v="12"/>
    <x v="12"/>
  </r>
  <r>
    <x v="6"/>
    <x v="6"/>
  </r>
  <r>
    <x v="29"/>
    <x v="28"/>
  </r>
  <r>
    <x v="31"/>
    <x v="30"/>
  </r>
  <r>
    <x v="7"/>
    <x v="7"/>
  </r>
  <r>
    <x v="29"/>
    <x v="28"/>
  </r>
  <r>
    <x v="23"/>
    <x v="22"/>
  </r>
  <r>
    <x v="6"/>
    <x v="6"/>
  </r>
  <r>
    <x v="5"/>
    <x v="5"/>
  </r>
  <r>
    <x v="31"/>
    <x v="30"/>
  </r>
  <r>
    <x v="11"/>
    <x v="11"/>
  </r>
  <r>
    <x v="28"/>
    <x v="27"/>
  </r>
  <r>
    <x v="27"/>
    <x v="26"/>
  </r>
  <r>
    <x v="3"/>
    <x v="3"/>
  </r>
  <r>
    <x v="5"/>
    <x v="5"/>
  </r>
  <r>
    <x v="14"/>
    <x v="14"/>
  </r>
  <r>
    <x v="25"/>
    <x v="24"/>
  </r>
  <r>
    <x v="29"/>
    <x v="28"/>
  </r>
  <r>
    <x v="29"/>
    <x v="28"/>
  </r>
  <r>
    <x v="29"/>
    <x v="28"/>
  </r>
  <r>
    <x v="13"/>
    <x v="13"/>
  </r>
  <r>
    <x v="16"/>
    <x v="0"/>
  </r>
  <r>
    <x v="16"/>
    <x v="0"/>
  </r>
  <r>
    <x v="16"/>
    <x v="0"/>
  </r>
  <r>
    <x v="32"/>
    <x v="31"/>
  </r>
  <r>
    <x v="32"/>
    <x v="31"/>
  </r>
  <r>
    <x v="32"/>
    <x v="31"/>
  </r>
  <r>
    <x v="32"/>
    <x v="31"/>
  </r>
  <r>
    <x v="32"/>
    <x v="31"/>
  </r>
  <r>
    <x v="32"/>
    <x v="31"/>
  </r>
  <r>
    <x v="32"/>
    <x v="31"/>
  </r>
  <r>
    <x v="32"/>
    <x v="31"/>
  </r>
  <r>
    <x v="32"/>
    <x v="31"/>
  </r>
  <r>
    <x v="32"/>
    <x v="31"/>
  </r>
  <r>
    <x v="32"/>
    <x v="31"/>
  </r>
  <r>
    <x v="32"/>
    <x v="31"/>
  </r>
  <r>
    <x v="16"/>
    <x v="0"/>
  </r>
  <r>
    <x v="16"/>
    <x v="0"/>
  </r>
  <r>
    <x v="16"/>
    <x v="0"/>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r>
    <x v="32"/>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O8:O41" firstHeaderRow="1" firstDataRow="1" firstDataCol="1"/>
  <pivotFields count="2">
    <pivotField showAll="0">
      <items count="34">
        <item x="0"/>
        <item x="23"/>
        <item x="24"/>
        <item x="29"/>
        <item x="4"/>
        <item x="10"/>
        <item x="25"/>
        <item x="31"/>
        <item x="1"/>
        <item x="12"/>
        <item x="26"/>
        <item x="15"/>
        <item x="5"/>
        <item x="6"/>
        <item x="8"/>
        <item x="30"/>
        <item x="3"/>
        <item x="9"/>
        <item x="7"/>
        <item x="13"/>
        <item x="2"/>
        <item x="27"/>
        <item x="11"/>
        <item x="28"/>
        <item x="19"/>
        <item x="22"/>
        <item x="17"/>
        <item x="21"/>
        <item x="18"/>
        <item x="20"/>
        <item x="32"/>
        <item x="14"/>
        <item x="16"/>
        <item t="default"/>
      </items>
    </pivotField>
    <pivotField axis="axisRow" showAll="0">
      <items count="33">
        <item x="22"/>
        <item x="23"/>
        <item x="28"/>
        <item x="4"/>
        <item x="10"/>
        <item x="24"/>
        <item x="30"/>
        <item x="1"/>
        <item x="14"/>
        <item x="12"/>
        <item x="25"/>
        <item x="15"/>
        <item x="5"/>
        <item x="18"/>
        <item x="6"/>
        <item x="8"/>
        <item x="29"/>
        <item x="3"/>
        <item x="9"/>
        <item x="7"/>
        <item x="31"/>
        <item x="21"/>
        <item x="13"/>
        <item x="2"/>
        <item x="26"/>
        <item x="16"/>
        <item x="11"/>
        <item x="20"/>
        <item x="17"/>
        <item x="19"/>
        <item x="27"/>
        <item x="0"/>
        <item t="default"/>
      </items>
    </pivotField>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J487"/>
  <sheetViews>
    <sheetView tabSelected="1" zoomScale="85" zoomScaleNormal="85" workbookViewId="0">
      <pane ySplit="9" topLeftCell="A125" activePane="bottomLeft" state="frozen"/>
      <selection pane="bottomLeft" activeCell="I137" sqref="I137"/>
    </sheetView>
  </sheetViews>
  <sheetFormatPr defaultRowHeight="12.75" x14ac:dyDescent="0.2"/>
  <cols>
    <col min="1" max="1" width="1.7109375" style="80" customWidth="1"/>
    <col min="2" max="2" width="9.140625" hidden="1" customWidth="1"/>
    <col min="3" max="3" width="77.140625" style="78" bestFit="1" customWidth="1"/>
    <col min="5" max="5" width="18.140625" bestFit="1" customWidth="1"/>
    <col min="6" max="6" width="23.42578125" style="78" hidden="1" customWidth="1"/>
    <col min="7" max="7" width="77.140625" style="78" hidden="1" customWidth="1"/>
    <col min="8" max="8" width="42.140625" style="78" hidden="1" customWidth="1"/>
    <col min="9" max="9" width="18.140625" style="155" customWidth="1"/>
    <col min="10" max="10" width="18.140625" style="126" customWidth="1"/>
    <col min="11" max="11" width="18.140625" style="125" customWidth="1"/>
    <col min="12" max="12" width="18.140625" style="155" customWidth="1"/>
    <col min="13" max="166" width="23.42578125" style="3" bestFit="1" customWidth="1"/>
    <col min="167" max="16384" width="9.140625" style="3"/>
  </cols>
  <sheetData>
    <row r="2" spans="2:166" ht="18" x14ac:dyDescent="0.2">
      <c r="B2" s="2"/>
      <c r="C2" s="66" t="s">
        <v>962</v>
      </c>
      <c r="D2" s="7"/>
      <c r="E2" s="7"/>
      <c r="F2" s="7"/>
      <c r="G2" s="7"/>
      <c r="H2" s="7"/>
      <c r="I2" s="143"/>
      <c r="J2" s="127"/>
      <c r="K2" s="127"/>
      <c r="L2" s="143"/>
    </row>
    <row r="3" spans="2:166" ht="15.75" x14ac:dyDescent="0.2">
      <c r="B3" s="2"/>
      <c r="C3" s="8"/>
      <c r="D3" s="8"/>
      <c r="E3" s="9"/>
      <c r="F3" s="8"/>
      <c r="G3" s="8"/>
      <c r="H3" s="8"/>
      <c r="I3" s="144"/>
      <c r="J3" s="128"/>
      <c r="K3" s="128"/>
      <c r="L3" s="144"/>
    </row>
    <row r="4" spans="2:166" ht="58.5" customHeight="1" x14ac:dyDescent="0.2">
      <c r="B4" s="2"/>
      <c r="C4" s="166" t="s">
        <v>964</v>
      </c>
      <c r="D4" s="166"/>
      <c r="E4" s="166"/>
      <c r="F4" s="166"/>
      <c r="G4" s="166"/>
      <c r="H4" s="166"/>
      <c r="I4" s="166"/>
      <c r="J4" s="166"/>
      <c r="K4" s="166"/>
      <c r="L4" s="166"/>
    </row>
    <row r="5" spans="2:166" ht="12.75" customHeight="1" x14ac:dyDescent="0.2">
      <c r="B5" s="2"/>
      <c r="C5" s="119"/>
      <c r="D5" s="119"/>
      <c r="E5" s="119"/>
      <c r="F5" s="119"/>
      <c r="G5" s="119"/>
      <c r="H5" s="119"/>
      <c r="I5" s="145"/>
      <c r="J5" s="129"/>
      <c r="K5" s="129"/>
      <c r="L5" s="145"/>
    </row>
    <row r="6" spans="2:166" ht="4.5" customHeight="1" x14ac:dyDescent="0.2">
      <c r="B6" s="2"/>
      <c r="C6" s="10"/>
      <c r="D6" s="11"/>
      <c r="E6" s="12"/>
      <c r="F6" s="13"/>
      <c r="G6" s="10"/>
      <c r="H6" s="10"/>
      <c r="I6" s="146"/>
      <c r="J6" s="14"/>
      <c r="K6" s="14"/>
      <c r="L6" s="146"/>
    </row>
    <row r="7" spans="2:166" x14ac:dyDescent="0.2">
      <c r="B7" s="2"/>
      <c r="C7" s="120"/>
      <c r="D7" s="121"/>
      <c r="E7" s="122"/>
      <c r="F7" s="123"/>
      <c r="G7" s="123"/>
      <c r="H7" s="123"/>
      <c r="I7" s="147"/>
      <c r="J7" s="124"/>
      <c r="K7" s="124"/>
      <c r="L7" s="147"/>
    </row>
    <row r="8" spans="2:166" x14ac:dyDescent="0.2">
      <c r="C8" s="82"/>
      <c r="D8" s="80"/>
      <c r="E8" s="80"/>
      <c r="F8" s="82"/>
      <c r="G8" s="82"/>
      <c r="H8" s="82"/>
      <c r="I8" s="148"/>
      <c r="J8" s="131"/>
      <c r="K8" s="130"/>
      <c r="L8" s="148"/>
    </row>
    <row r="9" spans="2:166" ht="90" x14ac:dyDescent="0.2">
      <c r="B9" s="16" t="s">
        <v>788</v>
      </c>
      <c r="C9" s="83" t="s">
        <v>789</v>
      </c>
      <c r="D9" s="81" t="s">
        <v>790</v>
      </c>
      <c r="E9" s="81" t="s">
        <v>794</v>
      </c>
      <c r="F9" s="83" t="s">
        <v>906</v>
      </c>
      <c r="G9" s="83" t="s">
        <v>908</v>
      </c>
      <c r="H9" s="83" t="s">
        <v>907</v>
      </c>
      <c r="I9" s="149" t="s">
        <v>905</v>
      </c>
      <c r="J9" s="133" t="s">
        <v>959</v>
      </c>
      <c r="K9" s="132" t="s">
        <v>961</v>
      </c>
      <c r="L9" s="149" t="s">
        <v>960</v>
      </c>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row>
    <row r="10" spans="2:166" ht="12.75" customHeight="1" x14ac:dyDescent="0.2">
      <c r="B10" s="21"/>
      <c r="C10" s="90"/>
      <c r="D10" s="22"/>
      <c r="E10" s="23"/>
      <c r="F10" s="88"/>
      <c r="G10" s="88"/>
      <c r="H10" s="88"/>
      <c r="I10" s="150"/>
      <c r="J10" s="135"/>
      <c r="K10" s="134"/>
      <c r="L10" s="150"/>
    </row>
    <row r="11" spans="2:166" ht="15.75" x14ac:dyDescent="0.25">
      <c r="B11" s="2"/>
      <c r="C11" s="25" t="s">
        <v>792</v>
      </c>
      <c r="D11" s="22"/>
      <c r="E11" s="23"/>
      <c r="F11" s="88"/>
      <c r="G11" s="88"/>
      <c r="H11" s="88"/>
      <c r="I11" s="150"/>
      <c r="J11" s="135"/>
      <c r="K11" s="134"/>
      <c r="L11" s="156">
        <f>SUM(L14:L346)</f>
        <v>18850936.771413498</v>
      </c>
    </row>
    <row r="12" spans="2:166" ht="15" x14ac:dyDescent="0.2">
      <c r="B12" s="2"/>
      <c r="C12" s="90"/>
      <c r="D12" s="22"/>
      <c r="E12" s="23"/>
      <c r="F12" s="88"/>
      <c r="G12" s="88"/>
      <c r="H12" s="88"/>
      <c r="I12" s="150"/>
      <c r="J12" s="135"/>
      <c r="K12" s="134"/>
      <c r="L12" s="150"/>
    </row>
    <row r="13" spans="2:166" ht="15.75" x14ac:dyDescent="0.25">
      <c r="B13" s="2"/>
      <c r="C13" s="27" t="s">
        <v>793</v>
      </c>
      <c r="D13" s="28"/>
      <c r="E13" s="29"/>
      <c r="F13" s="89"/>
      <c r="G13" s="89"/>
      <c r="H13" s="89"/>
      <c r="I13" s="151"/>
      <c r="J13" s="137"/>
      <c r="K13" s="136"/>
      <c r="L13" s="151"/>
    </row>
    <row r="14" spans="2:166" ht="15.75" x14ac:dyDescent="0.25">
      <c r="B14" s="114" t="s">
        <v>189</v>
      </c>
      <c r="C14" s="113" t="s">
        <v>190</v>
      </c>
      <c r="D14" s="115" t="s">
        <v>191</v>
      </c>
      <c r="E14" s="115" t="s">
        <v>794</v>
      </c>
      <c r="F14" s="113" t="s">
        <v>781</v>
      </c>
      <c r="G14" s="113" t="s">
        <v>39</v>
      </c>
      <c r="H14" s="113"/>
      <c r="I14" s="152">
        <v>23634.400000000001</v>
      </c>
      <c r="J14" s="139">
        <v>0.97</v>
      </c>
      <c r="K14" s="138">
        <v>0</v>
      </c>
      <c r="L14" s="157">
        <f>(I14*J14)+K14</f>
        <v>22925.368000000002</v>
      </c>
    </row>
    <row r="15" spans="2:166" ht="15.75" x14ac:dyDescent="0.25">
      <c r="B15" s="114" t="s">
        <v>192</v>
      </c>
      <c r="C15" s="113" t="s">
        <v>193</v>
      </c>
      <c r="D15" s="115" t="s">
        <v>191</v>
      </c>
      <c r="E15" s="115" t="s">
        <v>794</v>
      </c>
      <c r="F15" s="113" t="s">
        <v>735</v>
      </c>
      <c r="G15" s="113" t="s">
        <v>852</v>
      </c>
      <c r="H15" s="113"/>
      <c r="I15" s="152">
        <v>33722.28</v>
      </c>
      <c r="J15" s="139">
        <v>0.97499999999999998</v>
      </c>
      <c r="K15" s="138">
        <v>0</v>
      </c>
      <c r="L15" s="157">
        <f t="shared" ref="L15:L78" si="0">(I15*J15)+K15</f>
        <v>32879.222999999998</v>
      </c>
    </row>
    <row r="16" spans="2:166" ht="15.75" x14ac:dyDescent="0.25">
      <c r="B16" s="114" t="s">
        <v>194</v>
      </c>
      <c r="C16" s="113" t="s">
        <v>195</v>
      </c>
      <c r="D16" s="115" t="s">
        <v>191</v>
      </c>
      <c r="E16" s="115" t="s">
        <v>794</v>
      </c>
      <c r="F16" s="113" t="s">
        <v>737</v>
      </c>
      <c r="G16" s="113" t="s">
        <v>854</v>
      </c>
      <c r="H16" s="113" t="s">
        <v>820</v>
      </c>
      <c r="I16" s="152">
        <v>42399.79</v>
      </c>
      <c r="J16" s="139">
        <v>0.99</v>
      </c>
      <c r="K16" s="138">
        <v>1.2</v>
      </c>
      <c r="L16" s="157">
        <f t="shared" si="0"/>
        <v>41976.992099999996</v>
      </c>
    </row>
    <row r="17" spans="2:12" ht="15.75" x14ac:dyDescent="0.25">
      <c r="B17" s="114" t="s">
        <v>196</v>
      </c>
      <c r="C17" s="113" t="s">
        <v>197</v>
      </c>
      <c r="D17" s="115" t="s">
        <v>191</v>
      </c>
      <c r="E17" s="115" t="s">
        <v>794</v>
      </c>
      <c r="F17" s="113" t="s">
        <v>781</v>
      </c>
      <c r="G17" s="113" t="s">
        <v>39</v>
      </c>
      <c r="H17" s="113"/>
      <c r="I17" s="152">
        <v>64052</v>
      </c>
      <c r="J17" s="139">
        <v>0.99399999999999999</v>
      </c>
      <c r="K17" s="138">
        <v>0</v>
      </c>
      <c r="L17" s="157">
        <f t="shared" si="0"/>
        <v>63667.688000000002</v>
      </c>
    </row>
    <row r="18" spans="2:12" ht="15.75" x14ac:dyDescent="0.25">
      <c r="B18" s="114" t="s">
        <v>198</v>
      </c>
      <c r="C18" s="113" t="s">
        <v>199</v>
      </c>
      <c r="D18" s="115" t="s">
        <v>191</v>
      </c>
      <c r="E18" s="115" t="s">
        <v>794</v>
      </c>
      <c r="F18" s="113" t="s">
        <v>767</v>
      </c>
      <c r="G18" s="113" t="s">
        <v>11</v>
      </c>
      <c r="H18" s="113" t="s">
        <v>833</v>
      </c>
      <c r="I18" s="152">
        <v>37378.5</v>
      </c>
      <c r="J18" s="139">
        <v>0.98499999999999999</v>
      </c>
      <c r="K18" s="138">
        <v>0</v>
      </c>
      <c r="L18" s="157">
        <f t="shared" si="0"/>
        <v>36817.822500000002</v>
      </c>
    </row>
    <row r="19" spans="2:12" ht="15.75" x14ac:dyDescent="0.25">
      <c r="B19" s="114" t="s">
        <v>200</v>
      </c>
      <c r="C19" s="113" t="s">
        <v>201</v>
      </c>
      <c r="D19" s="115" t="s">
        <v>191</v>
      </c>
      <c r="E19" s="115" t="s">
        <v>794</v>
      </c>
      <c r="F19" s="113" t="s">
        <v>753</v>
      </c>
      <c r="G19" s="113" t="s">
        <v>864</v>
      </c>
      <c r="H19" s="113" t="s">
        <v>829</v>
      </c>
      <c r="I19" s="152">
        <v>47679.3</v>
      </c>
      <c r="J19" s="139">
        <v>0.99</v>
      </c>
      <c r="K19" s="138">
        <v>0</v>
      </c>
      <c r="L19" s="157">
        <f t="shared" si="0"/>
        <v>47202.507000000005</v>
      </c>
    </row>
    <row r="20" spans="2:12" ht="15.75" x14ac:dyDescent="0.25">
      <c r="B20" s="114" t="s">
        <v>202</v>
      </c>
      <c r="C20" s="113" t="s">
        <v>203</v>
      </c>
      <c r="D20" s="115" t="s">
        <v>191</v>
      </c>
      <c r="E20" s="115" t="s">
        <v>794</v>
      </c>
      <c r="F20" s="113" t="s">
        <v>730</v>
      </c>
      <c r="G20" s="113" t="s">
        <v>41</v>
      </c>
      <c r="H20" s="113" t="s">
        <v>816</v>
      </c>
      <c r="I20" s="152">
        <v>71450.399999999994</v>
      </c>
      <c r="J20" s="139">
        <v>0.98399999999999999</v>
      </c>
      <c r="K20" s="138">
        <v>473.2</v>
      </c>
      <c r="L20" s="157">
        <f t="shared" si="0"/>
        <v>70780.393599999996</v>
      </c>
    </row>
    <row r="21" spans="2:12" ht="15.75" x14ac:dyDescent="0.25">
      <c r="B21" s="114" t="s">
        <v>204</v>
      </c>
      <c r="C21" s="113" t="s">
        <v>205</v>
      </c>
      <c r="D21" s="115" t="s">
        <v>191</v>
      </c>
      <c r="E21" s="115" t="s">
        <v>794</v>
      </c>
      <c r="F21" s="113" t="s">
        <v>775</v>
      </c>
      <c r="G21" s="113" t="s">
        <v>15</v>
      </c>
      <c r="H21" s="113"/>
      <c r="I21" s="152">
        <v>34266.839999999997</v>
      </c>
      <c r="J21" s="139">
        <v>0.99399999999999999</v>
      </c>
      <c r="K21" s="138">
        <v>217.51</v>
      </c>
      <c r="L21" s="157">
        <f t="shared" si="0"/>
        <v>34278.748959999997</v>
      </c>
    </row>
    <row r="22" spans="2:12" ht="15.75" x14ac:dyDescent="0.25">
      <c r="B22" s="114" t="s">
        <v>206</v>
      </c>
      <c r="C22" s="113" t="s">
        <v>207</v>
      </c>
      <c r="D22" s="115" t="s">
        <v>191</v>
      </c>
      <c r="E22" s="115" t="s">
        <v>794</v>
      </c>
      <c r="F22" s="113" t="s">
        <v>735</v>
      </c>
      <c r="G22" s="113" t="s">
        <v>852</v>
      </c>
      <c r="H22" s="113"/>
      <c r="I22" s="152">
        <v>22379.200000000001</v>
      </c>
      <c r="J22" s="139">
        <v>0.97</v>
      </c>
      <c r="K22" s="138">
        <v>0</v>
      </c>
      <c r="L22" s="157">
        <f t="shared" si="0"/>
        <v>21707.824000000001</v>
      </c>
    </row>
    <row r="23" spans="2:12" ht="15.75" x14ac:dyDescent="0.25">
      <c r="B23" s="114" t="s">
        <v>208</v>
      </c>
      <c r="C23" s="113" t="s">
        <v>209</v>
      </c>
      <c r="D23" s="115" t="s">
        <v>191</v>
      </c>
      <c r="E23" s="115" t="s">
        <v>794</v>
      </c>
      <c r="F23" s="113" t="s">
        <v>745</v>
      </c>
      <c r="G23" s="113" t="s">
        <v>45</v>
      </c>
      <c r="H23" s="113" t="s">
        <v>825</v>
      </c>
      <c r="I23" s="152">
        <v>65449</v>
      </c>
      <c r="J23" s="139">
        <v>0.98129999999999995</v>
      </c>
      <c r="K23" s="138">
        <v>0</v>
      </c>
      <c r="L23" s="157">
        <f t="shared" si="0"/>
        <v>64225.1037</v>
      </c>
    </row>
    <row r="24" spans="2:12" ht="15.75" x14ac:dyDescent="0.25">
      <c r="B24" s="114" t="s">
        <v>210</v>
      </c>
      <c r="C24" s="113" t="s">
        <v>211</v>
      </c>
      <c r="D24" s="115" t="s">
        <v>191</v>
      </c>
      <c r="E24" s="115" t="s">
        <v>794</v>
      </c>
      <c r="F24" s="113" t="s">
        <v>749</v>
      </c>
      <c r="G24" s="113" t="s">
        <v>37</v>
      </c>
      <c r="H24" s="113" t="s">
        <v>826</v>
      </c>
      <c r="I24" s="152">
        <v>67776.3</v>
      </c>
      <c r="J24" s="139">
        <v>0.98</v>
      </c>
      <c r="K24" s="138">
        <v>0</v>
      </c>
      <c r="L24" s="157">
        <f t="shared" si="0"/>
        <v>66420.774000000005</v>
      </c>
    </row>
    <row r="25" spans="2:12" ht="15.75" x14ac:dyDescent="0.25">
      <c r="B25" s="114" t="s">
        <v>212</v>
      </c>
      <c r="C25" s="113" t="s">
        <v>213</v>
      </c>
      <c r="D25" s="115" t="s">
        <v>191</v>
      </c>
      <c r="E25" s="115" t="s">
        <v>794</v>
      </c>
      <c r="F25" s="113" t="s">
        <v>767</v>
      </c>
      <c r="G25" s="113" t="s">
        <v>11</v>
      </c>
      <c r="H25" s="113" t="s">
        <v>833</v>
      </c>
      <c r="I25" s="152">
        <v>37711.53</v>
      </c>
      <c r="J25" s="139">
        <v>0.98</v>
      </c>
      <c r="K25" s="138">
        <v>0</v>
      </c>
      <c r="L25" s="157">
        <f t="shared" si="0"/>
        <v>36957.299399999996</v>
      </c>
    </row>
    <row r="26" spans="2:12" ht="15.75" x14ac:dyDescent="0.25">
      <c r="B26" s="114" t="s">
        <v>214</v>
      </c>
      <c r="C26" s="113" t="s">
        <v>215</v>
      </c>
      <c r="D26" s="115" t="s">
        <v>191</v>
      </c>
      <c r="E26" s="115" t="s">
        <v>794</v>
      </c>
      <c r="F26" s="113" t="s">
        <v>757</v>
      </c>
      <c r="G26" s="113" t="s">
        <v>1</v>
      </c>
      <c r="H26" s="113" t="s">
        <v>831</v>
      </c>
      <c r="I26" s="152">
        <v>33103.39</v>
      </c>
      <c r="J26" s="139">
        <v>0.99</v>
      </c>
      <c r="K26" s="138">
        <v>0</v>
      </c>
      <c r="L26" s="157">
        <f t="shared" si="0"/>
        <v>32772.356099999997</v>
      </c>
    </row>
    <row r="27" spans="2:12" ht="15.75" x14ac:dyDescent="0.25">
      <c r="B27" s="114" t="s">
        <v>216</v>
      </c>
      <c r="C27" s="113" t="s">
        <v>217</v>
      </c>
      <c r="D27" s="115" t="s">
        <v>191</v>
      </c>
      <c r="E27" s="115" t="s">
        <v>794</v>
      </c>
      <c r="F27" s="113" t="s">
        <v>737</v>
      </c>
      <c r="G27" s="113" t="s">
        <v>854</v>
      </c>
      <c r="H27" s="113" t="s">
        <v>820</v>
      </c>
      <c r="I27" s="152">
        <v>23685.54</v>
      </c>
      <c r="J27" s="139">
        <v>0.98199999999999998</v>
      </c>
      <c r="K27" s="138">
        <v>0</v>
      </c>
      <c r="L27" s="157">
        <f t="shared" si="0"/>
        <v>23259.200280000001</v>
      </c>
    </row>
    <row r="28" spans="2:12" ht="15.75" x14ac:dyDescent="0.25">
      <c r="B28" s="114" t="s">
        <v>218</v>
      </c>
      <c r="C28" s="113" t="s">
        <v>219</v>
      </c>
      <c r="D28" s="115" t="s">
        <v>191</v>
      </c>
      <c r="E28" s="115" t="s">
        <v>794</v>
      </c>
      <c r="F28" s="113" t="s">
        <v>759</v>
      </c>
      <c r="G28" s="113" t="s">
        <v>3</v>
      </c>
      <c r="H28" s="113"/>
      <c r="I28" s="152">
        <v>20363.900000000001</v>
      </c>
      <c r="J28" s="139">
        <v>0.99</v>
      </c>
      <c r="K28" s="138">
        <v>0</v>
      </c>
      <c r="L28" s="157">
        <f t="shared" si="0"/>
        <v>20160.261000000002</v>
      </c>
    </row>
    <row r="29" spans="2:12" ht="15.75" x14ac:dyDescent="0.25">
      <c r="B29" s="114" t="s">
        <v>220</v>
      </c>
      <c r="C29" s="113" t="s">
        <v>221</v>
      </c>
      <c r="D29" s="115" t="s">
        <v>191</v>
      </c>
      <c r="E29" s="115" t="s">
        <v>794</v>
      </c>
      <c r="F29" s="113" t="s">
        <v>745</v>
      </c>
      <c r="G29" s="113" t="s">
        <v>45</v>
      </c>
      <c r="H29" s="113" t="s">
        <v>825</v>
      </c>
      <c r="I29" s="152">
        <v>55095.1</v>
      </c>
      <c r="J29" s="139">
        <v>0.98499999999999999</v>
      </c>
      <c r="K29" s="138">
        <v>21</v>
      </c>
      <c r="L29" s="157">
        <f t="shared" si="0"/>
        <v>54289.673499999997</v>
      </c>
    </row>
    <row r="30" spans="2:12" ht="15.75" x14ac:dyDescent="0.25">
      <c r="B30" s="114" t="s">
        <v>222</v>
      </c>
      <c r="C30" s="113" t="s">
        <v>223</v>
      </c>
      <c r="D30" s="115" t="s">
        <v>191</v>
      </c>
      <c r="E30" s="115" t="s">
        <v>794</v>
      </c>
      <c r="F30" s="113" t="s">
        <v>761</v>
      </c>
      <c r="G30" s="113" t="s">
        <v>5</v>
      </c>
      <c r="H30" s="113"/>
      <c r="I30" s="152">
        <v>44003.96</v>
      </c>
      <c r="J30" s="139">
        <v>0.98519999999999996</v>
      </c>
      <c r="K30" s="138">
        <v>244.4</v>
      </c>
      <c r="L30" s="157">
        <f t="shared" si="0"/>
        <v>43597.101391999997</v>
      </c>
    </row>
    <row r="31" spans="2:12" ht="15.75" x14ac:dyDescent="0.25">
      <c r="B31" s="114" t="s">
        <v>224</v>
      </c>
      <c r="C31" s="113" t="s">
        <v>225</v>
      </c>
      <c r="D31" s="115" t="s">
        <v>191</v>
      </c>
      <c r="E31" s="115" t="s">
        <v>794</v>
      </c>
      <c r="F31" s="113" t="s">
        <v>745</v>
      </c>
      <c r="G31" s="113" t="s">
        <v>45</v>
      </c>
      <c r="H31" s="113" t="s">
        <v>825</v>
      </c>
      <c r="I31" s="152">
        <v>33962.660000000003</v>
      </c>
      <c r="J31" s="139">
        <v>0.98</v>
      </c>
      <c r="K31" s="138">
        <v>0</v>
      </c>
      <c r="L31" s="157">
        <f t="shared" si="0"/>
        <v>33283.406800000004</v>
      </c>
    </row>
    <row r="32" spans="2:12" ht="15.75" x14ac:dyDescent="0.25">
      <c r="B32" s="114" t="s">
        <v>226</v>
      </c>
      <c r="C32" s="113" t="s">
        <v>227</v>
      </c>
      <c r="D32" s="115" t="s">
        <v>191</v>
      </c>
      <c r="E32" s="115" t="s">
        <v>794</v>
      </c>
      <c r="F32" s="113" t="s">
        <v>761</v>
      </c>
      <c r="G32" s="113" t="s">
        <v>5</v>
      </c>
      <c r="H32" s="113"/>
      <c r="I32" s="152">
        <v>46483</v>
      </c>
      <c r="J32" s="139">
        <v>0.995</v>
      </c>
      <c r="K32" s="138">
        <v>26.2</v>
      </c>
      <c r="L32" s="157">
        <f t="shared" si="0"/>
        <v>46276.784999999996</v>
      </c>
    </row>
    <row r="33" spans="2:12" ht="15.75" x14ac:dyDescent="0.25">
      <c r="B33" s="114" t="s">
        <v>228</v>
      </c>
      <c r="C33" s="113" t="s">
        <v>229</v>
      </c>
      <c r="D33" s="115" t="s">
        <v>191</v>
      </c>
      <c r="E33" s="115" t="s">
        <v>794</v>
      </c>
      <c r="F33" s="113" t="s">
        <v>783</v>
      </c>
      <c r="G33" s="113" t="s">
        <v>43</v>
      </c>
      <c r="H33" s="113" t="s">
        <v>827</v>
      </c>
      <c r="I33" s="152">
        <v>37537.56</v>
      </c>
      <c r="J33" s="139">
        <v>0.99</v>
      </c>
      <c r="K33" s="138">
        <v>0</v>
      </c>
      <c r="L33" s="157">
        <f t="shared" si="0"/>
        <v>37162.184399999998</v>
      </c>
    </row>
    <row r="34" spans="2:12" ht="15.75" x14ac:dyDescent="0.25">
      <c r="B34" s="114" t="s">
        <v>230</v>
      </c>
      <c r="C34" s="113" t="s">
        <v>231</v>
      </c>
      <c r="D34" s="115" t="s">
        <v>191</v>
      </c>
      <c r="E34" s="115" t="s">
        <v>794</v>
      </c>
      <c r="F34" s="113" t="s">
        <v>751</v>
      </c>
      <c r="G34" s="113" t="s">
        <v>47</v>
      </c>
      <c r="H34" s="113"/>
      <c r="I34" s="152">
        <v>38063</v>
      </c>
      <c r="J34" s="139">
        <v>0.98</v>
      </c>
      <c r="K34" s="138">
        <v>0</v>
      </c>
      <c r="L34" s="157">
        <f t="shared" si="0"/>
        <v>37301.74</v>
      </c>
    </row>
    <row r="35" spans="2:12" ht="15.75" x14ac:dyDescent="0.25">
      <c r="B35" s="114" t="s">
        <v>232</v>
      </c>
      <c r="C35" s="113" t="s">
        <v>233</v>
      </c>
      <c r="D35" s="115" t="s">
        <v>191</v>
      </c>
      <c r="E35" s="115" t="s">
        <v>794</v>
      </c>
      <c r="F35" s="113" t="s">
        <v>767</v>
      </c>
      <c r="G35" s="113" t="s">
        <v>11</v>
      </c>
      <c r="H35" s="113" t="s">
        <v>833</v>
      </c>
      <c r="I35" s="152">
        <v>36912.94</v>
      </c>
      <c r="J35" s="139">
        <v>0.98499999999999999</v>
      </c>
      <c r="K35" s="138">
        <v>163.80000000000001</v>
      </c>
      <c r="L35" s="157">
        <f t="shared" si="0"/>
        <v>36523.045900000005</v>
      </c>
    </row>
    <row r="36" spans="2:12" ht="15.75" x14ac:dyDescent="0.25">
      <c r="B36" s="114" t="s">
        <v>234</v>
      </c>
      <c r="C36" s="113" t="s">
        <v>235</v>
      </c>
      <c r="D36" s="115" t="s">
        <v>191</v>
      </c>
      <c r="E36" s="115" t="s">
        <v>794</v>
      </c>
      <c r="F36" s="113" t="s">
        <v>755</v>
      </c>
      <c r="G36" s="113" t="s">
        <v>866</v>
      </c>
      <c r="H36" s="113" t="s">
        <v>830</v>
      </c>
      <c r="I36" s="152">
        <v>27226.9</v>
      </c>
      <c r="J36" s="139">
        <v>0.97</v>
      </c>
      <c r="K36" s="138">
        <v>0</v>
      </c>
      <c r="L36" s="157">
        <f t="shared" si="0"/>
        <v>26410.093000000001</v>
      </c>
    </row>
    <row r="37" spans="2:12" ht="15.75" x14ac:dyDescent="0.25">
      <c r="B37" s="114" t="s">
        <v>236</v>
      </c>
      <c r="C37" s="113" t="s">
        <v>237</v>
      </c>
      <c r="D37" s="115" t="s">
        <v>191</v>
      </c>
      <c r="E37" s="115" t="s">
        <v>794</v>
      </c>
      <c r="F37" s="113" t="s">
        <v>733</v>
      </c>
      <c r="G37" s="113" t="s">
        <v>846</v>
      </c>
      <c r="H37" s="113" t="s">
        <v>817</v>
      </c>
      <c r="I37" s="152">
        <v>43423.7</v>
      </c>
      <c r="J37" s="139">
        <v>0.98699999999999999</v>
      </c>
      <c r="K37" s="138">
        <v>1</v>
      </c>
      <c r="L37" s="157">
        <f t="shared" si="0"/>
        <v>42860.191899999998</v>
      </c>
    </row>
    <row r="38" spans="2:12" ht="15.75" x14ac:dyDescent="0.25">
      <c r="B38" s="114" t="s">
        <v>238</v>
      </c>
      <c r="C38" s="113" t="s">
        <v>239</v>
      </c>
      <c r="D38" s="115" t="s">
        <v>191</v>
      </c>
      <c r="E38" s="115" t="s">
        <v>794</v>
      </c>
      <c r="F38" s="113" t="s">
        <v>773</v>
      </c>
      <c r="G38" s="113" t="s">
        <v>13</v>
      </c>
      <c r="H38" s="113" t="s">
        <v>835</v>
      </c>
      <c r="I38" s="152">
        <v>30782.75</v>
      </c>
      <c r="J38" s="139">
        <v>0.98870000000000002</v>
      </c>
      <c r="K38" s="138">
        <v>0</v>
      </c>
      <c r="L38" s="157">
        <f t="shared" si="0"/>
        <v>30434.904924999999</v>
      </c>
    </row>
    <row r="39" spans="2:12" ht="15.75" x14ac:dyDescent="0.25">
      <c r="B39" s="114" t="s">
        <v>240</v>
      </c>
      <c r="C39" s="113" t="s">
        <v>241</v>
      </c>
      <c r="D39" s="115" t="s">
        <v>191</v>
      </c>
      <c r="E39" s="115" t="s">
        <v>794</v>
      </c>
      <c r="F39" s="113" t="s">
        <v>753</v>
      </c>
      <c r="G39" s="113" t="s">
        <v>864</v>
      </c>
      <c r="H39" s="113" t="s">
        <v>829</v>
      </c>
      <c r="I39" s="152">
        <v>53672.85</v>
      </c>
      <c r="J39" s="139">
        <v>0.98899999999999999</v>
      </c>
      <c r="K39" s="138">
        <v>227.67</v>
      </c>
      <c r="L39" s="157">
        <f t="shared" si="0"/>
        <v>53310.118649999997</v>
      </c>
    </row>
    <row r="40" spans="2:12" ht="15.75" x14ac:dyDescent="0.25">
      <c r="B40" s="114" t="s">
        <v>242</v>
      </c>
      <c r="C40" s="113" t="s">
        <v>243</v>
      </c>
      <c r="D40" s="115" t="s">
        <v>191</v>
      </c>
      <c r="E40" s="115" t="s">
        <v>794</v>
      </c>
      <c r="F40" s="113" t="s">
        <v>735</v>
      </c>
      <c r="G40" s="113" t="s">
        <v>852</v>
      </c>
      <c r="H40" s="113"/>
      <c r="I40" s="152">
        <v>36153.120000000003</v>
      </c>
      <c r="J40" s="139">
        <v>0.98499999999999999</v>
      </c>
      <c r="K40" s="138">
        <v>0</v>
      </c>
      <c r="L40" s="157">
        <f t="shared" si="0"/>
        <v>35610.823199999999</v>
      </c>
    </row>
    <row r="41" spans="2:12" ht="15.75" x14ac:dyDescent="0.25">
      <c r="B41" s="114" t="s">
        <v>244</v>
      </c>
      <c r="C41" s="113" t="s">
        <v>245</v>
      </c>
      <c r="D41" s="115" t="s">
        <v>191</v>
      </c>
      <c r="E41" s="115" t="s">
        <v>794</v>
      </c>
      <c r="F41" s="113" t="s">
        <v>745</v>
      </c>
      <c r="G41" s="113" t="s">
        <v>45</v>
      </c>
      <c r="H41" s="113" t="s">
        <v>825</v>
      </c>
      <c r="I41" s="152">
        <v>33121</v>
      </c>
      <c r="J41" s="139">
        <v>0.97799999999999998</v>
      </c>
      <c r="K41" s="138">
        <v>0</v>
      </c>
      <c r="L41" s="157">
        <f t="shared" si="0"/>
        <v>32392.338</v>
      </c>
    </row>
    <row r="42" spans="2:12" ht="15.75" x14ac:dyDescent="0.25">
      <c r="B42" s="114" t="s">
        <v>246</v>
      </c>
      <c r="C42" s="113" t="s">
        <v>247</v>
      </c>
      <c r="D42" s="115" t="s">
        <v>191</v>
      </c>
      <c r="E42" s="115" t="s">
        <v>794</v>
      </c>
      <c r="F42" s="113" t="s">
        <v>757</v>
      </c>
      <c r="G42" s="113" t="s">
        <v>1</v>
      </c>
      <c r="H42" s="113" t="s">
        <v>831</v>
      </c>
      <c r="I42" s="152">
        <v>57829.4</v>
      </c>
      <c r="J42" s="139">
        <v>0.98</v>
      </c>
      <c r="K42" s="138">
        <v>0</v>
      </c>
      <c r="L42" s="157">
        <f t="shared" si="0"/>
        <v>56672.811999999998</v>
      </c>
    </row>
    <row r="43" spans="2:12" ht="15.75" x14ac:dyDescent="0.25">
      <c r="B43" s="114" t="s">
        <v>248</v>
      </c>
      <c r="C43" s="113" t="s">
        <v>249</v>
      </c>
      <c r="D43" s="115" t="s">
        <v>191</v>
      </c>
      <c r="E43" s="115" t="s">
        <v>794</v>
      </c>
      <c r="F43" s="113" t="s">
        <v>745</v>
      </c>
      <c r="G43" s="113" t="s">
        <v>45</v>
      </c>
      <c r="H43" s="113" t="s">
        <v>825</v>
      </c>
      <c r="I43" s="152">
        <v>66176.95</v>
      </c>
      <c r="J43" s="139">
        <v>0.99009999999999998</v>
      </c>
      <c r="K43" s="138">
        <v>0</v>
      </c>
      <c r="L43" s="157">
        <f t="shared" si="0"/>
        <v>65521.798194999996</v>
      </c>
    </row>
    <row r="44" spans="2:12" ht="15.75" x14ac:dyDescent="0.25">
      <c r="B44" s="114" t="s">
        <v>250</v>
      </c>
      <c r="C44" s="113" t="s">
        <v>251</v>
      </c>
      <c r="D44" s="115" t="s">
        <v>191</v>
      </c>
      <c r="E44" s="115" t="s">
        <v>794</v>
      </c>
      <c r="F44" s="113" t="s">
        <v>747</v>
      </c>
      <c r="G44" s="113" t="s">
        <v>860</v>
      </c>
      <c r="H44" s="113"/>
      <c r="I44" s="152">
        <v>43950</v>
      </c>
      <c r="J44" s="139">
        <v>0.98750000000000004</v>
      </c>
      <c r="K44" s="138">
        <v>0</v>
      </c>
      <c r="L44" s="157">
        <f t="shared" si="0"/>
        <v>43400.625</v>
      </c>
    </row>
    <row r="45" spans="2:12" ht="15.75" x14ac:dyDescent="0.25">
      <c r="B45" s="114" t="s">
        <v>252</v>
      </c>
      <c r="C45" s="113" t="s">
        <v>253</v>
      </c>
      <c r="D45" s="115" t="s">
        <v>191</v>
      </c>
      <c r="E45" s="115" t="s">
        <v>794</v>
      </c>
      <c r="F45" s="113" t="s">
        <v>769</v>
      </c>
      <c r="G45" s="113" t="s">
        <v>41</v>
      </c>
      <c r="H45" s="113"/>
      <c r="I45" s="152">
        <v>52549.8</v>
      </c>
      <c r="J45" s="139">
        <v>0.98</v>
      </c>
      <c r="K45" s="138">
        <v>245</v>
      </c>
      <c r="L45" s="157">
        <f t="shared" si="0"/>
        <v>51743.804000000004</v>
      </c>
    </row>
    <row r="46" spans="2:12" ht="15.75" x14ac:dyDescent="0.25">
      <c r="B46" s="114" t="s">
        <v>254</v>
      </c>
      <c r="C46" s="113" t="s">
        <v>255</v>
      </c>
      <c r="D46" s="115" t="s">
        <v>191</v>
      </c>
      <c r="E46" s="115" t="s">
        <v>794</v>
      </c>
      <c r="F46" s="113" t="s">
        <v>737</v>
      </c>
      <c r="G46" s="113" t="s">
        <v>854</v>
      </c>
      <c r="H46" s="113" t="s">
        <v>820</v>
      </c>
      <c r="I46" s="152">
        <v>33702.22</v>
      </c>
      <c r="J46" s="139">
        <v>0.98099999999999998</v>
      </c>
      <c r="K46" s="138">
        <v>0</v>
      </c>
      <c r="L46" s="157">
        <f t="shared" si="0"/>
        <v>33061.877820000002</v>
      </c>
    </row>
    <row r="47" spans="2:12" ht="15.75" x14ac:dyDescent="0.25">
      <c r="B47" s="114" t="s">
        <v>256</v>
      </c>
      <c r="C47" s="113" t="s">
        <v>257</v>
      </c>
      <c r="D47" s="115" t="s">
        <v>191</v>
      </c>
      <c r="E47" s="115" t="s">
        <v>794</v>
      </c>
      <c r="F47" s="113" t="s">
        <v>781</v>
      </c>
      <c r="G47" s="113" t="s">
        <v>39</v>
      </c>
      <c r="H47" s="113"/>
      <c r="I47" s="152">
        <v>54904.1</v>
      </c>
      <c r="J47" s="139">
        <v>0.99</v>
      </c>
      <c r="K47" s="138">
        <v>276.89999999999998</v>
      </c>
      <c r="L47" s="157">
        <f t="shared" si="0"/>
        <v>54631.959000000003</v>
      </c>
    </row>
    <row r="48" spans="2:12" ht="15.75" x14ac:dyDescent="0.25">
      <c r="B48" s="114" t="s">
        <v>258</v>
      </c>
      <c r="C48" s="113" t="s">
        <v>259</v>
      </c>
      <c r="D48" s="115" t="s">
        <v>191</v>
      </c>
      <c r="E48" s="115" t="s">
        <v>794</v>
      </c>
      <c r="F48" s="113" t="s">
        <v>730</v>
      </c>
      <c r="G48" s="113" t="s">
        <v>41</v>
      </c>
      <c r="H48" s="113" t="s">
        <v>816</v>
      </c>
      <c r="I48" s="152">
        <v>46375.7</v>
      </c>
      <c r="J48" s="139">
        <v>0.98499999999999999</v>
      </c>
      <c r="K48" s="138">
        <v>0</v>
      </c>
      <c r="L48" s="157">
        <f t="shared" si="0"/>
        <v>45680.064499999993</v>
      </c>
    </row>
    <row r="49" spans="2:12" ht="15.75" x14ac:dyDescent="0.25">
      <c r="B49" s="114" t="s">
        <v>260</v>
      </c>
      <c r="C49" s="113" t="s">
        <v>261</v>
      </c>
      <c r="D49" s="115" t="s">
        <v>191</v>
      </c>
      <c r="E49" s="115" t="s">
        <v>794</v>
      </c>
      <c r="F49" s="113" t="s">
        <v>755</v>
      </c>
      <c r="G49" s="113" t="s">
        <v>866</v>
      </c>
      <c r="H49" s="113" t="s">
        <v>830</v>
      </c>
      <c r="I49" s="152">
        <v>37847.5</v>
      </c>
      <c r="J49" s="139">
        <v>0.98499999999999999</v>
      </c>
      <c r="K49" s="138">
        <v>0</v>
      </c>
      <c r="L49" s="157">
        <f t="shared" si="0"/>
        <v>37279.787499999999</v>
      </c>
    </row>
    <row r="50" spans="2:12" ht="15.75" x14ac:dyDescent="0.25">
      <c r="B50" s="114" t="s">
        <v>262</v>
      </c>
      <c r="C50" s="113" t="s">
        <v>263</v>
      </c>
      <c r="D50" s="115" t="s">
        <v>191</v>
      </c>
      <c r="E50" s="115" t="s">
        <v>794</v>
      </c>
      <c r="F50" s="113" t="s">
        <v>741</v>
      </c>
      <c r="G50" s="113" t="s">
        <v>856</v>
      </c>
      <c r="H50" s="113" t="s">
        <v>822</v>
      </c>
      <c r="I50" s="152">
        <v>21784.3</v>
      </c>
      <c r="J50" s="139">
        <v>0.99</v>
      </c>
      <c r="K50" s="138">
        <v>0</v>
      </c>
      <c r="L50" s="157">
        <f t="shared" si="0"/>
        <v>21566.456999999999</v>
      </c>
    </row>
    <row r="51" spans="2:12" ht="15.75" x14ac:dyDescent="0.25">
      <c r="B51" s="114" t="s">
        <v>264</v>
      </c>
      <c r="C51" s="113" t="s">
        <v>265</v>
      </c>
      <c r="D51" s="115" t="s">
        <v>191</v>
      </c>
      <c r="E51" s="115" t="s">
        <v>794</v>
      </c>
      <c r="F51" s="113" t="s">
        <v>745</v>
      </c>
      <c r="G51" s="113" t="s">
        <v>45</v>
      </c>
      <c r="H51" s="113" t="s">
        <v>825</v>
      </c>
      <c r="I51" s="152">
        <v>64710.3</v>
      </c>
      <c r="J51" s="139">
        <v>0.98</v>
      </c>
      <c r="K51" s="138">
        <v>764.5</v>
      </c>
      <c r="L51" s="157">
        <f t="shared" si="0"/>
        <v>64180.594000000005</v>
      </c>
    </row>
    <row r="52" spans="2:12" ht="15.75" x14ac:dyDescent="0.25">
      <c r="B52" s="114" t="s">
        <v>266</v>
      </c>
      <c r="C52" s="113" t="s">
        <v>267</v>
      </c>
      <c r="D52" s="115" t="s">
        <v>191</v>
      </c>
      <c r="E52" s="115" t="s">
        <v>794</v>
      </c>
      <c r="F52" s="113" t="s">
        <v>735</v>
      </c>
      <c r="G52" s="113" t="s">
        <v>852</v>
      </c>
      <c r="H52" s="113"/>
      <c r="I52" s="152">
        <v>23366.65</v>
      </c>
      <c r="J52" s="139">
        <v>0.98</v>
      </c>
      <c r="K52" s="138">
        <v>0</v>
      </c>
      <c r="L52" s="157">
        <f t="shared" si="0"/>
        <v>22899.317000000003</v>
      </c>
    </row>
    <row r="53" spans="2:12" ht="15.75" x14ac:dyDescent="0.25">
      <c r="B53" s="114" t="s">
        <v>268</v>
      </c>
      <c r="C53" s="113" t="s">
        <v>269</v>
      </c>
      <c r="D53" s="115" t="s">
        <v>191</v>
      </c>
      <c r="E53" s="115" t="s">
        <v>794</v>
      </c>
      <c r="F53" s="113" t="s">
        <v>765</v>
      </c>
      <c r="G53" s="113" t="s">
        <v>9</v>
      </c>
      <c r="H53" s="113"/>
      <c r="I53" s="152">
        <v>19980</v>
      </c>
      <c r="J53" s="139">
        <v>0.99</v>
      </c>
      <c r="K53" s="138">
        <v>0</v>
      </c>
      <c r="L53" s="157">
        <f t="shared" si="0"/>
        <v>19780.2</v>
      </c>
    </row>
    <row r="54" spans="2:12" ht="15.75" x14ac:dyDescent="0.25">
      <c r="B54" s="114" t="s">
        <v>270</v>
      </c>
      <c r="C54" s="113" t="s">
        <v>271</v>
      </c>
      <c r="D54" s="115" t="s">
        <v>191</v>
      </c>
      <c r="E54" s="115" t="s">
        <v>794</v>
      </c>
      <c r="F54" s="113" t="s">
        <v>747</v>
      </c>
      <c r="G54" s="113" t="s">
        <v>860</v>
      </c>
      <c r="H54" s="113"/>
      <c r="I54" s="152">
        <v>38215.599999999999</v>
      </c>
      <c r="J54" s="139">
        <v>0.99</v>
      </c>
      <c r="K54" s="138">
        <v>204.6</v>
      </c>
      <c r="L54" s="157">
        <f t="shared" si="0"/>
        <v>38038.043999999994</v>
      </c>
    </row>
    <row r="55" spans="2:12" ht="15.75" x14ac:dyDescent="0.25">
      <c r="B55" s="114" t="s">
        <v>272</v>
      </c>
      <c r="C55" s="113" t="s">
        <v>273</v>
      </c>
      <c r="D55" s="115" t="s">
        <v>191</v>
      </c>
      <c r="E55" s="115" t="s">
        <v>794</v>
      </c>
      <c r="F55" s="113" t="s">
        <v>763</v>
      </c>
      <c r="G55" s="113" t="s">
        <v>7</v>
      </c>
      <c r="H55" s="113" t="s">
        <v>832</v>
      </c>
      <c r="I55" s="152">
        <v>23418.65</v>
      </c>
      <c r="J55" s="139">
        <v>0.98250000000000004</v>
      </c>
      <c r="K55" s="138">
        <v>0</v>
      </c>
      <c r="L55" s="157">
        <f t="shared" si="0"/>
        <v>23008.823625000001</v>
      </c>
    </row>
    <row r="56" spans="2:12" ht="15.75" x14ac:dyDescent="0.25">
      <c r="B56" s="114" t="s">
        <v>274</v>
      </c>
      <c r="C56" s="113" t="s">
        <v>275</v>
      </c>
      <c r="D56" s="115" t="s">
        <v>191</v>
      </c>
      <c r="E56" s="115" t="s">
        <v>794</v>
      </c>
      <c r="F56" s="113" t="s">
        <v>781</v>
      </c>
      <c r="G56" s="113" t="s">
        <v>39</v>
      </c>
      <c r="H56" s="113"/>
      <c r="I56" s="152">
        <v>37930</v>
      </c>
      <c r="J56" s="139">
        <v>0.98899999999999999</v>
      </c>
      <c r="K56" s="138">
        <v>0</v>
      </c>
      <c r="L56" s="157">
        <f t="shared" si="0"/>
        <v>37512.769999999997</v>
      </c>
    </row>
    <row r="57" spans="2:12" ht="15.75" x14ac:dyDescent="0.25">
      <c r="B57" s="114" t="s">
        <v>276</v>
      </c>
      <c r="C57" s="113" t="s">
        <v>277</v>
      </c>
      <c r="D57" s="115" t="s">
        <v>191</v>
      </c>
      <c r="E57" s="115" t="s">
        <v>794</v>
      </c>
      <c r="F57" s="113" t="s">
        <v>751</v>
      </c>
      <c r="G57" s="113" t="s">
        <v>47</v>
      </c>
      <c r="H57" s="113"/>
      <c r="I57" s="152">
        <v>59152.4</v>
      </c>
      <c r="J57" s="139">
        <v>0.99399999999999999</v>
      </c>
      <c r="K57" s="138">
        <v>0</v>
      </c>
      <c r="L57" s="157">
        <f t="shared" si="0"/>
        <v>58797.4856</v>
      </c>
    </row>
    <row r="58" spans="2:12" ht="15.75" x14ac:dyDescent="0.25">
      <c r="B58" s="114" t="s">
        <v>278</v>
      </c>
      <c r="C58" s="113" t="s">
        <v>279</v>
      </c>
      <c r="D58" s="115" t="s">
        <v>191</v>
      </c>
      <c r="E58" s="115" t="s">
        <v>794</v>
      </c>
      <c r="F58" s="113" t="s">
        <v>753</v>
      </c>
      <c r="G58" s="113" t="s">
        <v>864</v>
      </c>
      <c r="H58" s="113" t="s">
        <v>829</v>
      </c>
      <c r="I58" s="152">
        <v>36922.92</v>
      </c>
      <c r="J58" s="139">
        <v>0.97499999999999998</v>
      </c>
      <c r="K58" s="138">
        <v>0</v>
      </c>
      <c r="L58" s="157">
        <f t="shared" si="0"/>
        <v>35999.846999999994</v>
      </c>
    </row>
    <row r="59" spans="2:12" ht="15.75" x14ac:dyDescent="0.25">
      <c r="B59" s="114" t="s">
        <v>280</v>
      </c>
      <c r="C59" s="113" t="s">
        <v>281</v>
      </c>
      <c r="D59" s="115" t="s">
        <v>191</v>
      </c>
      <c r="E59" s="115" t="s">
        <v>794</v>
      </c>
      <c r="F59" s="113" t="s">
        <v>765</v>
      </c>
      <c r="G59" s="113" t="s">
        <v>9</v>
      </c>
      <c r="H59" s="113"/>
      <c r="I59" s="152">
        <v>30419.94</v>
      </c>
      <c r="J59" s="139">
        <v>0.98</v>
      </c>
      <c r="K59" s="138">
        <v>0</v>
      </c>
      <c r="L59" s="157">
        <f t="shared" si="0"/>
        <v>29811.5412</v>
      </c>
    </row>
    <row r="60" spans="2:12" ht="15.75" x14ac:dyDescent="0.25">
      <c r="B60" s="114" t="s">
        <v>282</v>
      </c>
      <c r="C60" s="113" t="s">
        <v>283</v>
      </c>
      <c r="D60" s="115" t="s">
        <v>191</v>
      </c>
      <c r="E60" s="115" t="s">
        <v>794</v>
      </c>
      <c r="F60" s="113" t="s">
        <v>737</v>
      </c>
      <c r="G60" s="113" t="s">
        <v>854</v>
      </c>
      <c r="H60" s="113" t="s">
        <v>820</v>
      </c>
      <c r="I60" s="152">
        <v>30484.2</v>
      </c>
      <c r="J60" s="139">
        <v>0.99199999999999999</v>
      </c>
      <c r="K60" s="138">
        <v>0</v>
      </c>
      <c r="L60" s="157">
        <f t="shared" si="0"/>
        <v>30240.326400000002</v>
      </c>
    </row>
    <row r="61" spans="2:12" ht="15.75" x14ac:dyDescent="0.25">
      <c r="B61" s="114" t="s">
        <v>284</v>
      </c>
      <c r="C61" s="113" t="s">
        <v>285</v>
      </c>
      <c r="D61" s="115" t="s">
        <v>191</v>
      </c>
      <c r="E61" s="115" t="s">
        <v>794</v>
      </c>
      <c r="F61" s="113" t="s">
        <v>753</v>
      </c>
      <c r="G61" s="113" t="s">
        <v>864</v>
      </c>
      <c r="H61" s="113" t="s">
        <v>829</v>
      </c>
      <c r="I61" s="152">
        <v>42059.199999999997</v>
      </c>
      <c r="J61" s="139">
        <v>0.97609999999999997</v>
      </c>
      <c r="K61" s="138">
        <v>0</v>
      </c>
      <c r="L61" s="157">
        <f t="shared" si="0"/>
        <v>41053.985119999998</v>
      </c>
    </row>
    <row r="62" spans="2:12" ht="15.75" x14ac:dyDescent="0.25">
      <c r="B62" s="114" t="s">
        <v>286</v>
      </c>
      <c r="C62" s="113" t="s">
        <v>287</v>
      </c>
      <c r="D62" s="115" t="s">
        <v>191</v>
      </c>
      <c r="E62" s="115" t="s">
        <v>794</v>
      </c>
      <c r="F62" s="113" t="s">
        <v>733</v>
      </c>
      <c r="G62" s="113" t="s">
        <v>846</v>
      </c>
      <c r="H62" s="113" t="s">
        <v>817</v>
      </c>
      <c r="I62" s="152">
        <v>30566</v>
      </c>
      <c r="J62" s="139">
        <v>0.98799999999999999</v>
      </c>
      <c r="K62" s="138">
        <v>0</v>
      </c>
      <c r="L62" s="157">
        <f t="shared" si="0"/>
        <v>30199.207999999999</v>
      </c>
    </row>
    <row r="63" spans="2:12" ht="15.75" x14ac:dyDescent="0.25">
      <c r="B63" s="114" t="s">
        <v>288</v>
      </c>
      <c r="C63" s="113" t="s">
        <v>289</v>
      </c>
      <c r="D63" s="115" t="s">
        <v>191</v>
      </c>
      <c r="E63" s="115" t="s">
        <v>794</v>
      </c>
      <c r="F63" s="113" t="s">
        <v>739</v>
      </c>
      <c r="G63" s="113" t="s">
        <v>35</v>
      </c>
      <c r="H63" s="113" t="s">
        <v>821</v>
      </c>
      <c r="I63" s="152">
        <v>59151</v>
      </c>
      <c r="J63" s="139">
        <v>0.98499999999999999</v>
      </c>
      <c r="K63" s="138">
        <v>131</v>
      </c>
      <c r="L63" s="157">
        <f t="shared" si="0"/>
        <v>58394.735000000001</v>
      </c>
    </row>
    <row r="64" spans="2:12" ht="15.75" x14ac:dyDescent="0.25">
      <c r="B64" s="114" t="s">
        <v>290</v>
      </c>
      <c r="C64" s="113" t="s">
        <v>291</v>
      </c>
      <c r="D64" s="115" t="s">
        <v>191</v>
      </c>
      <c r="E64" s="115" t="s">
        <v>794</v>
      </c>
      <c r="F64" s="113" t="s">
        <v>741</v>
      </c>
      <c r="G64" s="113" t="s">
        <v>856</v>
      </c>
      <c r="H64" s="113" t="s">
        <v>822</v>
      </c>
      <c r="I64" s="152">
        <v>39710</v>
      </c>
      <c r="J64" s="139">
        <v>0.99</v>
      </c>
      <c r="K64" s="138">
        <v>52.1</v>
      </c>
      <c r="L64" s="157">
        <f t="shared" si="0"/>
        <v>39365</v>
      </c>
    </row>
    <row r="65" spans="2:12" ht="15.75" x14ac:dyDescent="0.25">
      <c r="B65" s="114" t="s">
        <v>292</v>
      </c>
      <c r="C65" s="113" t="s">
        <v>293</v>
      </c>
      <c r="D65" s="115" t="s">
        <v>191</v>
      </c>
      <c r="E65" s="115" t="s">
        <v>794</v>
      </c>
      <c r="F65" s="113" t="s">
        <v>749</v>
      </c>
      <c r="G65" s="113" t="s">
        <v>37</v>
      </c>
      <c r="H65" s="113" t="s">
        <v>826</v>
      </c>
      <c r="I65" s="152">
        <v>50259</v>
      </c>
      <c r="J65" s="139">
        <v>0.997</v>
      </c>
      <c r="K65" s="138">
        <v>296.3</v>
      </c>
      <c r="L65" s="157">
        <f t="shared" si="0"/>
        <v>50404.523000000001</v>
      </c>
    </row>
    <row r="66" spans="2:12" ht="15.75" x14ac:dyDescent="0.25">
      <c r="B66" s="114" t="s">
        <v>294</v>
      </c>
      <c r="C66" s="113" t="s">
        <v>295</v>
      </c>
      <c r="D66" s="115" t="s">
        <v>191</v>
      </c>
      <c r="E66" s="115" t="s">
        <v>794</v>
      </c>
      <c r="F66" s="113" t="s">
        <v>751</v>
      </c>
      <c r="G66" s="113" t="s">
        <v>47</v>
      </c>
      <c r="H66" s="113"/>
      <c r="I66" s="152">
        <v>60670.57</v>
      </c>
      <c r="J66" s="139">
        <v>0.98650000000000004</v>
      </c>
      <c r="K66" s="138">
        <v>0</v>
      </c>
      <c r="L66" s="157">
        <f t="shared" si="0"/>
        <v>59851.517305000001</v>
      </c>
    </row>
    <row r="67" spans="2:12" ht="15.75" x14ac:dyDescent="0.25">
      <c r="B67" s="114" t="s">
        <v>296</v>
      </c>
      <c r="C67" s="113" t="s">
        <v>297</v>
      </c>
      <c r="D67" s="115" t="s">
        <v>191</v>
      </c>
      <c r="E67" s="115" t="s">
        <v>794</v>
      </c>
      <c r="F67" s="113" t="s">
        <v>759</v>
      </c>
      <c r="G67" s="113" t="s">
        <v>3</v>
      </c>
      <c r="H67" s="113"/>
      <c r="I67" s="152">
        <v>49206</v>
      </c>
      <c r="J67" s="139">
        <v>0.97789999999999999</v>
      </c>
      <c r="K67" s="138">
        <v>246</v>
      </c>
      <c r="L67" s="157">
        <f t="shared" si="0"/>
        <v>48364.547400000003</v>
      </c>
    </row>
    <row r="68" spans="2:12" ht="15.75" x14ac:dyDescent="0.25">
      <c r="B68" s="114" t="s">
        <v>298</v>
      </c>
      <c r="C68" s="113" t="s">
        <v>299</v>
      </c>
      <c r="D68" s="115" t="s">
        <v>191</v>
      </c>
      <c r="E68" s="115" t="s">
        <v>794</v>
      </c>
      <c r="F68" s="113" t="s">
        <v>765</v>
      </c>
      <c r="G68" s="113" t="s">
        <v>9</v>
      </c>
      <c r="H68" s="113"/>
      <c r="I68" s="152">
        <v>31887.94</v>
      </c>
      <c r="J68" s="139">
        <v>0.98199999999999998</v>
      </c>
      <c r="K68" s="138">
        <v>0</v>
      </c>
      <c r="L68" s="157">
        <f t="shared" si="0"/>
        <v>31313.957079999996</v>
      </c>
    </row>
    <row r="69" spans="2:12" ht="15.75" x14ac:dyDescent="0.25">
      <c r="B69" s="114" t="s">
        <v>300</v>
      </c>
      <c r="C69" s="113" t="s">
        <v>301</v>
      </c>
      <c r="D69" s="115" t="s">
        <v>191</v>
      </c>
      <c r="E69" s="115" t="s">
        <v>794</v>
      </c>
      <c r="F69" s="113" t="s">
        <v>773</v>
      </c>
      <c r="G69" s="113" t="s">
        <v>13</v>
      </c>
      <c r="H69" s="113" t="s">
        <v>835</v>
      </c>
      <c r="I69" s="152">
        <v>38864.47</v>
      </c>
      <c r="J69" s="139">
        <v>0.97</v>
      </c>
      <c r="K69" s="138">
        <v>0</v>
      </c>
      <c r="L69" s="157">
        <f t="shared" si="0"/>
        <v>37698.535900000003</v>
      </c>
    </row>
    <row r="70" spans="2:12" ht="15.75" x14ac:dyDescent="0.25">
      <c r="B70" s="114" t="s">
        <v>302</v>
      </c>
      <c r="C70" s="113" t="s">
        <v>303</v>
      </c>
      <c r="D70" s="115" t="s">
        <v>191</v>
      </c>
      <c r="E70" s="115" t="s">
        <v>794</v>
      </c>
      <c r="F70" s="113" t="s">
        <v>743</v>
      </c>
      <c r="G70" s="113" t="s">
        <v>39</v>
      </c>
      <c r="H70" s="113" t="s">
        <v>824</v>
      </c>
      <c r="I70" s="152">
        <v>38894.6</v>
      </c>
      <c r="J70" s="139">
        <v>0.97499999999999998</v>
      </c>
      <c r="K70" s="138">
        <v>0</v>
      </c>
      <c r="L70" s="157">
        <f t="shared" si="0"/>
        <v>37922.235000000001</v>
      </c>
    </row>
    <row r="71" spans="2:12" ht="15.75" x14ac:dyDescent="0.25">
      <c r="B71" s="114" t="s">
        <v>304</v>
      </c>
      <c r="C71" s="113" t="s">
        <v>305</v>
      </c>
      <c r="D71" s="115" t="s">
        <v>191</v>
      </c>
      <c r="E71" s="115" t="s">
        <v>794</v>
      </c>
      <c r="F71" s="113" t="s">
        <v>749</v>
      </c>
      <c r="G71" s="113" t="s">
        <v>37</v>
      </c>
      <c r="H71" s="113" t="s">
        <v>826</v>
      </c>
      <c r="I71" s="152">
        <v>46543.8</v>
      </c>
      <c r="J71" s="139">
        <v>0.98399999999999999</v>
      </c>
      <c r="K71" s="138">
        <v>0</v>
      </c>
      <c r="L71" s="157">
        <f t="shared" si="0"/>
        <v>45799.099200000004</v>
      </c>
    </row>
    <row r="72" spans="2:12" ht="15.75" x14ac:dyDescent="0.25">
      <c r="B72" s="114" t="s">
        <v>306</v>
      </c>
      <c r="C72" s="113" t="s">
        <v>307</v>
      </c>
      <c r="D72" s="115" t="s">
        <v>191</v>
      </c>
      <c r="E72" s="115" t="s">
        <v>794</v>
      </c>
      <c r="F72" s="113" t="s">
        <v>735</v>
      </c>
      <c r="G72" s="113" t="s">
        <v>852</v>
      </c>
      <c r="H72" s="113"/>
      <c r="I72" s="152">
        <v>21182.74</v>
      </c>
      <c r="J72" s="139">
        <v>0.98499999999999999</v>
      </c>
      <c r="K72" s="138">
        <v>2</v>
      </c>
      <c r="L72" s="157">
        <f t="shared" si="0"/>
        <v>20866.998900000002</v>
      </c>
    </row>
    <row r="73" spans="2:12" ht="15.75" x14ac:dyDescent="0.25">
      <c r="B73" s="114" t="s">
        <v>308</v>
      </c>
      <c r="C73" s="113" t="s">
        <v>309</v>
      </c>
      <c r="D73" s="115" t="s">
        <v>191</v>
      </c>
      <c r="E73" s="115" t="s">
        <v>794</v>
      </c>
      <c r="F73" s="113" t="s">
        <v>777</v>
      </c>
      <c r="G73" s="113" t="s">
        <v>49</v>
      </c>
      <c r="H73" s="113"/>
      <c r="I73" s="152">
        <v>66394.899999999994</v>
      </c>
      <c r="J73" s="139">
        <v>0.98</v>
      </c>
      <c r="K73" s="138">
        <v>0</v>
      </c>
      <c r="L73" s="157">
        <f t="shared" si="0"/>
        <v>65067.001999999993</v>
      </c>
    </row>
    <row r="74" spans="2:12" ht="15.75" x14ac:dyDescent="0.25">
      <c r="B74" s="114" t="s">
        <v>310</v>
      </c>
      <c r="C74" s="113" t="s">
        <v>311</v>
      </c>
      <c r="D74" s="115" t="s">
        <v>191</v>
      </c>
      <c r="E74" s="115" t="s">
        <v>794</v>
      </c>
      <c r="F74" s="113" t="s">
        <v>745</v>
      </c>
      <c r="G74" s="113" t="s">
        <v>45</v>
      </c>
      <c r="H74" s="113" t="s">
        <v>825</v>
      </c>
      <c r="I74" s="152">
        <v>56570.7</v>
      </c>
      <c r="J74" s="139">
        <v>0.98299999999999998</v>
      </c>
      <c r="K74" s="138">
        <v>0</v>
      </c>
      <c r="L74" s="157">
        <f t="shared" si="0"/>
        <v>55608.998099999997</v>
      </c>
    </row>
    <row r="75" spans="2:12" ht="15.75" x14ac:dyDescent="0.25">
      <c r="B75" s="114" t="s">
        <v>312</v>
      </c>
      <c r="C75" s="113" t="s">
        <v>313</v>
      </c>
      <c r="D75" s="115" t="s">
        <v>191</v>
      </c>
      <c r="E75" s="115" t="s">
        <v>794</v>
      </c>
      <c r="F75" s="113" t="s">
        <v>777</v>
      </c>
      <c r="G75" s="113" t="s">
        <v>49</v>
      </c>
      <c r="H75" s="113"/>
      <c r="I75" s="152">
        <v>33969.129999999997</v>
      </c>
      <c r="J75" s="139">
        <v>0.98250000000000004</v>
      </c>
      <c r="K75" s="138">
        <v>0</v>
      </c>
      <c r="L75" s="157">
        <f t="shared" si="0"/>
        <v>33374.670225000002</v>
      </c>
    </row>
    <row r="76" spans="2:12" ht="15.75" x14ac:dyDescent="0.25">
      <c r="B76" s="114" t="s">
        <v>314</v>
      </c>
      <c r="C76" s="113" t="s">
        <v>315</v>
      </c>
      <c r="D76" s="115" t="s">
        <v>191</v>
      </c>
      <c r="E76" s="115" t="s">
        <v>794</v>
      </c>
      <c r="F76" s="113" t="s">
        <v>737</v>
      </c>
      <c r="G76" s="113" t="s">
        <v>854</v>
      </c>
      <c r="H76" s="113" t="s">
        <v>820</v>
      </c>
      <c r="I76" s="152">
        <v>37021.4</v>
      </c>
      <c r="J76" s="139">
        <v>0.98499999999999999</v>
      </c>
      <c r="K76" s="138">
        <v>0</v>
      </c>
      <c r="L76" s="157">
        <f t="shared" si="0"/>
        <v>36466.078999999998</v>
      </c>
    </row>
    <row r="77" spans="2:12" ht="15.75" x14ac:dyDescent="0.25">
      <c r="B77" s="114" t="s">
        <v>316</v>
      </c>
      <c r="C77" s="113" t="s">
        <v>317</v>
      </c>
      <c r="D77" s="115" t="s">
        <v>191</v>
      </c>
      <c r="E77" s="115" t="s">
        <v>794</v>
      </c>
      <c r="F77" s="113" t="s">
        <v>739</v>
      </c>
      <c r="G77" s="113" t="s">
        <v>35</v>
      </c>
      <c r="H77" s="113" t="s">
        <v>821</v>
      </c>
      <c r="I77" s="152">
        <v>39952.199999999997</v>
      </c>
      <c r="J77" s="139">
        <v>0.97</v>
      </c>
      <c r="K77" s="138">
        <v>0</v>
      </c>
      <c r="L77" s="157">
        <f t="shared" si="0"/>
        <v>38753.633999999998</v>
      </c>
    </row>
    <row r="78" spans="2:12" ht="15.75" x14ac:dyDescent="0.25">
      <c r="B78" s="114" t="s">
        <v>318</v>
      </c>
      <c r="C78" s="113" t="s">
        <v>319</v>
      </c>
      <c r="D78" s="115" t="s">
        <v>191</v>
      </c>
      <c r="E78" s="115" t="s">
        <v>794</v>
      </c>
      <c r="F78" s="113" t="s">
        <v>749</v>
      </c>
      <c r="G78" s="113" t="s">
        <v>37</v>
      </c>
      <c r="H78" s="113" t="s">
        <v>826</v>
      </c>
      <c r="I78" s="152">
        <v>44242.5</v>
      </c>
      <c r="J78" s="139">
        <v>0.98</v>
      </c>
      <c r="K78" s="138">
        <v>367.8</v>
      </c>
      <c r="L78" s="157">
        <f t="shared" si="0"/>
        <v>43725.450000000004</v>
      </c>
    </row>
    <row r="79" spans="2:12" ht="15.75" x14ac:dyDescent="0.25">
      <c r="B79" s="114" t="s">
        <v>320</v>
      </c>
      <c r="C79" s="113" t="s">
        <v>321</v>
      </c>
      <c r="D79" s="115" t="s">
        <v>191</v>
      </c>
      <c r="E79" s="115" t="s">
        <v>794</v>
      </c>
      <c r="F79" s="113" t="s">
        <v>733</v>
      </c>
      <c r="G79" s="113" t="s">
        <v>846</v>
      </c>
      <c r="H79" s="113" t="s">
        <v>817</v>
      </c>
      <c r="I79" s="152">
        <v>31723.9</v>
      </c>
      <c r="J79" s="139">
        <v>0.98499999999999999</v>
      </c>
      <c r="K79" s="138">
        <v>0</v>
      </c>
      <c r="L79" s="157">
        <f t="shared" ref="L79:L142" si="1">(I79*J79)+K79</f>
        <v>31248.041499999999</v>
      </c>
    </row>
    <row r="80" spans="2:12" ht="15.75" x14ac:dyDescent="0.25">
      <c r="B80" s="114" t="s">
        <v>322</v>
      </c>
      <c r="C80" s="113" t="s">
        <v>323</v>
      </c>
      <c r="D80" s="115" t="s">
        <v>191</v>
      </c>
      <c r="E80" s="115" t="s">
        <v>794</v>
      </c>
      <c r="F80" s="113" t="s">
        <v>775</v>
      </c>
      <c r="G80" s="113" t="s">
        <v>15</v>
      </c>
      <c r="H80" s="113"/>
      <c r="I80" s="152">
        <v>18442.060000000001</v>
      </c>
      <c r="J80" s="139">
        <v>0.98</v>
      </c>
      <c r="K80" s="138">
        <v>0</v>
      </c>
      <c r="L80" s="157">
        <f t="shared" si="1"/>
        <v>18073.218800000002</v>
      </c>
    </row>
    <row r="81" spans="2:12" ht="15.75" x14ac:dyDescent="0.25">
      <c r="B81" s="114" t="s">
        <v>324</v>
      </c>
      <c r="C81" s="113" t="s">
        <v>325</v>
      </c>
      <c r="D81" s="115" t="s">
        <v>191</v>
      </c>
      <c r="E81" s="115" t="s">
        <v>794</v>
      </c>
      <c r="F81" s="113" t="s">
        <v>747</v>
      </c>
      <c r="G81" s="113" t="s">
        <v>860</v>
      </c>
      <c r="H81" s="113"/>
      <c r="I81" s="152">
        <v>30918.46</v>
      </c>
      <c r="J81" s="139">
        <v>0.98</v>
      </c>
      <c r="K81" s="138">
        <v>167.87</v>
      </c>
      <c r="L81" s="157">
        <f t="shared" si="1"/>
        <v>30467.960799999997</v>
      </c>
    </row>
    <row r="82" spans="2:12" ht="15.75" x14ac:dyDescent="0.25">
      <c r="B82" s="114" t="s">
        <v>326</v>
      </c>
      <c r="C82" s="113" t="s">
        <v>327</v>
      </c>
      <c r="D82" s="115" t="s">
        <v>191</v>
      </c>
      <c r="E82" s="115" t="s">
        <v>794</v>
      </c>
      <c r="F82" s="113" t="s">
        <v>755</v>
      </c>
      <c r="G82" s="113" t="s">
        <v>866</v>
      </c>
      <c r="H82" s="113" t="s">
        <v>830</v>
      </c>
      <c r="I82" s="152">
        <v>32132.1</v>
      </c>
      <c r="J82" s="139">
        <v>0.98250000000000004</v>
      </c>
      <c r="K82" s="138">
        <v>172.5</v>
      </c>
      <c r="L82" s="157">
        <f t="shared" si="1"/>
        <v>31742.288250000001</v>
      </c>
    </row>
    <row r="83" spans="2:12" ht="15.75" x14ac:dyDescent="0.25">
      <c r="B83" s="114" t="s">
        <v>328</v>
      </c>
      <c r="C83" s="113" t="s">
        <v>329</v>
      </c>
      <c r="D83" s="115" t="s">
        <v>191</v>
      </c>
      <c r="E83" s="115" t="s">
        <v>794</v>
      </c>
      <c r="F83" s="113" t="s">
        <v>767</v>
      </c>
      <c r="G83" s="113" t="s">
        <v>11</v>
      </c>
      <c r="H83" s="113" t="s">
        <v>833</v>
      </c>
      <c r="I83" s="152">
        <v>40083.699999999997</v>
      </c>
      <c r="J83" s="139">
        <v>0.98750000000000004</v>
      </c>
      <c r="K83" s="138">
        <v>21</v>
      </c>
      <c r="L83" s="157">
        <f t="shared" si="1"/>
        <v>39603.653749999998</v>
      </c>
    </row>
    <row r="84" spans="2:12" ht="15.75" x14ac:dyDescent="0.25">
      <c r="B84" s="114" t="s">
        <v>330</v>
      </c>
      <c r="C84" s="113" t="s">
        <v>331</v>
      </c>
      <c r="D84" s="115" t="s">
        <v>191</v>
      </c>
      <c r="E84" s="115" t="s">
        <v>794</v>
      </c>
      <c r="F84" s="113" t="s">
        <v>747</v>
      </c>
      <c r="G84" s="113" t="s">
        <v>860</v>
      </c>
      <c r="H84" s="113"/>
      <c r="I84" s="152">
        <v>40815</v>
      </c>
      <c r="J84" s="139">
        <v>0.98750000000000004</v>
      </c>
      <c r="K84" s="138">
        <v>115.7</v>
      </c>
      <c r="L84" s="157">
        <f t="shared" si="1"/>
        <v>40420.512499999997</v>
      </c>
    </row>
    <row r="85" spans="2:12" ht="15.75" x14ac:dyDescent="0.25">
      <c r="B85" s="114" t="s">
        <v>332</v>
      </c>
      <c r="C85" s="113" t="s">
        <v>333</v>
      </c>
      <c r="D85" s="115" t="s">
        <v>191</v>
      </c>
      <c r="E85" s="115" t="s">
        <v>794</v>
      </c>
      <c r="F85" s="113" t="s">
        <v>749</v>
      </c>
      <c r="G85" s="113" t="s">
        <v>37</v>
      </c>
      <c r="H85" s="113" t="s">
        <v>826</v>
      </c>
      <c r="I85" s="152">
        <v>27584.799999999999</v>
      </c>
      <c r="J85" s="139">
        <v>0.98599999999999999</v>
      </c>
      <c r="K85" s="138">
        <v>792.7</v>
      </c>
      <c r="L85" s="157">
        <f t="shared" si="1"/>
        <v>27991.3128</v>
      </c>
    </row>
    <row r="86" spans="2:12" ht="15.75" x14ac:dyDescent="0.25">
      <c r="B86" s="114" t="s">
        <v>334</v>
      </c>
      <c r="C86" s="113" t="s">
        <v>335</v>
      </c>
      <c r="D86" s="115" t="s">
        <v>191</v>
      </c>
      <c r="E86" s="115" t="s">
        <v>794</v>
      </c>
      <c r="F86" s="113" t="s">
        <v>753</v>
      </c>
      <c r="G86" s="113" t="s">
        <v>864</v>
      </c>
      <c r="H86" s="113" t="s">
        <v>829</v>
      </c>
      <c r="I86" s="152">
        <v>37688.519999999997</v>
      </c>
      <c r="J86" s="139">
        <v>0.97499999999999998</v>
      </c>
      <c r="K86" s="138">
        <v>0</v>
      </c>
      <c r="L86" s="157">
        <f t="shared" si="1"/>
        <v>36746.306999999993</v>
      </c>
    </row>
    <row r="87" spans="2:12" ht="15.75" x14ac:dyDescent="0.25">
      <c r="B87" s="114" t="s">
        <v>336</v>
      </c>
      <c r="C87" s="113" t="s">
        <v>337</v>
      </c>
      <c r="D87" s="115" t="s">
        <v>191</v>
      </c>
      <c r="E87" s="115" t="s">
        <v>794</v>
      </c>
      <c r="F87" s="113" t="s">
        <v>761</v>
      </c>
      <c r="G87" s="113" t="s">
        <v>5</v>
      </c>
      <c r="H87" s="113"/>
      <c r="I87" s="152">
        <v>32698</v>
      </c>
      <c r="J87" s="139">
        <v>0.98499999999999999</v>
      </c>
      <c r="K87" s="138">
        <v>0</v>
      </c>
      <c r="L87" s="157">
        <f t="shared" si="1"/>
        <v>32207.53</v>
      </c>
    </row>
    <row r="88" spans="2:12" ht="15.75" x14ac:dyDescent="0.25">
      <c r="B88" s="114" t="s">
        <v>338</v>
      </c>
      <c r="C88" s="113" t="s">
        <v>339</v>
      </c>
      <c r="D88" s="115" t="s">
        <v>191</v>
      </c>
      <c r="E88" s="115" t="s">
        <v>794</v>
      </c>
      <c r="F88" s="113" t="s">
        <v>777</v>
      </c>
      <c r="G88" s="113" t="s">
        <v>49</v>
      </c>
      <c r="H88" s="113"/>
      <c r="I88" s="152">
        <v>57792.800000000003</v>
      </c>
      <c r="J88" s="139">
        <v>0.98499999999999999</v>
      </c>
      <c r="K88" s="138">
        <v>430.7</v>
      </c>
      <c r="L88" s="157">
        <f t="shared" si="1"/>
        <v>57356.608</v>
      </c>
    </row>
    <row r="89" spans="2:12" ht="15.75" x14ac:dyDescent="0.25">
      <c r="B89" s="114" t="s">
        <v>340</v>
      </c>
      <c r="C89" s="113" t="s">
        <v>341</v>
      </c>
      <c r="D89" s="115" t="s">
        <v>191</v>
      </c>
      <c r="E89" s="115" t="s">
        <v>794</v>
      </c>
      <c r="F89" s="113" t="s">
        <v>763</v>
      </c>
      <c r="G89" s="113" t="s">
        <v>7</v>
      </c>
      <c r="H89" s="113" t="s">
        <v>832</v>
      </c>
      <c r="I89" s="152">
        <v>36503.980000000003</v>
      </c>
      <c r="J89" s="139">
        <v>0.98880000000000001</v>
      </c>
      <c r="K89" s="138">
        <v>700.76</v>
      </c>
      <c r="L89" s="157">
        <f t="shared" si="1"/>
        <v>36795.895424000002</v>
      </c>
    </row>
    <row r="90" spans="2:12" ht="15.75" x14ac:dyDescent="0.25">
      <c r="B90" s="114" t="s">
        <v>342</v>
      </c>
      <c r="C90" s="113" t="s">
        <v>343</v>
      </c>
      <c r="D90" s="115" t="s">
        <v>191</v>
      </c>
      <c r="E90" s="115" t="s">
        <v>794</v>
      </c>
      <c r="F90" s="113" t="s">
        <v>757</v>
      </c>
      <c r="G90" s="113" t="s">
        <v>1</v>
      </c>
      <c r="H90" s="113" t="s">
        <v>831</v>
      </c>
      <c r="I90" s="152">
        <v>34095.699999999997</v>
      </c>
      <c r="J90" s="139">
        <v>0.98499999999999999</v>
      </c>
      <c r="K90" s="138">
        <v>0</v>
      </c>
      <c r="L90" s="157">
        <f t="shared" si="1"/>
        <v>33584.264499999997</v>
      </c>
    </row>
    <row r="91" spans="2:12" ht="15.75" x14ac:dyDescent="0.25">
      <c r="B91" s="114" t="s">
        <v>344</v>
      </c>
      <c r="C91" s="113" t="s">
        <v>345</v>
      </c>
      <c r="D91" s="115" t="s">
        <v>191</v>
      </c>
      <c r="E91" s="115" t="s">
        <v>794</v>
      </c>
      <c r="F91" s="113" t="s">
        <v>745</v>
      </c>
      <c r="G91" s="113" t="s">
        <v>45</v>
      </c>
      <c r="H91" s="113" t="s">
        <v>825</v>
      </c>
      <c r="I91" s="152">
        <v>29493.599999999999</v>
      </c>
      <c r="J91" s="139">
        <v>0.98129999999999995</v>
      </c>
      <c r="K91" s="138">
        <v>0</v>
      </c>
      <c r="L91" s="157">
        <f t="shared" si="1"/>
        <v>28942.069679999997</v>
      </c>
    </row>
    <row r="92" spans="2:12" ht="15.75" x14ac:dyDescent="0.25">
      <c r="B92" s="114" t="s">
        <v>346</v>
      </c>
      <c r="C92" s="113" t="s">
        <v>347</v>
      </c>
      <c r="D92" s="115" t="s">
        <v>191</v>
      </c>
      <c r="E92" s="115" t="s">
        <v>794</v>
      </c>
      <c r="F92" s="113" t="s">
        <v>763</v>
      </c>
      <c r="G92" s="113" t="s">
        <v>7</v>
      </c>
      <c r="H92" s="113" t="s">
        <v>832</v>
      </c>
      <c r="I92" s="152">
        <v>63815.199999999997</v>
      </c>
      <c r="J92" s="139">
        <v>0.98499999999999999</v>
      </c>
      <c r="K92" s="138">
        <v>498.3</v>
      </c>
      <c r="L92" s="157">
        <f t="shared" si="1"/>
        <v>63356.271999999997</v>
      </c>
    </row>
    <row r="93" spans="2:12" ht="15.75" x14ac:dyDescent="0.25">
      <c r="B93" s="114" t="s">
        <v>348</v>
      </c>
      <c r="C93" s="113" t="s">
        <v>349</v>
      </c>
      <c r="D93" s="115" t="s">
        <v>191</v>
      </c>
      <c r="E93" s="115" t="s">
        <v>794</v>
      </c>
      <c r="F93" s="113" t="s">
        <v>749</v>
      </c>
      <c r="G93" s="113" t="s">
        <v>37</v>
      </c>
      <c r="H93" s="113" t="s">
        <v>826</v>
      </c>
      <c r="I93" s="152">
        <v>39489.019999999997</v>
      </c>
      <c r="J93" s="139">
        <v>0.98599999999999999</v>
      </c>
      <c r="K93" s="138">
        <v>0</v>
      </c>
      <c r="L93" s="157">
        <f t="shared" si="1"/>
        <v>38936.173719999999</v>
      </c>
    </row>
    <row r="94" spans="2:12" ht="15.75" x14ac:dyDescent="0.25">
      <c r="B94" s="114" t="s">
        <v>350</v>
      </c>
      <c r="C94" s="113" t="s">
        <v>351</v>
      </c>
      <c r="D94" s="115" t="s">
        <v>191</v>
      </c>
      <c r="E94" s="115" t="s">
        <v>794</v>
      </c>
      <c r="F94" s="113" t="s">
        <v>743</v>
      </c>
      <c r="G94" s="113" t="s">
        <v>39</v>
      </c>
      <c r="H94" s="113" t="s">
        <v>824</v>
      </c>
      <c r="I94" s="152">
        <v>30563</v>
      </c>
      <c r="J94" s="139">
        <v>0.96499999999999997</v>
      </c>
      <c r="K94" s="138">
        <v>0</v>
      </c>
      <c r="L94" s="157">
        <f t="shared" si="1"/>
        <v>29493.294999999998</v>
      </c>
    </row>
    <row r="95" spans="2:12" ht="15.75" x14ac:dyDescent="0.25">
      <c r="B95" s="114" t="s">
        <v>352</v>
      </c>
      <c r="C95" s="113" t="s">
        <v>353</v>
      </c>
      <c r="D95" s="115" t="s">
        <v>191</v>
      </c>
      <c r="E95" s="115" t="s">
        <v>794</v>
      </c>
      <c r="F95" s="113" t="s">
        <v>749</v>
      </c>
      <c r="G95" s="113" t="s">
        <v>37</v>
      </c>
      <c r="H95" s="113" t="s">
        <v>826</v>
      </c>
      <c r="I95" s="152">
        <v>44429</v>
      </c>
      <c r="J95" s="139">
        <v>0.98799999999999999</v>
      </c>
      <c r="K95" s="138">
        <v>59</v>
      </c>
      <c r="L95" s="157">
        <f t="shared" si="1"/>
        <v>43954.851999999999</v>
      </c>
    </row>
    <row r="96" spans="2:12" ht="15.75" x14ac:dyDescent="0.25">
      <c r="B96" s="114" t="s">
        <v>354</v>
      </c>
      <c r="C96" s="113" t="s">
        <v>355</v>
      </c>
      <c r="D96" s="115" t="s">
        <v>191</v>
      </c>
      <c r="E96" s="115" t="s">
        <v>794</v>
      </c>
      <c r="F96" s="113" t="s">
        <v>751</v>
      </c>
      <c r="G96" s="113" t="s">
        <v>47</v>
      </c>
      <c r="H96" s="113"/>
      <c r="I96" s="152">
        <v>43164.6</v>
      </c>
      <c r="J96" s="139">
        <v>0.97399999999999998</v>
      </c>
      <c r="K96" s="138">
        <v>300.5</v>
      </c>
      <c r="L96" s="157">
        <f t="shared" si="1"/>
        <v>42342.820399999997</v>
      </c>
    </row>
    <row r="97" spans="2:12" ht="15.75" x14ac:dyDescent="0.25">
      <c r="B97" s="114" t="s">
        <v>356</v>
      </c>
      <c r="C97" s="113" t="s">
        <v>357</v>
      </c>
      <c r="D97" s="115" t="s">
        <v>191</v>
      </c>
      <c r="E97" s="115" t="s">
        <v>794</v>
      </c>
      <c r="F97" s="113" t="s">
        <v>737</v>
      </c>
      <c r="G97" s="113" t="s">
        <v>854</v>
      </c>
      <c r="H97" s="113" t="s">
        <v>820</v>
      </c>
      <c r="I97" s="152">
        <v>34278.270000000004</v>
      </c>
      <c r="J97" s="139">
        <v>0.98899999999999999</v>
      </c>
      <c r="K97" s="138">
        <v>0</v>
      </c>
      <c r="L97" s="157">
        <f t="shared" si="1"/>
        <v>33901.209030000005</v>
      </c>
    </row>
    <row r="98" spans="2:12" ht="15.75" x14ac:dyDescent="0.25">
      <c r="B98" s="114" t="s">
        <v>358</v>
      </c>
      <c r="C98" s="113" t="s">
        <v>359</v>
      </c>
      <c r="D98" s="115" t="s">
        <v>191</v>
      </c>
      <c r="E98" s="115" t="s">
        <v>794</v>
      </c>
      <c r="F98" s="113" t="s">
        <v>757</v>
      </c>
      <c r="G98" s="113" t="s">
        <v>1</v>
      </c>
      <c r="H98" s="113" t="s">
        <v>831</v>
      </c>
      <c r="I98" s="152">
        <v>37877.800000000003</v>
      </c>
      <c r="J98" s="139">
        <v>0.99199999999999999</v>
      </c>
      <c r="K98" s="138">
        <v>0</v>
      </c>
      <c r="L98" s="157">
        <f t="shared" si="1"/>
        <v>37574.777600000001</v>
      </c>
    </row>
    <row r="99" spans="2:12" ht="15.75" x14ac:dyDescent="0.25">
      <c r="B99" s="114" t="s">
        <v>360</v>
      </c>
      <c r="C99" s="113" t="s">
        <v>361</v>
      </c>
      <c r="D99" s="115" t="s">
        <v>191</v>
      </c>
      <c r="E99" s="115" t="s">
        <v>794</v>
      </c>
      <c r="F99" s="113" t="s">
        <v>781</v>
      </c>
      <c r="G99" s="113" t="s">
        <v>39</v>
      </c>
      <c r="H99" s="113"/>
      <c r="I99" s="152">
        <v>59883.1</v>
      </c>
      <c r="J99" s="139">
        <v>0.99</v>
      </c>
      <c r="K99" s="138">
        <v>0</v>
      </c>
      <c r="L99" s="157">
        <f t="shared" si="1"/>
        <v>59284.269</v>
      </c>
    </row>
    <row r="100" spans="2:12" ht="15.75" x14ac:dyDescent="0.25">
      <c r="B100" s="116" t="s">
        <v>362</v>
      </c>
      <c r="C100" s="113" t="s">
        <v>363</v>
      </c>
      <c r="D100" s="115" t="s">
        <v>191</v>
      </c>
      <c r="E100" s="115" t="s">
        <v>794</v>
      </c>
      <c r="F100" s="113" t="s">
        <v>733</v>
      </c>
      <c r="G100" s="113" t="s">
        <v>846</v>
      </c>
      <c r="H100" s="113" t="s">
        <v>817</v>
      </c>
      <c r="I100" s="152">
        <v>62249</v>
      </c>
      <c r="J100" s="139">
        <v>0.98770000000000002</v>
      </c>
      <c r="K100" s="138">
        <v>306</v>
      </c>
      <c r="L100" s="157">
        <f t="shared" si="1"/>
        <v>61789.337299999999</v>
      </c>
    </row>
    <row r="101" spans="2:12" ht="15.75" x14ac:dyDescent="0.25">
      <c r="B101" s="114" t="s">
        <v>364</v>
      </c>
      <c r="C101" s="113" t="s">
        <v>365</v>
      </c>
      <c r="D101" s="115" t="s">
        <v>191</v>
      </c>
      <c r="E101" s="115" t="s">
        <v>794</v>
      </c>
      <c r="F101" s="113" t="s">
        <v>755</v>
      </c>
      <c r="G101" s="113" t="s">
        <v>866</v>
      </c>
      <c r="H101" s="113" t="s">
        <v>830</v>
      </c>
      <c r="I101" s="152">
        <v>24380</v>
      </c>
      <c r="J101" s="139">
        <v>0.95</v>
      </c>
      <c r="K101" s="138">
        <v>0</v>
      </c>
      <c r="L101" s="157">
        <f t="shared" si="1"/>
        <v>23161</v>
      </c>
    </row>
    <row r="102" spans="2:12" ht="15.75" x14ac:dyDescent="0.25">
      <c r="B102" s="114" t="s">
        <v>366</v>
      </c>
      <c r="C102" s="113" t="s">
        <v>367</v>
      </c>
      <c r="D102" s="115" t="s">
        <v>191</v>
      </c>
      <c r="E102" s="115" t="s">
        <v>794</v>
      </c>
      <c r="F102" s="113" t="s">
        <v>775</v>
      </c>
      <c r="G102" s="113" t="s">
        <v>15</v>
      </c>
      <c r="H102" s="113"/>
      <c r="I102" s="152">
        <v>42724.480000000003</v>
      </c>
      <c r="J102" s="139">
        <v>0.98</v>
      </c>
      <c r="K102" s="138">
        <v>0</v>
      </c>
      <c r="L102" s="157">
        <f t="shared" si="1"/>
        <v>41869.990400000002</v>
      </c>
    </row>
    <row r="103" spans="2:12" ht="15.75" x14ac:dyDescent="0.25">
      <c r="B103" s="114" t="s">
        <v>368</v>
      </c>
      <c r="C103" s="113" t="s">
        <v>369</v>
      </c>
      <c r="D103" s="115" t="s">
        <v>191</v>
      </c>
      <c r="E103" s="115" t="s">
        <v>794</v>
      </c>
      <c r="F103" s="113" t="s">
        <v>765</v>
      </c>
      <c r="G103" s="113" t="s">
        <v>9</v>
      </c>
      <c r="H103" s="113"/>
      <c r="I103" s="152">
        <v>33458.280700000003</v>
      </c>
      <c r="J103" s="139">
        <v>0.97499999999999998</v>
      </c>
      <c r="K103" s="138">
        <v>0</v>
      </c>
      <c r="L103" s="157">
        <f t="shared" si="1"/>
        <v>32621.823682500002</v>
      </c>
    </row>
    <row r="104" spans="2:12" ht="15.75" x14ac:dyDescent="0.25">
      <c r="B104" s="114" t="s">
        <v>370</v>
      </c>
      <c r="C104" s="113" t="s">
        <v>371</v>
      </c>
      <c r="D104" s="115" t="s">
        <v>191</v>
      </c>
      <c r="E104" s="115" t="s">
        <v>794</v>
      </c>
      <c r="F104" s="113" t="s">
        <v>761</v>
      </c>
      <c r="G104" s="113" t="s">
        <v>5</v>
      </c>
      <c r="H104" s="113"/>
      <c r="I104" s="152">
        <v>54080.4</v>
      </c>
      <c r="J104" s="139">
        <v>0.97499999999999998</v>
      </c>
      <c r="K104" s="138">
        <v>460.3</v>
      </c>
      <c r="L104" s="157">
        <f t="shared" si="1"/>
        <v>53188.69</v>
      </c>
    </row>
    <row r="105" spans="2:12" ht="15.75" x14ac:dyDescent="0.25">
      <c r="B105" s="114" t="s">
        <v>372</v>
      </c>
      <c r="C105" s="113" t="s">
        <v>373</v>
      </c>
      <c r="D105" s="115" t="s">
        <v>191</v>
      </c>
      <c r="E105" s="115" t="s">
        <v>794</v>
      </c>
      <c r="F105" s="113" t="s">
        <v>755</v>
      </c>
      <c r="G105" s="113" t="s">
        <v>866</v>
      </c>
      <c r="H105" s="113" t="s">
        <v>830</v>
      </c>
      <c r="I105" s="152">
        <v>47496.800000000003</v>
      </c>
      <c r="J105" s="139">
        <v>0.98680000000000001</v>
      </c>
      <c r="K105" s="138">
        <v>0</v>
      </c>
      <c r="L105" s="157">
        <f t="shared" si="1"/>
        <v>46869.842240000005</v>
      </c>
    </row>
    <row r="106" spans="2:12" ht="15.75" x14ac:dyDescent="0.25">
      <c r="B106" s="114" t="s">
        <v>374</v>
      </c>
      <c r="C106" s="113" t="s">
        <v>375</v>
      </c>
      <c r="D106" s="115" t="s">
        <v>191</v>
      </c>
      <c r="E106" s="115" t="s">
        <v>794</v>
      </c>
      <c r="F106" s="113" t="s">
        <v>743</v>
      </c>
      <c r="G106" s="113" t="s">
        <v>39</v>
      </c>
      <c r="H106" s="113" t="s">
        <v>824</v>
      </c>
      <c r="I106" s="152">
        <v>39614</v>
      </c>
      <c r="J106" s="139">
        <v>0.98250000000000004</v>
      </c>
      <c r="K106" s="138">
        <v>0</v>
      </c>
      <c r="L106" s="157">
        <f t="shared" si="1"/>
        <v>38920.755000000005</v>
      </c>
    </row>
    <row r="107" spans="2:12" ht="15.75" x14ac:dyDescent="0.25">
      <c r="B107" s="114" t="s">
        <v>376</v>
      </c>
      <c r="C107" s="113" t="s">
        <v>377</v>
      </c>
      <c r="D107" s="115" t="s">
        <v>191</v>
      </c>
      <c r="E107" s="115" t="s">
        <v>794</v>
      </c>
      <c r="F107" s="113" t="s">
        <v>773</v>
      </c>
      <c r="G107" s="113" t="s">
        <v>13</v>
      </c>
      <c r="H107" s="113" t="s">
        <v>835</v>
      </c>
      <c r="I107" s="152">
        <v>38872.1</v>
      </c>
      <c r="J107" s="139">
        <v>0.99</v>
      </c>
      <c r="K107" s="138">
        <v>115.2</v>
      </c>
      <c r="L107" s="157">
        <f t="shared" si="1"/>
        <v>38598.578999999998</v>
      </c>
    </row>
    <row r="108" spans="2:12" ht="15.75" x14ac:dyDescent="0.25">
      <c r="B108" s="114" t="s">
        <v>378</v>
      </c>
      <c r="C108" s="113" t="s">
        <v>379</v>
      </c>
      <c r="D108" s="115" t="s">
        <v>191</v>
      </c>
      <c r="E108" s="115" t="s">
        <v>794</v>
      </c>
      <c r="F108" s="113" t="s">
        <v>759</v>
      </c>
      <c r="G108" s="113" t="s">
        <v>3</v>
      </c>
      <c r="H108" s="113"/>
      <c r="I108" s="152">
        <v>28203.4</v>
      </c>
      <c r="J108" s="139">
        <v>0.97750000000000004</v>
      </c>
      <c r="K108" s="138">
        <v>0</v>
      </c>
      <c r="L108" s="157">
        <f t="shared" si="1"/>
        <v>27568.823500000002</v>
      </c>
    </row>
    <row r="109" spans="2:12" ht="15.75" x14ac:dyDescent="0.25">
      <c r="B109" s="114" t="s">
        <v>380</v>
      </c>
      <c r="C109" s="113" t="s">
        <v>381</v>
      </c>
      <c r="D109" s="115" t="s">
        <v>191</v>
      </c>
      <c r="E109" s="115" t="s">
        <v>794</v>
      </c>
      <c r="F109" s="113" t="s">
        <v>753</v>
      </c>
      <c r="G109" s="113" t="s">
        <v>864</v>
      </c>
      <c r="H109" s="113" t="s">
        <v>829</v>
      </c>
      <c r="I109" s="152">
        <v>62221.599999999999</v>
      </c>
      <c r="J109" s="139">
        <v>0.99</v>
      </c>
      <c r="K109" s="138">
        <v>213</v>
      </c>
      <c r="L109" s="157">
        <f t="shared" si="1"/>
        <v>61812.383999999998</v>
      </c>
    </row>
    <row r="110" spans="2:12" ht="15.75" x14ac:dyDescent="0.25">
      <c r="B110" s="114" t="s">
        <v>382</v>
      </c>
      <c r="C110" s="113" t="s">
        <v>383</v>
      </c>
      <c r="D110" s="115" t="s">
        <v>191</v>
      </c>
      <c r="E110" s="115" t="s">
        <v>794</v>
      </c>
      <c r="F110" s="113" t="s">
        <v>745</v>
      </c>
      <c r="G110" s="113" t="s">
        <v>45</v>
      </c>
      <c r="H110" s="113" t="s">
        <v>825</v>
      </c>
      <c r="I110" s="152">
        <v>26756</v>
      </c>
      <c r="J110" s="139">
        <v>0.98399999999999999</v>
      </c>
      <c r="K110" s="138">
        <v>0</v>
      </c>
      <c r="L110" s="157">
        <f t="shared" si="1"/>
        <v>26327.903999999999</v>
      </c>
    </row>
    <row r="111" spans="2:12" ht="15.75" x14ac:dyDescent="0.25">
      <c r="B111" s="114" t="s">
        <v>384</v>
      </c>
      <c r="C111" s="113" t="s">
        <v>385</v>
      </c>
      <c r="D111" s="115" t="s">
        <v>191</v>
      </c>
      <c r="E111" s="115" t="s">
        <v>794</v>
      </c>
      <c r="F111" s="113" t="s">
        <v>783</v>
      </c>
      <c r="G111" s="113" t="s">
        <v>43</v>
      </c>
      <c r="H111" s="113" t="s">
        <v>827</v>
      </c>
      <c r="I111" s="152">
        <v>31485.58</v>
      </c>
      <c r="J111" s="139">
        <v>0.995</v>
      </c>
      <c r="K111" s="138">
        <v>0</v>
      </c>
      <c r="L111" s="157">
        <f t="shared" si="1"/>
        <v>31328.152100000003</v>
      </c>
    </row>
    <row r="112" spans="2:12" ht="15.75" x14ac:dyDescent="0.25">
      <c r="B112" s="114" t="s">
        <v>386</v>
      </c>
      <c r="C112" s="113" t="s">
        <v>387</v>
      </c>
      <c r="D112" s="115" t="s">
        <v>191</v>
      </c>
      <c r="E112" s="115" t="s">
        <v>794</v>
      </c>
      <c r="F112" s="113" t="s">
        <v>767</v>
      </c>
      <c r="G112" s="113" t="s">
        <v>11</v>
      </c>
      <c r="H112" s="113" t="s">
        <v>833</v>
      </c>
      <c r="I112" s="152">
        <v>32343.27</v>
      </c>
      <c r="J112" s="139">
        <v>0.98250000000000004</v>
      </c>
      <c r="K112" s="138">
        <v>0</v>
      </c>
      <c r="L112" s="157">
        <f t="shared" si="1"/>
        <v>31777.262775000003</v>
      </c>
    </row>
    <row r="113" spans="2:12" ht="15.75" x14ac:dyDescent="0.25">
      <c r="B113" s="114" t="s">
        <v>388</v>
      </c>
      <c r="C113" s="113" t="s">
        <v>389</v>
      </c>
      <c r="D113" s="115" t="s">
        <v>191</v>
      </c>
      <c r="E113" s="115" t="s">
        <v>794</v>
      </c>
      <c r="F113" s="113" t="s">
        <v>757</v>
      </c>
      <c r="G113" s="113" t="s">
        <v>1</v>
      </c>
      <c r="H113" s="113" t="s">
        <v>831</v>
      </c>
      <c r="I113" s="152">
        <v>19275.599999999999</v>
      </c>
      <c r="J113" s="139">
        <v>0.99099999999999999</v>
      </c>
      <c r="K113" s="138">
        <v>56.2</v>
      </c>
      <c r="L113" s="157">
        <f t="shared" si="1"/>
        <v>19158.319599999999</v>
      </c>
    </row>
    <row r="114" spans="2:12" ht="15.75" x14ac:dyDescent="0.25">
      <c r="B114" s="114" t="s">
        <v>390</v>
      </c>
      <c r="C114" s="113" t="s">
        <v>391</v>
      </c>
      <c r="D114" s="115" t="s">
        <v>191</v>
      </c>
      <c r="E114" s="115" t="s">
        <v>794</v>
      </c>
      <c r="F114" s="113" t="s">
        <v>771</v>
      </c>
      <c r="G114" s="113" t="s">
        <v>33</v>
      </c>
      <c r="H114" s="113" t="s">
        <v>821</v>
      </c>
      <c r="I114" s="152">
        <v>41847.199999999997</v>
      </c>
      <c r="J114" s="139">
        <v>0.98</v>
      </c>
      <c r="K114" s="138">
        <v>0</v>
      </c>
      <c r="L114" s="157">
        <f t="shared" si="1"/>
        <v>41010.255999999994</v>
      </c>
    </row>
    <row r="115" spans="2:12" ht="15.75" x14ac:dyDescent="0.25">
      <c r="B115" s="114" t="s">
        <v>392</v>
      </c>
      <c r="C115" s="113" t="s">
        <v>393</v>
      </c>
      <c r="D115" s="115" t="s">
        <v>191</v>
      </c>
      <c r="E115" s="115" t="s">
        <v>794</v>
      </c>
      <c r="F115" s="113" t="s">
        <v>739</v>
      </c>
      <c r="G115" s="113" t="s">
        <v>35</v>
      </c>
      <c r="H115" s="113" t="s">
        <v>821</v>
      </c>
      <c r="I115" s="152">
        <v>30347</v>
      </c>
      <c r="J115" s="139">
        <v>0.98</v>
      </c>
      <c r="K115" s="138">
        <v>0</v>
      </c>
      <c r="L115" s="157">
        <f t="shared" si="1"/>
        <v>29740.059999999998</v>
      </c>
    </row>
    <row r="116" spans="2:12" ht="15.75" x14ac:dyDescent="0.25">
      <c r="B116" s="114" t="s">
        <v>394</v>
      </c>
      <c r="C116" s="113" t="s">
        <v>395</v>
      </c>
      <c r="D116" s="115" t="s">
        <v>191</v>
      </c>
      <c r="E116" s="115" t="s">
        <v>794</v>
      </c>
      <c r="F116" s="113" t="s">
        <v>775</v>
      </c>
      <c r="G116" s="113" t="s">
        <v>15</v>
      </c>
      <c r="H116" s="113"/>
      <c r="I116" s="152">
        <v>37305.4</v>
      </c>
      <c r="J116" s="139">
        <v>0.99399999999999999</v>
      </c>
      <c r="K116" s="138">
        <v>206.13</v>
      </c>
      <c r="L116" s="157">
        <f t="shared" si="1"/>
        <v>37287.6976</v>
      </c>
    </row>
    <row r="117" spans="2:12" ht="15.75" x14ac:dyDescent="0.25">
      <c r="B117" s="114" t="s">
        <v>396</v>
      </c>
      <c r="C117" s="113" t="s">
        <v>397</v>
      </c>
      <c r="D117" s="115" t="s">
        <v>191</v>
      </c>
      <c r="E117" s="115" t="s">
        <v>794</v>
      </c>
      <c r="F117" s="113" t="s">
        <v>781</v>
      </c>
      <c r="G117" s="113" t="s">
        <v>39</v>
      </c>
      <c r="H117" s="113"/>
      <c r="I117" s="152">
        <v>59884.3</v>
      </c>
      <c r="J117" s="139">
        <v>0.99299999999999999</v>
      </c>
      <c r="K117" s="138">
        <v>0</v>
      </c>
      <c r="L117" s="157">
        <f t="shared" si="1"/>
        <v>59465.109900000003</v>
      </c>
    </row>
    <row r="118" spans="2:12" ht="15.75" x14ac:dyDescent="0.25">
      <c r="B118" s="114" t="s">
        <v>398</v>
      </c>
      <c r="C118" s="113" t="s">
        <v>399</v>
      </c>
      <c r="D118" s="115" t="s">
        <v>191</v>
      </c>
      <c r="E118" s="115" t="s">
        <v>794</v>
      </c>
      <c r="F118" s="113" t="s">
        <v>777</v>
      </c>
      <c r="G118" s="113" t="s">
        <v>49</v>
      </c>
      <c r="H118" s="113"/>
      <c r="I118" s="152">
        <v>41752.699999999997</v>
      </c>
      <c r="J118" s="139">
        <v>0.99</v>
      </c>
      <c r="K118" s="138">
        <v>0</v>
      </c>
      <c r="L118" s="157">
        <f t="shared" si="1"/>
        <v>41335.172999999995</v>
      </c>
    </row>
    <row r="119" spans="2:12" ht="15.75" x14ac:dyDescent="0.25">
      <c r="B119" s="114" t="s">
        <v>400</v>
      </c>
      <c r="C119" s="113" t="s">
        <v>401</v>
      </c>
      <c r="D119" s="115" t="s">
        <v>191</v>
      </c>
      <c r="E119" s="115" t="s">
        <v>794</v>
      </c>
      <c r="F119" s="113" t="s">
        <v>749</v>
      </c>
      <c r="G119" s="113" t="s">
        <v>37</v>
      </c>
      <c r="H119" s="113" t="s">
        <v>826</v>
      </c>
      <c r="I119" s="152">
        <v>75528.399999999994</v>
      </c>
      <c r="J119" s="139">
        <v>0.98499999999999999</v>
      </c>
      <c r="K119" s="138">
        <v>215.5</v>
      </c>
      <c r="L119" s="157">
        <f t="shared" si="1"/>
        <v>74610.973999999987</v>
      </c>
    </row>
    <row r="120" spans="2:12" ht="15.75" x14ac:dyDescent="0.25">
      <c r="B120" s="114" t="s">
        <v>402</v>
      </c>
      <c r="C120" s="113" t="s">
        <v>403</v>
      </c>
      <c r="D120" s="115" t="s">
        <v>191</v>
      </c>
      <c r="E120" s="115" t="s">
        <v>794</v>
      </c>
      <c r="F120" s="113" t="s">
        <v>767</v>
      </c>
      <c r="G120" s="113" t="s">
        <v>11</v>
      </c>
      <c r="H120" s="113" t="s">
        <v>833</v>
      </c>
      <c r="I120" s="152">
        <v>40714.07</v>
      </c>
      <c r="J120" s="139">
        <v>0.99</v>
      </c>
      <c r="K120" s="138">
        <v>0</v>
      </c>
      <c r="L120" s="157">
        <f t="shared" si="1"/>
        <v>40306.929299999996</v>
      </c>
    </row>
    <row r="121" spans="2:12" ht="15.75" x14ac:dyDescent="0.25">
      <c r="B121" s="114" t="s">
        <v>404</v>
      </c>
      <c r="C121" s="113" t="s">
        <v>405</v>
      </c>
      <c r="D121" s="115" t="s">
        <v>191</v>
      </c>
      <c r="E121" s="115" t="s">
        <v>794</v>
      </c>
      <c r="F121" s="113" t="s">
        <v>773</v>
      </c>
      <c r="G121" s="113" t="s">
        <v>13</v>
      </c>
      <c r="H121" s="113" t="s">
        <v>835</v>
      </c>
      <c r="I121" s="152">
        <v>40299</v>
      </c>
      <c r="J121" s="139">
        <v>0.98</v>
      </c>
      <c r="K121" s="138">
        <v>0</v>
      </c>
      <c r="L121" s="157">
        <f t="shared" si="1"/>
        <v>39493.019999999997</v>
      </c>
    </row>
    <row r="122" spans="2:12" ht="15.75" x14ac:dyDescent="0.25">
      <c r="B122" s="114" t="s">
        <v>406</v>
      </c>
      <c r="C122" s="113" t="s">
        <v>407</v>
      </c>
      <c r="D122" s="115" t="s">
        <v>191</v>
      </c>
      <c r="E122" s="115" t="s">
        <v>794</v>
      </c>
      <c r="F122" s="113" t="s">
        <v>739</v>
      </c>
      <c r="G122" s="113" t="s">
        <v>35</v>
      </c>
      <c r="H122" s="113" t="s">
        <v>821</v>
      </c>
      <c r="I122" s="152">
        <v>35931.879999999997</v>
      </c>
      <c r="J122" s="139">
        <v>0.98499999999999999</v>
      </c>
      <c r="K122" s="138">
        <v>0</v>
      </c>
      <c r="L122" s="157">
        <f t="shared" si="1"/>
        <v>35392.9018</v>
      </c>
    </row>
    <row r="123" spans="2:12" ht="15.75" x14ac:dyDescent="0.25">
      <c r="B123" s="114" t="s">
        <v>408</v>
      </c>
      <c r="C123" s="113" t="s">
        <v>409</v>
      </c>
      <c r="D123" s="115" t="s">
        <v>191</v>
      </c>
      <c r="E123" s="115" t="s">
        <v>794</v>
      </c>
      <c r="F123" s="113" t="s">
        <v>741</v>
      </c>
      <c r="G123" s="113" t="s">
        <v>856</v>
      </c>
      <c r="H123" s="113" t="s">
        <v>822</v>
      </c>
      <c r="I123" s="152">
        <v>27122.6</v>
      </c>
      <c r="J123" s="139">
        <v>1</v>
      </c>
      <c r="K123" s="138">
        <v>414.8</v>
      </c>
      <c r="L123" s="157">
        <f t="shared" si="1"/>
        <v>27537.399999999998</v>
      </c>
    </row>
    <row r="124" spans="2:12" ht="15.75" x14ac:dyDescent="0.25">
      <c r="B124" s="114" t="s">
        <v>410</v>
      </c>
      <c r="C124" s="113" t="s">
        <v>411</v>
      </c>
      <c r="D124" s="115" t="s">
        <v>191</v>
      </c>
      <c r="E124" s="115" t="s">
        <v>794</v>
      </c>
      <c r="F124" s="113" t="s">
        <v>737</v>
      </c>
      <c r="G124" s="113" t="s">
        <v>854</v>
      </c>
      <c r="H124" s="113" t="s">
        <v>820</v>
      </c>
      <c r="I124" s="152">
        <v>33894.39</v>
      </c>
      <c r="J124" s="139">
        <v>0.98199999999999998</v>
      </c>
      <c r="K124" s="138">
        <v>0</v>
      </c>
      <c r="L124" s="157">
        <f t="shared" si="1"/>
        <v>33284.290979999998</v>
      </c>
    </row>
    <row r="125" spans="2:12" ht="15.75" x14ac:dyDescent="0.25">
      <c r="B125" s="114" t="s">
        <v>412</v>
      </c>
      <c r="C125" s="113" t="s">
        <v>413</v>
      </c>
      <c r="D125" s="115" t="s">
        <v>191</v>
      </c>
      <c r="E125" s="115" t="s">
        <v>794</v>
      </c>
      <c r="F125" s="113" t="s">
        <v>751</v>
      </c>
      <c r="G125" s="113" t="s">
        <v>47</v>
      </c>
      <c r="H125" s="113"/>
      <c r="I125" s="152">
        <v>52213.5</v>
      </c>
      <c r="J125" s="139">
        <v>0.99</v>
      </c>
      <c r="K125" s="138">
        <v>0</v>
      </c>
      <c r="L125" s="157">
        <f t="shared" si="1"/>
        <v>51691.364999999998</v>
      </c>
    </row>
    <row r="126" spans="2:12" ht="15.75" x14ac:dyDescent="0.25">
      <c r="B126" s="114" t="s">
        <v>414</v>
      </c>
      <c r="C126" s="113" t="s">
        <v>415</v>
      </c>
      <c r="D126" s="115" t="s">
        <v>191</v>
      </c>
      <c r="E126" s="115" t="s">
        <v>794</v>
      </c>
      <c r="F126" s="113" t="s">
        <v>759</v>
      </c>
      <c r="G126" s="113" t="s">
        <v>3</v>
      </c>
      <c r="H126" s="113"/>
      <c r="I126" s="152">
        <v>37891.699999999997</v>
      </c>
      <c r="J126" s="139">
        <v>0.99250000000000005</v>
      </c>
      <c r="K126" s="138">
        <v>717.9</v>
      </c>
      <c r="L126" s="157">
        <f t="shared" si="1"/>
        <v>38325.412250000001</v>
      </c>
    </row>
    <row r="127" spans="2:12" ht="15.75" x14ac:dyDescent="0.25">
      <c r="B127" s="114" t="s">
        <v>416</v>
      </c>
      <c r="C127" s="113" t="s">
        <v>417</v>
      </c>
      <c r="D127" s="115" t="s">
        <v>191</v>
      </c>
      <c r="E127" s="115" t="s">
        <v>794</v>
      </c>
      <c r="F127" s="113" t="s">
        <v>761</v>
      </c>
      <c r="G127" s="113" t="s">
        <v>5</v>
      </c>
      <c r="H127" s="113"/>
      <c r="I127" s="152">
        <v>42433.2</v>
      </c>
      <c r="J127" s="139">
        <v>0.98</v>
      </c>
      <c r="K127" s="138">
        <v>0</v>
      </c>
      <c r="L127" s="157">
        <f t="shared" si="1"/>
        <v>41584.535999999993</v>
      </c>
    </row>
    <row r="128" spans="2:12" ht="15.75" x14ac:dyDescent="0.25">
      <c r="B128" s="114" t="s">
        <v>418</v>
      </c>
      <c r="C128" s="113" t="s">
        <v>419</v>
      </c>
      <c r="D128" s="115" t="s">
        <v>191</v>
      </c>
      <c r="E128" s="115" t="s">
        <v>794</v>
      </c>
      <c r="F128" s="113" t="s">
        <v>779</v>
      </c>
      <c r="G128" s="113" t="s">
        <v>17</v>
      </c>
      <c r="H128" s="113"/>
      <c r="I128" s="152">
        <v>22350.3</v>
      </c>
      <c r="J128" s="139">
        <v>0.98</v>
      </c>
      <c r="K128" s="138">
        <v>0</v>
      </c>
      <c r="L128" s="157">
        <f t="shared" si="1"/>
        <v>21903.293999999998</v>
      </c>
    </row>
    <row r="129" spans="2:12" ht="15.75" x14ac:dyDescent="0.25">
      <c r="B129" s="114" t="s">
        <v>420</v>
      </c>
      <c r="C129" s="113" t="s">
        <v>421</v>
      </c>
      <c r="D129" s="115" t="s">
        <v>191</v>
      </c>
      <c r="E129" s="115" t="s">
        <v>794</v>
      </c>
      <c r="F129" s="113" t="s">
        <v>757</v>
      </c>
      <c r="G129" s="113" t="s">
        <v>1</v>
      </c>
      <c r="H129" s="113" t="s">
        <v>831</v>
      </c>
      <c r="I129" s="152">
        <v>32919</v>
      </c>
      <c r="J129" s="139">
        <v>0.98</v>
      </c>
      <c r="K129" s="138">
        <v>0</v>
      </c>
      <c r="L129" s="157">
        <f t="shared" si="1"/>
        <v>32260.62</v>
      </c>
    </row>
    <row r="130" spans="2:12" ht="15.75" x14ac:dyDescent="0.25">
      <c r="B130" s="114" t="s">
        <v>422</v>
      </c>
      <c r="C130" s="113" t="s">
        <v>423</v>
      </c>
      <c r="D130" s="115" t="s">
        <v>191</v>
      </c>
      <c r="E130" s="115" t="s">
        <v>794</v>
      </c>
      <c r="F130" s="113" t="s">
        <v>765</v>
      </c>
      <c r="G130" s="113" t="s">
        <v>9</v>
      </c>
      <c r="H130" s="113"/>
      <c r="I130" s="152">
        <v>74479.5</v>
      </c>
      <c r="J130" s="139">
        <v>0.97299999999999998</v>
      </c>
      <c r="K130" s="138">
        <v>0</v>
      </c>
      <c r="L130" s="157">
        <f t="shared" si="1"/>
        <v>72468.553499999995</v>
      </c>
    </row>
    <row r="131" spans="2:12" ht="15.75" x14ac:dyDescent="0.25">
      <c r="B131" s="114" t="s">
        <v>424</v>
      </c>
      <c r="C131" s="113" t="s">
        <v>425</v>
      </c>
      <c r="D131" s="115" t="s">
        <v>191</v>
      </c>
      <c r="E131" s="115" t="s">
        <v>794</v>
      </c>
      <c r="F131" s="113" t="s">
        <v>761</v>
      </c>
      <c r="G131" s="113" t="s">
        <v>5</v>
      </c>
      <c r="H131" s="113"/>
      <c r="I131" s="152">
        <v>43383.54</v>
      </c>
      <c r="J131" s="139">
        <v>0.97</v>
      </c>
      <c r="K131" s="138">
        <v>0</v>
      </c>
      <c r="L131" s="157">
        <f t="shared" si="1"/>
        <v>42082.033799999997</v>
      </c>
    </row>
    <row r="132" spans="2:12" ht="15.75" x14ac:dyDescent="0.25">
      <c r="B132" s="114" t="s">
        <v>426</v>
      </c>
      <c r="C132" s="113" t="s">
        <v>427</v>
      </c>
      <c r="D132" s="115" t="s">
        <v>191</v>
      </c>
      <c r="E132" s="115" t="s">
        <v>794</v>
      </c>
      <c r="F132" s="113" t="s">
        <v>779</v>
      </c>
      <c r="G132" s="113" t="s">
        <v>17</v>
      </c>
      <c r="H132" s="113"/>
      <c r="I132" s="152">
        <v>40480.5</v>
      </c>
      <c r="J132" s="139">
        <v>0.98499999999999999</v>
      </c>
      <c r="K132" s="138">
        <v>43</v>
      </c>
      <c r="L132" s="157">
        <f t="shared" si="1"/>
        <v>39916.292499999996</v>
      </c>
    </row>
    <row r="133" spans="2:12" ht="15.75" x14ac:dyDescent="0.25">
      <c r="B133" s="114" t="s">
        <v>428</v>
      </c>
      <c r="C133" s="113" t="s">
        <v>429</v>
      </c>
      <c r="D133" s="115" t="s">
        <v>191</v>
      </c>
      <c r="E133" s="115" t="s">
        <v>794</v>
      </c>
      <c r="F133" s="113" t="s">
        <v>757</v>
      </c>
      <c r="G133" s="113" t="s">
        <v>1</v>
      </c>
      <c r="H133" s="113" t="s">
        <v>831</v>
      </c>
      <c r="I133" s="152">
        <v>19006.740000000002</v>
      </c>
      <c r="J133" s="139">
        <v>0.98499999999999999</v>
      </c>
      <c r="K133" s="138">
        <v>4.55</v>
      </c>
      <c r="L133" s="157">
        <f t="shared" si="1"/>
        <v>18726.188900000001</v>
      </c>
    </row>
    <row r="134" spans="2:12" ht="15.75" x14ac:dyDescent="0.25">
      <c r="B134" s="114" t="s">
        <v>430</v>
      </c>
      <c r="C134" s="113" t="s">
        <v>431</v>
      </c>
      <c r="D134" s="115" t="s">
        <v>191</v>
      </c>
      <c r="E134" s="115" t="s">
        <v>794</v>
      </c>
      <c r="F134" s="113" t="s">
        <v>769</v>
      </c>
      <c r="G134" s="113" t="s">
        <v>41</v>
      </c>
      <c r="H134" s="113"/>
      <c r="I134" s="152">
        <v>49378.3</v>
      </c>
      <c r="J134" s="139">
        <v>0.97</v>
      </c>
      <c r="K134" s="138">
        <v>0</v>
      </c>
      <c r="L134" s="157">
        <f t="shared" si="1"/>
        <v>47896.951000000001</v>
      </c>
    </row>
    <row r="135" spans="2:12" ht="15.75" x14ac:dyDescent="0.25">
      <c r="B135" s="114" t="s">
        <v>432</v>
      </c>
      <c r="C135" s="113" t="s">
        <v>433</v>
      </c>
      <c r="D135" s="115" t="s">
        <v>191</v>
      </c>
      <c r="E135" s="115" t="s">
        <v>794</v>
      </c>
      <c r="F135" s="113" t="s">
        <v>755</v>
      </c>
      <c r="G135" s="113" t="s">
        <v>866</v>
      </c>
      <c r="H135" s="113" t="s">
        <v>830</v>
      </c>
      <c r="I135" s="152">
        <v>27969.9</v>
      </c>
      <c r="J135" s="139">
        <v>0.95799999999999996</v>
      </c>
      <c r="K135" s="138">
        <v>0</v>
      </c>
      <c r="L135" s="157">
        <f t="shared" si="1"/>
        <v>26795.164199999999</v>
      </c>
    </row>
    <row r="136" spans="2:12" ht="15.75" x14ac:dyDescent="0.25">
      <c r="B136" s="114" t="s">
        <v>434</v>
      </c>
      <c r="C136" s="113" t="s">
        <v>435</v>
      </c>
      <c r="D136" s="115" t="s">
        <v>191</v>
      </c>
      <c r="E136" s="115" t="s">
        <v>794</v>
      </c>
      <c r="F136" s="113" t="s">
        <v>755</v>
      </c>
      <c r="G136" s="113" t="s">
        <v>866</v>
      </c>
      <c r="H136" s="113" t="s">
        <v>830</v>
      </c>
      <c r="I136" s="152">
        <v>42285.5</v>
      </c>
      <c r="J136" s="139">
        <v>0.96199999999999997</v>
      </c>
      <c r="K136" s="138">
        <v>44.3</v>
      </c>
      <c r="L136" s="157">
        <f t="shared" si="1"/>
        <v>40722.951000000001</v>
      </c>
    </row>
    <row r="137" spans="2:12" ht="15.75" x14ac:dyDescent="0.25">
      <c r="B137" s="114" t="s">
        <v>436</v>
      </c>
      <c r="C137" s="113" t="s">
        <v>437</v>
      </c>
      <c r="D137" s="115" t="s">
        <v>191</v>
      </c>
      <c r="E137" s="115" t="s">
        <v>794</v>
      </c>
      <c r="F137" s="113" t="s">
        <v>741</v>
      </c>
      <c r="G137" s="113" t="s">
        <v>856</v>
      </c>
      <c r="H137" s="113" t="s">
        <v>822</v>
      </c>
      <c r="I137" s="152">
        <v>20499</v>
      </c>
      <c r="J137" s="139">
        <v>0.99</v>
      </c>
      <c r="K137" s="138">
        <v>0</v>
      </c>
      <c r="L137" s="157">
        <f t="shared" si="1"/>
        <v>20294.009999999998</v>
      </c>
    </row>
    <row r="138" spans="2:12" ht="15.75" x14ac:dyDescent="0.25">
      <c r="B138" s="114" t="s">
        <v>438</v>
      </c>
      <c r="C138" s="113" t="s">
        <v>439</v>
      </c>
      <c r="D138" s="115" t="s">
        <v>191</v>
      </c>
      <c r="E138" s="115" t="s">
        <v>794</v>
      </c>
      <c r="F138" s="113" t="s">
        <v>783</v>
      </c>
      <c r="G138" s="113" t="s">
        <v>43</v>
      </c>
      <c r="H138" s="113" t="s">
        <v>827</v>
      </c>
      <c r="I138" s="152">
        <v>28188</v>
      </c>
      <c r="J138" s="139">
        <v>0.99</v>
      </c>
      <c r="K138" s="138">
        <v>0</v>
      </c>
      <c r="L138" s="157">
        <f t="shared" si="1"/>
        <v>27906.12</v>
      </c>
    </row>
    <row r="139" spans="2:12" ht="15.75" x14ac:dyDescent="0.25">
      <c r="B139" s="114" t="s">
        <v>440</v>
      </c>
      <c r="C139" s="113" t="s">
        <v>441</v>
      </c>
      <c r="D139" s="115" t="s">
        <v>191</v>
      </c>
      <c r="E139" s="115" t="s">
        <v>794</v>
      </c>
      <c r="F139" s="113" t="s">
        <v>777</v>
      </c>
      <c r="G139" s="113" t="s">
        <v>49</v>
      </c>
      <c r="H139" s="113"/>
      <c r="I139" s="152">
        <v>61764</v>
      </c>
      <c r="J139" s="139">
        <v>0.99199999999999999</v>
      </c>
      <c r="K139" s="138">
        <v>0</v>
      </c>
      <c r="L139" s="157">
        <f t="shared" si="1"/>
        <v>61269.887999999999</v>
      </c>
    </row>
    <row r="140" spans="2:12" ht="15.75" x14ac:dyDescent="0.25">
      <c r="B140" s="114" t="s">
        <v>442</v>
      </c>
      <c r="C140" s="113" t="s">
        <v>443</v>
      </c>
      <c r="D140" s="115" t="s">
        <v>191</v>
      </c>
      <c r="E140" s="115" t="s">
        <v>794</v>
      </c>
      <c r="F140" s="113" t="s">
        <v>755</v>
      </c>
      <c r="G140" s="113" t="s">
        <v>866</v>
      </c>
      <c r="H140" s="113" t="s">
        <v>830</v>
      </c>
      <c r="I140" s="152">
        <v>22951.599999999999</v>
      </c>
      <c r="J140" s="139">
        <v>0.99250000000000005</v>
      </c>
      <c r="K140" s="138">
        <v>0</v>
      </c>
      <c r="L140" s="157">
        <f t="shared" si="1"/>
        <v>22779.463</v>
      </c>
    </row>
    <row r="141" spans="2:12" ht="15.75" x14ac:dyDescent="0.25">
      <c r="B141" s="114" t="s">
        <v>444</v>
      </c>
      <c r="C141" s="113" t="s">
        <v>445</v>
      </c>
      <c r="D141" s="115" t="s">
        <v>191</v>
      </c>
      <c r="E141" s="115" t="s">
        <v>794</v>
      </c>
      <c r="F141" s="113" t="s">
        <v>763</v>
      </c>
      <c r="G141" s="113" t="s">
        <v>7</v>
      </c>
      <c r="H141" s="113" t="s">
        <v>832</v>
      </c>
      <c r="I141" s="152">
        <v>18589.66</v>
      </c>
      <c r="J141" s="139">
        <v>0.98880000000000001</v>
      </c>
      <c r="K141" s="138">
        <v>1521.84</v>
      </c>
      <c r="L141" s="157">
        <f t="shared" si="1"/>
        <v>19903.295807999999</v>
      </c>
    </row>
    <row r="142" spans="2:12" ht="15.75" x14ac:dyDescent="0.25">
      <c r="B142" s="114" t="s">
        <v>446</v>
      </c>
      <c r="C142" s="113" t="s">
        <v>447</v>
      </c>
      <c r="D142" s="115" t="s">
        <v>191</v>
      </c>
      <c r="E142" s="115" t="s">
        <v>794</v>
      </c>
      <c r="F142" s="113" t="s">
        <v>745</v>
      </c>
      <c r="G142" s="113" t="s">
        <v>45</v>
      </c>
      <c r="H142" s="113" t="s">
        <v>825</v>
      </c>
      <c r="I142" s="152">
        <v>32754.400000000001</v>
      </c>
      <c r="J142" s="139">
        <v>0.98</v>
      </c>
      <c r="K142" s="138">
        <v>0</v>
      </c>
      <c r="L142" s="157">
        <f t="shared" si="1"/>
        <v>32099.312000000002</v>
      </c>
    </row>
    <row r="143" spans="2:12" ht="15.75" x14ac:dyDescent="0.25">
      <c r="B143" s="114" t="s">
        <v>448</v>
      </c>
      <c r="C143" s="113" t="s">
        <v>449</v>
      </c>
      <c r="D143" s="115" t="s">
        <v>191</v>
      </c>
      <c r="E143" s="115" t="s">
        <v>794</v>
      </c>
      <c r="F143" s="113" t="s">
        <v>755</v>
      </c>
      <c r="G143" s="113" t="s">
        <v>866</v>
      </c>
      <c r="H143" s="113" t="s">
        <v>830</v>
      </c>
      <c r="I143" s="152">
        <v>22304.9</v>
      </c>
      <c r="J143" s="139">
        <v>0.9647</v>
      </c>
      <c r="K143" s="138">
        <v>0</v>
      </c>
      <c r="L143" s="157">
        <f t="shared" ref="L143:L206" si="2">(I143*J143)+K143</f>
        <v>21517.537030000003</v>
      </c>
    </row>
    <row r="144" spans="2:12" ht="15.75" x14ac:dyDescent="0.25">
      <c r="B144" s="114" t="s">
        <v>450</v>
      </c>
      <c r="C144" s="113" t="s">
        <v>451</v>
      </c>
      <c r="D144" s="115" t="s">
        <v>191</v>
      </c>
      <c r="E144" s="115" t="s">
        <v>794</v>
      </c>
      <c r="F144" s="113" t="s">
        <v>743</v>
      </c>
      <c r="G144" s="113" t="s">
        <v>39</v>
      </c>
      <c r="H144" s="113" t="s">
        <v>824</v>
      </c>
      <c r="I144" s="152">
        <v>40839.800000000003</v>
      </c>
      <c r="J144" s="139">
        <v>0.98499999999999999</v>
      </c>
      <c r="K144" s="138">
        <v>0</v>
      </c>
      <c r="L144" s="157">
        <f t="shared" si="2"/>
        <v>40227.203000000001</v>
      </c>
    </row>
    <row r="145" spans="2:12" ht="15.75" x14ac:dyDescent="0.25">
      <c r="B145" s="114" t="s">
        <v>452</v>
      </c>
      <c r="C145" s="113" t="s">
        <v>453</v>
      </c>
      <c r="D145" s="115" t="s">
        <v>191</v>
      </c>
      <c r="E145" s="115" t="s">
        <v>794</v>
      </c>
      <c r="F145" s="113" t="s">
        <v>779</v>
      </c>
      <c r="G145" s="113" t="s">
        <v>17</v>
      </c>
      <c r="H145" s="113"/>
      <c r="I145" s="152">
        <v>37173.5</v>
      </c>
      <c r="J145" s="139">
        <v>0.98599999999999999</v>
      </c>
      <c r="K145" s="138">
        <v>136.6</v>
      </c>
      <c r="L145" s="157">
        <f t="shared" si="2"/>
        <v>36789.670999999995</v>
      </c>
    </row>
    <row r="146" spans="2:12" ht="15.75" x14ac:dyDescent="0.25">
      <c r="B146" s="114" t="s">
        <v>454</v>
      </c>
      <c r="C146" s="113" t="s">
        <v>455</v>
      </c>
      <c r="D146" s="115" t="s">
        <v>191</v>
      </c>
      <c r="E146" s="115" t="s">
        <v>794</v>
      </c>
      <c r="F146" s="113" t="s">
        <v>777</v>
      </c>
      <c r="G146" s="113" t="s">
        <v>49</v>
      </c>
      <c r="H146" s="113"/>
      <c r="I146" s="152">
        <v>33416</v>
      </c>
      <c r="J146" s="139">
        <v>0.98</v>
      </c>
      <c r="K146" s="138">
        <v>47.9</v>
      </c>
      <c r="L146" s="157">
        <f t="shared" si="2"/>
        <v>32795.58</v>
      </c>
    </row>
    <row r="147" spans="2:12" ht="15.75" x14ac:dyDescent="0.25">
      <c r="B147" s="114" t="s">
        <v>456</v>
      </c>
      <c r="C147" s="113" t="s">
        <v>457</v>
      </c>
      <c r="D147" s="115" t="s">
        <v>191</v>
      </c>
      <c r="E147" s="115" t="s">
        <v>794</v>
      </c>
      <c r="F147" s="113" t="s">
        <v>767</v>
      </c>
      <c r="G147" s="113" t="s">
        <v>11</v>
      </c>
      <c r="H147" s="113" t="s">
        <v>833</v>
      </c>
      <c r="I147" s="152">
        <v>43101</v>
      </c>
      <c r="J147" s="139">
        <v>0.99</v>
      </c>
      <c r="K147" s="138">
        <v>0</v>
      </c>
      <c r="L147" s="157">
        <f t="shared" si="2"/>
        <v>42669.99</v>
      </c>
    </row>
    <row r="148" spans="2:12" ht="15.75" x14ac:dyDescent="0.25">
      <c r="B148" s="114" t="s">
        <v>458</v>
      </c>
      <c r="C148" s="113" t="s">
        <v>459</v>
      </c>
      <c r="D148" s="115" t="s">
        <v>191</v>
      </c>
      <c r="E148" s="115" t="s">
        <v>794</v>
      </c>
      <c r="F148" s="113" t="s">
        <v>749</v>
      </c>
      <c r="G148" s="113" t="s">
        <v>37</v>
      </c>
      <c r="H148" s="113" t="s">
        <v>826</v>
      </c>
      <c r="I148" s="152">
        <v>32730.6</v>
      </c>
      <c r="J148" s="139">
        <v>0.98</v>
      </c>
      <c r="K148" s="138">
        <v>1875.8</v>
      </c>
      <c r="L148" s="157">
        <f t="shared" si="2"/>
        <v>33951.788</v>
      </c>
    </row>
    <row r="149" spans="2:12" ht="15.75" x14ac:dyDescent="0.25">
      <c r="B149" s="114" t="s">
        <v>460</v>
      </c>
      <c r="C149" s="113" t="s">
        <v>461</v>
      </c>
      <c r="D149" s="115" t="s">
        <v>191</v>
      </c>
      <c r="E149" s="115" t="s">
        <v>794</v>
      </c>
      <c r="F149" s="113" t="s">
        <v>763</v>
      </c>
      <c r="G149" s="113" t="s">
        <v>7</v>
      </c>
      <c r="H149" s="113" t="s">
        <v>832</v>
      </c>
      <c r="I149" s="152">
        <v>22190.5</v>
      </c>
      <c r="J149" s="139">
        <v>0.98829999999999996</v>
      </c>
      <c r="K149" s="138">
        <v>8.1999999999999993</v>
      </c>
      <c r="L149" s="157">
        <f t="shared" si="2"/>
        <v>21939.07115</v>
      </c>
    </row>
    <row r="150" spans="2:12" ht="15.75" x14ac:dyDescent="0.25">
      <c r="B150" s="114" t="s">
        <v>462</v>
      </c>
      <c r="C150" s="113" t="s">
        <v>463</v>
      </c>
      <c r="D150" s="115" t="s">
        <v>191</v>
      </c>
      <c r="E150" s="115" t="s">
        <v>794</v>
      </c>
      <c r="F150" s="113" t="s">
        <v>763</v>
      </c>
      <c r="G150" s="113" t="s">
        <v>7</v>
      </c>
      <c r="H150" s="113" t="s">
        <v>832</v>
      </c>
      <c r="I150" s="152">
        <v>43219.5</v>
      </c>
      <c r="J150" s="139">
        <v>0.98029999999999995</v>
      </c>
      <c r="K150" s="138">
        <v>0</v>
      </c>
      <c r="L150" s="157">
        <f t="shared" si="2"/>
        <v>42368.075850000001</v>
      </c>
    </row>
    <row r="151" spans="2:12" ht="15.75" x14ac:dyDescent="0.25">
      <c r="B151" s="114" t="s">
        <v>464</v>
      </c>
      <c r="C151" s="113" t="s">
        <v>465</v>
      </c>
      <c r="D151" s="115" t="s">
        <v>191</v>
      </c>
      <c r="E151" s="115" t="s">
        <v>794</v>
      </c>
      <c r="F151" s="113" t="s">
        <v>771</v>
      </c>
      <c r="G151" s="113" t="s">
        <v>33</v>
      </c>
      <c r="H151" s="113" t="s">
        <v>821</v>
      </c>
      <c r="I151" s="152">
        <v>42658.78</v>
      </c>
      <c r="J151" s="139">
        <v>0.97799999999999998</v>
      </c>
      <c r="K151" s="138">
        <v>0</v>
      </c>
      <c r="L151" s="157">
        <f t="shared" si="2"/>
        <v>41720.286840000001</v>
      </c>
    </row>
    <row r="152" spans="2:12" ht="15.75" x14ac:dyDescent="0.25">
      <c r="B152" s="114" t="s">
        <v>466</v>
      </c>
      <c r="C152" s="113" t="s">
        <v>467</v>
      </c>
      <c r="D152" s="115" t="s">
        <v>191</v>
      </c>
      <c r="E152" s="115" t="s">
        <v>794</v>
      </c>
      <c r="F152" s="113" t="s">
        <v>763</v>
      </c>
      <c r="G152" s="113" t="s">
        <v>7</v>
      </c>
      <c r="H152" s="113" t="s">
        <v>832</v>
      </c>
      <c r="I152" s="152">
        <v>30656.1</v>
      </c>
      <c r="J152" s="139">
        <v>0.9869</v>
      </c>
      <c r="K152" s="138">
        <v>0</v>
      </c>
      <c r="L152" s="157">
        <f t="shared" si="2"/>
        <v>30254.505089999999</v>
      </c>
    </row>
    <row r="153" spans="2:12" ht="15.75" x14ac:dyDescent="0.25">
      <c r="B153" s="114" t="s">
        <v>468</v>
      </c>
      <c r="C153" s="113" t="s">
        <v>469</v>
      </c>
      <c r="D153" s="115" t="s">
        <v>191</v>
      </c>
      <c r="E153" s="115" t="s">
        <v>794</v>
      </c>
      <c r="F153" s="113" t="s">
        <v>753</v>
      </c>
      <c r="G153" s="113" t="s">
        <v>864</v>
      </c>
      <c r="H153" s="113" t="s">
        <v>829</v>
      </c>
      <c r="I153" s="152">
        <v>51938.1</v>
      </c>
      <c r="J153" s="139">
        <v>0.99299999999999999</v>
      </c>
      <c r="K153" s="138">
        <v>14.5</v>
      </c>
      <c r="L153" s="157">
        <f t="shared" si="2"/>
        <v>51589.033299999996</v>
      </c>
    </row>
    <row r="154" spans="2:12" ht="15.75" x14ac:dyDescent="0.25">
      <c r="B154" s="114" t="s">
        <v>470</v>
      </c>
      <c r="C154" s="113" t="s">
        <v>471</v>
      </c>
      <c r="D154" s="115" t="s">
        <v>191</v>
      </c>
      <c r="E154" s="115" t="s">
        <v>794</v>
      </c>
      <c r="F154" s="113" t="s">
        <v>753</v>
      </c>
      <c r="G154" s="113" t="s">
        <v>864</v>
      </c>
      <c r="H154" s="113" t="s">
        <v>829</v>
      </c>
      <c r="I154" s="152">
        <v>41565.4</v>
      </c>
      <c r="J154" s="139">
        <v>0.95250000000000001</v>
      </c>
      <c r="K154" s="138">
        <v>381.3</v>
      </c>
      <c r="L154" s="157">
        <f t="shared" si="2"/>
        <v>39972.343500000003</v>
      </c>
    </row>
    <row r="155" spans="2:12" ht="15.75" x14ac:dyDescent="0.25">
      <c r="B155" s="114" t="s">
        <v>472</v>
      </c>
      <c r="C155" s="113" t="s">
        <v>473</v>
      </c>
      <c r="D155" s="115" t="s">
        <v>191</v>
      </c>
      <c r="E155" s="115" t="s">
        <v>794</v>
      </c>
      <c r="F155" s="113" t="s">
        <v>730</v>
      </c>
      <c r="G155" s="113" t="s">
        <v>41</v>
      </c>
      <c r="H155" s="113" t="s">
        <v>816</v>
      </c>
      <c r="I155" s="152">
        <v>34013.300000000003</v>
      </c>
      <c r="J155" s="139">
        <v>0.98250000000000004</v>
      </c>
      <c r="K155" s="138">
        <v>101.4</v>
      </c>
      <c r="L155" s="157">
        <f t="shared" si="2"/>
        <v>33519.467250000009</v>
      </c>
    </row>
    <row r="156" spans="2:12" ht="15.75" x14ac:dyDescent="0.25">
      <c r="B156" s="114" t="s">
        <v>474</v>
      </c>
      <c r="C156" s="113" t="s">
        <v>475</v>
      </c>
      <c r="D156" s="115" t="s">
        <v>191</v>
      </c>
      <c r="E156" s="115" t="s">
        <v>794</v>
      </c>
      <c r="F156" s="113" t="s">
        <v>733</v>
      </c>
      <c r="G156" s="113" t="s">
        <v>846</v>
      </c>
      <c r="H156" s="113" t="s">
        <v>817</v>
      </c>
      <c r="I156" s="152">
        <v>62549.5</v>
      </c>
      <c r="J156" s="139">
        <v>0.99399999999999999</v>
      </c>
      <c r="K156" s="138">
        <v>188.7</v>
      </c>
      <c r="L156" s="157">
        <f t="shared" si="2"/>
        <v>62362.902999999998</v>
      </c>
    </row>
    <row r="157" spans="2:12" ht="15.75" x14ac:dyDescent="0.25">
      <c r="B157" s="114" t="s">
        <v>476</v>
      </c>
      <c r="C157" s="113" t="s">
        <v>477</v>
      </c>
      <c r="D157" s="115" t="s">
        <v>191</v>
      </c>
      <c r="E157" s="115" t="s">
        <v>794</v>
      </c>
      <c r="F157" s="113" t="s">
        <v>737</v>
      </c>
      <c r="G157" s="113" t="s">
        <v>854</v>
      </c>
      <c r="H157" s="113" t="s">
        <v>820</v>
      </c>
      <c r="I157" s="152">
        <v>33593</v>
      </c>
      <c r="J157" s="139">
        <v>0.99</v>
      </c>
      <c r="K157" s="138">
        <v>0</v>
      </c>
      <c r="L157" s="157">
        <f t="shared" si="2"/>
        <v>33257.07</v>
      </c>
    </row>
    <row r="158" spans="2:12" ht="15.75" x14ac:dyDescent="0.25">
      <c r="B158" s="114" t="s">
        <v>478</v>
      </c>
      <c r="C158" s="113" t="s">
        <v>479</v>
      </c>
      <c r="D158" s="115" t="s">
        <v>191</v>
      </c>
      <c r="E158" s="115" t="s">
        <v>794</v>
      </c>
      <c r="F158" s="113" t="s">
        <v>739</v>
      </c>
      <c r="G158" s="113" t="s">
        <v>35</v>
      </c>
      <c r="H158" s="113" t="s">
        <v>821</v>
      </c>
      <c r="I158" s="152">
        <v>40109.800000000003</v>
      </c>
      <c r="J158" s="139">
        <v>0.98</v>
      </c>
      <c r="K158" s="138">
        <v>71.3</v>
      </c>
      <c r="L158" s="157">
        <f t="shared" si="2"/>
        <v>39378.904000000002</v>
      </c>
    </row>
    <row r="159" spans="2:12" ht="15.75" x14ac:dyDescent="0.25">
      <c r="B159" s="114" t="s">
        <v>480</v>
      </c>
      <c r="C159" s="113" t="s">
        <v>481</v>
      </c>
      <c r="D159" s="115" t="s">
        <v>191</v>
      </c>
      <c r="E159" s="115" t="s">
        <v>794</v>
      </c>
      <c r="F159" s="113" t="s">
        <v>759</v>
      </c>
      <c r="G159" s="113" t="s">
        <v>3</v>
      </c>
      <c r="H159" s="113"/>
      <c r="I159" s="152">
        <v>29307</v>
      </c>
      <c r="J159" s="139">
        <v>0.98519999999999996</v>
      </c>
      <c r="K159" s="138">
        <v>0</v>
      </c>
      <c r="L159" s="157">
        <f t="shared" si="2"/>
        <v>28873.256399999998</v>
      </c>
    </row>
    <row r="160" spans="2:12" ht="15.75" x14ac:dyDescent="0.25">
      <c r="B160" s="114" t="s">
        <v>482</v>
      </c>
      <c r="C160" s="113" t="s">
        <v>483</v>
      </c>
      <c r="D160" s="115" t="s">
        <v>191</v>
      </c>
      <c r="E160" s="115" t="s">
        <v>794</v>
      </c>
      <c r="F160" s="113" t="s">
        <v>759</v>
      </c>
      <c r="G160" s="113" t="s">
        <v>3</v>
      </c>
      <c r="H160" s="113"/>
      <c r="I160" s="152">
        <v>48103.199999999997</v>
      </c>
      <c r="J160" s="139">
        <v>1</v>
      </c>
      <c r="K160" s="138">
        <v>57</v>
      </c>
      <c r="L160" s="157">
        <f t="shared" si="2"/>
        <v>48160.2</v>
      </c>
    </row>
    <row r="161" spans="2:12" ht="15.75" x14ac:dyDescent="0.25">
      <c r="B161" s="114" t="s">
        <v>484</v>
      </c>
      <c r="C161" s="113" t="s">
        <v>485</v>
      </c>
      <c r="D161" s="115" t="s">
        <v>191</v>
      </c>
      <c r="E161" s="115" t="s">
        <v>794</v>
      </c>
      <c r="F161" s="113" t="s">
        <v>735</v>
      </c>
      <c r="G161" s="113" t="s">
        <v>852</v>
      </c>
      <c r="H161" s="113"/>
      <c r="I161" s="152">
        <v>47731.4</v>
      </c>
      <c r="J161" s="139">
        <v>0.98750000000000004</v>
      </c>
      <c r="K161" s="138">
        <v>0</v>
      </c>
      <c r="L161" s="157">
        <f t="shared" si="2"/>
        <v>47134.757500000007</v>
      </c>
    </row>
    <row r="162" spans="2:12" ht="15.75" x14ac:dyDescent="0.25">
      <c r="B162" s="114" t="s">
        <v>486</v>
      </c>
      <c r="C162" s="113" t="s">
        <v>487</v>
      </c>
      <c r="D162" s="115" t="s">
        <v>191</v>
      </c>
      <c r="E162" s="115" t="s">
        <v>794</v>
      </c>
      <c r="F162" s="113" t="s">
        <v>761</v>
      </c>
      <c r="G162" s="113" t="s">
        <v>5</v>
      </c>
      <c r="H162" s="113"/>
      <c r="I162" s="152">
        <v>48482.2</v>
      </c>
      <c r="J162" s="139">
        <v>0.98499999999999999</v>
      </c>
      <c r="K162" s="138">
        <v>0</v>
      </c>
      <c r="L162" s="157">
        <f t="shared" si="2"/>
        <v>47754.966999999997</v>
      </c>
    </row>
    <row r="163" spans="2:12" ht="15.75" x14ac:dyDescent="0.25">
      <c r="B163" s="114" t="s">
        <v>488</v>
      </c>
      <c r="C163" s="113" t="s">
        <v>489</v>
      </c>
      <c r="D163" s="115" t="s">
        <v>191</v>
      </c>
      <c r="E163" s="115" t="s">
        <v>794</v>
      </c>
      <c r="F163" s="113" t="s">
        <v>765</v>
      </c>
      <c r="G163" s="113" t="s">
        <v>9</v>
      </c>
      <c r="H163" s="113"/>
      <c r="I163" s="152">
        <v>35201.699999999997</v>
      </c>
      <c r="J163" s="139">
        <v>0.98</v>
      </c>
      <c r="K163" s="138">
        <v>0</v>
      </c>
      <c r="L163" s="157">
        <f t="shared" si="2"/>
        <v>34497.665999999997</v>
      </c>
    </row>
    <row r="164" spans="2:12" ht="15.75" x14ac:dyDescent="0.25">
      <c r="B164" s="114" t="s">
        <v>490</v>
      </c>
      <c r="C164" s="113" t="s">
        <v>491</v>
      </c>
      <c r="D164" s="115" t="s">
        <v>191</v>
      </c>
      <c r="E164" s="115" t="s">
        <v>794</v>
      </c>
      <c r="F164" s="113" t="s">
        <v>769</v>
      </c>
      <c r="G164" s="113" t="s">
        <v>41</v>
      </c>
      <c r="H164" s="113"/>
      <c r="I164" s="152">
        <v>57461.599999999999</v>
      </c>
      <c r="J164" s="139">
        <v>0.98</v>
      </c>
      <c r="K164" s="138">
        <v>596.1</v>
      </c>
      <c r="L164" s="157">
        <f t="shared" si="2"/>
        <v>56908.467999999993</v>
      </c>
    </row>
    <row r="165" spans="2:12" ht="15.75" x14ac:dyDescent="0.25">
      <c r="B165" s="114" t="s">
        <v>492</v>
      </c>
      <c r="C165" s="113" t="s">
        <v>493</v>
      </c>
      <c r="D165" s="115" t="s">
        <v>191</v>
      </c>
      <c r="E165" s="115" t="s">
        <v>794</v>
      </c>
      <c r="F165" s="113" t="s">
        <v>755</v>
      </c>
      <c r="G165" s="113" t="s">
        <v>866</v>
      </c>
      <c r="H165" s="113" t="s">
        <v>830</v>
      </c>
      <c r="I165" s="152">
        <v>37751.9</v>
      </c>
      <c r="J165" s="139">
        <v>0.98</v>
      </c>
      <c r="K165" s="138">
        <v>0</v>
      </c>
      <c r="L165" s="157">
        <f t="shared" si="2"/>
        <v>36996.862000000001</v>
      </c>
    </row>
    <row r="166" spans="2:12" ht="15.75" x14ac:dyDescent="0.25">
      <c r="B166" s="114" t="s">
        <v>494</v>
      </c>
      <c r="C166" s="113" t="s">
        <v>495</v>
      </c>
      <c r="D166" s="115" t="s">
        <v>191</v>
      </c>
      <c r="E166" s="115" t="s">
        <v>794</v>
      </c>
      <c r="F166" s="113" t="s">
        <v>771</v>
      </c>
      <c r="G166" s="113" t="s">
        <v>33</v>
      </c>
      <c r="H166" s="113" t="s">
        <v>821</v>
      </c>
      <c r="I166" s="152">
        <v>62311.74</v>
      </c>
      <c r="J166" s="139">
        <v>0.98399999999999999</v>
      </c>
      <c r="K166" s="138">
        <v>405</v>
      </c>
      <c r="L166" s="157">
        <f t="shared" si="2"/>
        <v>61719.752159999996</v>
      </c>
    </row>
    <row r="167" spans="2:12" ht="15.75" x14ac:dyDescent="0.25">
      <c r="B167" s="114" t="s">
        <v>496</v>
      </c>
      <c r="C167" s="113" t="s">
        <v>497</v>
      </c>
      <c r="D167" s="115" t="s">
        <v>191</v>
      </c>
      <c r="E167" s="115" t="s">
        <v>794</v>
      </c>
      <c r="F167" s="113" t="s">
        <v>773</v>
      </c>
      <c r="G167" s="113" t="s">
        <v>13</v>
      </c>
      <c r="H167" s="113" t="s">
        <v>835</v>
      </c>
      <c r="I167" s="152">
        <v>41302</v>
      </c>
      <c r="J167" s="139">
        <v>0.98</v>
      </c>
      <c r="K167" s="138">
        <v>0</v>
      </c>
      <c r="L167" s="157">
        <f t="shared" si="2"/>
        <v>40475.96</v>
      </c>
    </row>
    <row r="168" spans="2:12" ht="15.75" x14ac:dyDescent="0.25">
      <c r="B168" s="114" t="s">
        <v>498</v>
      </c>
      <c r="C168" s="113" t="s">
        <v>499</v>
      </c>
      <c r="D168" s="115" t="s">
        <v>191</v>
      </c>
      <c r="E168" s="115" t="s">
        <v>794</v>
      </c>
      <c r="F168" s="113" t="s">
        <v>777</v>
      </c>
      <c r="G168" s="113" t="s">
        <v>49</v>
      </c>
      <c r="H168" s="113"/>
      <c r="I168" s="152">
        <v>40667.300000000003</v>
      </c>
      <c r="J168" s="139">
        <v>1</v>
      </c>
      <c r="K168" s="138">
        <v>0</v>
      </c>
      <c r="L168" s="157">
        <f t="shared" si="2"/>
        <v>40667.300000000003</v>
      </c>
    </row>
    <row r="169" spans="2:12" ht="15.75" x14ac:dyDescent="0.25">
      <c r="B169" s="114" t="s">
        <v>500</v>
      </c>
      <c r="C169" s="113" t="s">
        <v>501</v>
      </c>
      <c r="D169" s="115" t="s">
        <v>191</v>
      </c>
      <c r="E169" s="115" t="s">
        <v>794</v>
      </c>
      <c r="F169" s="113" t="s">
        <v>751</v>
      </c>
      <c r="G169" s="113" t="s">
        <v>47</v>
      </c>
      <c r="H169" s="113"/>
      <c r="I169" s="152">
        <v>64381.9</v>
      </c>
      <c r="J169" s="139">
        <v>0.98699999999999999</v>
      </c>
      <c r="K169" s="138">
        <v>0</v>
      </c>
      <c r="L169" s="157">
        <f t="shared" si="2"/>
        <v>63544.935299999997</v>
      </c>
    </row>
    <row r="170" spans="2:12" ht="15.75" x14ac:dyDescent="0.25">
      <c r="B170" s="114" t="s">
        <v>502</v>
      </c>
      <c r="C170" s="113" t="s">
        <v>503</v>
      </c>
      <c r="D170" s="115" t="s">
        <v>191</v>
      </c>
      <c r="E170" s="115" t="s">
        <v>794</v>
      </c>
      <c r="F170" s="113" t="s">
        <v>775</v>
      </c>
      <c r="G170" s="113" t="s">
        <v>15</v>
      </c>
      <c r="H170" s="113"/>
      <c r="I170" s="152">
        <v>38108.839999999997</v>
      </c>
      <c r="J170" s="139">
        <v>0.98</v>
      </c>
      <c r="K170" s="138">
        <v>322.85000000000002</v>
      </c>
      <c r="L170" s="157">
        <f t="shared" si="2"/>
        <v>37669.513199999994</v>
      </c>
    </row>
    <row r="171" spans="2:12" ht="15.75" x14ac:dyDescent="0.25">
      <c r="B171" s="114" t="s">
        <v>504</v>
      </c>
      <c r="C171" s="113" t="s">
        <v>505</v>
      </c>
      <c r="D171" s="115" t="s">
        <v>191</v>
      </c>
      <c r="E171" s="115" t="s">
        <v>794</v>
      </c>
      <c r="F171" s="113" t="s">
        <v>773</v>
      </c>
      <c r="G171" s="113" t="s">
        <v>13</v>
      </c>
      <c r="H171" s="113" t="s">
        <v>835</v>
      </c>
      <c r="I171" s="152">
        <v>46992.9</v>
      </c>
      <c r="J171" s="139">
        <v>0.98499999999999999</v>
      </c>
      <c r="K171" s="138">
        <v>196.2</v>
      </c>
      <c r="L171" s="157">
        <f t="shared" si="2"/>
        <v>46484.2065</v>
      </c>
    </row>
    <row r="172" spans="2:12" ht="15.75" x14ac:dyDescent="0.25">
      <c r="B172" s="114" t="s">
        <v>506</v>
      </c>
      <c r="C172" s="113" t="s">
        <v>507</v>
      </c>
      <c r="D172" s="115" t="s">
        <v>191</v>
      </c>
      <c r="E172" s="115" t="s">
        <v>794</v>
      </c>
      <c r="F172" s="113" t="s">
        <v>773</v>
      </c>
      <c r="G172" s="113" t="s">
        <v>13</v>
      </c>
      <c r="H172" s="113" t="s">
        <v>835</v>
      </c>
      <c r="I172" s="152">
        <v>36499.9</v>
      </c>
      <c r="J172" s="139">
        <v>0.98699999999999999</v>
      </c>
      <c r="K172" s="138">
        <v>0</v>
      </c>
      <c r="L172" s="157">
        <f t="shared" si="2"/>
        <v>36025.401299999998</v>
      </c>
    </row>
    <row r="173" spans="2:12" ht="15.75" x14ac:dyDescent="0.25">
      <c r="B173" s="114" t="s">
        <v>508</v>
      </c>
      <c r="C173" s="113" t="s">
        <v>509</v>
      </c>
      <c r="D173" s="115" t="s">
        <v>191</v>
      </c>
      <c r="E173" s="115" t="s">
        <v>794</v>
      </c>
      <c r="F173" s="113" t="s">
        <v>751</v>
      </c>
      <c r="G173" s="113" t="s">
        <v>47</v>
      </c>
      <c r="H173" s="113"/>
      <c r="I173" s="152">
        <v>30147.1</v>
      </c>
      <c r="J173" s="139">
        <v>0.97719999999999996</v>
      </c>
      <c r="K173" s="138">
        <v>0</v>
      </c>
      <c r="L173" s="157">
        <f t="shared" si="2"/>
        <v>29459.746119999996</v>
      </c>
    </row>
    <row r="174" spans="2:12" ht="15.75" x14ac:dyDescent="0.25">
      <c r="B174" s="114" t="s">
        <v>510</v>
      </c>
      <c r="C174" s="113" t="s">
        <v>511</v>
      </c>
      <c r="D174" s="115" t="s">
        <v>191</v>
      </c>
      <c r="E174" s="115" t="s">
        <v>794</v>
      </c>
      <c r="F174" s="113" t="s">
        <v>779</v>
      </c>
      <c r="G174" s="113" t="s">
        <v>17</v>
      </c>
      <c r="H174" s="113"/>
      <c r="I174" s="152">
        <v>54207</v>
      </c>
      <c r="J174" s="139">
        <v>0.996</v>
      </c>
      <c r="K174" s="138">
        <v>76</v>
      </c>
      <c r="L174" s="157">
        <f t="shared" si="2"/>
        <v>54066.171999999999</v>
      </c>
    </row>
    <row r="175" spans="2:12" ht="15.75" x14ac:dyDescent="0.25">
      <c r="B175" s="114" t="s">
        <v>512</v>
      </c>
      <c r="C175" s="113" t="s">
        <v>513</v>
      </c>
      <c r="D175" s="115" t="s">
        <v>191</v>
      </c>
      <c r="E175" s="115" t="s">
        <v>794</v>
      </c>
      <c r="F175" s="113" t="s">
        <v>747</v>
      </c>
      <c r="G175" s="113" t="s">
        <v>860</v>
      </c>
      <c r="H175" s="113"/>
      <c r="I175" s="152">
        <v>44968.6</v>
      </c>
      <c r="J175" s="139">
        <v>0.98499999999999999</v>
      </c>
      <c r="K175" s="138">
        <v>0</v>
      </c>
      <c r="L175" s="157">
        <f t="shared" si="2"/>
        <v>44294.070999999996</v>
      </c>
    </row>
    <row r="176" spans="2:12" ht="15.75" x14ac:dyDescent="0.25">
      <c r="B176" s="114" t="s">
        <v>514</v>
      </c>
      <c r="C176" s="113" t="s">
        <v>515</v>
      </c>
      <c r="D176" s="115" t="s">
        <v>191</v>
      </c>
      <c r="E176" s="115" t="s">
        <v>794</v>
      </c>
      <c r="F176" s="113" t="s">
        <v>775</v>
      </c>
      <c r="G176" s="113" t="s">
        <v>15</v>
      </c>
      <c r="H176" s="113"/>
      <c r="I176" s="152">
        <v>51384.480000000003</v>
      </c>
      <c r="J176" s="139">
        <v>0.97750000000000004</v>
      </c>
      <c r="K176" s="138">
        <v>197</v>
      </c>
      <c r="L176" s="157">
        <f t="shared" si="2"/>
        <v>50425.329200000007</v>
      </c>
    </row>
    <row r="177" spans="2:12" ht="15.75" x14ac:dyDescent="0.25">
      <c r="B177" s="114" t="s">
        <v>516</v>
      </c>
      <c r="C177" s="113" t="s">
        <v>517</v>
      </c>
      <c r="D177" s="115" t="s">
        <v>191</v>
      </c>
      <c r="E177" s="115" t="s">
        <v>794</v>
      </c>
      <c r="F177" s="113" t="s">
        <v>777</v>
      </c>
      <c r="G177" s="113" t="s">
        <v>49</v>
      </c>
      <c r="H177" s="113"/>
      <c r="I177" s="152">
        <v>38403.4</v>
      </c>
      <c r="J177" s="139">
        <v>0.98499999999999999</v>
      </c>
      <c r="K177" s="138">
        <v>484.52</v>
      </c>
      <c r="L177" s="157">
        <f t="shared" si="2"/>
        <v>38311.868999999999</v>
      </c>
    </row>
    <row r="178" spans="2:12" ht="15.75" x14ac:dyDescent="0.25">
      <c r="B178" s="114" t="s">
        <v>518</v>
      </c>
      <c r="C178" s="113" t="s">
        <v>519</v>
      </c>
      <c r="D178" s="115" t="s">
        <v>191</v>
      </c>
      <c r="E178" s="115" t="s">
        <v>794</v>
      </c>
      <c r="F178" s="113" t="s">
        <v>753</v>
      </c>
      <c r="G178" s="113" t="s">
        <v>864</v>
      </c>
      <c r="H178" s="113" t="s">
        <v>829</v>
      </c>
      <c r="I178" s="152">
        <v>49763.9</v>
      </c>
      <c r="J178" s="139">
        <v>0.98950000000000005</v>
      </c>
      <c r="K178" s="138">
        <v>0</v>
      </c>
      <c r="L178" s="157">
        <f t="shared" si="2"/>
        <v>49241.379050000003</v>
      </c>
    </row>
    <row r="179" spans="2:12" ht="15.75" x14ac:dyDescent="0.25">
      <c r="B179" s="114" t="s">
        <v>520</v>
      </c>
      <c r="C179" s="113" t="s">
        <v>521</v>
      </c>
      <c r="D179" s="115" t="s">
        <v>191</v>
      </c>
      <c r="E179" s="115" t="s">
        <v>794</v>
      </c>
      <c r="F179" s="113" t="s">
        <v>773</v>
      </c>
      <c r="G179" s="113" t="s">
        <v>13</v>
      </c>
      <c r="H179" s="113" t="s">
        <v>835</v>
      </c>
      <c r="I179" s="152">
        <v>24015.1</v>
      </c>
      <c r="J179" s="139">
        <v>0.97899999999999998</v>
      </c>
      <c r="K179" s="138">
        <v>0</v>
      </c>
      <c r="L179" s="157">
        <f t="shared" si="2"/>
        <v>23510.782899999998</v>
      </c>
    </row>
    <row r="180" spans="2:12" ht="15.75" x14ac:dyDescent="0.25">
      <c r="B180" s="114" t="s">
        <v>522</v>
      </c>
      <c r="C180" s="113" t="s">
        <v>523</v>
      </c>
      <c r="D180" s="115" t="s">
        <v>191</v>
      </c>
      <c r="E180" s="115" t="s">
        <v>794</v>
      </c>
      <c r="F180" s="113" t="s">
        <v>777</v>
      </c>
      <c r="G180" s="113" t="s">
        <v>49</v>
      </c>
      <c r="H180" s="113"/>
      <c r="I180" s="152">
        <v>39341.9</v>
      </c>
      <c r="J180" s="139">
        <v>0.99299999999999999</v>
      </c>
      <c r="K180" s="138">
        <v>0</v>
      </c>
      <c r="L180" s="157">
        <f t="shared" si="2"/>
        <v>39066.506699999998</v>
      </c>
    </row>
    <row r="181" spans="2:12" ht="15.75" x14ac:dyDescent="0.25">
      <c r="B181" s="114" t="s">
        <v>524</v>
      </c>
      <c r="C181" s="113" t="s">
        <v>525</v>
      </c>
      <c r="D181" s="115" t="s">
        <v>191</v>
      </c>
      <c r="E181" s="115" t="s">
        <v>794</v>
      </c>
      <c r="F181" s="113" t="s">
        <v>771</v>
      </c>
      <c r="G181" s="113" t="s">
        <v>33</v>
      </c>
      <c r="H181" s="113" t="s">
        <v>821</v>
      </c>
      <c r="I181" s="152">
        <v>44907.25</v>
      </c>
      <c r="J181" s="139">
        <v>0.98</v>
      </c>
      <c r="K181" s="138">
        <v>101.7</v>
      </c>
      <c r="L181" s="157">
        <f t="shared" si="2"/>
        <v>44110.804999999993</v>
      </c>
    </row>
    <row r="182" spans="2:12" ht="15.75" x14ac:dyDescent="0.25">
      <c r="B182" s="114" t="s">
        <v>526</v>
      </c>
      <c r="C182" s="113" t="s">
        <v>527</v>
      </c>
      <c r="D182" s="115" t="s">
        <v>191</v>
      </c>
      <c r="E182" s="115" t="s">
        <v>794</v>
      </c>
      <c r="F182" s="113" t="s">
        <v>739</v>
      </c>
      <c r="G182" s="113" t="s">
        <v>35</v>
      </c>
      <c r="H182" s="113" t="s">
        <v>821</v>
      </c>
      <c r="I182" s="152">
        <v>51368.6</v>
      </c>
      <c r="J182" s="139">
        <v>0.98699999999999999</v>
      </c>
      <c r="K182" s="138">
        <v>1.6</v>
      </c>
      <c r="L182" s="157">
        <f t="shared" si="2"/>
        <v>50702.408199999998</v>
      </c>
    </row>
    <row r="183" spans="2:12" ht="15.75" x14ac:dyDescent="0.25">
      <c r="B183" s="114" t="s">
        <v>528</v>
      </c>
      <c r="C183" s="113" t="s">
        <v>529</v>
      </c>
      <c r="D183" s="115" t="s">
        <v>191</v>
      </c>
      <c r="E183" s="115" t="s">
        <v>794</v>
      </c>
      <c r="F183" s="113" t="s">
        <v>745</v>
      </c>
      <c r="G183" s="113" t="s">
        <v>45</v>
      </c>
      <c r="H183" s="113" t="s">
        <v>825</v>
      </c>
      <c r="I183" s="152">
        <v>53983</v>
      </c>
      <c r="J183" s="139">
        <v>0.96299999999999997</v>
      </c>
      <c r="K183" s="138">
        <v>0</v>
      </c>
      <c r="L183" s="157">
        <f t="shared" si="2"/>
        <v>51985.629000000001</v>
      </c>
    </row>
    <row r="184" spans="2:12" ht="15.75" x14ac:dyDescent="0.25">
      <c r="B184" s="114" t="s">
        <v>530</v>
      </c>
      <c r="C184" s="113" t="s">
        <v>531</v>
      </c>
      <c r="D184" s="115" t="s">
        <v>191</v>
      </c>
      <c r="E184" s="115" t="s">
        <v>794</v>
      </c>
      <c r="F184" s="113" t="s">
        <v>749</v>
      </c>
      <c r="G184" s="113" t="s">
        <v>37</v>
      </c>
      <c r="H184" s="113" t="s">
        <v>826</v>
      </c>
      <c r="I184" s="152">
        <v>47965.4</v>
      </c>
      <c r="J184" s="139">
        <v>0.98499999999999999</v>
      </c>
      <c r="K184" s="138">
        <v>696.4</v>
      </c>
      <c r="L184" s="157">
        <f t="shared" si="2"/>
        <v>47942.319000000003</v>
      </c>
    </row>
    <row r="185" spans="2:12" ht="15.75" x14ac:dyDescent="0.25">
      <c r="B185" s="114" t="s">
        <v>532</v>
      </c>
      <c r="C185" s="113" t="s">
        <v>533</v>
      </c>
      <c r="D185" s="115" t="s">
        <v>191</v>
      </c>
      <c r="E185" s="115" t="s">
        <v>794</v>
      </c>
      <c r="F185" s="113" t="s">
        <v>747</v>
      </c>
      <c r="G185" s="113" t="s">
        <v>860</v>
      </c>
      <c r="H185" s="113"/>
      <c r="I185" s="152">
        <v>33151.300000000003</v>
      </c>
      <c r="J185" s="139">
        <v>0.98499999999999999</v>
      </c>
      <c r="K185" s="138">
        <v>433.2</v>
      </c>
      <c r="L185" s="157">
        <f t="shared" si="2"/>
        <v>33087.230499999998</v>
      </c>
    </row>
    <row r="186" spans="2:12" ht="15.75" x14ac:dyDescent="0.25">
      <c r="B186" s="114" t="s">
        <v>534</v>
      </c>
      <c r="C186" s="113" t="s">
        <v>535</v>
      </c>
      <c r="D186" s="115" t="s">
        <v>191</v>
      </c>
      <c r="E186" s="115" t="s">
        <v>794</v>
      </c>
      <c r="F186" s="113" t="s">
        <v>753</v>
      </c>
      <c r="G186" s="113" t="s">
        <v>864</v>
      </c>
      <c r="H186" s="113" t="s">
        <v>829</v>
      </c>
      <c r="I186" s="152">
        <v>50533.78</v>
      </c>
      <c r="J186" s="139">
        <v>0.97</v>
      </c>
      <c r="K186" s="138">
        <v>24.3</v>
      </c>
      <c r="L186" s="157">
        <f t="shared" si="2"/>
        <v>49042.066599999998</v>
      </c>
    </row>
    <row r="187" spans="2:12" ht="15.75" x14ac:dyDescent="0.25">
      <c r="B187" s="114" t="s">
        <v>536</v>
      </c>
      <c r="C187" s="113" t="s">
        <v>537</v>
      </c>
      <c r="D187" s="115" t="s">
        <v>191</v>
      </c>
      <c r="E187" s="115" t="s">
        <v>794</v>
      </c>
      <c r="F187" s="113" t="s">
        <v>751</v>
      </c>
      <c r="G187" s="113" t="s">
        <v>47</v>
      </c>
      <c r="H187" s="113"/>
      <c r="I187" s="152">
        <v>39771.9</v>
      </c>
      <c r="J187" s="139">
        <v>0.99250000000000005</v>
      </c>
      <c r="K187" s="138">
        <v>175.3</v>
      </c>
      <c r="L187" s="157">
        <f t="shared" si="2"/>
        <v>39648.910750000003</v>
      </c>
    </row>
    <row r="188" spans="2:12" ht="15.75" x14ac:dyDescent="0.25">
      <c r="B188" s="114" t="s">
        <v>538</v>
      </c>
      <c r="C188" s="113" t="s">
        <v>539</v>
      </c>
      <c r="D188" s="115" t="s">
        <v>191</v>
      </c>
      <c r="E188" s="115" t="s">
        <v>794</v>
      </c>
      <c r="F188" s="113" t="s">
        <v>753</v>
      </c>
      <c r="G188" s="113" t="s">
        <v>864</v>
      </c>
      <c r="H188" s="113" t="s">
        <v>829</v>
      </c>
      <c r="I188" s="152">
        <v>50103.791100000002</v>
      </c>
      <c r="J188" s="139">
        <v>0.98299999999999998</v>
      </c>
      <c r="K188" s="138">
        <v>0</v>
      </c>
      <c r="L188" s="157">
        <f t="shared" si="2"/>
        <v>49252.026651300002</v>
      </c>
    </row>
    <row r="189" spans="2:12" ht="15.75" x14ac:dyDescent="0.25">
      <c r="B189" s="114" t="s">
        <v>540</v>
      </c>
      <c r="C189" s="113" t="s">
        <v>541</v>
      </c>
      <c r="D189" s="115" t="s">
        <v>191</v>
      </c>
      <c r="E189" s="115" t="s">
        <v>794</v>
      </c>
      <c r="F189" s="113" t="s">
        <v>739</v>
      </c>
      <c r="G189" s="113" t="s">
        <v>35</v>
      </c>
      <c r="H189" s="113" t="s">
        <v>821</v>
      </c>
      <c r="I189" s="152">
        <v>25067.5</v>
      </c>
      <c r="J189" s="139">
        <v>0.98</v>
      </c>
      <c r="K189" s="138">
        <v>0</v>
      </c>
      <c r="L189" s="157">
        <f t="shared" si="2"/>
        <v>24566.149999999998</v>
      </c>
    </row>
    <row r="190" spans="2:12" ht="15.75" x14ac:dyDescent="0.25">
      <c r="B190" s="114" t="s">
        <v>542</v>
      </c>
      <c r="C190" s="113" t="s">
        <v>543</v>
      </c>
      <c r="D190" s="115" t="s">
        <v>191</v>
      </c>
      <c r="E190" s="115" t="s">
        <v>794</v>
      </c>
      <c r="F190" s="113" t="s">
        <v>753</v>
      </c>
      <c r="G190" s="113" t="s">
        <v>864</v>
      </c>
      <c r="H190" s="113" t="s">
        <v>829</v>
      </c>
      <c r="I190" s="152">
        <v>47511.3</v>
      </c>
      <c r="J190" s="139">
        <v>0.98699999999999999</v>
      </c>
      <c r="K190" s="138">
        <v>0</v>
      </c>
      <c r="L190" s="157">
        <f t="shared" si="2"/>
        <v>46893.653100000003</v>
      </c>
    </row>
    <row r="191" spans="2:12" ht="15.75" x14ac:dyDescent="0.25">
      <c r="B191" s="114" t="s">
        <v>544</v>
      </c>
      <c r="C191" s="113" t="s">
        <v>545</v>
      </c>
      <c r="D191" s="115" t="s">
        <v>191</v>
      </c>
      <c r="E191" s="115" t="s">
        <v>794</v>
      </c>
      <c r="F191" s="113" t="s">
        <v>745</v>
      </c>
      <c r="G191" s="113" t="s">
        <v>45</v>
      </c>
      <c r="H191" s="113" t="s">
        <v>825</v>
      </c>
      <c r="I191" s="152">
        <v>35429.1</v>
      </c>
      <c r="J191" s="139">
        <v>0.98399999999999999</v>
      </c>
      <c r="K191" s="138">
        <v>205.3</v>
      </c>
      <c r="L191" s="157">
        <f t="shared" si="2"/>
        <v>35067.534400000004</v>
      </c>
    </row>
    <row r="192" spans="2:12" ht="15.75" x14ac:dyDescent="0.25">
      <c r="B192" s="114" t="s">
        <v>546</v>
      </c>
      <c r="C192" s="113" t="s">
        <v>547</v>
      </c>
      <c r="D192" s="115" t="s">
        <v>191</v>
      </c>
      <c r="E192" s="115" t="s">
        <v>794</v>
      </c>
      <c r="F192" s="113" t="s">
        <v>769</v>
      </c>
      <c r="G192" s="113" t="s">
        <v>41</v>
      </c>
      <c r="H192" s="113"/>
      <c r="I192" s="152">
        <v>49927.1</v>
      </c>
      <c r="J192" s="139">
        <v>0.98</v>
      </c>
      <c r="K192" s="138">
        <v>1137.2</v>
      </c>
      <c r="L192" s="157">
        <f t="shared" si="2"/>
        <v>50065.757999999994</v>
      </c>
    </row>
    <row r="193" spans="2:12" ht="15.75" x14ac:dyDescent="0.25">
      <c r="B193" s="114" t="s">
        <v>548</v>
      </c>
      <c r="C193" s="113" t="s">
        <v>549</v>
      </c>
      <c r="D193" s="115" t="s">
        <v>191</v>
      </c>
      <c r="E193" s="115" t="s">
        <v>794</v>
      </c>
      <c r="F193" s="113" t="s">
        <v>779</v>
      </c>
      <c r="G193" s="113" t="s">
        <v>17</v>
      </c>
      <c r="H193" s="113"/>
      <c r="I193" s="152">
        <v>53662.080000000002</v>
      </c>
      <c r="J193" s="139">
        <v>0.995</v>
      </c>
      <c r="K193" s="138">
        <v>0</v>
      </c>
      <c r="L193" s="157">
        <f t="shared" si="2"/>
        <v>53393.7696</v>
      </c>
    </row>
    <row r="194" spans="2:12" ht="15.75" x14ac:dyDescent="0.25">
      <c r="B194" s="114" t="s">
        <v>550</v>
      </c>
      <c r="C194" s="113" t="s">
        <v>551</v>
      </c>
      <c r="D194" s="115" t="s">
        <v>191</v>
      </c>
      <c r="E194" s="115" t="s">
        <v>794</v>
      </c>
      <c r="F194" s="113" t="s">
        <v>751</v>
      </c>
      <c r="G194" s="113" t="s">
        <v>47</v>
      </c>
      <c r="H194" s="113"/>
      <c r="I194" s="152">
        <v>34232.5</v>
      </c>
      <c r="J194" s="139">
        <v>0.97</v>
      </c>
      <c r="K194" s="138">
        <v>0</v>
      </c>
      <c r="L194" s="157">
        <f t="shared" si="2"/>
        <v>33205.525000000001</v>
      </c>
    </row>
    <row r="195" spans="2:12" ht="15.75" x14ac:dyDescent="0.25">
      <c r="B195" s="114" t="s">
        <v>552</v>
      </c>
      <c r="C195" s="113" t="s">
        <v>553</v>
      </c>
      <c r="D195" s="115" t="s">
        <v>191</v>
      </c>
      <c r="E195" s="115" t="s">
        <v>794</v>
      </c>
      <c r="F195" s="113" t="s">
        <v>775</v>
      </c>
      <c r="G195" s="113" t="s">
        <v>15</v>
      </c>
      <c r="H195" s="113"/>
      <c r="I195" s="152">
        <v>41464.01</v>
      </c>
      <c r="J195" s="139">
        <v>0.97750000000000004</v>
      </c>
      <c r="K195" s="138">
        <v>0</v>
      </c>
      <c r="L195" s="157">
        <f t="shared" si="2"/>
        <v>40531.069775000004</v>
      </c>
    </row>
    <row r="196" spans="2:12" ht="15.75" x14ac:dyDescent="0.25">
      <c r="B196" s="114" t="s">
        <v>554</v>
      </c>
      <c r="C196" s="113" t="s">
        <v>555</v>
      </c>
      <c r="D196" s="115" t="s">
        <v>191</v>
      </c>
      <c r="E196" s="115" t="s">
        <v>794</v>
      </c>
      <c r="F196" s="113" t="s">
        <v>777</v>
      </c>
      <c r="G196" s="113" t="s">
        <v>49</v>
      </c>
      <c r="H196" s="113"/>
      <c r="I196" s="152">
        <v>56846.27</v>
      </c>
      <c r="J196" s="139">
        <v>0.99</v>
      </c>
      <c r="K196" s="138">
        <v>0</v>
      </c>
      <c r="L196" s="157">
        <f t="shared" si="2"/>
        <v>56277.807299999993</v>
      </c>
    </row>
    <row r="197" spans="2:12" ht="15.75" x14ac:dyDescent="0.25">
      <c r="B197" s="114" t="s">
        <v>556</v>
      </c>
      <c r="C197" s="113" t="s">
        <v>557</v>
      </c>
      <c r="D197" s="115" t="s">
        <v>191</v>
      </c>
      <c r="E197" s="115" t="s">
        <v>794</v>
      </c>
      <c r="F197" s="113" t="s">
        <v>743</v>
      </c>
      <c r="G197" s="113" t="s">
        <v>39</v>
      </c>
      <c r="H197" s="113" t="s">
        <v>824</v>
      </c>
      <c r="I197" s="152">
        <v>66674</v>
      </c>
      <c r="J197" s="139">
        <v>0.98499999999999999</v>
      </c>
      <c r="K197" s="138">
        <v>0</v>
      </c>
      <c r="L197" s="157">
        <f t="shared" si="2"/>
        <v>65673.89</v>
      </c>
    </row>
    <row r="198" spans="2:12" ht="15.75" x14ac:dyDescent="0.25">
      <c r="B198" s="114" t="s">
        <v>558</v>
      </c>
      <c r="C198" s="113" t="s">
        <v>559</v>
      </c>
      <c r="D198" s="115" t="s">
        <v>191</v>
      </c>
      <c r="E198" s="115" t="s">
        <v>794</v>
      </c>
      <c r="F198" s="113" t="s">
        <v>765</v>
      </c>
      <c r="G198" s="113" t="s">
        <v>9</v>
      </c>
      <c r="H198" s="113"/>
      <c r="I198" s="152">
        <v>26300</v>
      </c>
      <c r="J198" s="139">
        <v>0.97699999999999998</v>
      </c>
      <c r="K198" s="138">
        <v>0</v>
      </c>
      <c r="L198" s="157">
        <f t="shared" si="2"/>
        <v>25695.1</v>
      </c>
    </row>
    <row r="199" spans="2:12" ht="15.75" x14ac:dyDescent="0.25">
      <c r="B199" s="114" t="s">
        <v>560</v>
      </c>
      <c r="C199" s="113" t="s">
        <v>561</v>
      </c>
      <c r="D199" s="115" t="s">
        <v>191</v>
      </c>
      <c r="E199" s="115" t="s">
        <v>794</v>
      </c>
      <c r="F199" s="113" t="s">
        <v>751</v>
      </c>
      <c r="G199" s="113" t="s">
        <v>47</v>
      </c>
      <c r="H199" s="113"/>
      <c r="I199" s="152">
        <v>43435.3</v>
      </c>
      <c r="J199" s="139">
        <v>0.97499999999999998</v>
      </c>
      <c r="K199" s="138">
        <v>0</v>
      </c>
      <c r="L199" s="157">
        <f t="shared" si="2"/>
        <v>42349.417500000003</v>
      </c>
    </row>
    <row r="200" spans="2:12" ht="15.75" x14ac:dyDescent="0.25">
      <c r="B200" s="114" t="s">
        <v>562</v>
      </c>
      <c r="C200" s="113" t="s">
        <v>563</v>
      </c>
      <c r="D200" s="115" t="s">
        <v>191</v>
      </c>
      <c r="E200" s="115" t="s">
        <v>794</v>
      </c>
      <c r="F200" s="113" t="s">
        <v>739</v>
      </c>
      <c r="G200" s="113" t="s">
        <v>35</v>
      </c>
      <c r="H200" s="113" t="s">
        <v>821</v>
      </c>
      <c r="I200" s="152">
        <v>21193.53</v>
      </c>
      <c r="J200" s="139">
        <v>0.97</v>
      </c>
      <c r="K200" s="138">
        <v>20.6</v>
      </c>
      <c r="L200" s="157">
        <f t="shared" si="2"/>
        <v>20578.324099999998</v>
      </c>
    </row>
    <row r="201" spans="2:12" ht="15.75" x14ac:dyDescent="0.25">
      <c r="B201" s="114" t="s">
        <v>564</v>
      </c>
      <c r="C201" s="113" t="s">
        <v>565</v>
      </c>
      <c r="D201" s="115" t="s">
        <v>191</v>
      </c>
      <c r="E201" s="115" t="s">
        <v>794</v>
      </c>
      <c r="F201" s="113" t="s">
        <v>741</v>
      </c>
      <c r="G201" s="113" t="s">
        <v>856</v>
      </c>
      <c r="H201" s="113" t="s">
        <v>822</v>
      </c>
      <c r="I201" s="152">
        <v>45147</v>
      </c>
      <c r="J201" s="139">
        <v>0.98</v>
      </c>
      <c r="K201" s="138">
        <v>0</v>
      </c>
      <c r="L201" s="157">
        <f t="shared" si="2"/>
        <v>44244.06</v>
      </c>
    </row>
    <row r="202" spans="2:12" ht="15.75" x14ac:dyDescent="0.25">
      <c r="B202" s="114" t="s">
        <v>566</v>
      </c>
      <c r="C202" s="113" t="s">
        <v>567</v>
      </c>
      <c r="D202" s="115" t="s">
        <v>191</v>
      </c>
      <c r="E202" s="115" t="s">
        <v>794</v>
      </c>
      <c r="F202" s="113" t="s">
        <v>755</v>
      </c>
      <c r="G202" s="113" t="s">
        <v>866</v>
      </c>
      <c r="H202" s="113" t="s">
        <v>830</v>
      </c>
      <c r="I202" s="152">
        <v>39068.050000000003</v>
      </c>
      <c r="J202" s="139">
        <v>0.98</v>
      </c>
      <c r="K202" s="138">
        <v>0</v>
      </c>
      <c r="L202" s="157">
        <f t="shared" si="2"/>
        <v>38286.689000000006</v>
      </c>
    </row>
    <row r="203" spans="2:12" ht="15.75" x14ac:dyDescent="0.25">
      <c r="B203" s="114" t="s">
        <v>568</v>
      </c>
      <c r="C203" s="113" t="s">
        <v>569</v>
      </c>
      <c r="D203" s="115" t="s">
        <v>191</v>
      </c>
      <c r="E203" s="115" t="s">
        <v>794</v>
      </c>
      <c r="F203" s="113" t="s">
        <v>759</v>
      </c>
      <c r="G203" s="113" t="s">
        <v>3</v>
      </c>
      <c r="H203" s="113"/>
      <c r="I203" s="152">
        <v>31480.86</v>
      </c>
      <c r="J203" s="139">
        <v>0.98299999999999998</v>
      </c>
      <c r="K203" s="138">
        <v>131.13</v>
      </c>
      <c r="L203" s="157">
        <f t="shared" si="2"/>
        <v>31076.81538</v>
      </c>
    </row>
    <row r="204" spans="2:12" ht="15.75" x14ac:dyDescent="0.25">
      <c r="B204" s="114" t="s">
        <v>570</v>
      </c>
      <c r="C204" s="113" t="s">
        <v>571</v>
      </c>
      <c r="D204" s="115" t="s">
        <v>191</v>
      </c>
      <c r="E204" s="115" t="s">
        <v>794</v>
      </c>
      <c r="F204" s="113" t="s">
        <v>769</v>
      </c>
      <c r="G204" s="113" t="s">
        <v>41</v>
      </c>
      <c r="H204" s="113"/>
      <c r="I204" s="152">
        <v>43728.9</v>
      </c>
      <c r="J204" s="139">
        <v>0.98</v>
      </c>
      <c r="K204" s="138">
        <v>861.3</v>
      </c>
      <c r="L204" s="157">
        <f t="shared" si="2"/>
        <v>43715.622000000003</v>
      </c>
    </row>
    <row r="205" spans="2:12" ht="15.75" x14ac:dyDescent="0.25">
      <c r="B205" s="114" t="s">
        <v>572</v>
      </c>
      <c r="C205" s="113" t="s">
        <v>573</v>
      </c>
      <c r="D205" s="115" t="s">
        <v>191</v>
      </c>
      <c r="E205" s="115" t="s">
        <v>794</v>
      </c>
      <c r="F205" s="113" t="s">
        <v>771</v>
      </c>
      <c r="G205" s="113" t="s">
        <v>33</v>
      </c>
      <c r="H205" s="113" t="s">
        <v>821</v>
      </c>
      <c r="I205" s="152">
        <v>15124.4</v>
      </c>
      <c r="J205" s="139">
        <v>0.98499999999999999</v>
      </c>
      <c r="K205" s="138">
        <v>0</v>
      </c>
      <c r="L205" s="157">
        <f t="shared" si="2"/>
        <v>14897.534</v>
      </c>
    </row>
    <row r="206" spans="2:12" ht="15.75" x14ac:dyDescent="0.25">
      <c r="B206" s="114" t="s">
        <v>574</v>
      </c>
      <c r="C206" s="113" t="s">
        <v>575</v>
      </c>
      <c r="D206" s="115" t="s">
        <v>191</v>
      </c>
      <c r="E206" s="115" t="s">
        <v>794</v>
      </c>
      <c r="F206" s="113" t="s">
        <v>741</v>
      </c>
      <c r="G206" s="113" t="s">
        <v>856</v>
      </c>
      <c r="H206" s="113" t="s">
        <v>822</v>
      </c>
      <c r="I206" s="152">
        <v>24340.400000000001</v>
      </c>
      <c r="J206" s="139">
        <v>0.96499999999999997</v>
      </c>
      <c r="K206" s="138">
        <v>0</v>
      </c>
      <c r="L206" s="157">
        <f t="shared" si="2"/>
        <v>23488.486000000001</v>
      </c>
    </row>
    <row r="207" spans="2:12" ht="15.75" x14ac:dyDescent="0.25">
      <c r="B207" s="114" t="s">
        <v>576</v>
      </c>
      <c r="C207" s="113" t="s">
        <v>577</v>
      </c>
      <c r="D207" s="115" t="s">
        <v>191</v>
      </c>
      <c r="E207" s="115" t="s">
        <v>794</v>
      </c>
      <c r="F207" s="113" t="s">
        <v>749</v>
      </c>
      <c r="G207" s="113" t="s">
        <v>37</v>
      </c>
      <c r="H207" s="113" t="s">
        <v>826</v>
      </c>
      <c r="I207" s="152">
        <v>49562.07</v>
      </c>
      <c r="J207" s="139">
        <v>0.98599999999999999</v>
      </c>
      <c r="K207" s="138">
        <v>351.6</v>
      </c>
      <c r="L207" s="157">
        <f t="shared" ref="L207:L268" si="3">(I207*J207)+K207</f>
        <v>49219.801019999999</v>
      </c>
    </row>
    <row r="208" spans="2:12" ht="15.75" x14ac:dyDescent="0.25">
      <c r="B208" s="114" t="s">
        <v>578</v>
      </c>
      <c r="C208" s="113" t="s">
        <v>579</v>
      </c>
      <c r="D208" s="115" t="s">
        <v>191</v>
      </c>
      <c r="E208" s="115" t="s">
        <v>794</v>
      </c>
      <c r="F208" s="113" t="s">
        <v>777</v>
      </c>
      <c r="G208" s="113" t="s">
        <v>49</v>
      </c>
      <c r="H208" s="113"/>
      <c r="I208" s="152">
        <v>41956</v>
      </c>
      <c r="J208" s="139">
        <v>0.98250000000000004</v>
      </c>
      <c r="K208" s="138">
        <v>95</v>
      </c>
      <c r="L208" s="157">
        <f t="shared" si="3"/>
        <v>41316.770000000004</v>
      </c>
    </row>
    <row r="209" spans="2:12" ht="15.75" x14ac:dyDescent="0.25">
      <c r="B209" s="114" t="s">
        <v>580</v>
      </c>
      <c r="C209" s="113" t="s">
        <v>581</v>
      </c>
      <c r="D209" s="115" t="s">
        <v>191</v>
      </c>
      <c r="E209" s="115" t="s">
        <v>794</v>
      </c>
      <c r="F209" s="113" t="s">
        <v>783</v>
      </c>
      <c r="G209" s="113" t="s">
        <v>43</v>
      </c>
      <c r="H209" s="113" t="s">
        <v>827</v>
      </c>
      <c r="I209" s="152">
        <v>34399</v>
      </c>
      <c r="J209" s="139">
        <v>0.98750000000000004</v>
      </c>
      <c r="K209" s="138">
        <v>0</v>
      </c>
      <c r="L209" s="157">
        <f t="shared" si="3"/>
        <v>33969.012500000004</v>
      </c>
    </row>
    <row r="210" spans="2:12" ht="15.75" x14ac:dyDescent="0.25">
      <c r="B210" s="114" t="s">
        <v>582</v>
      </c>
      <c r="C210" s="113" t="s">
        <v>583</v>
      </c>
      <c r="D210" s="115" t="s">
        <v>191</v>
      </c>
      <c r="E210" s="115" t="s">
        <v>794</v>
      </c>
      <c r="F210" s="113" t="s">
        <v>781</v>
      </c>
      <c r="G210" s="113" t="s">
        <v>39</v>
      </c>
      <c r="H210" s="113"/>
      <c r="I210" s="152">
        <v>40380.6</v>
      </c>
      <c r="J210" s="139">
        <v>0.97750000000000004</v>
      </c>
      <c r="K210" s="138">
        <v>0</v>
      </c>
      <c r="L210" s="157">
        <f t="shared" si="3"/>
        <v>39472.036500000002</v>
      </c>
    </row>
    <row r="211" spans="2:12" ht="15.75" x14ac:dyDescent="0.25">
      <c r="B211" s="114" t="s">
        <v>584</v>
      </c>
      <c r="C211" s="113" t="s">
        <v>585</v>
      </c>
      <c r="D211" s="115" t="s">
        <v>191</v>
      </c>
      <c r="E211" s="115" t="s">
        <v>794</v>
      </c>
      <c r="F211" s="113" t="s">
        <v>783</v>
      </c>
      <c r="G211" s="113" t="s">
        <v>43</v>
      </c>
      <c r="H211" s="113" t="s">
        <v>827</v>
      </c>
      <c r="I211" s="152">
        <v>49402.69</v>
      </c>
      <c r="J211" s="139">
        <v>0.99250000000000005</v>
      </c>
      <c r="K211" s="138">
        <v>0</v>
      </c>
      <c r="L211" s="157">
        <f t="shared" si="3"/>
        <v>49032.169825000004</v>
      </c>
    </row>
    <row r="212" spans="2:12" ht="15.75" x14ac:dyDescent="0.25">
      <c r="B212" s="114" t="s">
        <v>586</v>
      </c>
      <c r="C212" s="113" t="s">
        <v>587</v>
      </c>
      <c r="D212" s="115" t="s">
        <v>191</v>
      </c>
      <c r="E212" s="115" t="s">
        <v>794</v>
      </c>
      <c r="F212" s="113" t="s">
        <v>730</v>
      </c>
      <c r="G212" s="113" t="s">
        <v>41</v>
      </c>
      <c r="H212" s="113" t="s">
        <v>816</v>
      </c>
      <c r="I212" s="152">
        <v>70864.100000000006</v>
      </c>
      <c r="J212" s="139">
        <v>0.98</v>
      </c>
      <c r="K212" s="138">
        <v>795.2</v>
      </c>
      <c r="L212" s="157">
        <f t="shared" si="3"/>
        <v>70242.017999999996</v>
      </c>
    </row>
    <row r="213" spans="2:12" ht="15.75" x14ac:dyDescent="0.25">
      <c r="B213" s="114" t="s">
        <v>588</v>
      </c>
      <c r="C213" s="113" t="s">
        <v>589</v>
      </c>
      <c r="D213" s="115" t="s">
        <v>191</v>
      </c>
      <c r="E213" s="115" t="s">
        <v>794</v>
      </c>
      <c r="F213" s="113" t="s">
        <v>755</v>
      </c>
      <c r="G213" s="113" t="s">
        <v>866</v>
      </c>
      <c r="H213" s="113" t="s">
        <v>830</v>
      </c>
      <c r="I213" s="152">
        <v>40801.26</v>
      </c>
      <c r="J213" s="139">
        <v>0.98</v>
      </c>
      <c r="K213" s="138">
        <v>0</v>
      </c>
      <c r="L213" s="157">
        <f t="shared" si="3"/>
        <v>39985.234799999998</v>
      </c>
    </row>
    <row r="214" spans="2:12" ht="15.75" x14ac:dyDescent="0.25">
      <c r="B214" s="114" t="s">
        <v>590</v>
      </c>
      <c r="C214" s="113" t="s">
        <v>591</v>
      </c>
      <c r="D214" s="115" t="s">
        <v>191</v>
      </c>
      <c r="E214" s="115" t="s">
        <v>794</v>
      </c>
      <c r="F214" s="113" t="s">
        <v>783</v>
      </c>
      <c r="G214" s="113" t="s">
        <v>43</v>
      </c>
      <c r="H214" s="113" t="s">
        <v>827</v>
      </c>
      <c r="I214" s="152">
        <v>36636.85</v>
      </c>
      <c r="J214" s="139">
        <v>0.98499999999999999</v>
      </c>
      <c r="K214" s="138">
        <v>0</v>
      </c>
      <c r="L214" s="157">
        <f t="shared" si="3"/>
        <v>36087.297249999996</v>
      </c>
    </row>
    <row r="215" spans="2:12" ht="15.75" x14ac:dyDescent="0.25">
      <c r="B215" s="114"/>
      <c r="C215" s="113"/>
      <c r="D215" s="115"/>
      <c r="E215" s="115"/>
      <c r="F215" s="113"/>
      <c r="G215" s="113"/>
      <c r="H215" s="113"/>
      <c r="I215" s="159"/>
      <c r="J215" s="160"/>
      <c r="K215" s="161"/>
      <c r="L215" s="156"/>
    </row>
    <row r="216" spans="2:12" ht="15.75" x14ac:dyDescent="0.25">
      <c r="B216" s="80"/>
      <c r="C216" s="158" t="s">
        <v>795</v>
      </c>
      <c r="D216" s="115"/>
      <c r="E216" s="115"/>
      <c r="F216" s="113"/>
      <c r="G216" s="113"/>
      <c r="H216" s="113"/>
      <c r="I216" s="159"/>
      <c r="J216" s="160"/>
      <c r="K216" s="161"/>
      <c r="L216" s="156"/>
    </row>
    <row r="217" spans="2:12" ht="15.75" x14ac:dyDescent="0.25">
      <c r="B217" s="114" t="s">
        <v>51</v>
      </c>
      <c r="C217" s="113" t="s">
        <v>52</v>
      </c>
      <c r="D217" s="115" t="s">
        <v>53</v>
      </c>
      <c r="E217" s="115" t="s">
        <v>794</v>
      </c>
      <c r="F217" s="113" t="s">
        <v>785</v>
      </c>
      <c r="G217" s="113"/>
      <c r="H217" s="113"/>
      <c r="I217" s="152">
        <v>104239.11109999999</v>
      </c>
      <c r="J217" s="139">
        <v>0.96799999999999997</v>
      </c>
      <c r="K217" s="138">
        <v>26.8</v>
      </c>
      <c r="L217" s="157">
        <f t="shared" si="3"/>
        <v>100930.25954479999</v>
      </c>
    </row>
    <row r="218" spans="2:12" ht="15.75" x14ac:dyDescent="0.25">
      <c r="B218" s="114" t="s">
        <v>54</v>
      </c>
      <c r="C218" s="113" t="s">
        <v>55</v>
      </c>
      <c r="D218" s="115" t="s">
        <v>53</v>
      </c>
      <c r="E218" s="115" t="s">
        <v>794</v>
      </c>
      <c r="F218" s="113" t="s">
        <v>785</v>
      </c>
      <c r="G218" s="113"/>
      <c r="H218" s="113"/>
      <c r="I218" s="152">
        <v>6754.7</v>
      </c>
      <c r="J218" s="139">
        <v>0.95</v>
      </c>
      <c r="K218" s="138">
        <v>0</v>
      </c>
      <c r="L218" s="157">
        <f t="shared" si="3"/>
        <v>6416.9649999999992</v>
      </c>
    </row>
    <row r="219" spans="2:12" ht="15.75" x14ac:dyDescent="0.25">
      <c r="B219" s="114" t="s">
        <v>56</v>
      </c>
      <c r="C219" s="113" t="s">
        <v>57</v>
      </c>
      <c r="D219" s="115" t="s">
        <v>53</v>
      </c>
      <c r="E219" s="115" t="s">
        <v>794</v>
      </c>
      <c r="F219" s="113" t="s">
        <v>785</v>
      </c>
      <c r="G219" s="113"/>
      <c r="H219" s="113"/>
      <c r="I219" s="152">
        <v>89056.21</v>
      </c>
      <c r="J219" s="139">
        <v>0.93500000000000005</v>
      </c>
      <c r="K219" s="138">
        <v>258.39999999999998</v>
      </c>
      <c r="L219" s="157">
        <f t="shared" si="3"/>
        <v>83525.956350000008</v>
      </c>
    </row>
    <row r="220" spans="2:12" ht="15.75" x14ac:dyDescent="0.25">
      <c r="B220" s="114" t="s">
        <v>58</v>
      </c>
      <c r="C220" s="113" t="s">
        <v>59</v>
      </c>
      <c r="D220" s="115" t="s">
        <v>53</v>
      </c>
      <c r="E220" s="115" t="s">
        <v>794</v>
      </c>
      <c r="F220" s="113" t="s">
        <v>785</v>
      </c>
      <c r="G220" s="113"/>
      <c r="H220" s="113"/>
      <c r="I220" s="152">
        <v>89829</v>
      </c>
      <c r="J220" s="139">
        <v>0.95</v>
      </c>
      <c r="K220" s="138">
        <v>0</v>
      </c>
      <c r="L220" s="157">
        <f t="shared" si="3"/>
        <v>85337.55</v>
      </c>
    </row>
    <row r="221" spans="2:12" ht="15.75" x14ac:dyDescent="0.25">
      <c r="B221" s="114" t="s">
        <v>60</v>
      </c>
      <c r="C221" s="113" t="s">
        <v>61</v>
      </c>
      <c r="D221" s="115" t="s">
        <v>53</v>
      </c>
      <c r="E221" s="115" t="s">
        <v>794</v>
      </c>
      <c r="F221" s="113" t="s">
        <v>785</v>
      </c>
      <c r="G221" s="113"/>
      <c r="H221" s="113"/>
      <c r="I221" s="152">
        <v>85352</v>
      </c>
      <c r="J221" s="139">
        <v>0.97499999999999998</v>
      </c>
      <c r="K221" s="138">
        <v>0</v>
      </c>
      <c r="L221" s="157">
        <f t="shared" si="3"/>
        <v>83218.2</v>
      </c>
    </row>
    <row r="222" spans="2:12" ht="15.75" x14ac:dyDescent="0.25">
      <c r="B222" s="114" t="s">
        <v>62</v>
      </c>
      <c r="C222" s="113" t="s">
        <v>63</v>
      </c>
      <c r="D222" s="115" t="s">
        <v>53</v>
      </c>
      <c r="E222" s="115" t="s">
        <v>794</v>
      </c>
      <c r="F222" s="113" t="s">
        <v>785</v>
      </c>
      <c r="G222" s="113"/>
      <c r="H222" s="113"/>
      <c r="I222" s="152">
        <v>94857.7</v>
      </c>
      <c r="J222" s="139">
        <v>0.94499999999999995</v>
      </c>
      <c r="K222" s="138">
        <v>0</v>
      </c>
      <c r="L222" s="157">
        <f t="shared" si="3"/>
        <v>89640.526499999993</v>
      </c>
    </row>
    <row r="223" spans="2:12" ht="15.75" x14ac:dyDescent="0.25">
      <c r="B223" s="114" t="s">
        <v>64</v>
      </c>
      <c r="C223" s="113" t="s">
        <v>65</v>
      </c>
      <c r="D223" s="115" t="s">
        <v>53</v>
      </c>
      <c r="E223" s="115" t="s">
        <v>794</v>
      </c>
      <c r="F223" s="113" t="s">
        <v>785</v>
      </c>
      <c r="G223" s="113"/>
      <c r="H223" s="113"/>
      <c r="I223" s="152">
        <v>105435</v>
      </c>
      <c r="J223" s="139">
        <v>0.97499999999999998</v>
      </c>
      <c r="K223" s="138">
        <v>50</v>
      </c>
      <c r="L223" s="157">
        <f t="shared" si="3"/>
        <v>102849.125</v>
      </c>
    </row>
    <row r="224" spans="2:12" ht="15.75" x14ac:dyDescent="0.25">
      <c r="B224" s="114" t="s">
        <v>66</v>
      </c>
      <c r="C224" s="113" t="s">
        <v>67</v>
      </c>
      <c r="D224" s="115" t="s">
        <v>53</v>
      </c>
      <c r="E224" s="115" t="s">
        <v>794</v>
      </c>
      <c r="F224" s="113" t="s">
        <v>785</v>
      </c>
      <c r="G224" s="113"/>
      <c r="H224" s="113"/>
      <c r="I224" s="152">
        <v>118327.36</v>
      </c>
      <c r="J224" s="139">
        <v>0.9446</v>
      </c>
      <c r="K224" s="138">
        <v>0</v>
      </c>
      <c r="L224" s="157">
        <f t="shared" si="3"/>
        <v>111772.024256</v>
      </c>
    </row>
    <row r="225" spans="2:12" ht="15.75" x14ac:dyDescent="0.25">
      <c r="B225" s="114" t="s">
        <v>68</v>
      </c>
      <c r="C225" s="113" t="s">
        <v>69</v>
      </c>
      <c r="D225" s="115" t="s">
        <v>53</v>
      </c>
      <c r="E225" s="115" t="s">
        <v>794</v>
      </c>
      <c r="F225" s="113" t="s">
        <v>785</v>
      </c>
      <c r="G225" s="113"/>
      <c r="H225" s="113"/>
      <c r="I225" s="152">
        <v>95634.9</v>
      </c>
      <c r="J225" s="139">
        <v>0.95499999999999996</v>
      </c>
      <c r="K225" s="138">
        <v>0</v>
      </c>
      <c r="L225" s="157">
        <f t="shared" si="3"/>
        <v>91331.329499999993</v>
      </c>
    </row>
    <row r="226" spans="2:12" ht="15.75" x14ac:dyDescent="0.25">
      <c r="B226" s="114" t="s">
        <v>70</v>
      </c>
      <c r="C226" s="113" t="s">
        <v>71</v>
      </c>
      <c r="D226" s="115" t="s">
        <v>53</v>
      </c>
      <c r="E226" s="115" t="s">
        <v>794</v>
      </c>
      <c r="F226" s="113" t="s">
        <v>785</v>
      </c>
      <c r="G226" s="113"/>
      <c r="H226" s="113"/>
      <c r="I226" s="152">
        <v>106893.6</v>
      </c>
      <c r="J226" s="139">
        <v>0.96499999999999997</v>
      </c>
      <c r="K226" s="138">
        <v>0</v>
      </c>
      <c r="L226" s="157">
        <f t="shared" si="3"/>
        <v>103152.32400000001</v>
      </c>
    </row>
    <row r="227" spans="2:12" ht="15.75" x14ac:dyDescent="0.25">
      <c r="B227" s="114" t="s">
        <v>72</v>
      </c>
      <c r="C227" s="113" t="s">
        <v>73</v>
      </c>
      <c r="D227" s="115" t="s">
        <v>53</v>
      </c>
      <c r="E227" s="115" t="s">
        <v>794</v>
      </c>
      <c r="F227" s="113" t="s">
        <v>785</v>
      </c>
      <c r="G227" s="113"/>
      <c r="H227" s="113"/>
      <c r="I227" s="152">
        <v>102490.3539</v>
      </c>
      <c r="J227" s="139">
        <v>0.96</v>
      </c>
      <c r="K227" s="138">
        <v>0</v>
      </c>
      <c r="L227" s="157">
        <f t="shared" si="3"/>
        <v>98390.739743999991</v>
      </c>
    </row>
    <row r="228" spans="2:12" ht="15.75" x14ac:dyDescent="0.25">
      <c r="B228" s="114" t="s">
        <v>74</v>
      </c>
      <c r="C228" s="113" t="s">
        <v>75</v>
      </c>
      <c r="D228" s="115" t="s">
        <v>53</v>
      </c>
      <c r="E228" s="115" t="s">
        <v>794</v>
      </c>
      <c r="F228" s="113" t="s">
        <v>785</v>
      </c>
      <c r="G228" s="113"/>
      <c r="H228" s="113"/>
      <c r="I228" s="152">
        <v>136192</v>
      </c>
      <c r="J228" s="139">
        <v>0.96599999999999997</v>
      </c>
      <c r="K228" s="138">
        <v>144</v>
      </c>
      <c r="L228" s="157">
        <f t="shared" si="3"/>
        <v>131705.47200000001</v>
      </c>
    </row>
    <row r="229" spans="2:12" ht="15.75" x14ac:dyDescent="0.25">
      <c r="B229" s="114" t="s">
        <v>76</v>
      </c>
      <c r="C229" s="113" t="s">
        <v>77</v>
      </c>
      <c r="D229" s="115" t="s">
        <v>53</v>
      </c>
      <c r="E229" s="115" t="s">
        <v>794</v>
      </c>
      <c r="F229" s="113" t="s">
        <v>785</v>
      </c>
      <c r="G229" s="113"/>
      <c r="H229" s="113"/>
      <c r="I229" s="152">
        <v>136499.9</v>
      </c>
      <c r="J229" s="139">
        <v>0.96</v>
      </c>
      <c r="K229" s="138">
        <v>0</v>
      </c>
      <c r="L229" s="157">
        <f t="shared" si="3"/>
        <v>131039.90399999999</v>
      </c>
    </row>
    <row r="230" spans="2:12" ht="15.75" x14ac:dyDescent="0.25">
      <c r="B230" s="114"/>
      <c r="C230" s="113"/>
      <c r="D230" s="115"/>
      <c r="E230" s="115"/>
      <c r="F230" s="113"/>
      <c r="G230" s="113"/>
      <c r="H230" s="113"/>
      <c r="I230" s="152"/>
      <c r="J230" s="139"/>
      <c r="K230" s="138"/>
      <c r="L230" s="157"/>
    </row>
    <row r="231" spans="2:12" ht="15.75" x14ac:dyDescent="0.25">
      <c r="B231" s="114" t="s">
        <v>150</v>
      </c>
      <c r="C231" s="113" t="s">
        <v>151</v>
      </c>
      <c r="D231" s="115" t="s">
        <v>152</v>
      </c>
      <c r="E231" s="115" t="s">
        <v>794</v>
      </c>
      <c r="F231" s="113" t="s">
        <v>785</v>
      </c>
      <c r="G231" s="113"/>
      <c r="H231" s="113"/>
      <c r="I231" s="152">
        <v>55564.53</v>
      </c>
      <c r="J231" s="139">
        <v>0.95879999999999999</v>
      </c>
      <c r="K231" s="138">
        <v>0</v>
      </c>
      <c r="L231" s="157">
        <f t="shared" si="3"/>
        <v>53275.271364</v>
      </c>
    </row>
    <row r="232" spans="2:12" ht="15.75" x14ac:dyDescent="0.25">
      <c r="B232" s="114" t="s">
        <v>153</v>
      </c>
      <c r="C232" s="113" t="s">
        <v>154</v>
      </c>
      <c r="D232" s="115" t="s">
        <v>152</v>
      </c>
      <c r="E232" s="115" t="s">
        <v>794</v>
      </c>
      <c r="F232" s="113" t="s">
        <v>785</v>
      </c>
      <c r="G232" s="113"/>
      <c r="H232" s="113"/>
      <c r="I232" s="152">
        <v>151246</v>
      </c>
      <c r="J232" s="139">
        <v>0.98499999999999999</v>
      </c>
      <c r="K232" s="138">
        <v>81</v>
      </c>
      <c r="L232" s="157">
        <f t="shared" si="3"/>
        <v>149058.31</v>
      </c>
    </row>
    <row r="233" spans="2:12" ht="15.75" x14ac:dyDescent="0.25">
      <c r="B233" s="114" t="s">
        <v>155</v>
      </c>
      <c r="C233" s="113" t="s">
        <v>156</v>
      </c>
      <c r="D233" s="115" t="s">
        <v>152</v>
      </c>
      <c r="E233" s="115" t="s">
        <v>794</v>
      </c>
      <c r="F233" s="113" t="s">
        <v>785</v>
      </c>
      <c r="G233" s="113"/>
      <c r="H233" s="113"/>
      <c r="I233" s="152">
        <v>87535.9</v>
      </c>
      <c r="J233" s="139">
        <v>0.98</v>
      </c>
      <c r="K233" s="138">
        <v>0</v>
      </c>
      <c r="L233" s="157">
        <f t="shared" si="3"/>
        <v>85785.181999999986</v>
      </c>
    </row>
    <row r="234" spans="2:12" ht="15.75" x14ac:dyDescent="0.25">
      <c r="B234" s="114" t="s">
        <v>157</v>
      </c>
      <c r="C234" s="113" t="s">
        <v>158</v>
      </c>
      <c r="D234" s="115" t="s">
        <v>152</v>
      </c>
      <c r="E234" s="115" t="s">
        <v>794</v>
      </c>
      <c r="F234" s="113" t="s">
        <v>785</v>
      </c>
      <c r="G234" s="113"/>
      <c r="H234" s="113"/>
      <c r="I234" s="152">
        <v>103611</v>
      </c>
      <c r="J234" s="139">
        <v>0.96250000000000002</v>
      </c>
      <c r="K234" s="138">
        <v>0</v>
      </c>
      <c r="L234" s="157">
        <f t="shared" si="3"/>
        <v>99725.587500000009</v>
      </c>
    </row>
    <row r="235" spans="2:12" ht="15.75" x14ac:dyDescent="0.25">
      <c r="B235" s="114" t="s">
        <v>159</v>
      </c>
      <c r="C235" s="113" t="s">
        <v>160</v>
      </c>
      <c r="D235" s="115" t="s">
        <v>152</v>
      </c>
      <c r="E235" s="115" t="s">
        <v>794</v>
      </c>
      <c r="F235" s="113" t="s">
        <v>785</v>
      </c>
      <c r="G235" s="113"/>
      <c r="H235" s="113"/>
      <c r="I235" s="152">
        <v>140020.6</v>
      </c>
      <c r="J235" s="139">
        <v>0.97650000000000003</v>
      </c>
      <c r="K235" s="138">
        <v>66.400000000000006</v>
      </c>
      <c r="L235" s="157">
        <f t="shared" si="3"/>
        <v>136796.5159</v>
      </c>
    </row>
    <row r="236" spans="2:12" ht="15.75" x14ac:dyDescent="0.25">
      <c r="B236" s="114" t="s">
        <v>161</v>
      </c>
      <c r="C236" s="113" t="s">
        <v>162</v>
      </c>
      <c r="D236" s="115" t="s">
        <v>152</v>
      </c>
      <c r="E236" s="115" t="s">
        <v>794</v>
      </c>
      <c r="F236" s="113" t="s">
        <v>785</v>
      </c>
      <c r="G236" s="113"/>
      <c r="H236" s="113"/>
      <c r="I236" s="152">
        <v>137492</v>
      </c>
      <c r="J236" s="139">
        <v>0.96699999999999997</v>
      </c>
      <c r="K236" s="138">
        <v>0</v>
      </c>
      <c r="L236" s="157">
        <f t="shared" si="3"/>
        <v>132954.764</v>
      </c>
    </row>
    <row r="237" spans="2:12" ht="15.75" x14ac:dyDescent="0.25">
      <c r="B237" s="114" t="s">
        <v>163</v>
      </c>
      <c r="C237" s="113" t="s">
        <v>164</v>
      </c>
      <c r="D237" s="115" t="s">
        <v>152</v>
      </c>
      <c r="E237" s="115" t="s">
        <v>794</v>
      </c>
      <c r="F237" s="113" t="s">
        <v>785</v>
      </c>
      <c r="G237" s="113"/>
      <c r="H237" s="113"/>
      <c r="I237" s="152">
        <v>124848.67</v>
      </c>
      <c r="J237" s="139">
        <v>0.96679999999999999</v>
      </c>
      <c r="K237" s="138">
        <v>0</v>
      </c>
      <c r="L237" s="157">
        <f t="shared" si="3"/>
        <v>120703.694156</v>
      </c>
    </row>
    <row r="238" spans="2:12" ht="15.75" x14ac:dyDescent="0.25">
      <c r="B238" s="114" t="s">
        <v>165</v>
      </c>
      <c r="C238" s="113" t="s">
        <v>166</v>
      </c>
      <c r="D238" s="115" t="s">
        <v>152</v>
      </c>
      <c r="E238" s="115" t="s">
        <v>794</v>
      </c>
      <c r="F238" s="113" t="s">
        <v>785</v>
      </c>
      <c r="G238" s="113"/>
      <c r="H238" s="113"/>
      <c r="I238" s="152">
        <v>114865</v>
      </c>
      <c r="J238" s="139">
        <v>0.95879999999999999</v>
      </c>
      <c r="K238" s="138">
        <v>0</v>
      </c>
      <c r="L238" s="157">
        <f t="shared" si="3"/>
        <v>110132.56200000001</v>
      </c>
    </row>
    <row r="239" spans="2:12" ht="15.75" x14ac:dyDescent="0.25">
      <c r="B239" s="114" t="s">
        <v>167</v>
      </c>
      <c r="C239" s="113" t="s">
        <v>168</v>
      </c>
      <c r="D239" s="115" t="s">
        <v>152</v>
      </c>
      <c r="E239" s="115" t="s">
        <v>794</v>
      </c>
      <c r="F239" s="113" t="s">
        <v>785</v>
      </c>
      <c r="G239" s="113"/>
      <c r="H239" s="113"/>
      <c r="I239" s="152">
        <v>92729.8</v>
      </c>
      <c r="J239" s="139">
        <v>0.94</v>
      </c>
      <c r="K239" s="138">
        <v>0</v>
      </c>
      <c r="L239" s="157">
        <f t="shared" si="3"/>
        <v>87166.012000000002</v>
      </c>
    </row>
    <row r="240" spans="2:12" ht="15.75" x14ac:dyDescent="0.25">
      <c r="B240" s="114" t="s">
        <v>169</v>
      </c>
      <c r="C240" s="113" t="s">
        <v>170</v>
      </c>
      <c r="D240" s="115" t="s">
        <v>152</v>
      </c>
      <c r="E240" s="115" t="s">
        <v>794</v>
      </c>
      <c r="F240" s="113" t="s">
        <v>785</v>
      </c>
      <c r="G240" s="113"/>
      <c r="H240" s="113"/>
      <c r="I240" s="152">
        <v>88972</v>
      </c>
      <c r="J240" s="139">
        <v>0.97499999999999998</v>
      </c>
      <c r="K240" s="138">
        <v>0</v>
      </c>
      <c r="L240" s="157">
        <f t="shared" si="3"/>
        <v>86747.7</v>
      </c>
    </row>
    <row r="241" spans="2:12" ht="15.75" x14ac:dyDescent="0.25">
      <c r="B241" s="114" t="s">
        <v>171</v>
      </c>
      <c r="C241" s="113" t="s">
        <v>172</v>
      </c>
      <c r="D241" s="115" t="s">
        <v>152</v>
      </c>
      <c r="E241" s="115" t="s">
        <v>794</v>
      </c>
      <c r="F241" s="113" t="s">
        <v>785</v>
      </c>
      <c r="G241" s="113"/>
      <c r="H241" s="113"/>
      <c r="I241" s="152">
        <v>92234</v>
      </c>
      <c r="J241" s="139">
        <v>0.98250000000000004</v>
      </c>
      <c r="K241" s="138">
        <v>0</v>
      </c>
      <c r="L241" s="157">
        <f t="shared" si="3"/>
        <v>90619.904999999999</v>
      </c>
    </row>
    <row r="242" spans="2:12" ht="15.75" x14ac:dyDescent="0.25">
      <c r="B242" s="114" t="s">
        <v>173</v>
      </c>
      <c r="C242" s="113" t="s">
        <v>174</v>
      </c>
      <c r="D242" s="115" t="s">
        <v>152</v>
      </c>
      <c r="E242" s="115" t="s">
        <v>794</v>
      </c>
      <c r="F242" s="113" t="s">
        <v>785</v>
      </c>
      <c r="G242" s="113"/>
      <c r="H242" s="113"/>
      <c r="I242" s="152">
        <v>103755</v>
      </c>
      <c r="J242" s="139">
        <v>0.98</v>
      </c>
      <c r="K242" s="138">
        <v>550</v>
      </c>
      <c r="L242" s="157">
        <f t="shared" si="3"/>
        <v>102229.9</v>
      </c>
    </row>
    <row r="243" spans="2:12" ht="15.75" x14ac:dyDescent="0.25">
      <c r="B243" s="114" t="s">
        <v>175</v>
      </c>
      <c r="C243" s="113" t="s">
        <v>176</v>
      </c>
      <c r="D243" s="115" t="s">
        <v>152</v>
      </c>
      <c r="E243" s="115" t="s">
        <v>794</v>
      </c>
      <c r="F243" s="113" t="s">
        <v>785</v>
      </c>
      <c r="G243" s="113"/>
      <c r="H243" s="113"/>
      <c r="I243" s="152">
        <v>92225.911099999998</v>
      </c>
      <c r="J243" s="139">
        <v>0.98</v>
      </c>
      <c r="K243" s="138">
        <v>111</v>
      </c>
      <c r="L243" s="157">
        <f t="shared" si="3"/>
        <v>90492.392877999999</v>
      </c>
    </row>
    <row r="244" spans="2:12" ht="15.75" x14ac:dyDescent="0.25">
      <c r="B244" s="114" t="s">
        <v>177</v>
      </c>
      <c r="C244" s="113" t="s">
        <v>796</v>
      </c>
      <c r="D244" s="115" t="s">
        <v>152</v>
      </c>
      <c r="E244" s="115" t="s">
        <v>794</v>
      </c>
      <c r="F244" s="113" t="s">
        <v>785</v>
      </c>
      <c r="G244" s="113"/>
      <c r="H244" s="113"/>
      <c r="I244" s="152">
        <v>65120</v>
      </c>
      <c r="J244" s="139">
        <v>0.99</v>
      </c>
      <c r="K244" s="138">
        <v>186.4</v>
      </c>
      <c r="L244" s="157">
        <f t="shared" si="3"/>
        <v>64655.200000000004</v>
      </c>
    </row>
    <row r="245" spans="2:12" ht="15.75" x14ac:dyDescent="0.25">
      <c r="B245" s="114" t="s">
        <v>178</v>
      </c>
      <c r="C245" s="113" t="s">
        <v>179</v>
      </c>
      <c r="D245" s="115" t="s">
        <v>152</v>
      </c>
      <c r="E245" s="115" t="s">
        <v>794</v>
      </c>
      <c r="F245" s="113" t="s">
        <v>785</v>
      </c>
      <c r="G245" s="113"/>
      <c r="H245" s="113"/>
      <c r="I245" s="152">
        <v>79392.399999999994</v>
      </c>
      <c r="J245" s="139">
        <v>0.97</v>
      </c>
      <c r="K245" s="138">
        <v>5.3</v>
      </c>
      <c r="L245" s="157">
        <f t="shared" si="3"/>
        <v>77015.928</v>
      </c>
    </row>
    <row r="246" spans="2:12" ht="15.75" x14ac:dyDescent="0.25">
      <c r="B246" s="114" t="s">
        <v>180</v>
      </c>
      <c r="C246" s="113" t="s">
        <v>181</v>
      </c>
      <c r="D246" s="115" t="s">
        <v>152</v>
      </c>
      <c r="E246" s="115" t="s">
        <v>794</v>
      </c>
      <c r="F246" s="113" t="s">
        <v>785</v>
      </c>
      <c r="G246" s="113"/>
      <c r="H246" s="113"/>
      <c r="I246" s="152">
        <v>81848</v>
      </c>
      <c r="J246" s="139">
        <v>0.95599999999999996</v>
      </c>
      <c r="K246" s="138">
        <v>0</v>
      </c>
      <c r="L246" s="157">
        <f t="shared" si="3"/>
        <v>78246.687999999995</v>
      </c>
    </row>
    <row r="247" spans="2:12" ht="15.75" x14ac:dyDescent="0.25">
      <c r="B247" s="114" t="s">
        <v>182</v>
      </c>
      <c r="C247" s="113" t="s">
        <v>183</v>
      </c>
      <c r="D247" s="115" t="s">
        <v>152</v>
      </c>
      <c r="E247" s="115" t="s">
        <v>794</v>
      </c>
      <c r="F247" s="113" t="s">
        <v>785</v>
      </c>
      <c r="G247" s="113"/>
      <c r="H247" s="113"/>
      <c r="I247" s="152">
        <v>95648.8</v>
      </c>
      <c r="J247" s="139">
        <v>0.98250000000000004</v>
      </c>
      <c r="K247" s="138">
        <v>0</v>
      </c>
      <c r="L247" s="157">
        <f t="shared" si="3"/>
        <v>93974.946000000011</v>
      </c>
    </row>
    <row r="248" spans="2:12" ht="15.75" x14ac:dyDescent="0.25">
      <c r="B248" s="114" t="s">
        <v>184</v>
      </c>
      <c r="C248" s="113" t="s">
        <v>797</v>
      </c>
      <c r="D248" s="115" t="s">
        <v>152</v>
      </c>
      <c r="E248" s="115" t="s">
        <v>794</v>
      </c>
      <c r="F248" s="113" t="s">
        <v>785</v>
      </c>
      <c r="G248" s="113"/>
      <c r="H248" s="113"/>
      <c r="I248" s="152">
        <v>94028.99</v>
      </c>
      <c r="J248" s="139">
        <v>0.98199999999999998</v>
      </c>
      <c r="K248" s="138">
        <v>47.7</v>
      </c>
      <c r="L248" s="157">
        <f t="shared" si="3"/>
        <v>92384.168180000008</v>
      </c>
    </row>
    <row r="249" spans="2:12" ht="15.75" x14ac:dyDescent="0.25">
      <c r="B249" s="114" t="s">
        <v>185</v>
      </c>
      <c r="C249" s="113" t="s">
        <v>186</v>
      </c>
      <c r="D249" s="115" t="s">
        <v>152</v>
      </c>
      <c r="E249" s="115" t="s">
        <v>794</v>
      </c>
      <c r="F249" s="113" t="s">
        <v>785</v>
      </c>
      <c r="G249" s="113"/>
      <c r="H249" s="113"/>
      <c r="I249" s="152">
        <v>77169.489000000001</v>
      </c>
      <c r="J249" s="139">
        <v>0.97609999999999997</v>
      </c>
      <c r="K249" s="138">
        <v>0</v>
      </c>
      <c r="L249" s="157">
        <f t="shared" si="3"/>
        <v>75325.138212899998</v>
      </c>
    </row>
    <row r="250" spans="2:12" ht="15.75" x14ac:dyDescent="0.25">
      <c r="B250" s="114" t="s">
        <v>187</v>
      </c>
      <c r="C250" s="113" t="s">
        <v>188</v>
      </c>
      <c r="D250" s="115" t="s">
        <v>152</v>
      </c>
      <c r="E250" s="115" t="s">
        <v>794</v>
      </c>
      <c r="F250" s="113" t="s">
        <v>785</v>
      </c>
      <c r="G250" s="113"/>
      <c r="H250" s="113"/>
      <c r="I250" s="152">
        <v>82803.8</v>
      </c>
      <c r="J250" s="139">
        <v>0.96499999999999997</v>
      </c>
      <c r="K250" s="138">
        <v>0</v>
      </c>
      <c r="L250" s="157">
        <f t="shared" si="3"/>
        <v>79905.667000000001</v>
      </c>
    </row>
    <row r="251" spans="2:12" ht="15.75" x14ac:dyDescent="0.25">
      <c r="B251" s="114"/>
      <c r="C251" s="113"/>
      <c r="D251" s="115"/>
      <c r="E251" s="115"/>
      <c r="F251" s="113"/>
      <c r="G251" s="113"/>
      <c r="H251" s="113"/>
      <c r="I251" s="159"/>
      <c r="J251" s="160"/>
      <c r="K251" s="161"/>
      <c r="L251" s="156"/>
    </row>
    <row r="252" spans="2:12" ht="15.75" x14ac:dyDescent="0.25">
      <c r="B252" s="80"/>
      <c r="C252" s="158" t="s">
        <v>798</v>
      </c>
      <c r="D252" s="115"/>
      <c r="E252" s="115"/>
      <c r="F252" s="113"/>
      <c r="G252" s="113"/>
      <c r="H252" s="113"/>
      <c r="I252" s="159"/>
      <c r="J252" s="160"/>
      <c r="K252" s="161"/>
      <c r="L252" s="156"/>
    </row>
    <row r="253" spans="2:12" ht="15.75" x14ac:dyDescent="0.25">
      <c r="B253" s="114" t="s">
        <v>78</v>
      </c>
      <c r="C253" s="113" t="s">
        <v>79</v>
      </c>
      <c r="D253" s="115" t="s">
        <v>80</v>
      </c>
      <c r="E253" s="115" t="s">
        <v>794</v>
      </c>
      <c r="F253" s="113"/>
      <c r="G253" s="113" t="s">
        <v>25</v>
      </c>
      <c r="H253" s="113" t="s">
        <v>839</v>
      </c>
      <c r="I253" s="152">
        <v>75125.275999999998</v>
      </c>
      <c r="J253" s="139">
        <v>0.95</v>
      </c>
      <c r="K253" s="138">
        <v>0</v>
      </c>
      <c r="L253" s="157">
        <f t="shared" si="3"/>
        <v>71369.012199999997</v>
      </c>
    </row>
    <row r="254" spans="2:12" ht="15.75" x14ac:dyDescent="0.25">
      <c r="B254" s="114" t="s">
        <v>81</v>
      </c>
      <c r="C254" s="113" t="s">
        <v>82</v>
      </c>
      <c r="D254" s="115" t="s">
        <v>80</v>
      </c>
      <c r="E254" s="115" t="s">
        <v>794</v>
      </c>
      <c r="F254" s="113"/>
      <c r="G254" s="113" t="s">
        <v>29</v>
      </c>
      <c r="H254" s="113" t="s">
        <v>841</v>
      </c>
      <c r="I254" s="152">
        <v>312014</v>
      </c>
      <c r="J254" s="139">
        <v>0.97099999999999997</v>
      </c>
      <c r="K254" s="138">
        <v>0</v>
      </c>
      <c r="L254" s="157">
        <f t="shared" si="3"/>
        <v>302965.59399999998</v>
      </c>
    </row>
    <row r="255" spans="2:12" ht="15.75" x14ac:dyDescent="0.25">
      <c r="B255" s="114" t="s">
        <v>83</v>
      </c>
      <c r="C255" s="113" t="s">
        <v>84</v>
      </c>
      <c r="D255" s="115" t="s">
        <v>80</v>
      </c>
      <c r="E255" s="115" t="s">
        <v>794</v>
      </c>
      <c r="F255" s="113"/>
      <c r="G255" s="113" t="s">
        <v>21</v>
      </c>
      <c r="H255" s="113" t="s">
        <v>837</v>
      </c>
      <c r="I255" s="152">
        <v>85351</v>
      </c>
      <c r="J255" s="139">
        <v>0.98</v>
      </c>
      <c r="K255" s="138">
        <v>0</v>
      </c>
      <c r="L255" s="157">
        <f t="shared" si="3"/>
        <v>83643.98</v>
      </c>
    </row>
    <row r="256" spans="2:12" ht="15.75" x14ac:dyDescent="0.25">
      <c r="B256" s="114" t="s">
        <v>85</v>
      </c>
      <c r="C256" s="113" t="s">
        <v>86</v>
      </c>
      <c r="D256" s="115" t="s">
        <v>80</v>
      </c>
      <c r="E256" s="115" t="s">
        <v>794</v>
      </c>
      <c r="F256" s="113"/>
      <c r="G256" s="113" t="s">
        <v>31</v>
      </c>
      <c r="H256" s="113" t="s">
        <v>842</v>
      </c>
      <c r="I256" s="152">
        <v>155401.70000000001</v>
      </c>
      <c r="J256" s="139">
        <v>0.97399999999999998</v>
      </c>
      <c r="K256" s="138">
        <v>0</v>
      </c>
      <c r="L256" s="157">
        <f t="shared" si="3"/>
        <v>151361.25580000001</v>
      </c>
    </row>
    <row r="257" spans="2:12" ht="15.75" x14ac:dyDescent="0.25">
      <c r="B257" s="114" t="s">
        <v>87</v>
      </c>
      <c r="C257" s="113" t="s">
        <v>88</v>
      </c>
      <c r="D257" s="115" t="s">
        <v>80</v>
      </c>
      <c r="E257" s="115" t="s">
        <v>794</v>
      </c>
      <c r="F257" s="113"/>
      <c r="G257" s="113" t="s">
        <v>21</v>
      </c>
      <c r="H257" s="113" t="s">
        <v>837</v>
      </c>
      <c r="I257" s="152">
        <v>61147</v>
      </c>
      <c r="J257" s="139">
        <v>0.97050000000000003</v>
      </c>
      <c r="K257" s="138">
        <v>0</v>
      </c>
      <c r="L257" s="157">
        <f t="shared" si="3"/>
        <v>59343.163500000002</v>
      </c>
    </row>
    <row r="258" spans="2:12" ht="15.75" x14ac:dyDescent="0.25">
      <c r="B258" s="114" t="s">
        <v>89</v>
      </c>
      <c r="C258" s="113" t="s">
        <v>90</v>
      </c>
      <c r="D258" s="115" t="s">
        <v>80</v>
      </c>
      <c r="E258" s="115" t="s">
        <v>794</v>
      </c>
      <c r="F258" s="113"/>
      <c r="G258" s="113" t="s">
        <v>31</v>
      </c>
      <c r="H258" s="113" t="s">
        <v>842</v>
      </c>
      <c r="I258" s="152">
        <v>68942.8</v>
      </c>
      <c r="J258" s="139">
        <v>0.97499999999999998</v>
      </c>
      <c r="K258" s="138">
        <v>0</v>
      </c>
      <c r="L258" s="157">
        <f t="shared" si="3"/>
        <v>67219.23</v>
      </c>
    </row>
    <row r="259" spans="2:12" ht="15.75" x14ac:dyDescent="0.25">
      <c r="B259" s="114" t="s">
        <v>91</v>
      </c>
      <c r="C259" s="113" t="s">
        <v>92</v>
      </c>
      <c r="D259" s="115" t="s">
        <v>80</v>
      </c>
      <c r="E259" s="115" t="s">
        <v>794</v>
      </c>
      <c r="F259" s="113"/>
      <c r="G259" s="113" t="s">
        <v>29</v>
      </c>
      <c r="H259" s="113" t="s">
        <v>841</v>
      </c>
      <c r="I259" s="152">
        <v>93916</v>
      </c>
      <c r="J259" s="139">
        <v>0.98499999999999999</v>
      </c>
      <c r="K259" s="138">
        <v>0</v>
      </c>
      <c r="L259" s="157">
        <f t="shared" si="3"/>
        <v>92507.26</v>
      </c>
    </row>
    <row r="260" spans="2:12" ht="15.75" x14ac:dyDescent="0.25">
      <c r="B260" s="114" t="s">
        <v>93</v>
      </c>
      <c r="C260" s="113" t="s">
        <v>94</v>
      </c>
      <c r="D260" s="115" t="s">
        <v>80</v>
      </c>
      <c r="E260" s="115" t="s">
        <v>794</v>
      </c>
      <c r="F260" s="113"/>
      <c r="G260" s="113" t="s">
        <v>25</v>
      </c>
      <c r="H260" s="113" t="s">
        <v>839</v>
      </c>
      <c r="I260" s="152">
        <v>91911.3</v>
      </c>
      <c r="J260" s="139">
        <v>0.97</v>
      </c>
      <c r="K260" s="138">
        <v>0</v>
      </c>
      <c r="L260" s="157">
        <f t="shared" si="3"/>
        <v>89153.960999999996</v>
      </c>
    </row>
    <row r="261" spans="2:12" ht="15.75" x14ac:dyDescent="0.25">
      <c r="B261" s="114" t="s">
        <v>95</v>
      </c>
      <c r="C261" s="113" t="s">
        <v>96</v>
      </c>
      <c r="D261" s="115" t="s">
        <v>80</v>
      </c>
      <c r="E261" s="115" t="s">
        <v>794</v>
      </c>
      <c r="F261" s="113"/>
      <c r="G261" s="113" t="s">
        <v>29</v>
      </c>
      <c r="H261" s="113" t="s">
        <v>841</v>
      </c>
      <c r="I261" s="152">
        <v>102982.5</v>
      </c>
      <c r="J261" s="139">
        <v>0.98799999999999999</v>
      </c>
      <c r="K261" s="138">
        <v>0</v>
      </c>
      <c r="L261" s="157">
        <f t="shared" si="3"/>
        <v>101746.70999999999</v>
      </c>
    </row>
    <row r="262" spans="2:12" ht="15.75" x14ac:dyDescent="0.25">
      <c r="B262" s="114" t="s">
        <v>97</v>
      </c>
      <c r="C262" s="113" t="s">
        <v>98</v>
      </c>
      <c r="D262" s="115" t="s">
        <v>80</v>
      </c>
      <c r="E262" s="115" t="s">
        <v>794</v>
      </c>
      <c r="F262" s="113"/>
      <c r="G262" s="113" t="s">
        <v>27</v>
      </c>
      <c r="H262" s="113" t="s">
        <v>840</v>
      </c>
      <c r="I262" s="152">
        <v>62751</v>
      </c>
      <c r="J262" s="139">
        <v>0.97750000000000004</v>
      </c>
      <c r="K262" s="138">
        <v>0</v>
      </c>
      <c r="L262" s="157">
        <f t="shared" si="3"/>
        <v>61339.102500000001</v>
      </c>
    </row>
    <row r="263" spans="2:12" ht="15.75" x14ac:dyDescent="0.25">
      <c r="B263" s="114" t="s">
        <v>99</v>
      </c>
      <c r="C263" s="113" t="s">
        <v>100</v>
      </c>
      <c r="D263" s="115" t="s">
        <v>80</v>
      </c>
      <c r="E263" s="115" t="s">
        <v>794</v>
      </c>
      <c r="F263" s="113"/>
      <c r="G263" s="113" t="s">
        <v>31</v>
      </c>
      <c r="H263" s="113" t="s">
        <v>842</v>
      </c>
      <c r="I263" s="152">
        <v>133291</v>
      </c>
      <c r="J263" s="139">
        <v>0.96509999999999996</v>
      </c>
      <c r="K263" s="138">
        <v>0</v>
      </c>
      <c r="L263" s="157">
        <f t="shared" si="3"/>
        <v>128639.14409999999</v>
      </c>
    </row>
    <row r="264" spans="2:12" ht="15.75" x14ac:dyDescent="0.25">
      <c r="B264" s="114" t="s">
        <v>101</v>
      </c>
      <c r="C264" s="113" t="s">
        <v>102</v>
      </c>
      <c r="D264" s="115" t="s">
        <v>80</v>
      </c>
      <c r="E264" s="115" t="s">
        <v>794</v>
      </c>
      <c r="F264" s="113"/>
      <c r="G264" s="113" t="s">
        <v>23</v>
      </c>
      <c r="H264" s="113" t="s">
        <v>838</v>
      </c>
      <c r="I264" s="152">
        <v>43248</v>
      </c>
      <c r="J264" s="139">
        <v>0.97199999999999998</v>
      </c>
      <c r="K264" s="138">
        <v>0</v>
      </c>
      <c r="L264" s="157">
        <f t="shared" si="3"/>
        <v>42037.055999999997</v>
      </c>
    </row>
    <row r="265" spans="2:12" ht="15.75" x14ac:dyDescent="0.25">
      <c r="B265" s="114" t="s">
        <v>103</v>
      </c>
      <c r="C265" s="113" t="s">
        <v>104</v>
      </c>
      <c r="D265" s="115" t="s">
        <v>80</v>
      </c>
      <c r="E265" s="115" t="s">
        <v>794</v>
      </c>
      <c r="F265" s="113"/>
      <c r="G265" s="113" t="s">
        <v>31</v>
      </c>
      <c r="H265" s="113" t="s">
        <v>842</v>
      </c>
      <c r="I265" s="152">
        <v>250755</v>
      </c>
      <c r="J265" s="139">
        <v>0.99</v>
      </c>
      <c r="K265" s="138">
        <v>1</v>
      </c>
      <c r="L265" s="157">
        <f t="shared" si="3"/>
        <v>248248.45</v>
      </c>
    </row>
    <row r="266" spans="2:12" ht="15.75" x14ac:dyDescent="0.25">
      <c r="B266" s="114" t="s">
        <v>105</v>
      </c>
      <c r="C266" s="113" t="s">
        <v>106</v>
      </c>
      <c r="D266" s="115" t="s">
        <v>80</v>
      </c>
      <c r="E266" s="115" t="s">
        <v>794</v>
      </c>
      <c r="F266" s="113"/>
      <c r="G266" s="113" t="s">
        <v>23</v>
      </c>
      <c r="H266" s="113" t="s">
        <v>838</v>
      </c>
      <c r="I266" s="152">
        <v>135238.29999999999</v>
      </c>
      <c r="J266" s="139">
        <v>0.94</v>
      </c>
      <c r="K266" s="138">
        <v>0</v>
      </c>
      <c r="L266" s="157">
        <f t="shared" si="3"/>
        <v>127124.00199999998</v>
      </c>
    </row>
    <row r="267" spans="2:12" ht="15.75" x14ac:dyDescent="0.25">
      <c r="B267" s="114" t="s">
        <v>107</v>
      </c>
      <c r="C267" s="113" t="s">
        <v>108</v>
      </c>
      <c r="D267" s="115" t="s">
        <v>80</v>
      </c>
      <c r="E267" s="115" t="s">
        <v>794</v>
      </c>
      <c r="F267" s="113"/>
      <c r="G267" s="113" t="s">
        <v>21</v>
      </c>
      <c r="H267" s="113" t="s">
        <v>837</v>
      </c>
      <c r="I267" s="152">
        <v>139532.1</v>
      </c>
      <c r="J267" s="139">
        <v>0.93200000000000005</v>
      </c>
      <c r="K267" s="138">
        <v>1</v>
      </c>
      <c r="L267" s="157">
        <f t="shared" si="3"/>
        <v>130044.91720000001</v>
      </c>
    </row>
    <row r="268" spans="2:12" ht="15.75" x14ac:dyDescent="0.25">
      <c r="B268" s="114" t="s">
        <v>109</v>
      </c>
      <c r="C268" s="113" t="s">
        <v>799</v>
      </c>
      <c r="D268" s="115" t="s">
        <v>80</v>
      </c>
      <c r="E268" s="115" t="s">
        <v>794</v>
      </c>
      <c r="F268" s="113"/>
      <c r="G268" s="113" t="s">
        <v>27</v>
      </c>
      <c r="H268" s="113" t="s">
        <v>840</v>
      </c>
      <c r="I268" s="152">
        <v>79364</v>
      </c>
      <c r="J268" s="139">
        <v>0.97499999999999998</v>
      </c>
      <c r="K268" s="138">
        <v>44.2</v>
      </c>
      <c r="L268" s="157">
        <f t="shared" si="3"/>
        <v>77424.099999999991</v>
      </c>
    </row>
    <row r="269" spans="2:12" ht="15.75" x14ac:dyDescent="0.25">
      <c r="B269" s="114" t="s">
        <v>110</v>
      </c>
      <c r="C269" s="113" t="s">
        <v>111</v>
      </c>
      <c r="D269" s="115" t="s">
        <v>80</v>
      </c>
      <c r="E269" s="115" t="s">
        <v>794</v>
      </c>
      <c r="F269" s="113"/>
      <c r="G269" s="113" t="s">
        <v>27</v>
      </c>
      <c r="H269" s="113" t="s">
        <v>840</v>
      </c>
      <c r="I269" s="152">
        <v>66078.5</v>
      </c>
      <c r="J269" s="139">
        <v>0.98499999999999999</v>
      </c>
      <c r="K269" s="138">
        <v>49.6</v>
      </c>
      <c r="L269" s="157">
        <f t="shared" ref="L269:L331" si="4">(I269*J269)+K269</f>
        <v>65136.922500000001</v>
      </c>
    </row>
    <row r="270" spans="2:12" ht="15.75" x14ac:dyDescent="0.25">
      <c r="B270" s="114" t="s">
        <v>112</v>
      </c>
      <c r="C270" s="113" t="s">
        <v>113</v>
      </c>
      <c r="D270" s="115" t="s">
        <v>80</v>
      </c>
      <c r="E270" s="115" t="s">
        <v>794</v>
      </c>
      <c r="F270" s="113"/>
      <c r="G270" s="113" t="s">
        <v>21</v>
      </c>
      <c r="H270" s="113" t="s">
        <v>837</v>
      </c>
      <c r="I270" s="152">
        <v>64205.58</v>
      </c>
      <c r="J270" s="139">
        <v>0.96860000000000002</v>
      </c>
      <c r="K270" s="138">
        <v>0</v>
      </c>
      <c r="L270" s="157">
        <f t="shared" si="4"/>
        <v>62189.524788000002</v>
      </c>
    </row>
    <row r="271" spans="2:12" ht="15.75" x14ac:dyDescent="0.25">
      <c r="B271" s="114" t="s">
        <v>114</v>
      </c>
      <c r="C271" s="113" t="s">
        <v>115</v>
      </c>
      <c r="D271" s="115" t="s">
        <v>80</v>
      </c>
      <c r="E271" s="115" t="s">
        <v>794</v>
      </c>
      <c r="F271" s="113"/>
      <c r="G271" s="113" t="s">
        <v>21</v>
      </c>
      <c r="H271" s="113" t="s">
        <v>837</v>
      </c>
      <c r="I271" s="152">
        <v>64371</v>
      </c>
      <c r="J271" s="139">
        <v>0.95</v>
      </c>
      <c r="K271" s="138">
        <v>0</v>
      </c>
      <c r="L271" s="157">
        <f t="shared" si="4"/>
        <v>61152.45</v>
      </c>
    </row>
    <row r="272" spans="2:12" ht="15.75" x14ac:dyDescent="0.25">
      <c r="B272" s="114" t="s">
        <v>116</v>
      </c>
      <c r="C272" s="113" t="s">
        <v>117</v>
      </c>
      <c r="D272" s="115" t="s">
        <v>80</v>
      </c>
      <c r="E272" s="115" t="s">
        <v>794</v>
      </c>
      <c r="F272" s="113"/>
      <c r="G272" s="113" t="s">
        <v>25</v>
      </c>
      <c r="H272" s="113" t="s">
        <v>839</v>
      </c>
      <c r="I272" s="152">
        <v>81052.03</v>
      </c>
      <c r="J272" s="139">
        <v>0.96499999999999997</v>
      </c>
      <c r="K272" s="138">
        <v>0</v>
      </c>
      <c r="L272" s="157">
        <f t="shared" si="4"/>
        <v>78215.20895</v>
      </c>
    </row>
    <row r="273" spans="2:12" ht="15.75" x14ac:dyDescent="0.25">
      <c r="B273" s="114" t="s">
        <v>118</v>
      </c>
      <c r="C273" s="113" t="s">
        <v>119</v>
      </c>
      <c r="D273" s="115" t="s">
        <v>80</v>
      </c>
      <c r="E273" s="115" t="s">
        <v>794</v>
      </c>
      <c r="F273" s="113"/>
      <c r="G273" s="113" t="s">
        <v>21</v>
      </c>
      <c r="H273" s="113" t="s">
        <v>837</v>
      </c>
      <c r="I273" s="152">
        <v>74390</v>
      </c>
      <c r="J273" s="139">
        <v>0.96</v>
      </c>
      <c r="K273" s="138">
        <v>0</v>
      </c>
      <c r="L273" s="157">
        <f t="shared" si="4"/>
        <v>71414.399999999994</v>
      </c>
    </row>
    <row r="274" spans="2:12" ht="15.75" x14ac:dyDescent="0.25">
      <c r="B274" s="114" t="s">
        <v>120</v>
      </c>
      <c r="C274" s="113" t="s">
        <v>121</v>
      </c>
      <c r="D274" s="115" t="s">
        <v>80</v>
      </c>
      <c r="E274" s="115" t="s">
        <v>794</v>
      </c>
      <c r="F274" s="113"/>
      <c r="G274" s="113" t="s">
        <v>29</v>
      </c>
      <c r="H274" s="113" t="s">
        <v>841</v>
      </c>
      <c r="I274" s="152">
        <v>89669.4</v>
      </c>
      <c r="J274" s="139">
        <v>0.99</v>
      </c>
      <c r="K274" s="138">
        <v>0</v>
      </c>
      <c r="L274" s="157">
        <f t="shared" si="4"/>
        <v>88772.705999999991</v>
      </c>
    </row>
    <row r="275" spans="2:12" ht="15.75" x14ac:dyDescent="0.25">
      <c r="B275" s="114" t="s">
        <v>122</v>
      </c>
      <c r="C275" s="113" t="s">
        <v>123</v>
      </c>
      <c r="D275" s="115" t="s">
        <v>80</v>
      </c>
      <c r="E275" s="115" t="s">
        <v>794</v>
      </c>
      <c r="F275" s="113"/>
      <c r="G275" s="113" t="s">
        <v>23</v>
      </c>
      <c r="H275" s="113" t="s">
        <v>838</v>
      </c>
      <c r="I275" s="152">
        <v>96431.5</v>
      </c>
      <c r="J275" s="139">
        <v>0.96499999999999997</v>
      </c>
      <c r="K275" s="138">
        <v>7</v>
      </c>
      <c r="L275" s="157">
        <f t="shared" si="4"/>
        <v>93063.397499999992</v>
      </c>
    </row>
    <row r="276" spans="2:12" ht="15.75" x14ac:dyDescent="0.25">
      <c r="B276" s="114" t="s">
        <v>124</v>
      </c>
      <c r="C276" s="113" t="s">
        <v>125</v>
      </c>
      <c r="D276" s="115" t="s">
        <v>80</v>
      </c>
      <c r="E276" s="115" t="s">
        <v>794</v>
      </c>
      <c r="F276" s="113"/>
      <c r="G276" s="113" t="s">
        <v>25</v>
      </c>
      <c r="H276" s="113" t="s">
        <v>839</v>
      </c>
      <c r="I276" s="152">
        <v>160681.75</v>
      </c>
      <c r="J276" s="139">
        <v>0.95499999999999996</v>
      </c>
      <c r="K276" s="138">
        <v>6.1</v>
      </c>
      <c r="L276" s="157">
        <f t="shared" si="4"/>
        <v>153457.17124999998</v>
      </c>
    </row>
    <row r="277" spans="2:12" ht="15.75" x14ac:dyDescent="0.25">
      <c r="B277" s="114" t="s">
        <v>126</v>
      </c>
      <c r="C277" s="113" t="s">
        <v>127</v>
      </c>
      <c r="D277" s="115" t="s">
        <v>80</v>
      </c>
      <c r="E277" s="115" t="s">
        <v>794</v>
      </c>
      <c r="F277" s="113"/>
      <c r="G277" s="113" t="s">
        <v>29</v>
      </c>
      <c r="H277" s="113" t="s">
        <v>841</v>
      </c>
      <c r="I277" s="152">
        <v>82114.600000000006</v>
      </c>
      <c r="J277" s="139">
        <v>0.98750000000000004</v>
      </c>
      <c r="K277" s="138">
        <v>0</v>
      </c>
      <c r="L277" s="157">
        <f t="shared" si="4"/>
        <v>81088.16750000001</v>
      </c>
    </row>
    <row r="278" spans="2:12" ht="15.75" x14ac:dyDescent="0.25">
      <c r="B278" s="114" t="s">
        <v>128</v>
      </c>
      <c r="C278" s="113" t="s">
        <v>129</v>
      </c>
      <c r="D278" s="115" t="s">
        <v>80</v>
      </c>
      <c r="E278" s="115" t="s">
        <v>794</v>
      </c>
      <c r="F278" s="113"/>
      <c r="G278" s="113" t="s">
        <v>27</v>
      </c>
      <c r="H278" s="113" t="s">
        <v>840</v>
      </c>
      <c r="I278" s="152">
        <v>46747</v>
      </c>
      <c r="J278" s="139">
        <v>0.97499999999999998</v>
      </c>
      <c r="K278" s="138">
        <v>0</v>
      </c>
      <c r="L278" s="157">
        <f t="shared" si="4"/>
        <v>45578.324999999997</v>
      </c>
    </row>
    <row r="279" spans="2:12" ht="15.75" x14ac:dyDescent="0.25">
      <c r="B279" s="114" t="s">
        <v>130</v>
      </c>
      <c r="C279" s="113" t="s">
        <v>131</v>
      </c>
      <c r="D279" s="115" t="s">
        <v>80</v>
      </c>
      <c r="E279" s="115" t="s">
        <v>794</v>
      </c>
      <c r="F279" s="113"/>
      <c r="G279" s="113" t="s">
        <v>23</v>
      </c>
      <c r="H279" s="113" t="s">
        <v>838</v>
      </c>
      <c r="I279" s="152">
        <v>57528</v>
      </c>
      <c r="J279" s="139">
        <v>0.98450000000000004</v>
      </c>
      <c r="K279" s="138">
        <v>0</v>
      </c>
      <c r="L279" s="157">
        <f t="shared" si="4"/>
        <v>56636.315999999999</v>
      </c>
    </row>
    <row r="280" spans="2:12" ht="15.75" x14ac:dyDescent="0.25">
      <c r="B280" s="114" t="s">
        <v>132</v>
      </c>
      <c r="C280" s="113" t="s">
        <v>133</v>
      </c>
      <c r="D280" s="115" t="s">
        <v>80</v>
      </c>
      <c r="E280" s="115" t="s">
        <v>794</v>
      </c>
      <c r="F280" s="113"/>
      <c r="G280" s="113" t="s">
        <v>21</v>
      </c>
      <c r="H280" s="113" t="s">
        <v>837</v>
      </c>
      <c r="I280" s="152">
        <v>101217.2</v>
      </c>
      <c r="J280" s="139">
        <v>0.98499999999999999</v>
      </c>
      <c r="K280" s="138">
        <v>0</v>
      </c>
      <c r="L280" s="157">
        <f t="shared" si="4"/>
        <v>99698.941999999995</v>
      </c>
    </row>
    <row r="281" spans="2:12" ht="15.75" x14ac:dyDescent="0.25">
      <c r="B281" s="114" t="s">
        <v>134</v>
      </c>
      <c r="C281" s="113" t="s">
        <v>135</v>
      </c>
      <c r="D281" s="115" t="s">
        <v>80</v>
      </c>
      <c r="E281" s="115" t="s">
        <v>794</v>
      </c>
      <c r="F281" s="113"/>
      <c r="G281" s="113" t="s">
        <v>27</v>
      </c>
      <c r="H281" s="113" t="s">
        <v>840</v>
      </c>
      <c r="I281" s="152">
        <v>82981</v>
      </c>
      <c r="J281" s="139">
        <v>0.98</v>
      </c>
      <c r="K281" s="138">
        <v>0</v>
      </c>
      <c r="L281" s="157">
        <f t="shared" si="4"/>
        <v>81321.38</v>
      </c>
    </row>
    <row r="282" spans="2:12" ht="15.75" x14ac:dyDescent="0.25">
      <c r="B282" s="114" t="s">
        <v>136</v>
      </c>
      <c r="C282" s="113" t="s">
        <v>137</v>
      </c>
      <c r="D282" s="115" t="s">
        <v>80</v>
      </c>
      <c r="E282" s="115" t="s">
        <v>794</v>
      </c>
      <c r="F282" s="113"/>
      <c r="G282" s="113" t="s">
        <v>21</v>
      </c>
      <c r="H282" s="113" t="s">
        <v>837</v>
      </c>
      <c r="I282" s="152">
        <v>70230.100000000006</v>
      </c>
      <c r="J282" s="139">
        <v>0.94499999999999995</v>
      </c>
      <c r="K282" s="138">
        <v>0</v>
      </c>
      <c r="L282" s="157">
        <f t="shared" si="4"/>
        <v>66367.444499999998</v>
      </c>
    </row>
    <row r="283" spans="2:12" ht="15.75" x14ac:dyDescent="0.25">
      <c r="B283" s="114" t="s">
        <v>138</v>
      </c>
      <c r="C283" s="113" t="s">
        <v>139</v>
      </c>
      <c r="D283" s="115" t="s">
        <v>80</v>
      </c>
      <c r="E283" s="115" t="s">
        <v>794</v>
      </c>
      <c r="F283" s="113"/>
      <c r="G283" s="113" t="s">
        <v>21</v>
      </c>
      <c r="H283" s="113" t="s">
        <v>837</v>
      </c>
      <c r="I283" s="152">
        <v>81981.2</v>
      </c>
      <c r="J283" s="139">
        <v>0.99180000000000001</v>
      </c>
      <c r="K283" s="138">
        <v>0</v>
      </c>
      <c r="L283" s="157">
        <f t="shared" si="4"/>
        <v>81308.954159999994</v>
      </c>
    </row>
    <row r="284" spans="2:12" ht="15.75" x14ac:dyDescent="0.25">
      <c r="B284" s="114" t="s">
        <v>140</v>
      </c>
      <c r="C284" s="113" t="s">
        <v>141</v>
      </c>
      <c r="D284" s="115" t="s">
        <v>80</v>
      </c>
      <c r="E284" s="115" t="s">
        <v>794</v>
      </c>
      <c r="F284" s="113"/>
      <c r="G284" s="113" t="s">
        <v>31</v>
      </c>
      <c r="H284" s="113" t="s">
        <v>842</v>
      </c>
      <c r="I284" s="152">
        <v>102816</v>
      </c>
      <c r="J284" s="139">
        <v>0.97</v>
      </c>
      <c r="K284" s="138">
        <v>0</v>
      </c>
      <c r="L284" s="157">
        <f t="shared" si="4"/>
        <v>99731.520000000004</v>
      </c>
    </row>
    <row r="285" spans="2:12" ht="15.75" x14ac:dyDescent="0.25">
      <c r="B285" s="114" t="s">
        <v>142</v>
      </c>
      <c r="C285" s="113" t="s">
        <v>143</v>
      </c>
      <c r="D285" s="115" t="s">
        <v>80</v>
      </c>
      <c r="E285" s="115" t="s">
        <v>794</v>
      </c>
      <c r="F285" s="113"/>
      <c r="G285" s="113" t="s">
        <v>29</v>
      </c>
      <c r="H285" s="113" t="s">
        <v>841</v>
      </c>
      <c r="I285" s="152">
        <v>81443.58</v>
      </c>
      <c r="J285" s="139">
        <v>0.98499999999999999</v>
      </c>
      <c r="K285" s="138">
        <v>0</v>
      </c>
      <c r="L285" s="157">
        <f t="shared" si="4"/>
        <v>80221.926300000006</v>
      </c>
    </row>
    <row r="286" spans="2:12" ht="15.75" x14ac:dyDescent="0.25">
      <c r="B286" s="114" t="s">
        <v>144</v>
      </c>
      <c r="C286" s="113" t="s">
        <v>145</v>
      </c>
      <c r="D286" s="115" t="s">
        <v>80</v>
      </c>
      <c r="E286" s="115" t="s">
        <v>794</v>
      </c>
      <c r="F286" s="113"/>
      <c r="G286" s="113" t="s">
        <v>21</v>
      </c>
      <c r="H286" s="113" t="s">
        <v>837</v>
      </c>
      <c r="I286" s="152">
        <v>101322</v>
      </c>
      <c r="J286" s="139">
        <v>0.99</v>
      </c>
      <c r="K286" s="138">
        <v>0</v>
      </c>
      <c r="L286" s="157">
        <f t="shared" si="4"/>
        <v>100308.78</v>
      </c>
    </row>
    <row r="287" spans="2:12" ht="15.75" x14ac:dyDescent="0.25">
      <c r="B287" s="114" t="s">
        <v>146</v>
      </c>
      <c r="C287" s="113" t="s">
        <v>147</v>
      </c>
      <c r="D287" s="115" t="s">
        <v>80</v>
      </c>
      <c r="E287" s="115" t="s">
        <v>794</v>
      </c>
      <c r="F287" s="113"/>
      <c r="G287" s="113" t="s">
        <v>23</v>
      </c>
      <c r="H287" s="113" t="s">
        <v>838</v>
      </c>
      <c r="I287" s="152">
        <v>109460.2</v>
      </c>
      <c r="J287" s="139">
        <v>0.96750000000000003</v>
      </c>
      <c r="K287" s="138">
        <v>0</v>
      </c>
      <c r="L287" s="157">
        <f t="shared" si="4"/>
        <v>105902.7435</v>
      </c>
    </row>
    <row r="288" spans="2:12" ht="15.75" x14ac:dyDescent="0.25">
      <c r="B288" s="114" t="s">
        <v>148</v>
      </c>
      <c r="C288" s="113" t="s">
        <v>149</v>
      </c>
      <c r="D288" s="115" t="s">
        <v>80</v>
      </c>
      <c r="E288" s="115" t="s">
        <v>794</v>
      </c>
      <c r="F288" s="113"/>
      <c r="G288" s="113" t="s">
        <v>29</v>
      </c>
      <c r="H288" s="113" t="s">
        <v>841</v>
      </c>
      <c r="I288" s="152">
        <v>74809.039999999994</v>
      </c>
      <c r="J288" s="139">
        <v>0.96930000000000005</v>
      </c>
      <c r="K288" s="138">
        <v>0</v>
      </c>
      <c r="L288" s="157">
        <f t="shared" si="4"/>
        <v>72512.402472000002</v>
      </c>
    </row>
    <row r="289" spans="2:12" ht="15.75" x14ac:dyDescent="0.25">
      <c r="B289" s="114"/>
      <c r="C289" s="113"/>
      <c r="D289" s="115"/>
      <c r="E289" s="115"/>
      <c r="F289" s="113"/>
      <c r="G289" s="113"/>
      <c r="H289" s="113"/>
      <c r="I289" s="159"/>
      <c r="J289" s="160"/>
      <c r="K289" s="161"/>
      <c r="L289" s="156"/>
    </row>
    <row r="290" spans="2:12" ht="15.75" x14ac:dyDescent="0.25">
      <c r="B290" s="114"/>
      <c r="C290" s="158" t="s">
        <v>800</v>
      </c>
      <c r="D290" s="115"/>
      <c r="E290" s="115"/>
      <c r="F290" s="113"/>
      <c r="G290" s="113"/>
      <c r="H290" s="113"/>
      <c r="I290" s="159"/>
      <c r="J290" s="160"/>
      <c r="K290" s="161"/>
      <c r="L290" s="156"/>
    </row>
    <row r="291" spans="2:12" ht="15.75" x14ac:dyDescent="0.25">
      <c r="B291" s="114" t="s">
        <v>592</v>
      </c>
      <c r="C291" s="113" t="s">
        <v>593</v>
      </c>
      <c r="D291" s="115" t="s">
        <v>594</v>
      </c>
      <c r="E291" s="115" t="s">
        <v>794</v>
      </c>
      <c r="F291" s="113"/>
      <c r="G291" s="113" t="s">
        <v>33</v>
      </c>
      <c r="H291" s="113" t="s">
        <v>813</v>
      </c>
      <c r="I291" s="152">
        <v>67277.69</v>
      </c>
      <c r="J291" s="139">
        <v>0.98750000000000004</v>
      </c>
      <c r="K291" s="138">
        <v>16.399999999999999</v>
      </c>
      <c r="L291" s="157">
        <f t="shared" si="4"/>
        <v>66453.118875</v>
      </c>
    </row>
    <row r="292" spans="2:12" ht="15.75" x14ac:dyDescent="0.25">
      <c r="B292" s="114" t="s">
        <v>595</v>
      </c>
      <c r="C292" s="113" t="s">
        <v>596</v>
      </c>
      <c r="D292" s="115" t="s">
        <v>594</v>
      </c>
      <c r="E292" s="115" t="s">
        <v>794</v>
      </c>
      <c r="F292" s="113"/>
      <c r="G292" s="113" t="s">
        <v>844</v>
      </c>
      <c r="H292" s="113" t="s">
        <v>814</v>
      </c>
      <c r="I292" s="152">
        <v>60241.53</v>
      </c>
      <c r="J292" s="139">
        <v>0.98250000000000004</v>
      </c>
      <c r="K292" s="138">
        <v>0</v>
      </c>
      <c r="L292" s="157">
        <f t="shared" si="4"/>
        <v>59187.303225000003</v>
      </c>
    </row>
    <row r="293" spans="2:12" ht="15.75" x14ac:dyDescent="0.25">
      <c r="B293" s="114" t="s">
        <v>597</v>
      </c>
      <c r="C293" s="113" t="s">
        <v>598</v>
      </c>
      <c r="D293" s="115" t="s">
        <v>594</v>
      </c>
      <c r="E293" s="115" t="s">
        <v>794</v>
      </c>
      <c r="F293" s="113"/>
      <c r="G293" s="113" t="s">
        <v>866</v>
      </c>
      <c r="H293" s="113" t="s">
        <v>830</v>
      </c>
      <c r="I293" s="152">
        <v>40733.51</v>
      </c>
      <c r="J293" s="139">
        <v>0.96499999999999997</v>
      </c>
      <c r="K293" s="138">
        <v>0</v>
      </c>
      <c r="L293" s="157">
        <f t="shared" si="4"/>
        <v>39307.837149999999</v>
      </c>
    </row>
    <row r="294" spans="2:12" ht="15.75" x14ac:dyDescent="0.25">
      <c r="B294" s="114" t="s">
        <v>599</v>
      </c>
      <c r="C294" s="113" t="s">
        <v>600</v>
      </c>
      <c r="D294" s="115" t="s">
        <v>594</v>
      </c>
      <c r="E294" s="115" t="s">
        <v>794</v>
      </c>
      <c r="F294" s="113"/>
      <c r="G294" s="113" t="s">
        <v>866</v>
      </c>
      <c r="H294" s="113" t="s">
        <v>830</v>
      </c>
      <c r="I294" s="152">
        <v>47877</v>
      </c>
      <c r="J294" s="139">
        <v>0.98</v>
      </c>
      <c r="K294" s="138">
        <v>0</v>
      </c>
      <c r="L294" s="157">
        <f t="shared" si="4"/>
        <v>46919.46</v>
      </c>
    </row>
    <row r="295" spans="2:12" ht="15.75" x14ac:dyDescent="0.25">
      <c r="B295" s="114" t="s">
        <v>601</v>
      </c>
      <c r="C295" s="113" t="s">
        <v>602</v>
      </c>
      <c r="D295" s="115" t="s">
        <v>594</v>
      </c>
      <c r="E295" s="115" t="s">
        <v>794</v>
      </c>
      <c r="F295" s="113"/>
      <c r="G295" s="113" t="s">
        <v>856</v>
      </c>
      <c r="H295" s="113" t="s">
        <v>822</v>
      </c>
      <c r="I295" s="152">
        <v>68487</v>
      </c>
      <c r="J295" s="139">
        <v>0.98499999999999999</v>
      </c>
      <c r="K295" s="138">
        <v>0</v>
      </c>
      <c r="L295" s="157">
        <f t="shared" si="4"/>
        <v>67459.694999999992</v>
      </c>
    </row>
    <row r="296" spans="2:12" ht="15.75" x14ac:dyDescent="0.25">
      <c r="B296" s="114" t="s">
        <v>603</v>
      </c>
      <c r="C296" s="113" t="s">
        <v>604</v>
      </c>
      <c r="D296" s="115" t="s">
        <v>594</v>
      </c>
      <c r="E296" s="115" t="s">
        <v>794</v>
      </c>
      <c r="F296" s="113"/>
      <c r="G296" s="113" t="s">
        <v>41</v>
      </c>
      <c r="H296" s="113" t="s">
        <v>815</v>
      </c>
      <c r="I296" s="152">
        <v>45953.3</v>
      </c>
      <c r="J296" s="139">
        <v>0.9919</v>
      </c>
      <c r="K296" s="138">
        <v>256.2</v>
      </c>
      <c r="L296" s="157">
        <f t="shared" si="4"/>
        <v>45837.278270000003</v>
      </c>
    </row>
    <row r="297" spans="2:12" ht="15.75" x14ac:dyDescent="0.25">
      <c r="B297" s="114" t="s">
        <v>605</v>
      </c>
      <c r="C297" s="113" t="s">
        <v>606</v>
      </c>
      <c r="D297" s="115" t="s">
        <v>594</v>
      </c>
      <c r="E297" s="115" t="s">
        <v>794</v>
      </c>
      <c r="F297" s="113"/>
      <c r="G297" s="113" t="s">
        <v>39</v>
      </c>
      <c r="H297" s="113" t="s">
        <v>824</v>
      </c>
      <c r="I297" s="152">
        <v>96926.1</v>
      </c>
      <c r="J297" s="139">
        <v>0.98480000000000001</v>
      </c>
      <c r="K297" s="138">
        <v>5.7</v>
      </c>
      <c r="L297" s="157">
        <f t="shared" si="4"/>
        <v>95458.523280000009</v>
      </c>
    </row>
    <row r="298" spans="2:12" ht="15.75" x14ac:dyDescent="0.25">
      <c r="B298" s="114" t="s">
        <v>607</v>
      </c>
      <c r="C298" s="113" t="s">
        <v>608</v>
      </c>
      <c r="D298" s="115" t="s">
        <v>594</v>
      </c>
      <c r="E298" s="115" t="s">
        <v>794</v>
      </c>
      <c r="F298" s="113"/>
      <c r="G298" s="113" t="s">
        <v>33</v>
      </c>
      <c r="H298" s="113" t="s">
        <v>813</v>
      </c>
      <c r="I298" s="152">
        <v>139506</v>
      </c>
      <c r="J298" s="139">
        <v>0.98499999999999999</v>
      </c>
      <c r="K298" s="138">
        <v>17.100000000000001</v>
      </c>
      <c r="L298" s="157">
        <f t="shared" si="4"/>
        <v>137430.51</v>
      </c>
    </row>
    <row r="299" spans="2:12" ht="15.75" x14ac:dyDescent="0.25">
      <c r="B299" s="114" t="s">
        <v>609</v>
      </c>
      <c r="C299" s="113" t="s">
        <v>610</v>
      </c>
      <c r="D299" s="115" t="s">
        <v>594</v>
      </c>
      <c r="E299" s="115" t="s">
        <v>794</v>
      </c>
      <c r="F299" s="113"/>
      <c r="G299" s="113" t="s">
        <v>844</v>
      </c>
      <c r="H299" s="113" t="s">
        <v>814</v>
      </c>
      <c r="I299" s="152">
        <v>100194</v>
      </c>
      <c r="J299" s="139">
        <v>0.99</v>
      </c>
      <c r="K299" s="138">
        <v>0</v>
      </c>
      <c r="L299" s="157">
        <f t="shared" si="4"/>
        <v>99192.06</v>
      </c>
    </row>
    <row r="300" spans="2:12" ht="15.75" x14ac:dyDescent="0.25">
      <c r="B300" s="114" t="s">
        <v>611</v>
      </c>
      <c r="C300" s="113" t="s">
        <v>612</v>
      </c>
      <c r="D300" s="115" t="s">
        <v>594</v>
      </c>
      <c r="E300" s="115" t="s">
        <v>794</v>
      </c>
      <c r="F300" s="113"/>
      <c r="G300" s="113" t="s">
        <v>848</v>
      </c>
      <c r="H300" s="113" t="s">
        <v>818</v>
      </c>
      <c r="I300" s="152">
        <v>150431.96</v>
      </c>
      <c r="J300" s="139">
        <v>0.98750000000000004</v>
      </c>
      <c r="K300" s="138">
        <v>0</v>
      </c>
      <c r="L300" s="157">
        <f t="shared" si="4"/>
        <v>148551.56049999999</v>
      </c>
    </row>
    <row r="301" spans="2:12" ht="15.75" x14ac:dyDescent="0.25">
      <c r="B301" s="114" t="s">
        <v>613</v>
      </c>
      <c r="C301" s="113" t="s">
        <v>614</v>
      </c>
      <c r="D301" s="115" t="s">
        <v>594</v>
      </c>
      <c r="E301" s="115" t="s">
        <v>794</v>
      </c>
      <c r="F301" s="113"/>
      <c r="G301" s="113" t="s">
        <v>848</v>
      </c>
      <c r="H301" s="113" t="s">
        <v>818</v>
      </c>
      <c r="I301" s="152">
        <v>126000</v>
      </c>
      <c r="J301" s="139">
        <v>0.98250000000000004</v>
      </c>
      <c r="K301" s="138">
        <v>149</v>
      </c>
      <c r="L301" s="157">
        <f t="shared" si="4"/>
        <v>123944</v>
      </c>
    </row>
    <row r="302" spans="2:12" ht="15.75" x14ac:dyDescent="0.25">
      <c r="B302" s="114" t="s">
        <v>649</v>
      </c>
      <c r="C302" s="113" t="s">
        <v>801</v>
      </c>
      <c r="D302" s="115" t="s">
        <v>594</v>
      </c>
      <c r="E302" s="115" t="s">
        <v>794</v>
      </c>
      <c r="F302" s="113"/>
      <c r="G302" s="113" t="s">
        <v>11</v>
      </c>
      <c r="H302" s="113" t="s">
        <v>833</v>
      </c>
      <c r="I302" s="152">
        <v>79645</v>
      </c>
      <c r="J302" s="139">
        <v>0.96</v>
      </c>
      <c r="K302" s="138">
        <v>0</v>
      </c>
      <c r="L302" s="157">
        <f t="shared" si="4"/>
        <v>76459.199999999997</v>
      </c>
    </row>
    <row r="303" spans="2:12" ht="15.75" x14ac:dyDescent="0.25">
      <c r="B303" s="114" t="s">
        <v>615</v>
      </c>
      <c r="C303" s="113" t="s">
        <v>616</v>
      </c>
      <c r="D303" s="115" t="s">
        <v>594</v>
      </c>
      <c r="E303" s="115" t="s">
        <v>794</v>
      </c>
      <c r="F303" s="113"/>
      <c r="G303" s="113" t="s">
        <v>35</v>
      </c>
      <c r="H303" s="113"/>
      <c r="I303" s="152">
        <v>207918.8</v>
      </c>
      <c r="J303" s="139">
        <v>0.97770000000000001</v>
      </c>
      <c r="K303" s="138">
        <v>471</v>
      </c>
      <c r="L303" s="157">
        <f t="shared" si="4"/>
        <v>203753.21075999999</v>
      </c>
    </row>
    <row r="304" spans="2:12" ht="15.75" x14ac:dyDescent="0.25">
      <c r="B304" s="114" t="s">
        <v>617</v>
      </c>
      <c r="C304" s="113" t="s">
        <v>618</v>
      </c>
      <c r="D304" s="115" t="s">
        <v>594</v>
      </c>
      <c r="E304" s="115" t="s">
        <v>794</v>
      </c>
      <c r="F304" s="113"/>
      <c r="G304" s="113" t="s">
        <v>858</v>
      </c>
      <c r="H304" s="113" t="s">
        <v>823</v>
      </c>
      <c r="I304" s="152">
        <v>35970.1</v>
      </c>
      <c r="J304" s="139">
        <v>0.98</v>
      </c>
      <c r="K304" s="138">
        <v>101.7</v>
      </c>
      <c r="L304" s="157">
        <f t="shared" si="4"/>
        <v>35352.397999999994</v>
      </c>
    </row>
    <row r="305" spans="2:12" ht="15.75" x14ac:dyDescent="0.25">
      <c r="B305" s="114" t="s">
        <v>619</v>
      </c>
      <c r="C305" s="113" t="s">
        <v>802</v>
      </c>
      <c r="D305" s="115" t="s">
        <v>594</v>
      </c>
      <c r="E305" s="115" t="s">
        <v>794</v>
      </c>
      <c r="F305" s="113"/>
      <c r="G305" s="113" t="s">
        <v>854</v>
      </c>
      <c r="H305" s="113" t="s">
        <v>820</v>
      </c>
      <c r="I305" s="152">
        <v>72088.59</v>
      </c>
      <c r="J305" s="139">
        <v>0.97499999999999998</v>
      </c>
      <c r="K305" s="138">
        <v>0</v>
      </c>
      <c r="L305" s="157">
        <f t="shared" si="4"/>
        <v>70286.375249999997</v>
      </c>
    </row>
    <row r="306" spans="2:12" ht="15.75" x14ac:dyDescent="0.25">
      <c r="B306" s="114" t="s">
        <v>620</v>
      </c>
      <c r="C306" s="113" t="s">
        <v>621</v>
      </c>
      <c r="D306" s="115" t="s">
        <v>594</v>
      </c>
      <c r="E306" s="115" t="s">
        <v>794</v>
      </c>
      <c r="F306" s="113"/>
      <c r="G306" s="113" t="s">
        <v>858</v>
      </c>
      <c r="H306" s="113" t="s">
        <v>823</v>
      </c>
      <c r="I306" s="152">
        <v>164273.20000000001</v>
      </c>
      <c r="J306" s="139">
        <v>0.98499999999999999</v>
      </c>
      <c r="K306" s="138">
        <v>0</v>
      </c>
      <c r="L306" s="157">
        <f t="shared" si="4"/>
        <v>161809.10200000001</v>
      </c>
    </row>
    <row r="307" spans="2:12" ht="15.75" x14ac:dyDescent="0.25">
      <c r="B307" s="114" t="s">
        <v>622</v>
      </c>
      <c r="C307" s="113" t="s">
        <v>623</v>
      </c>
      <c r="D307" s="115" t="s">
        <v>594</v>
      </c>
      <c r="E307" s="115" t="s">
        <v>794</v>
      </c>
      <c r="F307" s="113"/>
      <c r="G307" s="113" t="s">
        <v>862</v>
      </c>
      <c r="H307" s="113" t="s">
        <v>828</v>
      </c>
      <c r="I307" s="152">
        <v>121038.39999999999</v>
      </c>
      <c r="J307" s="139">
        <v>0.96960000000000002</v>
      </c>
      <c r="K307" s="138">
        <v>98.64</v>
      </c>
      <c r="L307" s="157">
        <f t="shared" si="4"/>
        <v>117457.47263999999</v>
      </c>
    </row>
    <row r="308" spans="2:12" ht="15.75" x14ac:dyDescent="0.25">
      <c r="B308" s="114" t="s">
        <v>624</v>
      </c>
      <c r="C308" s="113" t="s">
        <v>625</v>
      </c>
      <c r="D308" s="115" t="s">
        <v>594</v>
      </c>
      <c r="E308" s="115" t="s">
        <v>794</v>
      </c>
      <c r="F308" s="113"/>
      <c r="G308" s="113" t="s">
        <v>848</v>
      </c>
      <c r="H308" s="113" t="s">
        <v>818</v>
      </c>
      <c r="I308" s="152">
        <v>39650</v>
      </c>
      <c r="J308" s="139">
        <v>0.96499999999999997</v>
      </c>
      <c r="K308" s="138">
        <v>0</v>
      </c>
      <c r="L308" s="157">
        <f t="shared" si="4"/>
        <v>38262.25</v>
      </c>
    </row>
    <row r="309" spans="2:12" ht="15.75" x14ac:dyDescent="0.25">
      <c r="B309" s="114" t="s">
        <v>626</v>
      </c>
      <c r="C309" s="113" t="s">
        <v>627</v>
      </c>
      <c r="D309" s="115" t="s">
        <v>594</v>
      </c>
      <c r="E309" s="115" t="s">
        <v>794</v>
      </c>
      <c r="F309" s="113"/>
      <c r="G309" s="113" t="s">
        <v>850</v>
      </c>
      <c r="H309" s="113" t="s">
        <v>819</v>
      </c>
      <c r="I309" s="152">
        <v>29184</v>
      </c>
      <c r="J309" s="139">
        <v>0.98499999999999999</v>
      </c>
      <c r="K309" s="138">
        <v>0</v>
      </c>
      <c r="L309" s="157">
        <f t="shared" si="4"/>
        <v>28746.239999999998</v>
      </c>
    </row>
    <row r="310" spans="2:12" ht="15.75" x14ac:dyDescent="0.25">
      <c r="B310" s="114" t="s">
        <v>628</v>
      </c>
      <c r="C310" s="113" t="s">
        <v>629</v>
      </c>
      <c r="D310" s="115" t="s">
        <v>594</v>
      </c>
      <c r="E310" s="115" t="s">
        <v>794</v>
      </c>
      <c r="F310" s="113"/>
      <c r="G310" s="113" t="s">
        <v>43</v>
      </c>
      <c r="H310" s="113" t="s">
        <v>827</v>
      </c>
      <c r="I310" s="152">
        <v>73416.800000000003</v>
      </c>
      <c r="J310" s="139">
        <v>0.99</v>
      </c>
      <c r="K310" s="138">
        <v>285.39999999999998</v>
      </c>
      <c r="L310" s="157">
        <f t="shared" si="4"/>
        <v>72968.031999999992</v>
      </c>
    </row>
    <row r="311" spans="2:12" ht="15.75" x14ac:dyDescent="0.25">
      <c r="B311" s="114" t="s">
        <v>630</v>
      </c>
      <c r="C311" s="113" t="s">
        <v>803</v>
      </c>
      <c r="D311" s="115" t="s">
        <v>594</v>
      </c>
      <c r="E311" s="115" t="s">
        <v>794</v>
      </c>
      <c r="F311" s="113"/>
      <c r="G311" s="113" t="s">
        <v>37</v>
      </c>
      <c r="H311" s="113"/>
      <c r="I311" s="152">
        <v>56940</v>
      </c>
      <c r="J311" s="139">
        <v>0.99</v>
      </c>
      <c r="K311" s="138">
        <v>0</v>
      </c>
      <c r="L311" s="157">
        <f t="shared" si="4"/>
        <v>56370.6</v>
      </c>
    </row>
    <row r="312" spans="2:12" ht="15.75" x14ac:dyDescent="0.25">
      <c r="B312" s="114" t="s">
        <v>631</v>
      </c>
      <c r="C312" s="113" t="s">
        <v>632</v>
      </c>
      <c r="D312" s="115" t="s">
        <v>594</v>
      </c>
      <c r="E312" s="115" t="s">
        <v>794</v>
      </c>
      <c r="F312" s="113"/>
      <c r="G312" s="113" t="s">
        <v>35</v>
      </c>
      <c r="H312" s="113"/>
      <c r="I312" s="152">
        <v>1394.4</v>
      </c>
      <c r="J312" s="139">
        <v>0.99</v>
      </c>
      <c r="K312" s="138">
        <v>0</v>
      </c>
      <c r="L312" s="157">
        <f t="shared" si="4"/>
        <v>1380.4560000000001</v>
      </c>
    </row>
    <row r="313" spans="2:12" ht="15.75" x14ac:dyDescent="0.25">
      <c r="B313" s="114" t="s">
        <v>633</v>
      </c>
      <c r="C313" s="113" t="s">
        <v>804</v>
      </c>
      <c r="D313" s="115" t="s">
        <v>594</v>
      </c>
      <c r="E313" s="115" t="s">
        <v>794</v>
      </c>
      <c r="F313" s="113"/>
      <c r="G313" s="113" t="s">
        <v>862</v>
      </c>
      <c r="H313" s="113" t="s">
        <v>828</v>
      </c>
      <c r="I313" s="152">
        <v>70641</v>
      </c>
      <c r="J313" s="139">
        <v>0.93459999999999999</v>
      </c>
      <c r="K313" s="138">
        <v>0</v>
      </c>
      <c r="L313" s="157">
        <f t="shared" si="4"/>
        <v>66021.078599999993</v>
      </c>
    </row>
    <row r="314" spans="2:12" ht="15.75" x14ac:dyDescent="0.25">
      <c r="B314" s="114" t="s">
        <v>634</v>
      </c>
      <c r="C314" s="113" t="s">
        <v>805</v>
      </c>
      <c r="D314" s="115" t="s">
        <v>594</v>
      </c>
      <c r="E314" s="115" t="s">
        <v>794</v>
      </c>
      <c r="F314" s="113"/>
      <c r="G314" s="113" t="s">
        <v>1</v>
      </c>
      <c r="H314" s="113" t="s">
        <v>831</v>
      </c>
      <c r="I314" s="152">
        <v>84297</v>
      </c>
      <c r="J314" s="139">
        <v>0.96399999999999997</v>
      </c>
      <c r="K314" s="138">
        <v>0</v>
      </c>
      <c r="L314" s="157">
        <f t="shared" si="4"/>
        <v>81262.308000000005</v>
      </c>
    </row>
    <row r="315" spans="2:12" ht="15.75" x14ac:dyDescent="0.25">
      <c r="B315" s="114" t="s">
        <v>635</v>
      </c>
      <c r="C315" s="113" t="s">
        <v>636</v>
      </c>
      <c r="D315" s="115" t="s">
        <v>594</v>
      </c>
      <c r="E315" s="115" t="s">
        <v>794</v>
      </c>
      <c r="F315" s="113"/>
      <c r="G315" s="113" t="s">
        <v>844</v>
      </c>
      <c r="H315" s="113" t="s">
        <v>814</v>
      </c>
      <c r="I315" s="152">
        <v>67269.45</v>
      </c>
      <c r="J315" s="139">
        <v>0.97499999999999998</v>
      </c>
      <c r="K315" s="138">
        <v>0</v>
      </c>
      <c r="L315" s="157">
        <f t="shared" si="4"/>
        <v>65587.713749999995</v>
      </c>
    </row>
    <row r="316" spans="2:12" ht="15.75" x14ac:dyDescent="0.25">
      <c r="B316" s="114" t="s">
        <v>638</v>
      </c>
      <c r="C316" s="113" t="s">
        <v>806</v>
      </c>
      <c r="D316" s="115" t="s">
        <v>594</v>
      </c>
      <c r="E316" s="115" t="s">
        <v>794</v>
      </c>
      <c r="F316" s="113"/>
      <c r="G316" s="113" t="s">
        <v>850</v>
      </c>
      <c r="H316" s="113" t="s">
        <v>819</v>
      </c>
      <c r="I316" s="152">
        <v>40626.6</v>
      </c>
      <c r="J316" s="139">
        <v>0.96299999999999997</v>
      </c>
      <c r="K316" s="138">
        <v>0</v>
      </c>
      <c r="L316" s="157">
        <f t="shared" si="4"/>
        <v>39123.415799999995</v>
      </c>
    </row>
    <row r="317" spans="2:12" ht="15.75" x14ac:dyDescent="0.25">
      <c r="B317" s="114" t="s">
        <v>639</v>
      </c>
      <c r="C317" s="113" t="s">
        <v>640</v>
      </c>
      <c r="D317" s="115" t="s">
        <v>594</v>
      </c>
      <c r="E317" s="115" t="s">
        <v>794</v>
      </c>
      <c r="F317" s="113"/>
      <c r="G317" s="113" t="s">
        <v>41</v>
      </c>
      <c r="H317" s="113" t="s">
        <v>816</v>
      </c>
      <c r="I317" s="152">
        <v>87431.7</v>
      </c>
      <c r="J317" s="139">
        <v>0.97870000000000001</v>
      </c>
      <c r="K317" s="138">
        <v>0</v>
      </c>
      <c r="L317" s="157">
        <f t="shared" si="4"/>
        <v>85569.404790000001</v>
      </c>
    </row>
    <row r="318" spans="2:12" ht="15.75" x14ac:dyDescent="0.25">
      <c r="B318" s="114" t="s">
        <v>641</v>
      </c>
      <c r="C318" s="113" t="s">
        <v>642</v>
      </c>
      <c r="D318" s="115" t="s">
        <v>594</v>
      </c>
      <c r="E318" s="115" t="s">
        <v>794</v>
      </c>
      <c r="F318" s="113"/>
      <c r="G318" s="113" t="s">
        <v>862</v>
      </c>
      <c r="H318" s="113" t="s">
        <v>828</v>
      </c>
      <c r="I318" s="152">
        <v>49571.81</v>
      </c>
      <c r="J318" s="139">
        <v>0.98199999999999998</v>
      </c>
      <c r="K318" s="138">
        <v>0</v>
      </c>
      <c r="L318" s="157">
        <f t="shared" si="4"/>
        <v>48679.517419999996</v>
      </c>
    </row>
    <row r="319" spans="2:12" ht="15.75" x14ac:dyDescent="0.25">
      <c r="B319" s="114" t="s">
        <v>643</v>
      </c>
      <c r="C319" s="113" t="s">
        <v>644</v>
      </c>
      <c r="D319" s="115" t="s">
        <v>594</v>
      </c>
      <c r="E319" s="115" t="s">
        <v>794</v>
      </c>
      <c r="F319" s="113"/>
      <c r="G319" s="113" t="s">
        <v>862</v>
      </c>
      <c r="H319" s="113" t="s">
        <v>828</v>
      </c>
      <c r="I319" s="152">
        <v>53088.5</v>
      </c>
      <c r="J319" s="139">
        <v>0.98499999999999999</v>
      </c>
      <c r="K319" s="138">
        <v>38.700000000000003</v>
      </c>
      <c r="L319" s="157">
        <f t="shared" si="4"/>
        <v>52330.872499999998</v>
      </c>
    </row>
    <row r="320" spans="2:12" ht="15.75" x14ac:dyDescent="0.25">
      <c r="B320" s="114" t="s">
        <v>645</v>
      </c>
      <c r="C320" s="113" t="s">
        <v>646</v>
      </c>
      <c r="D320" s="115" t="s">
        <v>594</v>
      </c>
      <c r="E320" s="115" t="s">
        <v>794</v>
      </c>
      <c r="F320" s="113"/>
      <c r="G320" s="113" t="s">
        <v>33</v>
      </c>
      <c r="H320" s="113" t="s">
        <v>813</v>
      </c>
      <c r="I320" s="152">
        <v>81961.399999999994</v>
      </c>
      <c r="J320" s="139">
        <v>0.98650000000000004</v>
      </c>
      <c r="K320" s="138">
        <v>0</v>
      </c>
      <c r="L320" s="157">
        <f t="shared" si="4"/>
        <v>80854.921099999992</v>
      </c>
    </row>
    <row r="321" spans="2:12" ht="15.75" x14ac:dyDescent="0.25">
      <c r="B321" s="114" t="s">
        <v>647</v>
      </c>
      <c r="C321" s="113" t="s">
        <v>648</v>
      </c>
      <c r="D321" s="115" t="s">
        <v>594</v>
      </c>
      <c r="E321" s="115" t="s">
        <v>794</v>
      </c>
      <c r="F321" s="113"/>
      <c r="G321" s="113" t="s">
        <v>27</v>
      </c>
      <c r="H321" s="113"/>
      <c r="I321" s="152">
        <v>120640.5</v>
      </c>
      <c r="J321" s="139">
        <v>0.98199999999999998</v>
      </c>
      <c r="K321" s="138">
        <v>0</v>
      </c>
      <c r="L321" s="157">
        <f t="shared" si="4"/>
        <v>118468.97100000001</v>
      </c>
    </row>
    <row r="322" spans="2:12" ht="15.75" x14ac:dyDescent="0.25">
      <c r="B322" s="114" t="s">
        <v>650</v>
      </c>
      <c r="C322" s="113" t="s">
        <v>651</v>
      </c>
      <c r="D322" s="115" t="s">
        <v>594</v>
      </c>
      <c r="E322" s="115" t="s">
        <v>794</v>
      </c>
      <c r="F322" s="113"/>
      <c r="G322" s="113" t="s">
        <v>846</v>
      </c>
      <c r="H322" s="113" t="s">
        <v>817</v>
      </c>
      <c r="I322" s="152">
        <v>59297.58</v>
      </c>
      <c r="J322" s="139">
        <v>0.98499999999999999</v>
      </c>
      <c r="K322" s="138">
        <v>332.17</v>
      </c>
      <c r="L322" s="157">
        <f t="shared" si="4"/>
        <v>58740.2863</v>
      </c>
    </row>
    <row r="323" spans="2:12" ht="15.75" x14ac:dyDescent="0.25">
      <c r="B323" s="114" t="s">
        <v>652</v>
      </c>
      <c r="C323" s="113" t="s">
        <v>653</v>
      </c>
      <c r="D323" s="115" t="s">
        <v>594</v>
      </c>
      <c r="E323" s="115" t="s">
        <v>794</v>
      </c>
      <c r="F323" s="113"/>
      <c r="G323" s="113" t="s">
        <v>35</v>
      </c>
      <c r="H323" s="113" t="s">
        <v>821</v>
      </c>
      <c r="I323" s="152">
        <v>80278</v>
      </c>
      <c r="J323" s="139">
        <v>0.97499999999999998</v>
      </c>
      <c r="K323" s="138">
        <v>845</v>
      </c>
      <c r="L323" s="157">
        <f t="shared" si="4"/>
        <v>79116.05</v>
      </c>
    </row>
    <row r="324" spans="2:12" ht="15.75" x14ac:dyDescent="0.25">
      <c r="B324" s="114" t="s">
        <v>654</v>
      </c>
      <c r="C324" s="113" t="s">
        <v>655</v>
      </c>
      <c r="D324" s="115" t="s">
        <v>594</v>
      </c>
      <c r="E324" s="115" t="s">
        <v>794</v>
      </c>
      <c r="F324" s="113"/>
      <c r="G324" s="113" t="s">
        <v>856</v>
      </c>
      <c r="H324" s="113" t="s">
        <v>822</v>
      </c>
      <c r="I324" s="152">
        <v>60893.599999999999</v>
      </c>
      <c r="J324" s="139">
        <v>0.99099999999999999</v>
      </c>
      <c r="K324" s="138">
        <v>156.30000000000001</v>
      </c>
      <c r="L324" s="157">
        <f t="shared" si="4"/>
        <v>60501.857600000003</v>
      </c>
    </row>
    <row r="325" spans="2:12" ht="15.75" x14ac:dyDescent="0.25">
      <c r="B325" s="114" t="s">
        <v>656</v>
      </c>
      <c r="C325" s="113" t="s">
        <v>657</v>
      </c>
      <c r="D325" s="115" t="s">
        <v>594</v>
      </c>
      <c r="E325" s="115" t="s">
        <v>794</v>
      </c>
      <c r="F325" s="113"/>
      <c r="G325" s="113" t="s">
        <v>37</v>
      </c>
      <c r="H325" s="113" t="s">
        <v>826</v>
      </c>
      <c r="I325" s="152">
        <v>61836.2</v>
      </c>
      <c r="J325" s="139">
        <v>0.97599999999999998</v>
      </c>
      <c r="K325" s="138">
        <v>652.6</v>
      </c>
      <c r="L325" s="157">
        <f t="shared" si="4"/>
        <v>61004.731199999995</v>
      </c>
    </row>
    <row r="326" spans="2:12" ht="15.75" x14ac:dyDescent="0.25">
      <c r="B326" s="114" t="s">
        <v>658</v>
      </c>
      <c r="C326" s="113" t="s">
        <v>659</v>
      </c>
      <c r="D326" s="115" t="s">
        <v>594</v>
      </c>
      <c r="E326" s="115" t="s">
        <v>794</v>
      </c>
      <c r="F326" s="113"/>
      <c r="G326" s="113" t="s">
        <v>41</v>
      </c>
      <c r="H326" s="113" t="s">
        <v>815</v>
      </c>
      <c r="I326" s="152">
        <v>55356</v>
      </c>
      <c r="J326" s="139">
        <v>0.97750000000000004</v>
      </c>
      <c r="K326" s="138">
        <v>0</v>
      </c>
      <c r="L326" s="157">
        <f t="shared" si="4"/>
        <v>54110.490000000005</v>
      </c>
    </row>
    <row r="327" spans="2:12" ht="15.75" x14ac:dyDescent="0.25">
      <c r="B327" s="114" t="s">
        <v>660</v>
      </c>
      <c r="C327" s="113" t="s">
        <v>661</v>
      </c>
      <c r="D327" s="115" t="s">
        <v>594</v>
      </c>
      <c r="E327" s="115" t="s">
        <v>794</v>
      </c>
      <c r="F327" s="113"/>
      <c r="G327" s="113" t="s">
        <v>850</v>
      </c>
      <c r="H327" s="113" t="s">
        <v>819</v>
      </c>
      <c r="I327" s="152">
        <v>45400</v>
      </c>
      <c r="J327" s="139">
        <v>0.97</v>
      </c>
      <c r="K327" s="138">
        <v>0</v>
      </c>
      <c r="L327" s="157">
        <f t="shared" si="4"/>
        <v>44038</v>
      </c>
    </row>
    <row r="328" spans="2:12" ht="15.75" x14ac:dyDescent="0.25">
      <c r="B328" s="114" t="s">
        <v>662</v>
      </c>
      <c r="C328" s="113" t="s">
        <v>663</v>
      </c>
      <c r="D328" s="115" t="s">
        <v>594</v>
      </c>
      <c r="E328" s="115" t="s">
        <v>794</v>
      </c>
      <c r="F328" s="113"/>
      <c r="G328" s="113" t="s">
        <v>1</v>
      </c>
      <c r="H328" s="113" t="s">
        <v>831</v>
      </c>
      <c r="I328" s="152">
        <v>14851.51</v>
      </c>
      <c r="J328" s="139">
        <v>0.99</v>
      </c>
      <c r="K328" s="138">
        <v>462</v>
      </c>
      <c r="L328" s="157">
        <f t="shared" si="4"/>
        <v>15164.9949</v>
      </c>
    </row>
    <row r="329" spans="2:12" ht="15.75" x14ac:dyDescent="0.25">
      <c r="B329" s="114" t="s">
        <v>664</v>
      </c>
      <c r="C329" s="113" t="s">
        <v>665</v>
      </c>
      <c r="D329" s="115" t="s">
        <v>594</v>
      </c>
      <c r="E329" s="115" t="s">
        <v>794</v>
      </c>
      <c r="F329" s="113"/>
      <c r="G329" s="113" t="s">
        <v>43</v>
      </c>
      <c r="H329" s="113" t="s">
        <v>834</v>
      </c>
      <c r="I329" s="152">
        <v>114428.17</v>
      </c>
      <c r="J329" s="139">
        <v>0.97499999999999998</v>
      </c>
      <c r="K329" s="138">
        <v>679.54</v>
      </c>
      <c r="L329" s="157">
        <f t="shared" si="4"/>
        <v>112247.00575</v>
      </c>
    </row>
    <row r="330" spans="2:12" ht="15.75" x14ac:dyDescent="0.25">
      <c r="B330" s="114" t="s">
        <v>666</v>
      </c>
      <c r="C330" s="113" t="s">
        <v>667</v>
      </c>
      <c r="D330" s="115" t="s">
        <v>594</v>
      </c>
      <c r="E330" s="115" t="s">
        <v>794</v>
      </c>
      <c r="F330" s="113"/>
      <c r="G330" s="113" t="s">
        <v>41</v>
      </c>
      <c r="H330" s="113" t="s">
        <v>815</v>
      </c>
      <c r="I330" s="152">
        <v>43509.3</v>
      </c>
      <c r="J330" s="139">
        <v>0.98</v>
      </c>
      <c r="K330" s="138">
        <v>0</v>
      </c>
      <c r="L330" s="157">
        <f t="shared" si="4"/>
        <v>42639.114000000001</v>
      </c>
    </row>
    <row r="331" spans="2:12" ht="15.75" x14ac:dyDescent="0.25">
      <c r="B331" s="114" t="s">
        <v>668</v>
      </c>
      <c r="C331" s="113" t="s">
        <v>669</v>
      </c>
      <c r="D331" s="115" t="s">
        <v>594</v>
      </c>
      <c r="E331" s="115" t="s">
        <v>794</v>
      </c>
      <c r="F331" s="113"/>
      <c r="G331" s="113" t="s">
        <v>33</v>
      </c>
      <c r="H331" s="113" t="s">
        <v>813</v>
      </c>
      <c r="I331" s="152">
        <v>95380.3</v>
      </c>
      <c r="J331" s="139">
        <v>0.98499999999999999</v>
      </c>
      <c r="K331" s="138">
        <v>296.8</v>
      </c>
      <c r="L331" s="157">
        <f t="shared" si="4"/>
        <v>94246.395499999999</v>
      </c>
    </row>
    <row r="332" spans="2:12" ht="15.75" x14ac:dyDescent="0.25">
      <c r="B332" s="114" t="s">
        <v>670</v>
      </c>
      <c r="C332" s="113" t="s">
        <v>671</v>
      </c>
      <c r="D332" s="115" t="s">
        <v>594</v>
      </c>
      <c r="E332" s="115" t="s">
        <v>794</v>
      </c>
      <c r="F332" s="113"/>
      <c r="G332" s="113" t="s">
        <v>37</v>
      </c>
      <c r="H332" s="113" t="s">
        <v>826</v>
      </c>
      <c r="I332" s="152">
        <v>69012.7</v>
      </c>
      <c r="J332" s="139">
        <v>0.97899999999999998</v>
      </c>
      <c r="K332" s="138">
        <v>0</v>
      </c>
      <c r="L332" s="157">
        <f t="shared" ref="L332:L346" si="5">(I332*J332)+K332</f>
        <v>67563.43329999999</v>
      </c>
    </row>
    <row r="333" spans="2:12" ht="15.75" x14ac:dyDescent="0.25">
      <c r="B333" s="114" t="s">
        <v>672</v>
      </c>
      <c r="C333" s="113" t="s">
        <v>673</v>
      </c>
      <c r="D333" s="115" t="s">
        <v>594</v>
      </c>
      <c r="E333" s="115" t="s">
        <v>794</v>
      </c>
      <c r="F333" s="113"/>
      <c r="G333" s="113" t="s">
        <v>45</v>
      </c>
      <c r="H333" s="113" t="s">
        <v>825</v>
      </c>
      <c r="I333" s="152">
        <v>64231.14</v>
      </c>
      <c r="J333" s="139">
        <v>0.97</v>
      </c>
      <c r="K333" s="138">
        <v>0</v>
      </c>
      <c r="L333" s="157">
        <f t="shared" si="5"/>
        <v>62304.205799999996</v>
      </c>
    </row>
    <row r="334" spans="2:12" ht="15.75" x14ac:dyDescent="0.25">
      <c r="B334" s="114" t="s">
        <v>674</v>
      </c>
      <c r="C334" s="113" t="s">
        <v>675</v>
      </c>
      <c r="D334" s="115" t="s">
        <v>594</v>
      </c>
      <c r="E334" s="115" t="s">
        <v>794</v>
      </c>
      <c r="F334" s="113"/>
      <c r="G334" s="113" t="s">
        <v>850</v>
      </c>
      <c r="H334" s="113" t="s">
        <v>819</v>
      </c>
      <c r="I334" s="152">
        <v>62901.4</v>
      </c>
      <c r="J334" s="139">
        <v>0.97</v>
      </c>
      <c r="K334" s="138">
        <v>0</v>
      </c>
      <c r="L334" s="157">
        <f t="shared" si="5"/>
        <v>61014.358</v>
      </c>
    </row>
    <row r="335" spans="2:12" ht="15.75" x14ac:dyDescent="0.25">
      <c r="B335" s="114" t="s">
        <v>676</v>
      </c>
      <c r="C335" s="113" t="s">
        <v>677</v>
      </c>
      <c r="D335" s="115" t="s">
        <v>594</v>
      </c>
      <c r="E335" s="115" t="s">
        <v>794</v>
      </c>
      <c r="F335" s="113"/>
      <c r="G335" s="113" t="s">
        <v>13</v>
      </c>
      <c r="H335" s="113" t="s">
        <v>835</v>
      </c>
      <c r="I335" s="152">
        <v>74134.100000000006</v>
      </c>
      <c r="J335" s="139">
        <v>0.96499999999999997</v>
      </c>
      <c r="K335" s="138">
        <v>0</v>
      </c>
      <c r="L335" s="157">
        <f t="shared" si="5"/>
        <v>71539.406499999997</v>
      </c>
    </row>
    <row r="336" spans="2:12" ht="15.75" x14ac:dyDescent="0.25">
      <c r="B336" s="114" t="s">
        <v>678</v>
      </c>
      <c r="C336" s="113" t="s">
        <v>679</v>
      </c>
      <c r="D336" s="115" t="s">
        <v>594</v>
      </c>
      <c r="E336" s="115" t="s">
        <v>794</v>
      </c>
      <c r="F336" s="113"/>
      <c r="G336" s="113" t="s">
        <v>19</v>
      </c>
      <c r="H336" s="113" t="s">
        <v>836</v>
      </c>
      <c r="I336" s="152">
        <v>75660.899999999994</v>
      </c>
      <c r="J336" s="139">
        <v>0.98</v>
      </c>
      <c r="K336" s="138">
        <v>94.5</v>
      </c>
      <c r="L336" s="157">
        <f t="shared" si="5"/>
        <v>74242.181999999986</v>
      </c>
    </row>
    <row r="337" spans="2:12" ht="15.75" x14ac:dyDescent="0.25">
      <c r="B337" s="114" t="s">
        <v>680</v>
      </c>
      <c r="C337" s="113" t="s">
        <v>807</v>
      </c>
      <c r="D337" s="115" t="s">
        <v>594</v>
      </c>
      <c r="E337" s="115" t="s">
        <v>794</v>
      </c>
      <c r="F337" s="113"/>
      <c r="G337" s="113" t="s">
        <v>43</v>
      </c>
      <c r="H337" s="113" t="s">
        <v>834</v>
      </c>
      <c r="I337" s="152">
        <v>53670.3</v>
      </c>
      <c r="J337" s="139">
        <v>0.98</v>
      </c>
      <c r="K337" s="138">
        <v>202.2</v>
      </c>
      <c r="L337" s="157">
        <f t="shared" si="5"/>
        <v>52799.093999999997</v>
      </c>
    </row>
    <row r="338" spans="2:12" ht="15.75" x14ac:dyDescent="0.25">
      <c r="B338" s="114" t="s">
        <v>637</v>
      </c>
      <c r="C338" s="113" t="s">
        <v>808</v>
      </c>
      <c r="D338" s="115" t="s">
        <v>594</v>
      </c>
      <c r="E338" s="115" t="s">
        <v>794</v>
      </c>
      <c r="F338" s="113"/>
      <c r="G338" s="113" t="s">
        <v>864</v>
      </c>
      <c r="H338" s="113" t="s">
        <v>829</v>
      </c>
      <c r="I338" s="152">
        <v>91461.119999999995</v>
      </c>
      <c r="J338" s="139">
        <v>0.97599999999999998</v>
      </c>
      <c r="K338" s="138">
        <v>343.83</v>
      </c>
      <c r="L338" s="157">
        <f t="shared" si="5"/>
        <v>89609.883119999999</v>
      </c>
    </row>
    <row r="339" spans="2:12" ht="15.75" x14ac:dyDescent="0.25">
      <c r="B339" s="114" t="s">
        <v>681</v>
      </c>
      <c r="C339" s="113" t="s">
        <v>682</v>
      </c>
      <c r="D339" s="115" t="s">
        <v>594</v>
      </c>
      <c r="E339" s="115" t="s">
        <v>794</v>
      </c>
      <c r="F339" s="113"/>
      <c r="G339" s="113" t="s">
        <v>45</v>
      </c>
      <c r="H339" s="113" t="s">
        <v>825</v>
      </c>
      <c r="I339" s="152">
        <v>54000</v>
      </c>
      <c r="J339" s="139">
        <v>1</v>
      </c>
      <c r="K339" s="138">
        <v>0</v>
      </c>
      <c r="L339" s="157">
        <f t="shared" si="5"/>
        <v>54000</v>
      </c>
    </row>
    <row r="340" spans="2:12" ht="15.75" x14ac:dyDescent="0.25">
      <c r="B340" s="114" t="s">
        <v>683</v>
      </c>
      <c r="C340" s="113" t="s">
        <v>684</v>
      </c>
      <c r="D340" s="115" t="s">
        <v>594</v>
      </c>
      <c r="E340" s="115" t="s">
        <v>794</v>
      </c>
      <c r="F340" s="113"/>
      <c r="G340" s="113" t="s">
        <v>35</v>
      </c>
      <c r="H340" s="113" t="s">
        <v>821</v>
      </c>
      <c r="I340" s="152">
        <v>52062.9</v>
      </c>
      <c r="J340" s="139">
        <v>0.96499999999999997</v>
      </c>
      <c r="K340" s="138">
        <v>0</v>
      </c>
      <c r="L340" s="157">
        <f t="shared" si="5"/>
        <v>50240.698499999999</v>
      </c>
    </row>
    <row r="341" spans="2:12" ht="15.75" x14ac:dyDescent="0.25">
      <c r="B341" s="114" t="s">
        <v>685</v>
      </c>
      <c r="C341" s="113" t="s">
        <v>686</v>
      </c>
      <c r="D341" s="115" t="s">
        <v>594</v>
      </c>
      <c r="E341" s="115" t="s">
        <v>794</v>
      </c>
      <c r="F341" s="113"/>
      <c r="G341" s="113" t="s">
        <v>848</v>
      </c>
      <c r="H341" s="113" t="s">
        <v>818</v>
      </c>
      <c r="I341" s="152">
        <v>72136.399999999994</v>
      </c>
      <c r="J341" s="139">
        <v>0.99</v>
      </c>
      <c r="K341" s="138">
        <v>0</v>
      </c>
      <c r="L341" s="157">
        <f t="shared" si="5"/>
        <v>71415.035999999993</v>
      </c>
    </row>
    <row r="342" spans="2:12" ht="15.75" x14ac:dyDescent="0.25">
      <c r="B342" s="114" t="s">
        <v>687</v>
      </c>
      <c r="C342" s="113" t="s">
        <v>688</v>
      </c>
      <c r="D342" s="115" t="s">
        <v>594</v>
      </c>
      <c r="E342" s="115" t="s">
        <v>794</v>
      </c>
      <c r="F342" s="113"/>
      <c r="G342" s="113" t="s">
        <v>41</v>
      </c>
      <c r="H342" s="113" t="s">
        <v>815</v>
      </c>
      <c r="I342" s="152">
        <v>66470.87</v>
      </c>
      <c r="J342" s="139">
        <v>0.996</v>
      </c>
      <c r="K342" s="138">
        <v>0</v>
      </c>
      <c r="L342" s="157">
        <f t="shared" si="5"/>
        <v>66204.986519999991</v>
      </c>
    </row>
    <row r="343" spans="2:12" ht="15.75" x14ac:dyDescent="0.25">
      <c r="B343" s="114" t="s">
        <v>689</v>
      </c>
      <c r="C343" s="113" t="s">
        <v>690</v>
      </c>
      <c r="D343" s="115" t="s">
        <v>594</v>
      </c>
      <c r="E343" s="115" t="s">
        <v>794</v>
      </c>
      <c r="F343" s="113"/>
      <c r="G343" s="113" t="s">
        <v>19</v>
      </c>
      <c r="H343" s="113" t="s">
        <v>836</v>
      </c>
      <c r="I343" s="152">
        <v>178969.12</v>
      </c>
      <c r="J343" s="139">
        <v>0.995</v>
      </c>
      <c r="K343" s="138">
        <v>4676.6000000000004</v>
      </c>
      <c r="L343" s="157">
        <f t="shared" si="5"/>
        <v>182750.8744</v>
      </c>
    </row>
    <row r="344" spans="2:12" ht="15.75" x14ac:dyDescent="0.25">
      <c r="B344" s="114" t="s">
        <v>691</v>
      </c>
      <c r="C344" s="113" t="s">
        <v>692</v>
      </c>
      <c r="D344" s="115" t="s">
        <v>594</v>
      </c>
      <c r="E344" s="115" t="s">
        <v>794</v>
      </c>
      <c r="F344" s="113"/>
      <c r="G344" s="113" t="s">
        <v>41</v>
      </c>
      <c r="H344" s="113" t="s">
        <v>815</v>
      </c>
      <c r="I344" s="152">
        <v>66552.97</v>
      </c>
      <c r="J344" s="139">
        <v>0.97399999999999998</v>
      </c>
      <c r="K344" s="138">
        <v>0</v>
      </c>
      <c r="L344" s="157">
        <f t="shared" si="5"/>
        <v>64822.592779999999</v>
      </c>
    </row>
    <row r="345" spans="2:12" ht="15.75" x14ac:dyDescent="0.25">
      <c r="B345" s="114" t="s">
        <v>693</v>
      </c>
      <c r="C345" s="113" t="s">
        <v>694</v>
      </c>
      <c r="D345" s="115" t="s">
        <v>594</v>
      </c>
      <c r="E345" s="115" t="s">
        <v>794</v>
      </c>
      <c r="F345" s="113"/>
      <c r="G345" s="113" t="s">
        <v>41</v>
      </c>
      <c r="H345" s="113" t="s">
        <v>815</v>
      </c>
      <c r="I345" s="152">
        <v>67151.8</v>
      </c>
      <c r="J345" s="139">
        <v>0.99</v>
      </c>
      <c r="K345" s="138">
        <v>310.56</v>
      </c>
      <c r="L345" s="157">
        <f t="shared" si="5"/>
        <v>66790.842000000004</v>
      </c>
    </row>
    <row r="346" spans="2:12" ht="15.75" x14ac:dyDescent="0.25">
      <c r="B346" s="114" t="s">
        <v>695</v>
      </c>
      <c r="C346" s="113" t="s">
        <v>696</v>
      </c>
      <c r="D346" s="115" t="s">
        <v>594</v>
      </c>
      <c r="E346" s="115" t="s">
        <v>794</v>
      </c>
      <c r="F346" s="113"/>
      <c r="G346" s="113" t="s">
        <v>7</v>
      </c>
      <c r="H346" s="113" t="s">
        <v>832</v>
      </c>
      <c r="I346" s="152">
        <v>68212.570000000007</v>
      </c>
      <c r="J346" s="139">
        <v>0.98099999999999998</v>
      </c>
      <c r="K346" s="138">
        <v>324.10000000000002</v>
      </c>
      <c r="L346" s="157">
        <f t="shared" si="5"/>
        <v>67240.631170000008</v>
      </c>
    </row>
    <row r="347" spans="2:12" ht="15" x14ac:dyDescent="0.2">
      <c r="B347" s="32"/>
      <c r="C347" s="91"/>
      <c r="D347" s="28"/>
      <c r="E347" s="29"/>
      <c r="F347" s="89"/>
      <c r="G347" s="89"/>
      <c r="H347" s="89"/>
      <c r="I347" s="151"/>
      <c r="J347" s="137"/>
      <c r="K347" s="136"/>
      <c r="L347" s="151"/>
    </row>
    <row r="348" spans="2:12" ht="15.75" x14ac:dyDescent="0.25">
      <c r="B348" s="32"/>
      <c r="C348" s="92" t="s">
        <v>809</v>
      </c>
      <c r="D348" s="28"/>
      <c r="E348" s="29"/>
      <c r="F348" s="89"/>
      <c r="G348" s="89"/>
      <c r="H348" s="89"/>
      <c r="I348" s="151"/>
      <c r="J348" s="137"/>
      <c r="K348" s="136"/>
      <c r="L348" s="151"/>
    </row>
    <row r="349" spans="2:12" ht="15.75" x14ac:dyDescent="0.25">
      <c r="B349" s="32" t="s">
        <v>729</v>
      </c>
      <c r="C349" s="91" t="s">
        <v>730</v>
      </c>
      <c r="D349" s="28" t="s">
        <v>731</v>
      </c>
      <c r="E349" s="29" t="s">
        <v>810</v>
      </c>
      <c r="F349" s="89"/>
      <c r="G349" s="89"/>
      <c r="H349" s="89"/>
      <c r="I349" s="153"/>
      <c r="J349" s="140"/>
      <c r="K349" s="51"/>
      <c r="L349" s="153">
        <f t="shared" ref="L349:L375" si="6">SUMIF($F$14:$F$214,$C349,$L$14:$L$214)</f>
        <v>220221.94335000002</v>
      </c>
    </row>
    <row r="350" spans="2:12" ht="15.75" x14ac:dyDescent="0.25">
      <c r="B350" s="32" t="s">
        <v>732</v>
      </c>
      <c r="C350" s="91" t="s">
        <v>733</v>
      </c>
      <c r="D350" s="28" t="s">
        <v>731</v>
      </c>
      <c r="E350" s="29" t="s">
        <v>810</v>
      </c>
      <c r="F350" s="89"/>
      <c r="G350" s="89"/>
      <c r="H350" s="89"/>
      <c r="I350" s="153"/>
      <c r="J350" s="140"/>
      <c r="K350" s="51"/>
      <c r="L350" s="153">
        <f t="shared" si="6"/>
        <v>228459.68169999996</v>
      </c>
    </row>
    <row r="351" spans="2:12" ht="15.75" x14ac:dyDescent="0.25">
      <c r="B351" s="32" t="s">
        <v>734</v>
      </c>
      <c r="C351" s="91" t="s">
        <v>735</v>
      </c>
      <c r="D351" s="28" t="s">
        <v>731</v>
      </c>
      <c r="E351" s="29" t="s">
        <v>810</v>
      </c>
      <c r="F351" s="89"/>
      <c r="G351" s="89"/>
      <c r="H351" s="89"/>
      <c r="I351" s="153"/>
      <c r="J351" s="140"/>
      <c r="K351" s="51"/>
      <c r="L351" s="153">
        <f t="shared" si="6"/>
        <v>181098.94360000003</v>
      </c>
    </row>
    <row r="352" spans="2:12" ht="15.75" x14ac:dyDescent="0.25">
      <c r="B352" s="32" t="s">
        <v>736</v>
      </c>
      <c r="C352" s="91" t="s">
        <v>737</v>
      </c>
      <c r="D352" s="28" t="s">
        <v>731</v>
      </c>
      <c r="E352" s="29" t="s">
        <v>810</v>
      </c>
      <c r="F352" s="89"/>
      <c r="G352" s="89"/>
      <c r="H352" s="89"/>
      <c r="I352" s="153"/>
      <c r="J352" s="140"/>
      <c r="K352" s="51"/>
      <c r="L352" s="153">
        <f t="shared" si="6"/>
        <v>265447.04560999997</v>
      </c>
    </row>
    <row r="353" spans="2:12" ht="15.75" x14ac:dyDescent="0.25">
      <c r="B353" s="32" t="s">
        <v>738</v>
      </c>
      <c r="C353" s="91" t="s">
        <v>739</v>
      </c>
      <c r="D353" s="28" t="s">
        <v>731</v>
      </c>
      <c r="E353" s="29" t="s">
        <v>810</v>
      </c>
      <c r="F353" s="89"/>
      <c r="G353" s="89"/>
      <c r="H353" s="89"/>
      <c r="I353" s="153"/>
      <c r="J353" s="140"/>
      <c r="K353" s="51"/>
      <c r="L353" s="153">
        <f t="shared" si="6"/>
        <v>297507.11710000003</v>
      </c>
    </row>
    <row r="354" spans="2:12" ht="15.75" x14ac:dyDescent="0.25">
      <c r="B354" s="32" t="s">
        <v>740</v>
      </c>
      <c r="C354" s="91" t="s">
        <v>741</v>
      </c>
      <c r="D354" s="28" t="s">
        <v>731</v>
      </c>
      <c r="E354" s="29" t="s">
        <v>810</v>
      </c>
      <c r="F354" s="89"/>
      <c r="G354" s="89"/>
      <c r="H354" s="89"/>
      <c r="I354" s="153"/>
      <c r="J354" s="140"/>
      <c r="K354" s="51"/>
      <c r="L354" s="153">
        <f t="shared" si="6"/>
        <v>176495.41299999997</v>
      </c>
    </row>
    <row r="355" spans="2:12" ht="15.75" x14ac:dyDescent="0.25">
      <c r="B355" s="32" t="s">
        <v>742</v>
      </c>
      <c r="C355" s="91" t="s">
        <v>743</v>
      </c>
      <c r="D355" s="28" t="s">
        <v>731</v>
      </c>
      <c r="E355" s="29" t="s">
        <v>810</v>
      </c>
      <c r="F355" s="89"/>
      <c r="G355" s="89"/>
      <c r="H355" s="89"/>
      <c r="I355" s="153"/>
      <c r="J355" s="140"/>
      <c r="K355" s="51"/>
      <c r="L355" s="153">
        <f t="shared" si="6"/>
        <v>212237.37800000003</v>
      </c>
    </row>
    <row r="356" spans="2:12" ht="15.75" x14ac:dyDescent="0.25">
      <c r="B356" s="32" t="s">
        <v>744</v>
      </c>
      <c r="C356" s="91" t="s">
        <v>745</v>
      </c>
      <c r="D356" s="28" t="s">
        <v>731</v>
      </c>
      <c r="E356" s="29" t="s">
        <v>810</v>
      </c>
      <c r="F356" s="89"/>
      <c r="G356" s="89"/>
      <c r="H356" s="89"/>
      <c r="I356" s="153"/>
      <c r="J356" s="140"/>
      <c r="K356" s="51"/>
      <c r="L356" s="153">
        <f t="shared" si="6"/>
        <v>543924.36137499986</v>
      </c>
    </row>
    <row r="357" spans="2:12" ht="15.75" x14ac:dyDescent="0.25">
      <c r="B357" s="32" t="s">
        <v>746</v>
      </c>
      <c r="C357" s="91" t="s">
        <v>747</v>
      </c>
      <c r="D357" s="28" t="s">
        <v>731</v>
      </c>
      <c r="E357" s="29" t="s">
        <v>810</v>
      </c>
      <c r="F357" s="89"/>
      <c r="G357" s="89"/>
      <c r="H357" s="89"/>
      <c r="I357" s="153"/>
      <c r="J357" s="140"/>
      <c r="K357" s="51"/>
      <c r="L357" s="153">
        <f t="shared" si="6"/>
        <v>229708.44380000001</v>
      </c>
    </row>
    <row r="358" spans="2:12" ht="15.75" x14ac:dyDescent="0.25">
      <c r="B358" s="32" t="s">
        <v>748</v>
      </c>
      <c r="C358" s="91" t="s">
        <v>749</v>
      </c>
      <c r="D358" s="28" t="s">
        <v>731</v>
      </c>
      <c r="E358" s="29" t="s">
        <v>810</v>
      </c>
      <c r="F358" s="89"/>
      <c r="G358" s="89"/>
      <c r="H358" s="89"/>
      <c r="I358" s="153"/>
      <c r="J358" s="140"/>
      <c r="K358" s="51"/>
      <c r="L358" s="153">
        <f t="shared" si="6"/>
        <v>522957.0667400001</v>
      </c>
    </row>
    <row r="359" spans="2:12" ht="15.75" x14ac:dyDescent="0.25">
      <c r="B359" s="32" t="s">
        <v>750</v>
      </c>
      <c r="C359" s="91" t="s">
        <v>751</v>
      </c>
      <c r="D359" s="28" t="s">
        <v>731</v>
      </c>
      <c r="E359" s="29" t="s">
        <v>810</v>
      </c>
      <c r="F359" s="89"/>
      <c r="G359" s="89"/>
      <c r="H359" s="89"/>
      <c r="I359" s="153"/>
      <c r="J359" s="140"/>
      <c r="K359" s="51"/>
      <c r="L359" s="153">
        <f t="shared" si="6"/>
        <v>458193.46297499997</v>
      </c>
    </row>
    <row r="360" spans="2:12" ht="15.75" x14ac:dyDescent="0.25">
      <c r="B360" s="32" t="s">
        <v>752</v>
      </c>
      <c r="C360" s="91" t="s">
        <v>753</v>
      </c>
      <c r="D360" s="28" t="s">
        <v>731</v>
      </c>
      <c r="E360" s="29" t="s">
        <v>810</v>
      </c>
      <c r="F360" s="89"/>
      <c r="G360" s="89"/>
      <c r="H360" s="89"/>
      <c r="I360" s="153"/>
      <c r="J360" s="140"/>
      <c r="K360" s="51"/>
      <c r="L360" s="153">
        <f t="shared" si="6"/>
        <v>562115.65097130009</v>
      </c>
    </row>
    <row r="361" spans="2:12" ht="15.75" x14ac:dyDescent="0.25">
      <c r="B361" s="32" t="s">
        <v>754</v>
      </c>
      <c r="C361" s="91" t="s">
        <v>755</v>
      </c>
      <c r="D361" s="28" t="s">
        <v>731</v>
      </c>
      <c r="E361" s="29" t="s">
        <v>810</v>
      </c>
      <c r="F361" s="89"/>
      <c r="G361" s="89"/>
      <c r="H361" s="89"/>
      <c r="I361" s="153"/>
      <c r="J361" s="140"/>
      <c r="K361" s="51"/>
      <c r="L361" s="153">
        <f t="shared" si="6"/>
        <v>392546.91201999999</v>
      </c>
    </row>
    <row r="362" spans="2:12" ht="15.75" x14ac:dyDescent="0.25">
      <c r="B362" s="32" t="s">
        <v>756</v>
      </c>
      <c r="C362" s="91" t="s">
        <v>757</v>
      </c>
      <c r="D362" s="28" t="s">
        <v>731</v>
      </c>
      <c r="E362" s="29" t="s">
        <v>810</v>
      </c>
      <c r="F362" s="89"/>
      <c r="G362" s="89"/>
      <c r="H362" s="89"/>
      <c r="I362" s="153"/>
      <c r="J362" s="140"/>
      <c r="K362" s="51"/>
      <c r="L362" s="153">
        <f t="shared" si="6"/>
        <v>230749.33869999999</v>
      </c>
    </row>
    <row r="363" spans="2:12" ht="15.75" x14ac:dyDescent="0.25">
      <c r="B363" s="32" t="s">
        <v>758</v>
      </c>
      <c r="C363" s="91" t="s">
        <v>759</v>
      </c>
      <c r="D363" s="28" t="s">
        <v>731</v>
      </c>
      <c r="E363" s="29" t="s">
        <v>810</v>
      </c>
      <c r="F363" s="89"/>
      <c r="G363" s="89"/>
      <c r="H363" s="89"/>
      <c r="I363" s="153"/>
      <c r="J363" s="140"/>
      <c r="K363" s="51"/>
      <c r="L363" s="153">
        <f t="shared" si="6"/>
        <v>242529.31592999998</v>
      </c>
    </row>
    <row r="364" spans="2:12" ht="15.75" x14ac:dyDescent="0.25">
      <c r="B364" s="32" t="s">
        <v>760</v>
      </c>
      <c r="C364" s="91" t="s">
        <v>761</v>
      </c>
      <c r="D364" s="28" t="s">
        <v>731</v>
      </c>
      <c r="E364" s="29" t="s">
        <v>810</v>
      </c>
      <c r="F364" s="89"/>
      <c r="G364" s="89"/>
      <c r="H364" s="89"/>
      <c r="I364" s="153"/>
      <c r="J364" s="140"/>
      <c r="K364" s="51"/>
      <c r="L364" s="153">
        <f t="shared" si="6"/>
        <v>306691.64319199999</v>
      </c>
    </row>
    <row r="365" spans="2:12" ht="15.75" x14ac:dyDescent="0.25">
      <c r="B365" s="32" t="s">
        <v>762</v>
      </c>
      <c r="C365" s="91" t="s">
        <v>763</v>
      </c>
      <c r="D365" s="28" t="s">
        <v>731</v>
      </c>
      <c r="E365" s="29" t="s">
        <v>810</v>
      </c>
      <c r="F365" s="89"/>
      <c r="G365" s="89"/>
      <c r="H365" s="89"/>
      <c r="I365" s="153"/>
      <c r="J365" s="140"/>
      <c r="K365" s="51"/>
      <c r="L365" s="153">
        <f t="shared" si="6"/>
        <v>237625.93894699999</v>
      </c>
    </row>
    <row r="366" spans="2:12" ht="15.75" x14ac:dyDescent="0.25">
      <c r="B366" s="32" t="s">
        <v>764</v>
      </c>
      <c r="C366" s="91" t="s">
        <v>765</v>
      </c>
      <c r="D366" s="28" t="s">
        <v>731</v>
      </c>
      <c r="E366" s="29" t="s">
        <v>810</v>
      </c>
      <c r="F366" s="89"/>
      <c r="G366" s="89"/>
      <c r="H366" s="89"/>
      <c r="I366" s="153"/>
      <c r="J366" s="140"/>
      <c r="K366" s="51"/>
      <c r="L366" s="153">
        <f t="shared" si="6"/>
        <v>246188.84146249999</v>
      </c>
    </row>
    <row r="367" spans="2:12" ht="15.75" x14ac:dyDescent="0.25">
      <c r="B367" s="32" t="s">
        <v>766</v>
      </c>
      <c r="C367" s="91" t="s">
        <v>767</v>
      </c>
      <c r="D367" s="28" t="s">
        <v>731</v>
      </c>
      <c r="E367" s="29" t="s">
        <v>810</v>
      </c>
      <c r="F367" s="89"/>
      <c r="G367" s="89"/>
      <c r="H367" s="89"/>
      <c r="I367" s="153"/>
      <c r="J367" s="140"/>
      <c r="K367" s="51"/>
      <c r="L367" s="153">
        <f t="shared" si="6"/>
        <v>264656.00362500001</v>
      </c>
    </row>
    <row r="368" spans="2:12" ht="15.75" x14ac:dyDescent="0.25">
      <c r="B368" s="32" t="s">
        <v>768</v>
      </c>
      <c r="C368" s="91" t="s">
        <v>769</v>
      </c>
      <c r="D368" s="28" t="s">
        <v>731</v>
      </c>
      <c r="E368" s="29" t="s">
        <v>810</v>
      </c>
      <c r="F368" s="89"/>
      <c r="G368" s="89"/>
      <c r="H368" s="89"/>
      <c r="I368" s="153"/>
      <c r="J368" s="140"/>
      <c r="K368" s="51"/>
      <c r="L368" s="153">
        <f t="shared" si="6"/>
        <v>250330.603</v>
      </c>
    </row>
    <row r="369" spans="2:12" ht="15.75" x14ac:dyDescent="0.25">
      <c r="B369" s="32" t="s">
        <v>770</v>
      </c>
      <c r="C369" s="91" t="s">
        <v>771</v>
      </c>
      <c r="D369" s="28" t="s">
        <v>731</v>
      </c>
      <c r="E369" s="29" t="s">
        <v>810</v>
      </c>
      <c r="F369" s="89"/>
      <c r="G369" s="89"/>
      <c r="H369" s="89"/>
      <c r="I369" s="153"/>
      <c r="J369" s="140"/>
      <c r="K369" s="51"/>
      <c r="L369" s="153">
        <f t="shared" si="6"/>
        <v>203458.63399999996</v>
      </c>
    </row>
    <row r="370" spans="2:12" ht="15.75" x14ac:dyDescent="0.25">
      <c r="B370" s="32" t="s">
        <v>772</v>
      </c>
      <c r="C370" s="91" t="s">
        <v>773</v>
      </c>
      <c r="D370" s="28" t="s">
        <v>731</v>
      </c>
      <c r="E370" s="29" t="s">
        <v>810</v>
      </c>
      <c r="F370" s="89"/>
      <c r="G370" s="89"/>
      <c r="H370" s="89"/>
      <c r="I370" s="153"/>
      <c r="J370" s="140"/>
      <c r="K370" s="51"/>
      <c r="L370" s="153">
        <f t="shared" si="6"/>
        <v>292721.39052499994</v>
      </c>
    </row>
    <row r="371" spans="2:12" ht="15.75" x14ac:dyDescent="0.25">
      <c r="B371" s="32" t="s">
        <v>774</v>
      </c>
      <c r="C371" s="91" t="s">
        <v>775</v>
      </c>
      <c r="D371" s="28" t="s">
        <v>731</v>
      </c>
      <c r="E371" s="29" t="s">
        <v>810</v>
      </c>
      <c r="F371" s="89"/>
      <c r="G371" s="89"/>
      <c r="H371" s="89"/>
      <c r="I371" s="153"/>
      <c r="J371" s="140"/>
      <c r="K371" s="51"/>
      <c r="L371" s="153">
        <f t="shared" si="6"/>
        <v>260135.567935</v>
      </c>
    </row>
    <row r="372" spans="2:12" ht="15.75" x14ac:dyDescent="0.25">
      <c r="B372" s="32" t="s">
        <v>776</v>
      </c>
      <c r="C372" s="91" t="s">
        <v>777</v>
      </c>
      <c r="D372" s="28" t="s">
        <v>731</v>
      </c>
      <c r="E372" s="29" t="s">
        <v>810</v>
      </c>
      <c r="F372" s="89"/>
      <c r="G372" s="89"/>
      <c r="H372" s="89"/>
      <c r="I372" s="153"/>
      <c r="J372" s="140"/>
      <c r="K372" s="51"/>
      <c r="L372" s="153">
        <f t="shared" si="6"/>
        <v>506839.17422499997</v>
      </c>
    </row>
    <row r="373" spans="2:12" ht="15.75" x14ac:dyDescent="0.25">
      <c r="B373" s="32" t="s">
        <v>778</v>
      </c>
      <c r="C373" s="91" t="s">
        <v>779</v>
      </c>
      <c r="D373" s="28" t="s">
        <v>731</v>
      </c>
      <c r="E373" s="29" t="s">
        <v>810</v>
      </c>
      <c r="F373" s="89"/>
      <c r="G373" s="89"/>
      <c r="H373" s="89"/>
      <c r="I373" s="153"/>
      <c r="J373" s="140"/>
      <c r="K373" s="51"/>
      <c r="L373" s="153">
        <f t="shared" si="6"/>
        <v>206069.19909999997</v>
      </c>
    </row>
    <row r="374" spans="2:12" ht="15.75" x14ac:dyDescent="0.25">
      <c r="B374" s="32" t="s">
        <v>780</v>
      </c>
      <c r="C374" s="91" t="s">
        <v>781</v>
      </c>
      <c r="D374" s="28" t="s">
        <v>731</v>
      </c>
      <c r="E374" s="29" t="s">
        <v>810</v>
      </c>
      <c r="F374" s="89"/>
      <c r="G374" s="89"/>
      <c r="H374" s="89"/>
      <c r="I374" s="153"/>
      <c r="J374" s="140"/>
      <c r="K374" s="51"/>
      <c r="L374" s="153">
        <f t="shared" si="6"/>
        <v>336959.20039999997</v>
      </c>
    </row>
    <row r="375" spans="2:12" ht="15.75" x14ac:dyDescent="0.25">
      <c r="B375" s="32" t="s">
        <v>782</v>
      </c>
      <c r="C375" s="91" t="s">
        <v>783</v>
      </c>
      <c r="D375" s="28" t="s">
        <v>731</v>
      </c>
      <c r="E375" s="29" t="s">
        <v>810</v>
      </c>
      <c r="F375" s="89"/>
      <c r="G375" s="89"/>
      <c r="H375" s="89"/>
      <c r="I375" s="153"/>
      <c r="J375" s="140"/>
      <c r="K375" s="51"/>
      <c r="L375" s="153">
        <f t="shared" si="6"/>
        <v>215484.93607500003</v>
      </c>
    </row>
    <row r="376" spans="2:12" ht="15.75" x14ac:dyDescent="0.25">
      <c r="B376" s="32"/>
      <c r="C376" s="91"/>
      <c r="D376" s="28"/>
      <c r="E376" s="29"/>
      <c r="F376" s="89"/>
      <c r="G376" s="89"/>
      <c r="H376" s="89"/>
      <c r="I376" s="154"/>
      <c r="J376" s="141"/>
      <c r="K376" s="46"/>
      <c r="L376" s="154"/>
    </row>
    <row r="377" spans="2:12" ht="15.75" x14ac:dyDescent="0.25">
      <c r="B377" s="32"/>
      <c r="C377" s="92" t="s">
        <v>811</v>
      </c>
      <c r="D377" s="28"/>
      <c r="E377" s="29"/>
      <c r="F377" s="89"/>
      <c r="G377" s="89"/>
      <c r="H377" s="89"/>
      <c r="I377" s="154"/>
      <c r="J377" s="141"/>
      <c r="K377" s="46"/>
      <c r="L377" s="154"/>
    </row>
    <row r="378" spans="2:12" ht="15.75" x14ac:dyDescent="0.25">
      <c r="B378" s="32" t="s">
        <v>34</v>
      </c>
      <c r="C378" s="91" t="s">
        <v>33</v>
      </c>
      <c r="D378" s="28" t="s">
        <v>868</v>
      </c>
      <c r="E378" s="29" t="s">
        <v>810</v>
      </c>
      <c r="F378" s="89"/>
      <c r="G378" s="89"/>
      <c r="H378" s="89"/>
      <c r="I378" s="153"/>
      <c r="J378" s="140"/>
      <c r="K378" s="51"/>
      <c r="L378" s="153">
        <f t="shared" ref="L378:L414" si="7">SUMIF($G$14:$G$346,C378,$L$14:$L$346)</f>
        <v>582443.57947499992</v>
      </c>
    </row>
    <row r="379" spans="2:12" ht="15.75" x14ac:dyDescent="0.25">
      <c r="B379" s="32" t="s">
        <v>845</v>
      </c>
      <c r="C379" s="91" t="s">
        <v>844</v>
      </c>
      <c r="D379" s="28" t="s">
        <v>868</v>
      </c>
      <c r="E379" s="29" t="s">
        <v>810</v>
      </c>
      <c r="F379" s="89"/>
      <c r="G379" s="89"/>
      <c r="H379" s="89"/>
      <c r="I379" s="153"/>
      <c r="J379" s="140"/>
      <c r="K379" s="51"/>
      <c r="L379" s="153">
        <f t="shared" si="7"/>
        <v>223967.076975</v>
      </c>
    </row>
    <row r="380" spans="2:12" ht="15.75" x14ac:dyDescent="0.25">
      <c r="B380" s="32" t="s">
        <v>847</v>
      </c>
      <c r="C380" s="91" t="s">
        <v>846</v>
      </c>
      <c r="D380" s="28" t="s">
        <v>868</v>
      </c>
      <c r="E380" s="29" t="s">
        <v>810</v>
      </c>
      <c r="F380" s="89"/>
      <c r="G380" s="89"/>
      <c r="H380" s="89"/>
      <c r="I380" s="153"/>
      <c r="J380" s="140"/>
      <c r="K380" s="51"/>
      <c r="L380" s="153">
        <f t="shared" si="7"/>
        <v>287199.96799999994</v>
      </c>
    </row>
    <row r="381" spans="2:12" ht="15.75" x14ac:dyDescent="0.25">
      <c r="B381" s="32" t="s">
        <v>849</v>
      </c>
      <c r="C381" s="91" t="s">
        <v>848</v>
      </c>
      <c r="D381" s="28" t="s">
        <v>868</v>
      </c>
      <c r="E381" s="29" t="s">
        <v>810</v>
      </c>
      <c r="F381" s="89"/>
      <c r="G381" s="89"/>
      <c r="H381" s="89"/>
      <c r="I381" s="153"/>
      <c r="J381" s="140"/>
      <c r="K381" s="51"/>
      <c r="L381" s="153">
        <f t="shared" si="7"/>
        <v>382172.84649999999</v>
      </c>
    </row>
    <row r="382" spans="2:12" ht="15.75" x14ac:dyDescent="0.25">
      <c r="B382" s="32" t="s">
        <v>851</v>
      </c>
      <c r="C382" s="91" t="s">
        <v>850</v>
      </c>
      <c r="D382" s="28" t="s">
        <v>868</v>
      </c>
      <c r="E382" s="29" t="s">
        <v>810</v>
      </c>
      <c r="F382" s="89"/>
      <c r="G382" s="89"/>
      <c r="H382" s="89"/>
      <c r="I382" s="153"/>
      <c r="J382" s="140"/>
      <c r="K382" s="51"/>
      <c r="L382" s="153">
        <f t="shared" si="7"/>
        <v>172922.01379999999</v>
      </c>
    </row>
    <row r="383" spans="2:12" ht="15.75" x14ac:dyDescent="0.25">
      <c r="B383" s="32" t="s">
        <v>853</v>
      </c>
      <c r="C383" s="91" t="s">
        <v>852</v>
      </c>
      <c r="D383" s="28" t="s">
        <v>868</v>
      </c>
      <c r="E383" s="29" t="s">
        <v>810</v>
      </c>
      <c r="F383" s="89"/>
      <c r="G383" s="89"/>
      <c r="H383" s="89"/>
      <c r="I383" s="153"/>
      <c r="J383" s="140"/>
      <c r="K383" s="51"/>
      <c r="L383" s="153">
        <f t="shared" si="7"/>
        <v>181098.94360000003</v>
      </c>
    </row>
    <row r="384" spans="2:12" ht="15.75" x14ac:dyDescent="0.25">
      <c r="B384" s="32" t="s">
        <v>855</v>
      </c>
      <c r="C384" s="91" t="s">
        <v>854</v>
      </c>
      <c r="D384" s="28" t="s">
        <v>868</v>
      </c>
      <c r="E384" s="29" t="s">
        <v>810</v>
      </c>
      <c r="F384" s="89"/>
      <c r="G384" s="89"/>
      <c r="H384" s="89"/>
      <c r="I384" s="153"/>
      <c r="J384" s="140"/>
      <c r="K384" s="51"/>
      <c r="L384" s="153">
        <f t="shared" si="7"/>
        <v>335733.42085999995</v>
      </c>
    </row>
    <row r="385" spans="2:12" ht="15.75" x14ac:dyDescent="0.25">
      <c r="B385" s="32" t="s">
        <v>36</v>
      </c>
      <c r="C385" s="91" t="s">
        <v>35</v>
      </c>
      <c r="D385" s="28" t="s">
        <v>868</v>
      </c>
      <c r="E385" s="29" t="s">
        <v>810</v>
      </c>
      <c r="F385" s="89"/>
      <c r="G385" s="89"/>
      <c r="H385" s="89"/>
      <c r="I385" s="153"/>
      <c r="J385" s="140"/>
      <c r="K385" s="51"/>
      <c r="L385" s="153">
        <f t="shared" si="7"/>
        <v>631997.53236000007</v>
      </c>
    </row>
    <row r="386" spans="2:12" ht="15.75" x14ac:dyDescent="0.25">
      <c r="B386" s="32" t="s">
        <v>857</v>
      </c>
      <c r="C386" s="91" t="s">
        <v>856</v>
      </c>
      <c r="D386" s="28" t="s">
        <v>868</v>
      </c>
      <c r="E386" s="29" t="s">
        <v>810</v>
      </c>
      <c r="F386" s="89"/>
      <c r="G386" s="89"/>
      <c r="H386" s="89"/>
      <c r="I386" s="153"/>
      <c r="J386" s="140"/>
      <c r="K386" s="51"/>
      <c r="L386" s="153">
        <f t="shared" si="7"/>
        <v>304456.96559999994</v>
      </c>
    </row>
    <row r="387" spans="2:12" ht="15.75" x14ac:dyDescent="0.25">
      <c r="B387" s="32" t="s">
        <v>859</v>
      </c>
      <c r="C387" s="91" t="s">
        <v>858</v>
      </c>
      <c r="D387" s="28" t="s">
        <v>868</v>
      </c>
      <c r="E387" s="29" t="s">
        <v>810</v>
      </c>
      <c r="F387" s="89"/>
      <c r="G387" s="89"/>
      <c r="H387" s="89"/>
      <c r="I387" s="153"/>
      <c r="J387" s="140"/>
      <c r="K387" s="51"/>
      <c r="L387" s="153">
        <f t="shared" si="7"/>
        <v>197161.5</v>
      </c>
    </row>
    <row r="388" spans="2:12" ht="15.75" x14ac:dyDescent="0.25">
      <c r="B388" s="32" t="s">
        <v>46</v>
      </c>
      <c r="C388" s="91" t="s">
        <v>45</v>
      </c>
      <c r="D388" s="28" t="s">
        <v>868</v>
      </c>
      <c r="E388" s="29" t="s">
        <v>810</v>
      </c>
      <c r="F388" s="89"/>
      <c r="G388" s="89"/>
      <c r="H388" s="89"/>
      <c r="I388" s="153"/>
      <c r="J388" s="140"/>
      <c r="K388" s="51"/>
      <c r="L388" s="153">
        <f t="shared" si="7"/>
        <v>660228.56717499986</v>
      </c>
    </row>
    <row r="389" spans="2:12" ht="15.75" x14ac:dyDescent="0.25">
      <c r="B389" s="32" t="s">
        <v>861</v>
      </c>
      <c r="C389" s="91" t="s">
        <v>860</v>
      </c>
      <c r="D389" s="28" t="s">
        <v>868</v>
      </c>
      <c r="E389" s="29" t="s">
        <v>810</v>
      </c>
      <c r="F389" s="89"/>
      <c r="G389" s="89"/>
      <c r="H389" s="89"/>
      <c r="I389" s="153"/>
      <c r="J389" s="140"/>
      <c r="K389" s="51"/>
      <c r="L389" s="153">
        <f t="shared" si="7"/>
        <v>229708.44380000001</v>
      </c>
    </row>
    <row r="390" spans="2:12" ht="15.75" x14ac:dyDescent="0.25">
      <c r="B390" s="32" t="s">
        <v>38</v>
      </c>
      <c r="C390" s="91" t="s">
        <v>37</v>
      </c>
      <c r="D390" s="28" t="s">
        <v>868</v>
      </c>
      <c r="E390" s="29" t="s">
        <v>810</v>
      </c>
      <c r="F390" s="89"/>
      <c r="G390" s="89"/>
      <c r="H390" s="89"/>
      <c r="I390" s="153"/>
      <c r="J390" s="140"/>
      <c r="K390" s="51"/>
      <c r="L390" s="153">
        <f t="shared" si="7"/>
        <v>707895.8312400002</v>
      </c>
    </row>
    <row r="391" spans="2:12" ht="15.75" x14ac:dyDescent="0.25">
      <c r="B391" s="32" t="s">
        <v>48</v>
      </c>
      <c r="C391" s="91" t="s">
        <v>47</v>
      </c>
      <c r="D391" s="28" t="s">
        <v>868</v>
      </c>
      <c r="E391" s="29" t="s">
        <v>810</v>
      </c>
      <c r="F391" s="89"/>
      <c r="G391" s="89"/>
      <c r="H391" s="89"/>
      <c r="I391" s="153"/>
      <c r="J391" s="140"/>
      <c r="K391" s="51"/>
      <c r="L391" s="153">
        <f t="shared" si="7"/>
        <v>458193.46297499997</v>
      </c>
    </row>
    <row r="392" spans="2:12" ht="15.75" x14ac:dyDescent="0.25">
      <c r="B392" s="32" t="s">
        <v>863</v>
      </c>
      <c r="C392" s="91" t="s">
        <v>862</v>
      </c>
      <c r="D392" s="28" t="s">
        <v>868</v>
      </c>
      <c r="E392" s="29" t="s">
        <v>810</v>
      </c>
      <c r="F392" s="89"/>
      <c r="G392" s="89"/>
      <c r="H392" s="89"/>
      <c r="I392" s="153"/>
      <c r="J392" s="140"/>
      <c r="K392" s="51"/>
      <c r="L392" s="153">
        <f t="shared" si="7"/>
        <v>284488.94115999999</v>
      </c>
    </row>
    <row r="393" spans="2:12" ht="15.75" x14ac:dyDescent="0.25">
      <c r="B393" s="32" t="s">
        <v>865</v>
      </c>
      <c r="C393" s="91" t="s">
        <v>864</v>
      </c>
      <c r="D393" s="28" t="s">
        <v>868</v>
      </c>
      <c r="E393" s="29" t="s">
        <v>810</v>
      </c>
      <c r="F393" s="89"/>
      <c r="G393" s="89"/>
      <c r="H393" s="89"/>
      <c r="I393" s="153"/>
      <c r="J393" s="140"/>
      <c r="K393" s="51"/>
      <c r="L393" s="153">
        <f t="shared" si="7"/>
        <v>651725.5340913001</v>
      </c>
    </row>
    <row r="394" spans="2:12" ht="15.75" x14ac:dyDescent="0.25">
      <c r="B394" s="32" t="s">
        <v>867</v>
      </c>
      <c r="C394" s="91" t="s">
        <v>866</v>
      </c>
      <c r="D394" s="28" t="s">
        <v>868</v>
      </c>
      <c r="E394" s="29" t="s">
        <v>810</v>
      </c>
      <c r="F394" s="89"/>
      <c r="G394" s="89"/>
      <c r="H394" s="89"/>
      <c r="I394" s="153"/>
      <c r="J394" s="140"/>
      <c r="K394" s="51"/>
      <c r="L394" s="153">
        <f t="shared" si="7"/>
        <v>478774.20916999999</v>
      </c>
    </row>
    <row r="395" spans="2:12" ht="15.75" x14ac:dyDescent="0.25">
      <c r="B395" s="32" t="s">
        <v>2</v>
      </c>
      <c r="C395" s="91" t="s">
        <v>1</v>
      </c>
      <c r="D395" s="28" t="s">
        <v>868</v>
      </c>
      <c r="E395" s="29" t="s">
        <v>810</v>
      </c>
      <c r="F395" s="89"/>
      <c r="G395" s="89"/>
      <c r="H395" s="89"/>
      <c r="I395" s="153"/>
      <c r="J395" s="140"/>
      <c r="K395" s="51"/>
      <c r="L395" s="153">
        <f t="shared" si="7"/>
        <v>327176.64159999997</v>
      </c>
    </row>
    <row r="396" spans="2:12" ht="15.75" x14ac:dyDescent="0.25">
      <c r="B396" s="32" t="s">
        <v>4</v>
      </c>
      <c r="C396" s="91" t="s">
        <v>3</v>
      </c>
      <c r="D396" s="28" t="s">
        <v>868</v>
      </c>
      <c r="E396" s="29" t="s">
        <v>810</v>
      </c>
      <c r="F396" s="89"/>
      <c r="G396" s="89"/>
      <c r="H396" s="89"/>
      <c r="I396" s="153"/>
      <c r="J396" s="140"/>
      <c r="K396" s="51"/>
      <c r="L396" s="153">
        <f t="shared" si="7"/>
        <v>242529.31592999998</v>
      </c>
    </row>
    <row r="397" spans="2:12" ht="15.75" x14ac:dyDescent="0.25">
      <c r="B397" s="32" t="s">
        <v>6</v>
      </c>
      <c r="C397" s="91" t="s">
        <v>5</v>
      </c>
      <c r="D397" s="28" t="s">
        <v>868</v>
      </c>
      <c r="E397" s="29" t="s">
        <v>810</v>
      </c>
      <c r="F397" s="89"/>
      <c r="G397" s="89"/>
      <c r="H397" s="89"/>
      <c r="I397" s="153"/>
      <c r="J397" s="140"/>
      <c r="K397" s="51"/>
      <c r="L397" s="153">
        <f t="shared" si="7"/>
        <v>306691.64319199999</v>
      </c>
    </row>
    <row r="398" spans="2:12" ht="15.75" x14ac:dyDescent="0.25">
      <c r="B398" s="32" t="s">
        <v>8</v>
      </c>
      <c r="C398" s="91" t="s">
        <v>7</v>
      </c>
      <c r="D398" s="28" t="s">
        <v>868</v>
      </c>
      <c r="E398" s="29" t="s">
        <v>810</v>
      </c>
      <c r="F398" s="89"/>
      <c r="G398" s="89"/>
      <c r="H398" s="89"/>
      <c r="I398" s="153"/>
      <c r="J398" s="140"/>
      <c r="K398" s="51"/>
      <c r="L398" s="153">
        <f t="shared" si="7"/>
        <v>304866.57011700002</v>
      </c>
    </row>
    <row r="399" spans="2:12" ht="15.75" x14ac:dyDescent="0.25">
      <c r="B399" s="32" t="s">
        <v>10</v>
      </c>
      <c r="C399" s="91" t="s">
        <v>9</v>
      </c>
      <c r="D399" s="28" t="s">
        <v>868</v>
      </c>
      <c r="E399" s="29" t="s">
        <v>810</v>
      </c>
      <c r="F399" s="89"/>
      <c r="G399" s="89"/>
      <c r="H399" s="89"/>
      <c r="I399" s="153"/>
      <c r="J399" s="140"/>
      <c r="K399" s="51"/>
      <c r="L399" s="153">
        <f t="shared" si="7"/>
        <v>246188.84146249999</v>
      </c>
    </row>
    <row r="400" spans="2:12" ht="15.75" x14ac:dyDescent="0.25">
      <c r="B400" s="32" t="s">
        <v>12</v>
      </c>
      <c r="C400" s="91" t="s">
        <v>11</v>
      </c>
      <c r="D400" s="28" t="s">
        <v>868</v>
      </c>
      <c r="E400" s="29" t="s">
        <v>810</v>
      </c>
      <c r="F400" s="89"/>
      <c r="G400" s="89"/>
      <c r="H400" s="89"/>
      <c r="I400" s="153"/>
      <c r="J400" s="140"/>
      <c r="K400" s="51"/>
      <c r="L400" s="153">
        <f t="shared" si="7"/>
        <v>341115.20362500002</v>
      </c>
    </row>
    <row r="401" spans="2:12" ht="15.75" x14ac:dyDescent="0.25">
      <c r="B401" s="32" t="s">
        <v>14</v>
      </c>
      <c r="C401" s="91" t="s">
        <v>13</v>
      </c>
      <c r="D401" s="28" t="s">
        <v>868</v>
      </c>
      <c r="E401" s="29" t="s">
        <v>810</v>
      </c>
      <c r="F401" s="89"/>
      <c r="G401" s="89"/>
      <c r="H401" s="89"/>
      <c r="I401" s="153"/>
      <c r="J401" s="140"/>
      <c r="K401" s="51"/>
      <c r="L401" s="153">
        <f t="shared" si="7"/>
        <v>364260.79702499992</v>
      </c>
    </row>
    <row r="402" spans="2:12" ht="15.75" x14ac:dyDescent="0.25">
      <c r="B402" s="32" t="s">
        <v>16</v>
      </c>
      <c r="C402" s="91" t="s">
        <v>15</v>
      </c>
      <c r="D402" s="28" t="s">
        <v>868</v>
      </c>
      <c r="E402" s="29" t="s">
        <v>810</v>
      </c>
      <c r="F402" s="89"/>
      <c r="G402" s="89"/>
      <c r="H402" s="89"/>
      <c r="I402" s="153"/>
      <c r="J402" s="140"/>
      <c r="K402" s="51"/>
      <c r="L402" s="153">
        <f t="shared" si="7"/>
        <v>260135.567935</v>
      </c>
    </row>
    <row r="403" spans="2:12" ht="15.75" x14ac:dyDescent="0.25">
      <c r="B403" s="32" t="s">
        <v>50</v>
      </c>
      <c r="C403" s="91" t="s">
        <v>49</v>
      </c>
      <c r="D403" s="28" t="s">
        <v>868</v>
      </c>
      <c r="E403" s="29" t="s">
        <v>810</v>
      </c>
      <c r="F403" s="89"/>
      <c r="G403" s="89"/>
      <c r="H403" s="89"/>
      <c r="I403" s="153"/>
      <c r="J403" s="140"/>
      <c r="K403" s="51"/>
      <c r="L403" s="153">
        <f t="shared" si="7"/>
        <v>506839.17422499997</v>
      </c>
    </row>
    <row r="404" spans="2:12" ht="15.75" x14ac:dyDescent="0.25">
      <c r="B404" s="32" t="s">
        <v>40</v>
      </c>
      <c r="C404" s="91" t="s">
        <v>39</v>
      </c>
      <c r="D404" s="28" t="s">
        <v>868</v>
      </c>
      <c r="E404" s="29" t="s">
        <v>810</v>
      </c>
      <c r="F404" s="89"/>
      <c r="G404" s="89"/>
      <c r="H404" s="89"/>
      <c r="I404" s="153"/>
      <c r="J404" s="140"/>
      <c r="K404" s="51"/>
      <c r="L404" s="153">
        <f t="shared" si="7"/>
        <v>644655.10167999996</v>
      </c>
    </row>
    <row r="405" spans="2:12" ht="15.75" x14ac:dyDescent="0.25">
      <c r="B405" s="32" t="s">
        <v>42</v>
      </c>
      <c r="C405" s="91" t="s">
        <v>41</v>
      </c>
      <c r="D405" s="28" t="s">
        <v>868</v>
      </c>
      <c r="E405" s="29" t="s">
        <v>810</v>
      </c>
      <c r="F405" s="89"/>
      <c r="G405" s="89"/>
      <c r="H405" s="89"/>
      <c r="I405" s="153"/>
      <c r="J405" s="140"/>
      <c r="K405" s="51"/>
      <c r="L405" s="153">
        <f t="shared" si="7"/>
        <v>896527.25471000001</v>
      </c>
    </row>
    <row r="406" spans="2:12" ht="15.75" x14ac:dyDescent="0.25">
      <c r="B406" s="32" t="s">
        <v>18</v>
      </c>
      <c r="C406" s="91" t="s">
        <v>17</v>
      </c>
      <c r="D406" s="28" t="s">
        <v>868</v>
      </c>
      <c r="E406" s="29" t="s">
        <v>810</v>
      </c>
      <c r="F406" s="89"/>
      <c r="G406" s="89"/>
      <c r="H406" s="89"/>
      <c r="I406" s="153"/>
      <c r="J406" s="140"/>
      <c r="K406" s="51"/>
      <c r="L406" s="153">
        <f t="shared" si="7"/>
        <v>206069.19909999997</v>
      </c>
    </row>
    <row r="407" spans="2:12" ht="15.75" x14ac:dyDescent="0.25">
      <c r="B407" s="32" t="s">
        <v>44</v>
      </c>
      <c r="C407" s="91" t="s">
        <v>43</v>
      </c>
      <c r="D407" s="28" t="s">
        <v>868</v>
      </c>
      <c r="E407" s="29" t="s">
        <v>810</v>
      </c>
      <c r="F407" s="89"/>
      <c r="G407" s="89"/>
      <c r="H407" s="89"/>
      <c r="I407" s="153"/>
      <c r="J407" s="140"/>
      <c r="K407" s="51"/>
      <c r="L407" s="153">
        <f t="shared" si="7"/>
        <v>453499.06782500003</v>
      </c>
    </row>
    <row r="408" spans="2:12" ht="15.75" x14ac:dyDescent="0.25">
      <c r="B408" s="32" t="s">
        <v>20</v>
      </c>
      <c r="C408" s="91" t="s">
        <v>19</v>
      </c>
      <c r="D408" s="28" t="s">
        <v>868</v>
      </c>
      <c r="E408" s="29" t="s">
        <v>810</v>
      </c>
      <c r="F408" s="89"/>
      <c r="G408" s="89"/>
      <c r="H408" s="89"/>
      <c r="I408" s="153"/>
      <c r="J408" s="140"/>
      <c r="K408" s="51"/>
      <c r="L408" s="153">
        <f t="shared" si="7"/>
        <v>256993.0564</v>
      </c>
    </row>
    <row r="409" spans="2:12" ht="15.75" x14ac:dyDescent="0.25">
      <c r="B409" s="32" t="s">
        <v>22</v>
      </c>
      <c r="C409" s="91" t="s">
        <v>21</v>
      </c>
      <c r="D409" s="28" t="s">
        <v>868</v>
      </c>
      <c r="E409" s="29" t="s">
        <v>810</v>
      </c>
      <c r="F409" s="89"/>
      <c r="G409" s="89"/>
      <c r="H409" s="89"/>
      <c r="I409" s="153"/>
      <c r="J409" s="140"/>
      <c r="K409" s="51"/>
      <c r="L409" s="153">
        <f t="shared" si="7"/>
        <v>815472.55614800006</v>
      </c>
    </row>
    <row r="410" spans="2:12" ht="15.75" x14ac:dyDescent="0.25">
      <c r="B410" s="32" t="s">
        <v>24</v>
      </c>
      <c r="C410" s="91" t="s">
        <v>23</v>
      </c>
      <c r="D410" s="28" t="s">
        <v>868</v>
      </c>
      <c r="E410" s="29" t="s">
        <v>810</v>
      </c>
      <c r="F410" s="89"/>
      <c r="G410" s="89"/>
      <c r="H410" s="89"/>
      <c r="I410" s="153"/>
      <c r="J410" s="140"/>
      <c r="K410" s="51"/>
      <c r="L410" s="153">
        <f t="shared" si="7"/>
        <v>424763.5149999999</v>
      </c>
    </row>
    <row r="411" spans="2:12" ht="15.75" x14ac:dyDescent="0.25">
      <c r="B411" s="32" t="s">
        <v>28</v>
      </c>
      <c r="C411" s="91" t="s">
        <v>27</v>
      </c>
      <c r="D411" s="28" t="s">
        <v>868</v>
      </c>
      <c r="E411" s="29" t="s">
        <v>810</v>
      </c>
      <c r="F411" s="89"/>
      <c r="G411" s="89"/>
      <c r="H411" s="89"/>
      <c r="I411" s="153"/>
      <c r="J411" s="140"/>
      <c r="K411" s="51"/>
      <c r="L411" s="153">
        <f t="shared" si="7"/>
        <v>449268.80100000004</v>
      </c>
    </row>
    <row r="412" spans="2:12" ht="15.75" x14ac:dyDescent="0.25">
      <c r="B412" s="32" t="s">
        <v>26</v>
      </c>
      <c r="C412" s="91" t="s">
        <v>25</v>
      </c>
      <c r="D412" s="28" t="s">
        <v>868</v>
      </c>
      <c r="E412" s="29" t="s">
        <v>810</v>
      </c>
      <c r="F412" s="89"/>
      <c r="G412" s="89"/>
      <c r="H412" s="89"/>
      <c r="I412" s="153"/>
      <c r="J412" s="140"/>
      <c r="K412" s="51"/>
      <c r="L412" s="153">
        <f t="shared" si="7"/>
        <v>392195.35340000002</v>
      </c>
    </row>
    <row r="413" spans="2:12" ht="15.75" x14ac:dyDescent="0.25">
      <c r="B413" s="32" t="s">
        <v>30</v>
      </c>
      <c r="C413" s="91" t="s">
        <v>29</v>
      </c>
      <c r="D413" s="28" t="s">
        <v>868</v>
      </c>
      <c r="E413" s="29" t="s">
        <v>810</v>
      </c>
      <c r="F413" s="89"/>
      <c r="G413" s="89"/>
      <c r="H413" s="89"/>
      <c r="I413" s="153"/>
      <c r="J413" s="140"/>
      <c r="K413" s="51"/>
      <c r="L413" s="153">
        <f t="shared" si="7"/>
        <v>819814.76627200004</v>
      </c>
    </row>
    <row r="414" spans="2:12" ht="15.75" x14ac:dyDescent="0.25">
      <c r="B414" s="32" t="s">
        <v>32</v>
      </c>
      <c r="C414" s="91" t="s">
        <v>31</v>
      </c>
      <c r="D414" s="28" t="s">
        <v>868</v>
      </c>
      <c r="E414" s="29" t="s">
        <v>810</v>
      </c>
      <c r="F414" s="89"/>
      <c r="G414" s="89"/>
      <c r="H414" s="89"/>
      <c r="I414" s="153"/>
      <c r="J414" s="140"/>
      <c r="K414" s="51"/>
      <c r="L414" s="153">
        <f t="shared" si="7"/>
        <v>695199.59990000003</v>
      </c>
    </row>
    <row r="415" spans="2:12" ht="15.75" x14ac:dyDescent="0.25">
      <c r="B415" s="32"/>
      <c r="C415" s="91"/>
      <c r="D415" s="28"/>
      <c r="E415" s="29"/>
      <c r="F415" s="89"/>
      <c r="G415" s="89"/>
      <c r="H415" s="89"/>
      <c r="I415" s="154"/>
      <c r="J415" s="141"/>
      <c r="K415" s="46"/>
      <c r="L415" s="154"/>
    </row>
    <row r="416" spans="2:12" ht="15.75" x14ac:dyDescent="0.25">
      <c r="B416" s="32"/>
      <c r="C416" s="92" t="s">
        <v>812</v>
      </c>
      <c r="D416" s="28"/>
      <c r="E416" s="29"/>
      <c r="F416" s="89"/>
      <c r="G416" s="89"/>
      <c r="H416" s="89"/>
      <c r="I416" s="154"/>
      <c r="J416" s="141"/>
      <c r="K416" s="46"/>
      <c r="L416" s="154"/>
    </row>
    <row r="417" spans="2:12" ht="15.75" x14ac:dyDescent="0.25">
      <c r="B417" s="32" t="s">
        <v>697</v>
      </c>
      <c r="C417" s="91" t="s">
        <v>813</v>
      </c>
      <c r="D417" s="28" t="s">
        <v>698</v>
      </c>
      <c r="E417" s="29" t="s">
        <v>810</v>
      </c>
      <c r="F417" s="89"/>
      <c r="G417" s="89"/>
      <c r="H417" s="89"/>
      <c r="I417" s="153"/>
      <c r="J417" s="140"/>
      <c r="K417" s="51"/>
      <c r="L417" s="153">
        <f t="shared" ref="L417:L440" si="8">SUMIF($H$14:$H$346,C417,$L$14:$L$346)</f>
        <v>378984.94547499996</v>
      </c>
    </row>
    <row r="418" spans="2:12" ht="15.75" x14ac:dyDescent="0.25">
      <c r="B418" s="32" t="s">
        <v>699</v>
      </c>
      <c r="C418" s="91" t="s">
        <v>814</v>
      </c>
      <c r="D418" s="28" t="s">
        <v>698</v>
      </c>
      <c r="E418" s="29" t="s">
        <v>810</v>
      </c>
      <c r="F418" s="89"/>
      <c r="G418" s="89"/>
      <c r="H418" s="89"/>
      <c r="I418" s="153"/>
      <c r="J418" s="140"/>
      <c r="K418" s="51"/>
      <c r="L418" s="153">
        <f t="shared" si="8"/>
        <v>223967.076975</v>
      </c>
    </row>
    <row r="419" spans="2:12" ht="15.75" x14ac:dyDescent="0.25">
      <c r="B419" s="32" t="s">
        <v>700</v>
      </c>
      <c r="C419" s="91" t="s">
        <v>815</v>
      </c>
      <c r="D419" s="28" t="s">
        <v>698</v>
      </c>
      <c r="E419" s="29" t="s">
        <v>810</v>
      </c>
      <c r="F419" s="89"/>
      <c r="G419" s="89"/>
      <c r="H419" s="89"/>
      <c r="I419" s="153"/>
      <c r="J419" s="140"/>
      <c r="K419" s="51"/>
      <c r="L419" s="153">
        <f t="shared" si="8"/>
        <v>340405.30356999999</v>
      </c>
    </row>
    <row r="420" spans="2:12" ht="15.75" x14ac:dyDescent="0.25">
      <c r="B420" s="32" t="s">
        <v>701</v>
      </c>
      <c r="C420" s="91" t="s">
        <v>816</v>
      </c>
      <c r="D420" s="28" t="s">
        <v>698</v>
      </c>
      <c r="E420" s="29" t="s">
        <v>810</v>
      </c>
      <c r="F420" s="89"/>
      <c r="G420" s="89"/>
      <c r="H420" s="89"/>
      <c r="I420" s="153"/>
      <c r="J420" s="140"/>
      <c r="K420" s="51"/>
      <c r="L420" s="153">
        <f t="shared" si="8"/>
        <v>305791.34814000002</v>
      </c>
    </row>
    <row r="421" spans="2:12" ht="15.75" x14ac:dyDescent="0.25">
      <c r="B421" s="32" t="s">
        <v>702</v>
      </c>
      <c r="C421" s="91" t="s">
        <v>817</v>
      </c>
      <c r="D421" s="28" t="s">
        <v>698</v>
      </c>
      <c r="E421" s="29" t="s">
        <v>810</v>
      </c>
      <c r="F421" s="89"/>
      <c r="G421" s="89"/>
      <c r="H421" s="89"/>
      <c r="I421" s="153"/>
      <c r="J421" s="140"/>
      <c r="K421" s="51"/>
      <c r="L421" s="153">
        <f t="shared" si="8"/>
        <v>287199.96799999994</v>
      </c>
    </row>
    <row r="422" spans="2:12" ht="15.75" x14ac:dyDescent="0.25">
      <c r="B422" s="32" t="s">
        <v>703</v>
      </c>
      <c r="C422" s="91" t="s">
        <v>818</v>
      </c>
      <c r="D422" s="28" t="s">
        <v>698</v>
      </c>
      <c r="E422" s="29" t="s">
        <v>810</v>
      </c>
      <c r="F422" s="89"/>
      <c r="G422" s="89"/>
      <c r="H422" s="89"/>
      <c r="I422" s="153"/>
      <c r="J422" s="140"/>
      <c r="K422" s="51"/>
      <c r="L422" s="153">
        <f t="shared" si="8"/>
        <v>382172.84649999999</v>
      </c>
    </row>
    <row r="423" spans="2:12" ht="15.75" x14ac:dyDescent="0.25">
      <c r="B423" s="32" t="s">
        <v>704</v>
      </c>
      <c r="C423" s="91" t="s">
        <v>819</v>
      </c>
      <c r="D423" s="28" t="s">
        <v>698</v>
      </c>
      <c r="E423" s="29" t="s">
        <v>810</v>
      </c>
      <c r="F423" s="89"/>
      <c r="G423" s="89"/>
      <c r="H423" s="89"/>
      <c r="I423" s="153"/>
      <c r="J423" s="140"/>
      <c r="K423" s="51"/>
      <c r="L423" s="153">
        <f t="shared" si="8"/>
        <v>172922.01379999999</v>
      </c>
    </row>
    <row r="424" spans="2:12" ht="15.75" x14ac:dyDescent="0.25">
      <c r="B424" s="32" t="s">
        <v>705</v>
      </c>
      <c r="C424" s="91" t="s">
        <v>820</v>
      </c>
      <c r="D424" s="28" t="s">
        <v>698</v>
      </c>
      <c r="E424" s="29" t="s">
        <v>810</v>
      </c>
      <c r="F424" s="89"/>
      <c r="G424" s="89"/>
      <c r="H424" s="89"/>
      <c r="I424" s="153"/>
      <c r="J424" s="140"/>
      <c r="K424" s="51"/>
      <c r="L424" s="153">
        <f t="shared" si="8"/>
        <v>335733.42085999995</v>
      </c>
    </row>
    <row r="425" spans="2:12" ht="15.75" x14ac:dyDescent="0.25">
      <c r="B425" s="32" t="s">
        <v>706</v>
      </c>
      <c r="C425" s="91" t="s">
        <v>821</v>
      </c>
      <c r="D425" s="28" t="s">
        <v>698</v>
      </c>
      <c r="E425" s="29" t="s">
        <v>810</v>
      </c>
      <c r="F425" s="89"/>
      <c r="G425" s="89"/>
      <c r="H425" s="89"/>
      <c r="I425" s="153"/>
      <c r="J425" s="140"/>
      <c r="K425" s="51"/>
      <c r="L425" s="153">
        <f t="shared" si="8"/>
        <v>630322.49959999998</v>
      </c>
    </row>
    <row r="426" spans="2:12" ht="15.75" x14ac:dyDescent="0.25">
      <c r="B426" s="32" t="s">
        <v>707</v>
      </c>
      <c r="C426" s="91" t="s">
        <v>822</v>
      </c>
      <c r="D426" s="28" t="s">
        <v>698</v>
      </c>
      <c r="E426" s="29" t="s">
        <v>810</v>
      </c>
      <c r="F426" s="89"/>
      <c r="G426" s="89"/>
      <c r="H426" s="89"/>
      <c r="I426" s="153"/>
      <c r="J426" s="140"/>
      <c r="K426" s="51"/>
      <c r="L426" s="153">
        <f t="shared" si="8"/>
        <v>304456.96559999994</v>
      </c>
    </row>
    <row r="427" spans="2:12" ht="15.75" x14ac:dyDescent="0.25">
      <c r="B427" s="32" t="s">
        <v>708</v>
      </c>
      <c r="C427" s="91" t="s">
        <v>823</v>
      </c>
      <c r="D427" s="28" t="s">
        <v>698</v>
      </c>
      <c r="E427" s="29" t="s">
        <v>810</v>
      </c>
      <c r="F427" s="89"/>
      <c r="G427" s="89"/>
      <c r="H427" s="89"/>
      <c r="I427" s="153"/>
      <c r="J427" s="140"/>
      <c r="K427" s="51"/>
      <c r="L427" s="153">
        <f t="shared" si="8"/>
        <v>197161.5</v>
      </c>
    </row>
    <row r="428" spans="2:12" ht="15.75" x14ac:dyDescent="0.25">
      <c r="B428" s="32" t="s">
        <v>709</v>
      </c>
      <c r="C428" s="91" t="s">
        <v>824</v>
      </c>
      <c r="D428" s="28" t="s">
        <v>698</v>
      </c>
      <c r="E428" s="29" t="s">
        <v>810</v>
      </c>
      <c r="F428" s="89"/>
      <c r="G428" s="89"/>
      <c r="H428" s="89"/>
      <c r="I428" s="153"/>
      <c r="J428" s="140"/>
      <c r="K428" s="51"/>
      <c r="L428" s="153">
        <f t="shared" si="8"/>
        <v>307695.90128000005</v>
      </c>
    </row>
    <row r="429" spans="2:12" ht="15.75" x14ac:dyDescent="0.25">
      <c r="B429" s="32" t="s">
        <v>710</v>
      </c>
      <c r="C429" s="91" t="s">
        <v>825</v>
      </c>
      <c r="D429" s="28" t="s">
        <v>698</v>
      </c>
      <c r="E429" s="29" t="s">
        <v>810</v>
      </c>
      <c r="F429" s="89"/>
      <c r="G429" s="89"/>
      <c r="H429" s="89"/>
      <c r="I429" s="153"/>
      <c r="J429" s="140"/>
      <c r="K429" s="51"/>
      <c r="L429" s="153">
        <f t="shared" si="8"/>
        <v>660228.56717499986</v>
      </c>
    </row>
    <row r="430" spans="2:12" ht="15.75" x14ac:dyDescent="0.25">
      <c r="B430" s="32" t="s">
        <v>711</v>
      </c>
      <c r="C430" s="91" t="s">
        <v>826</v>
      </c>
      <c r="D430" s="28" t="s">
        <v>698</v>
      </c>
      <c r="E430" s="29" t="s">
        <v>810</v>
      </c>
      <c r="F430" s="89"/>
      <c r="G430" s="89"/>
      <c r="H430" s="89"/>
      <c r="I430" s="153"/>
      <c r="J430" s="140"/>
      <c r="K430" s="51"/>
      <c r="L430" s="153">
        <f t="shared" si="8"/>
        <v>651525.23124000011</v>
      </c>
    </row>
    <row r="431" spans="2:12" ht="15.75" x14ac:dyDescent="0.25">
      <c r="B431" s="32" t="s">
        <v>712</v>
      </c>
      <c r="C431" s="91" t="s">
        <v>827</v>
      </c>
      <c r="D431" s="28" t="s">
        <v>698</v>
      </c>
      <c r="E431" s="29" t="s">
        <v>810</v>
      </c>
      <c r="F431" s="89"/>
      <c r="G431" s="89"/>
      <c r="H431" s="89"/>
      <c r="I431" s="153"/>
      <c r="J431" s="140"/>
      <c r="K431" s="51"/>
      <c r="L431" s="153">
        <f t="shared" si="8"/>
        <v>288452.96807500004</v>
      </c>
    </row>
    <row r="432" spans="2:12" ht="15.75" x14ac:dyDescent="0.25">
      <c r="B432" s="32" t="s">
        <v>713</v>
      </c>
      <c r="C432" s="91" t="s">
        <v>828</v>
      </c>
      <c r="D432" s="28" t="s">
        <v>698</v>
      </c>
      <c r="E432" s="29" t="s">
        <v>810</v>
      </c>
      <c r="F432" s="89"/>
      <c r="G432" s="89"/>
      <c r="H432" s="89"/>
      <c r="I432" s="153"/>
      <c r="J432" s="140"/>
      <c r="K432" s="51"/>
      <c r="L432" s="153">
        <f t="shared" si="8"/>
        <v>284488.94115999999</v>
      </c>
    </row>
    <row r="433" spans="2:12" ht="15.75" x14ac:dyDescent="0.25">
      <c r="B433" s="32" t="s">
        <v>714</v>
      </c>
      <c r="C433" s="91" t="s">
        <v>829</v>
      </c>
      <c r="D433" s="28" t="s">
        <v>698</v>
      </c>
      <c r="E433" s="29" t="s">
        <v>810</v>
      </c>
      <c r="F433" s="89"/>
      <c r="G433" s="89"/>
      <c r="H433" s="89"/>
      <c r="I433" s="153"/>
      <c r="J433" s="140"/>
      <c r="K433" s="51"/>
      <c r="L433" s="153">
        <f t="shared" si="8"/>
        <v>651725.5340913001</v>
      </c>
    </row>
    <row r="434" spans="2:12" ht="15.75" x14ac:dyDescent="0.25">
      <c r="B434" s="32" t="s">
        <v>715</v>
      </c>
      <c r="C434" s="91" t="s">
        <v>830</v>
      </c>
      <c r="D434" s="28" t="s">
        <v>698</v>
      </c>
      <c r="E434" s="29" t="s">
        <v>810</v>
      </c>
      <c r="F434" s="89"/>
      <c r="G434" s="89"/>
      <c r="H434" s="89"/>
      <c r="I434" s="153"/>
      <c r="J434" s="140"/>
      <c r="K434" s="51"/>
      <c r="L434" s="153">
        <f t="shared" si="8"/>
        <v>478774.20916999999</v>
      </c>
    </row>
    <row r="435" spans="2:12" ht="15.75" x14ac:dyDescent="0.25">
      <c r="B435" s="32" t="s">
        <v>716</v>
      </c>
      <c r="C435" s="91" t="s">
        <v>831</v>
      </c>
      <c r="D435" s="28" t="s">
        <v>698</v>
      </c>
      <c r="E435" s="29" t="s">
        <v>810</v>
      </c>
      <c r="F435" s="89"/>
      <c r="G435" s="89"/>
      <c r="H435" s="89"/>
      <c r="I435" s="153"/>
      <c r="J435" s="140"/>
      <c r="K435" s="51"/>
      <c r="L435" s="153">
        <f t="shared" si="8"/>
        <v>327176.64159999997</v>
      </c>
    </row>
    <row r="436" spans="2:12" ht="15.75" x14ac:dyDescent="0.25">
      <c r="B436" s="32" t="s">
        <v>717</v>
      </c>
      <c r="C436" s="91" t="s">
        <v>832</v>
      </c>
      <c r="D436" s="28" t="s">
        <v>698</v>
      </c>
      <c r="E436" s="29" t="s">
        <v>810</v>
      </c>
      <c r="F436" s="89"/>
      <c r="G436" s="89"/>
      <c r="H436" s="89"/>
      <c r="I436" s="153"/>
      <c r="J436" s="140"/>
      <c r="K436" s="51"/>
      <c r="L436" s="153">
        <f t="shared" si="8"/>
        <v>304866.57011700002</v>
      </c>
    </row>
    <row r="437" spans="2:12" ht="15.75" x14ac:dyDescent="0.25">
      <c r="B437" s="32" t="s">
        <v>718</v>
      </c>
      <c r="C437" s="91" t="s">
        <v>833</v>
      </c>
      <c r="D437" s="28" t="s">
        <v>698</v>
      </c>
      <c r="E437" s="29" t="s">
        <v>810</v>
      </c>
      <c r="F437" s="89"/>
      <c r="G437" s="89"/>
      <c r="H437" s="89"/>
      <c r="I437" s="153"/>
      <c r="J437" s="140"/>
      <c r="K437" s="51"/>
      <c r="L437" s="153">
        <f t="shared" si="8"/>
        <v>341115.20362500002</v>
      </c>
    </row>
    <row r="438" spans="2:12" ht="15.75" x14ac:dyDescent="0.25">
      <c r="B438" s="32" t="s">
        <v>719</v>
      </c>
      <c r="C438" s="91" t="s">
        <v>834</v>
      </c>
      <c r="D438" s="28" t="s">
        <v>698</v>
      </c>
      <c r="E438" s="29" t="s">
        <v>810</v>
      </c>
      <c r="F438" s="89"/>
      <c r="G438" s="89"/>
      <c r="H438" s="89"/>
      <c r="I438" s="153"/>
      <c r="J438" s="140"/>
      <c r="K438" s="51"/>
      <c r="L438" s="153">
        <f t="shared" si="8"/>
        <v>165046.09974999999</v>
      </c>
    </row>
    <row r="439" spans="2:12" ht="15.75" x14ac:dyDescent="0.25">
      <c r="B439" s="32" t="s">
        <v>720</v>
      </c>
      <c r="C439" s="91" t="s">
        <v>835</v>
      </c>
      <c r="D439" s="28" t="s">
        <v>698</v>
      </c>
      <c r="E439" s="29" t="s">
        <v>810</v>
      </c>
      <c r="F439" s="89"/>
      <c r="G439" s="89"/>
      <c r="H439" s="89"/>
      <c r="I439" s="153"/>
      <c r="J439" s="140"/>
      <c r="K439" s="51"/>
      <c r="L439" s="153">
        <f t="shared" si="8"/>
        <v>364260.79702499992</v>
      </c>
    </row>
    <row r="440" spans="2:12" ht="15.75" x14ac:dyDescent="0.25">
      <c r="B440" s="32" t="s">
        <v>721</v>
      </c>
      <c r="C440" s="91" t="s">
        <v>836</v>
      </c>
      <c r="D440" s="28" t="s">
        <v>698</v>
      </c>
      <c r="E440" s="29" t="s">
        <v>810</v>
      </c>
      <c r="F440" s="89"/>
      <c r="G440" s="89"/>
      <c r="H440" s="89"/>
      <c r="I440" s="153"/>
      <c r="J440" s="140"/>
      <c r="K440" s="51"/>
      <c r="L440" s="153">
        <f t="shared" si="8"/>
        <v>256993.0564</v>
      </c>
    </row>
    <row r="441" spans="2:12" ht="15.75" x14ac:dyDescent="0.25">
      <c r="B441" s="32"/>
      <c r="C441" s="91"/>
      <c r="D441" s="28"/>
      <c r="E441" s="29"/>
      <c r="F441" s="89"/>
      <c r="G441" s="89"/>
      <c r="H441" s="89"/>
      <c r="I441" s="154"/>
      <c r="J441" s="141"/>
      <c r="K441" s="46"/>
      <c r="L441" s="154"/>
    </row>
    <row r="442" spans="2:12" ht="15.75" x14ac:dyDescent="0.25">
      <c r="B442" s="32" t="s">
        <v>722</v>
      </c>
      <c r="C442" s="91" t="s">
        <v>837</v>
      </c>
      <c r="D442" s="28" t="s">
        <v>723</v>
      </c>
      <c r="E442" s="29" t="s">
        <v>810</v>
      </c>
      <c r="F442" s="89"/>
      <c r="G442" s="89"/>
      <c r="H442" s="89"/>
      <c r="I442" s="153"/>
      <c r="J442" s="140"/>
      <c r="K442" s="51"/>
      <c r="L442" s="153">
        <f t="shared" ref="L442:L447" si="9">SUMIF($H$14:$H$346,C442,$L$14:$L$346)</f>
        <v>815472.55614800006</v>
      </c>
    </row>
    <row r="443" spans="2:12" ht="15.75" x14ac:dyDescent="0.25">
      <c r="B443" s="32" t="s">
        <v>724</v>
      </c>
      <c r="C443" s="91" t="s">
        <v>838</v>
      </c>
      <c r="D443" s="28" t="s">
        <v>723</v>
      </c>
      <c r="E443" s="29" t="s">
        <v>810</v>
      </c>
      <c r="F443" s="89"/>
      <c r="G443" s="89"/>
      <c r="H443" s="89"/>
      <c r="I443" s="153"/>
      <c r="J443" s="140"/>
      <c r="K443" s="51"/>
      <c r="L443" s="153">
        <f t="shared" si="9"/>
        <v>424763.5149999999</v>
      </c>
    </row>
    <row r="444" spans="2:12" ht="15.75" x14ac:dyDescent="0.25">
      <c r="B444" s="32" t="s">
        <v>725</v>
      </c>
      <c r="C444" s="91" t="s">
        <v>839</v>
      </c>
      <c r="D444" s="28" t="s">
        <v>723</v>
      </c>
      <c r="E444" s="29" t="s">
        <v>810</v>
      </c>
      <c r="F444" s="89"/>
      <c r="G444" s="89"/>
      <c r="H444" s="89"/>
      <c r="I444" s="153"/>
      <c r="J444" s="140"/>
      <c r="K444" s="51"/>
      <c r="L444" s="153">
        <f t="shared" si="9"/>
        <v>392195.35340000002</v>
      </c>
    </row>
    <row r="445" spans="2:12" ht="15.75" x14ac:dyDescent="0.25">
      <c r="B445" s="32" t="s">
        <v>726</v>
      </c>
      <c r="C445" s="91" t="s">
        <v>840</v>
      </c>
      <c r="D445" s="28" t="s">
        <v>723</v>
      </c>
      <c r="E445" s="29" t="s">
        <v>810</v>
      </c>
      <c r="F445" s="89"/>
      <c r="G445" s="89"/>
      <c r="H445" s="89"/>
      <c r="I445" s="153"/>
      <c r="J445" s="140"/>
      <c r="K445" s="51"/>
      <c r="L445" s="153">
        <f t="shared" si="9"/>
        <v>330799.83</v>
      </c>
    </row>
    <row r="446" spans="2:12" ht="15.75" x14ac:dyDescent="0.25">
      <c r="B446" s="32" t="s">
        <v>727</v>
      </c>
      <c r="C446" s="91" t="s">
        <v>841</v>
      </c>
      <c r="D446" s="28" t="s">
        <v>723</v>
      </c>
      <c r="E446" s="29" t="s">
        <v>810</v>
      </c>
      <c r="F446" s="89"/>
      <c r="G446" s="89"/>
      <c r="H446" s="89"/>
      <c r="I446" s="153"/>
      <c r="J446" s="140"/>
      <c r="K446" s="51"/>
      <c r="L446" s="153">
        <f t="shared" si="9"/>
        <v>819814.76627200004</v>
      </c>
    </row>
    <row r="447" spans="2:12" ht="15.75" x14ac:dyDescent="0.25">
      <c r="B447" s="32" t="s">
        <v>728</v>
      </c>
      <c r="C447" s="91" t="s">
        <v>842</v>
      </c>
      <c r="D447" s="28" t="s">
        <v>723</v>
      </c>
      <c r="E447" s="29" t="s">
        <v>810</v>
      </c>
      <c r="F447" s="89"/>
      <c r="G447" s="89"/>
      <c r="H447" s="89"/>
      <c r="I447" s="153"/>
      <c r="J447" s="140"/>
      <c r="K447" s="51"/>
      <c r="L447" s="153">
        <f t="shared" si="9"/>
        <v>695199.59990000003</v>
      </c>
    </row>
    <row r="448" spans="2:12" ht="15.75" x14ac:dyDescent="0.25">
      <c r="B448" s="32"/>
      <c r="C448" s="91"/>
      <c r="D448" s="28"/>
      <c r="E448" s="29"/>
      <c r="F448" s="89"/>
      <c r="G448" s="89"/>
      <c r="H448" s="89"/>
      <c r="I448" s="154"/>
      <c r="J448" s="141"/>
      <c r="K448" s="46"/>
      <c r="L448" s="154"/>
    </row>
    <row r="449" spans="2:12" ht="15.75" x14ac:dyDescent="0.25">
      <c r="B449" s="32"/>
      <c r="C449" s="92" t="s">
        <v>785</v>
      </c>
      <c r="D449" s="28"/>
      <c r="E449" s="29"/>
      <c r="F449" s="89"/>
      <c r="G449" s="89"/>
      <c r="H449" s="89"/>
      <c r="I449" s="154"/>
      <c r="J449" s="141"/>
      <c r="K449" s="46"/>
      <c r="L449" s="154"/>
    </row>
    <row r="450" spans="2:12" ht="15.75" x14ac:dyDescent="0.25">
      <c r="B450" s="32" t="s">
        <v>784</v>
      </c>
      <c r="C450" s="93" t="s">
        <v>785</v>
      </c>
      <c r="D450" s="40" t="s">
        <v>786</v>
      </c>
      <c r="E450" s="29" t="s">
        <v>810</v>
      </c>
      <c r="F450" s="89"/>
      <c r="G450" s="89"/>
      <c r="H450" s="89"/>
      <c r="I450" s="153"/>
      <c r="J450" s="140"/>
      <c r="K450" s="51"/>
      <c r="L450" s="153"/>
    </row>
    <row r="451" spans="2:12" ht="15.75" x14ac:dyDescent="0.25">
      <c r="B451" s="80"/>
      <c r="C451" s="110" t="s">
        <v>972</v>
      </c>
      <c r="D451" s="111"/>
      <c r="E451" s="112"/>
      <c r="F451" s="82"/>
      <c r="G451" s="82"/>
      <c r="H451" s="82"/>
      <c r="I451" s="153"/>
      <c r="J451" s="140"/>
      <c r="K451" s="51"/>
      <c r="L451" s="153">
        <f>SUM(L217:L250)</f>
        <v>3126505.9080857001</v>
      </c>
    </row>
    <row r="452" spans="2:12" ht="15.75" x14ac:dyDescent="0.25">
      <c r="B452" s="80"/>
      <c r="C452" s="110" t="s">
        <v>971</v>
      </c>
      <c r="D452" s="111"/>
      <c r="E452" s="112"/>
      <c r="F452" s="82"/>
      <c r="G452" s="82"/>
      <c r="H452" s="82"/>
      <c r="I452" s="153"/>
      <c r="J452" s="140"/>
      <c r="K452" s="51"/>
      <c r="L452" s="153">
        <f>L451-L218</f>
        <v>3120088.9430857003</v>
      </c>
    </row>
    <row r="457" spans="2:12" ht="15" hidden="1" x14ac:dyDescent="0.2">
      <c r="D457" s="33" t="s">
        <v>813</v>
      </c>
      <c r="G457" s="78" t="s">
        <v>875</v>
      </c>
      <c r="H457" s="78" t="s">
        <v>813</v>
      </c>
    </row>
    <row r="458" spans="2:12" ht="15" hidden="1" x14ac:dyDescent="0.2">
      <c r="D458" s="33" t="s">
        <v>814</v>
      </c>
      <c r="G458" s="78" t="s">
        <v>876</v>
      </c>
      <c r="H458" s="78" t="s">
        <v>814</v>
      </c>
    </row>
    <row r="459" spans="2:12" ht="15" hidden="1" x14ac:dyDescent="0.2">
      <c r="D459" s="33" t="s">
        <v>815</v>
      </c>
      <c r="G459" s="78" t="s">
        <v>877</v>
      </c>
      <c r="H459" s="78" t="s">
        <v>815</v>
      </c>
    </row>
    <row r="460" spans="2:12" ht="15" hidden="1" x14ac:dyDescent="0.2">
      <c r="D460" s="33" t="s">
        <v>816</v>
      </c>
      <c r="G460" s="78" t="s">
        <v>878</v>
      </c>
      <c r="H460" s="78" t="s">
        <v>816</v>
      </c>
    </row>
    <row r="461" spans="2:12" ht="15" hidden="1" x14ac:dyDescent="0.2">
      <c r="D461" s="33" t="s">
        <v>817</v>
      </c>
      <c r="G461" s="78" t="s">
        <v>879</v>
      </c>
      <c r="H461" s="78" t="s">
        <v>817</v>
      </c>
    </row>
    <row r="462" spans="2:12" ht="15" hidden="1" x14ac:dyDescent="0.2">
      <c r="D462" s="33" t="s">
        <v>818</v>
      </c>
      <c r="G462" s="78" t="s">
        <v>880</v>
      </c>
      <c r="H462" s="78" t="s">
        <v>818</v>
      </c>
    </row>
    <row r="463" spans="2:12" ht="15" hidden="1" x14ac:dyDescent="0.2">
      <c r="D463" s="33" t="s">
        <v>819</v>
      </c>
      <c r="G463" s="78" t="s">
        <v>881</v>
      </c>
      <c r="H463" s="78" t="s">
        <v>819</v>
      </c>
    </row>
    <row r="464" spans="2:12" ht="15" hidden="1" x14ac:dyDescent="0.2">
      <c r="D464" s="33" t="s">
        <v>820</v>
      </c>
      <c r="G464" s="78" t="s">
        <v>882</v>
      </c>
      <c r="H464" s="78" t="s">
        <v>820</v>
      </c>
    </row>
    <row r="465" spans="4:8" ht="15" hidden="1" x14ac:dyDescent="0.2">
      <c r="D465" s="33" t="s">
        <v>821</v>
      </c>
      <c r="G465" s="78" t="s">
        <v>883</v>
      </c>
      <c r="H465" s="78" t="s">
        <v>821</v>
      </c>
    </row>
    <row r="466" spans="4:8" ht="15" hidden="1" x14ac:dyDescent="0.2">
      <c r="D466" s="33" t="s">
        <v>822</v>
      </c>
      <c r="G466" s="78" t="s">
        <v>884</v>
      </c>
      <c r="H466" s="78" t="s">
        <v>822</v>
      </c>
    </row>
    <row r="467" spans="4:8" ht="15" hidden="1" x14ac:dyDescent="0.2">
      <c r="D467" s="33" t="s">
        <v>823</v>
      </c>
      <c r="G467" s="78" t="s">
        <v>885</v>
      </c>
      <c r="H467" s="78" t="s">
        <v>823</v>
      </c>
    </row>
    <row r="468" spans="4:8" ht="15" hidden="1" x14ac:dyDescent="0.2">
      <c r="D468" s="33" t="s">
        <v>824</v>
      </c>
      <c r="G468" s="78" t="s">
        <v>886</v>
      </c>
      <c r="H468" s="78" t="s">
        <v>824</v>
      </c>
    </row>
    <row r="469" spans="4:8" ht="15" hidden="1" x14ac:dyDescent="0.2">
      <c r="D469" s="33" t="s">
        <v>825</v>
      </c>
      <c r="G469" s="78" t="s">
        <v>887</v>
      </c>
      <c r="H469" s="78" t="s">
        <v>825</v>
      </c>
    </row>
    <row r="470" spans="4:8" ht="15" hidden="1" x14ac:dyDescent="0.2">
      <c r="D470" s="33" t="s">
        <v>826</v>
      </c>
      <c r="G470" s="78" t="s">
        <v>889</v>
      </c>
      <c r="H470" s="78" t="s">
        <v>826</v>
      </c>
    </row>
    <row r="471" spans="4:8" ht="15" hidden="1" x14ac:dyDescent="0.2">
      <c r="D471" s="33" t="s">
        <v>827</v>
      </c>
      <c r="G471" s="78" t="s">
        <v>890</v>
      </c>
      <c r="H471" s="78" t="s">
        <v>827</v>
      </c>
    </row>
    <row r="472" spans="4:8" ht="15" hidden="1" x14ac:dyDescent="0.2">
      <c r="D472" s="33" t="s">
        <v>828</v>
      </c>
      <c r="G472" s="78" t="s">
        <v>891</v>
      </c>
      <c r="H472" s="78" t="s">
        <v>828</v>
      </c>
    </row>
    <row r="473" spans="4:8" ht="15" hidden="1" x14ac:dyDescent="0.2">
      <c r="D473" s="33" t="s">
        <v>829</v>
      </c>
      <c r="G473" s="78" t="s">
        <v>892</v>
      </c>
      <c r="H473" s="78" t="s">
        <v>829</v>
      </c>
    </row>
    <row r="474" spans="4:8" ht="15" hidden="1" x14ac:dyDescent="0.2">
      <c r="D474" s="33" t="s">
        <v>830</v>
      </c>
      <c r="G474" s="78" t="s">
        <v>893</v>
      </c>
      <c r="H474" s="78" t="s">
        <v>830</v>
      </c>
    </row>
    <row r="475" spans="4:8" ht="15" hidden="1" x14ac:dyDescent="0.2">
      <c r="D475" s="33" t="s">
        <v>831</v>
      </c>
      <c r="G475" s="78" t="s">
        <v>894</v>
      </c>
      <c r="H475" s="78" t="s">
        <v>831</v>
      </c>
    </row>
    <row r="476" spans="4:8" ht="15" hidden="1" x14ac:dyDescent="0.2">
      <c r="D476" s="33" t="s">
        <v>832</v>
      </c>
      <c r="G476" s="78" t="s">
        <v>896</v>
      </c>
      <c r="H476" s="78" t="s">
        <v>832</v>
      </c>
    </row>
    <row r="477" spans="4:8" ht="15" hidden="1" x14ac:dyDescent="0.2">
      <c r="D477" s="33" t="s">
        <v>833</v>
      </c>
      <c r="G477" s="78" t="s">
        <v>897</v>
      </c>
      <c r="H477" s="78" t="s">
        <v>833</v>
      </c>
    </row>
    <row r="478" spans="4:8" ht="15" hidden="1" x14ac:dyDescent="0.2">
      <c r="D478" s="33" t="s">
        <v>834</v>
      </c>
      <c r="G478" s="78" t="s">
        <v>898</v>
      </c>
      <c r="H478" s="78" t="s">
        <v>834</v>
      </c>
    </row>
    <row r="479" spans="4:8" ht="15" hidden="1" x14ac:dyDescent="0.2">
      <c r="D479" s="33" t="s">
        <v>835</v>
      </c>
      <c r="G479" s="78" t="s">
        <v>900</v>
      </c>
      <c r="H479" s="78" t="s">
        <v>835</v>
      </c>
    </row>
    <row r="480" spans="4:8" ht="15" hidden="1" x14ac:dyDescent="0.2">
      <c r="D480" s="33" t="s">
        <v>836</v>
      </c>
      <c r="G480" s="78" t="s">
        <v>904</v>
      </c>
      <c r="H480" s="78" t="s">
        <v>836</v>
      </c>
    </row>
    <row r="481" spans="4:8" ht="15" hidden="1" x14ac:dyDescent="0.2">
      <c r="D481" s="33"/>
    </row>
    <row r="482" spans="4:8" ht="15" hidden="1" x14ac:dyDescent="0.2">
      <c r="D482" s="33" t="s">
        <v>837</v>
      </c>
      <c r="G482" s="78" t="s">
        <v>888</v>
      </c>
      <c r="H482" s="78" t="s">
        <v>837</v>
      </c>
    </row>
    <row r="483" spans="4:8" ht="15" hidden="1" x14ac:dyDescent="0.2">
      <c r="D483" s="33" t="s">
        <v>838</v>
      </c>
      <c r="G483" s="78" t="s">
        <v>895</v>
      </c>
      <c r="H483" s="78" t="s">
        <v>838</v>
      </c>
    </row>
    <row r="484" spans="4:8" ht="15" hidden="1" x14ac:dyDescent="0.2">
      <c r="D484" s="33" t="s">
        <v>839</v>
      </c>
      <c r="G484" s="78" t="s">
        <v>899</v>
      </c>
      <c r="H484" s="78" t="s">
        <v>839</v>
      </c>
    </row>
    <row r="485" spans="4:8" ht="15" hidden="1" x14ac:dyDescent="0.2">
      <c r="D485" s="33" t="s">
        <v>840</v>
      </c>
      <c r="G485" s="78" t="s">
        <v>901</v>
      </c>
      <c r="H485" s="78" t="s">
        <v>840</v>
      </c>
    </row>
    <row r="486" spans="4:8" ht="15" hidden="1" x14ac:dyDescent="0.2">
      <c r="D486" s="33" t="s">
        <v>841</v>
      </c>
      <c r="G486" s="78" t="s">
        <v>902</v>
      </c>
      <c r="H486" s="78" t="s">
        <v>841</v>
      </c>
    </row>
    <row r="487" spans="4:8" ht="15" hidden="1" x14ac:dyDescent="0.2">
      <c r="D487" s="33" t="s">
        <v>842</v>
      </c>
      <c r="G487" s="78" t="s">
        <v>903</v>
      </c>
      <c r="H487" s="78" t="s">
        <v>842</v>
      </c>
    </row>
  </sheetData>
  <mergeCells count="1">
    <mergeCell ref="C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3"/>
  <sheetViews>
    <sheetView zoomScale="80" zoomScaleNormal="80" workbookViewId="0">
      <pane xSplit="3" ySplit="9" topLeftCell="F10" activePane="bottomRight" state="frozen"/>
      <selection pane="topRight" activeCell="D1" sqref="D1"/>
      <selection pane="bottomLeft" activeCell="A14" sqref="A14"/>
      <selection pane="bottomRight" activeCell="H23" sqref="H23"/>
    </sheetView>
  </sheetViews>
  <sheetFormatPr defaultRowHeight="12.75" x14ac:dyDescent="0.2"/>
  <cols>
    <col min="1" max="1" width="2" style="2" customWidth="1"/>
    <col min="2" max="2" width="9.140625" style="3" hidden="1" customWidth="1"/>
    <col min="3" max="3" width="77.140625" style="3" bestFit="1" customWidth="1"/>
    <col min="4" max="4" width="7" style="4" bestFit="1" customWidth="1"/>
    <col min="5" max="5" width="19.140625" style="5" bestFit="1" customWidth="1"/>
    <col min="6" max="6" width="17.42578125" style="1" customWidth="1"/>
    <col min="7" max="9" width="25.7109375" customWidth="1"/>
    <col min="10" max="10" width="26.42578125" style="6" bestFit="1" customWidth="1"/>
    <col min="11" max="11" width="14.140625" style="3" bestFit="1" customWidth="1"/>
    <col min="12" max="12" width="9.140625" style="3"/>
    <col min="13" max="13" width="10.5703125" style="3" customWidth="1"/>
    <col min="14" max="14" width="66.28515625" style="3" bestFit="1" customWidth="1"/>
    <col min="15" max="15" width="9.140625" style="3"/>
    <col min="16" max="16" width="42.7109375" style="3" customWidth="1"/>
    <col min="17" max="17" width="11.28515625" style="3" customWidth="1"/>
    <col min="18" max="16384" width="9.140625" style="3"/>
  </cols>
  <sheetData>
    <row r="1" spans="2:13" s="2" customFormat="1" ht="3.75" customHeight="1" x14ac:dyDescent="0.2">
      <c r="D1" s="58"/>
      <c r="E1" s="29"/>
      <c r="F1" s="59"/>
      <c r="J1" s="60"/>
    </row>
    <row r="2" spans="2:13" ht="18" x14ac:dyDescent="0.2">
      <c r="B2" s="2"/>
      <c r="C2" s="66" t="s">
        <v>869</v>
      </c>
      <c r="D2" s="7"/>
      <c r="E2" s="7"/>
      <c r="F2" s="7"/>
      <c r="G2" s="7"/>
      <c r="H2" s="7"/>
      <c r="I2" s="7"/>
      <c r="J2" s="7"/>
    </row>
    <row r="3" spans="2:13" ht="15.75" x14ac:dyDescent="0.2">
      <c r="B3" s="2"/>
      <c r="C3" s="8"/>
      <c r="D3" s="8"/>
      <c r="E3" s="9"/>
      <c r="F3" s="8"/>
      <c r="G3" s="8"/>
      <c r="H3" s="8"/>
      <c r="I3" s="8"/>
      <c r="J3" s="8"/>
    </row>
    <row r="4" spans="2:13" ht="15" x14ac:dyDescent="0.2">
      <c r="B4" s="2"/>
      <c r="C4" s="167" t="s">
        <v>871</v>
      </c>
      <c r="D4" s="167"/>
      <c r="E4" s="167"/>
      <c r="F4" s="167"/>
      <c r="G4" s="167"/>
      <c r="H4" s="167"/>
      <c r="I4" s="167"/>
      <c r="J4" s="167"/>
    </row>
    <row r="5" spans="2:13" ht="6" customHeight="1" x14ac:dyDescent="0.2">
      <c r="B5" s="2"/>
      <c r="C5" s="69"/>
      <c r="D5" s="70"/>
      <c r="E5" s="71"/>
      <c r="F5" s="72"/>
      <c r="G5" s="69"/>
      <c r="H5" s="69"/>
      <c r="I5" s="69"/>
      <c r="J5" s="69"/>
    </row>
    <row r="6" spans="2:13" ht="12.75" customHeight="1" x14ac:dyDescent="0.2">
      <c r="B6" s="2"/>
      <c r="C6" s="168" t="s">
        <v>872</v>
      </c>
      <c r="D6" s="168"/>
      <c r="E6" s="168"/>
      <c r="F6" s="168"/>
      <c r="G6" s="168"/>
      <c r="H6" s="168"/>
      <c r="I6" s="168"/>
      <c r="J6" s="168"/>
    </row>
    <row r="7" spans="2:13" ht="4.5" customHeight="1" x14ac:dyDescent="0.2">
      <c r="B7" s="2"/>
      <c r="C7" s="10"/>
      <c r="D7" s="11"/>
      <c r="E7" s="12"/>
      <c r="F7" s="13"/>
      <c r="G7" s="10"/>
      <c r="H7" s="10"/>
      <c r="I7" s="10"/>
      <c r="J7" s="14"/>
    </row>
    <row r="8" spans="2:13" x14ac:dyDescent="0.2">
      <c r="C8" s="10"/>
      <c r="D8" s="11"/>
      <c r="E8" s="12"/>
      <c r="F8" s="15"/>
      <c r="G8" s="15"/>
      <c r="H8" s="15"/>
      <c r="I8" s="15"/>
      <c r="J8" s="14"/>
    </row>
    <row r="9" spans="2:13" ht="66" x14ac:dyDescent="0.2">
      <c r="B9" s="16" t="s">
        <v>788</v>
      </c>
      <c r="C9" s="17" t="s">
        <v>789</v>
      </c>
      <c r="D9" s="18" t="s">
        <v>790</v>
      </c>
      <c r="E9" s="18" t="s">
        <v>791</v>
      </c>
      <c r="F9" s="19" t="s">
        <v>873</v>
      </c>
      <c r="G9" s="18" t="s">
        <v>0</v>
      </c>
      <c r="H9" s="18" t="s">
        <v>963</v>
      </c>
      <c r="I9" s="18" t="s">
        <v>966</v>
      </c>
      <c r="J9" s="20" t="s">
        <v>967</v>
      </c>
    </row>
    <row r="10" spans="2:13" ht="15.75" x14ac:dyDescent="0.2">
      <c r="B10" s="21"/>
      <c r="C10" s="22"/>
      <c r="D10" s="22"/>
      <c r="E10" s="23"/>
      <c r="F10" s="8"/>
      <c r="G10" s="22"/>
      <c r="H10" s="22"/>
      <c r="I10" s="22"/>
      <c r="J10" s="24"/>
    </row>
    <row r="11" spans="2:13" ht="15.75" x14ac:dyDescent="0.2">
      <c r="B11" s="2"/>
      <c r="C11" s="25" t="s">
        <v>792</v>
      </c>
      <c r="D11" s="22"/>
      <c r="E11" s="23"/>
      <c r="F11" s="26">
        <f>SUM(F14:F346)</f>
        <v>18850936.771413498</v>
      </c>
      <c r="G11" s="22"/>
      <c r="H11" s="22"/>
      <c r="I11" s="142">
        <f>COUNTIF(I14:I451,"Yes")</f>
        <v>251</v>
      </c>
      <c r="J11" s="24">
        <f>SUM(J14:J451)</f>
        <v>147948052</v>
      </c>
      <c r="K11" s="24"/>
      <c r="L11" s="164"/>
    </row>
    <row r="12" spans="2:13" ht="15.75" x14ac:dyDescent="0.2">
      <c r="B12" s="2"/>
      <c r="C12" s="22"/>
      <c r="D12" s="22"/>
      <c r="E12" s="23"/>
      <c r="F12" s="8"/>
      <c r="G12" s="22"/>
      <c r="H12" s="22"/>
      <c r="I12" s="22"/>
      <c r="J12" s="24"/>
      <c r="L12" s="163"/>
    </row>
    <row r="13" spans="2:13" ht="15.75" x14ac:dyDescent="0.25">
      <c r="B13" s="2"/>
      <c r="C13" s="27" t="s">
        <v>793</v>
      </c>
      <c r="D13" s="28"/>
      <c r="E13" s="29"/>
      <c r="F13" s="30"/>
      <c r="G13" s="2"/>
      <c r="H13" s="2"/>
      <c r="I13" s="2"/>
      <c r="J13" s="31"/>
      <c r="L13" s="163"/>
    </row>
    <row r="14" spans="2:13" ht="15.75" x14ac:dyDescent="0.25">
      <c r="B14" s="32" t="s">
        <v>189</v>
      </c>
      <c r="C14" s="33" t="s">
        <v>190</v>
      </c>
      <c r="D14" s="28" t="s">
        <v>191</v>
      </c>
      <c r="E14" s="34" t="s">
        <v>794</v>
      </c>
      <c r="F14" s="35">
        <f>VLOOKUP(B14,'Taxbase Calculations'!B:L,11,0)</f>
        <v>22925.368000000002</v>
      </c>
      <c r="G14" s="67">
        <v>274.27</v>
      </c>
      <c r="H14" s="67">
        <v>271.52999999999997</v>
      </c>
      <c r="I14" s="36" t="str">
        <f>IF(H14&lt;=G14,"Yes","No")</f>
        <v>Yes</v>
      </c>
      <c r="J14" s="37">
        <f>ROUND(IF(I14="Yes",G14*F14*1%,0),0)</f>
        <v>62877</v>
      </c>
      <c r="K14" s="162"/>
      <c r="L14" s="163"/>
      <c r="M14" s="68"/>
    </row>
    <row r="15" spans="2:13" ht="15.75" x14ac:dyDescent="0.25">
      <c r="B15" s="32" t="s">
        <v>192</v>
      </c>
      <c r="C15" s="33" t="s">
        <v>193</v>
      </c>
      <c r="D15" s="28" t="s">
        <v>191</v>
      </c>
      <c r="E15" s="34" t="s">
        <v>794</v>
      </c>
      <c r="F15" s="35">
        <f>VLOOKUP(B15,'Taxbase Calculations'!B:L,11,0)</f>
        <v>32879.222999999998</v>
      </c>
      <c r="G15" s="67">
        <v>151.16999999999999</v>
      </c>
      <c r="H15" s="67">
        <v>154.04</v>
      </c>
      <c r="I15" s="36" t="str">
        <f t="shared" ref="I15:I78" si="0">IF(H15&lt;=G15,"Yes","No")</f>
        <v>No</v>
      </c>
      <c r="J15" s="37">
        <f t="shared" ref="J15:J78" si="1">ROUND(IF(I15="Yes",G15*F15*1%,0),0)</f>
        <v>0</v>
      </c>
      <c r="K15" s="162"/>
      <c r="L15" s="163"/>
      <c r="M15" s="68"/>
    </row>
    <row r="16" spans="2:13" ht="15.75" x14ac:dyDescent="0.25">
      <c r="B16" s="32" t="s">
        <v>194</v>
      </c>
      <c r="C16" s="33" t="s">
        <v>195</v>
      </c>
      <c r="D16" s="28" t="s">
        <v>191</v>
      </c>
      <c r="E16" s="34" t="s">
        <v>794</v>
      </c>
      <c r="F16" s="35">
        <f>VLOOKUP(B16,'Taxbase Calculations'!B:L,11,0)</f>
        <v>41976.992099999996</v>
      </c>
      <c r="G16" s="67">
        <v>151.91</v>
      </c>
      <c r="H16" s="67">
        <v>151.91</v>
      </c>
      <c r="I16" s="36" t="str">
        <f t="shared" si="0"/>
        <v>Yes</v>
      </c>
      <c r="J16" s="37">
        <f t="shared" si="1"/>
        <v>63767</v>
      </c>
      <c r="K16" s="162"/>
      <c r="L16" s="163"/>
      <c r="M16" s="68"/>
    </row>
    <row r="17" spans="2:13" ht="15.75" x14ac:dyDescent="0.25">
      <c r="B17" s="32" t="s">
        <v>196</v>
      </c>
      <c r="C17" s="33" t="s">
        <v>197</v>
      </c>
      <c r="D17" s="28" t="s">
        <v>191</v>
      </c>
      <c r="E17" s="34" t="s">
        <v>794</v>
      </c>
      <c r="F17" s="35">
        <f>VLOOKUP(B17,'Taxbase Calculations'!B:L,11,0)</f>
        <v>63667.688000000002</v>
      </c>
      <c r="G17" s="67">
        <v>161.37</v>
      </c>
      <c r="H17" s="67">
        <v>161.37</v>
      </c>
      <c r="I17" s="36" t="str">
        <f t="shared" si="0"/>
        <v>Yes</v>
      </c>
      <c r="J17" s="37">
        <f t="shared" si="1"/>
        <v>102741</v>
      </c>
      <c r="K17" s="162"/>
      <c r="L17" s="163"/>
      <c r="M17" s="68"/>
    </row>
    <row r="18" spans="2:13" ht="15.75" x14ac:dyDescent="0.25">
      <c r="B18" s="32" t="s">
        <v>198</v>
      </c>
      <c r="C18" s="33" t="s">
        <v>199</v>
      </c>
      <c r="D18" s="28" t="s">
        <v>191</v>
      </c>
      <c r="E18" s="34" t="s">
        <v>794</v>
      </c>
      <c r="F18" s="35">
        <f>VLOOKUP(B18,'Taxbase Calculations'!B:L,11,0)</f>
        <v>36817.822500000002</v>
      </c>
      <c r="G18" s="67">
        <v>167.22</v>
      </c>
      <c r="H18" s="67">
        <v>170.46</v>
      </c>
      <c r="I18" s="36" t="str">
        <f t="shared" si="0"/>
        <v>No</v>
      </c>
      <c r="J18" s="37">
        <f t="shared" si="1"/>
        <v>0</v>
      </c>
      <c r="K18" s="162"/>
      <c r="L18" s="163"/>
      <c r="M18" s="68"/>
    </row>
    <row r="19" spans="2:13" ht="15.75" x14ac:dyDescent="0.25">
      <c r="B19" s="32" t="s">
        <v>200</v>
      </c>
      <c r="C19" s="33" t="s">
        <v>201</v>
      </c>
      <c r="D19" s="28" t="s">
        <v>191</v>
      </c>
      <c r="E19" s="34" t="s">
        <v>794</v>
      </c>
      <c r="F19" s="35">
        <f>VLOOKUP(B19,'Taxbase Calculations'!B:L,11,0)</f>
        <v>47202.507000000005</v>
      </c>
      <c r="G19" s="67">
        <v>145.44999999999999</v>
      </c>
      <c r="H19" s="67">
        <v>145.44999999999999</v>
      </c>
      <c r="I19" s="36" t="str">
        <f t="shared" si="0"/>
        <v>Yes</v>
      </c>
      <c r="J19" s="37">
        <f t="shared" si="1"/>
        <v>68656</v>
      </c>
      <c r="K19" s="162"/>
      <c r="L19" s="163"/>
      <c r="M19" s="68"/>
    </row>
    <row r="20" spans="2:13" ht="15.75" x14ac:dyDescent="0.25">
      <c r="B20" s="32" t="s">
        <v>202</v>
      </c>
      <c r="C20" s="38" t="s">
        <v>203</v>
      </c>
      <c r="D20" s="28" t="s">
        <v>191</v>
      </c>
      <c r="E20" s="34" t="s">
        <v>794</v>
      </c>
      <c r="F20" s="35">
        <f>VLOOKUP(B20,'Taxbase Calculations'!B:L,11,0)</f>
        <v>70780.393599999996</v>
      </c>
      <c r="G20" s="67">
        <v>146.41999999999999</v>
      </c>
      <c r="H20" s="67">
        <v>148.12</v>
      </c>
      <c r="I20" s="36" t="str">
        <f t="shared" si="0"/>
        <v>No</v>
      </c>
      <c r="J20" s="37">
        <f t="shared" si="1"/>
        <v>0</v>
      </c>
      <c r="K20" s="162"/>
      <c r="L20" s="163"/>
      <c r="M20" s="68"/>
    </row>
    <row r="21" spans="2:13" ht="15.75" x14ac:dyDescent="0.25">
      <c r="B21" s="32" t="s">
        <v>204</v>
      </c>
      <c r="C21" s="33" t="s">
        <v>205</v>
      </c>
      <c r="D21" s="28" t="s">
        <v>191</v>
      </c>
      <c r="E21" s="34" t="s">
        <v>794</v>
      </c>
      <c r="F21" s="35">
        <f>VLOOKUP(B21,'Taxbase Calculations'!B:L,11,0)</f>
        <v>34278.748959999997</v>
      </c>
      <c r="G21" s="67">
        <v>143.86000000000001</v>
      </c>
      <c r="H21" s="67">
        <v>143.86000000000001</v>
      </c>
      <c r="I21" s="36" t="str">
        <f t="shared" si="0"/>
        <v>Yes</v>
      </c>
      <c r="J21" s="37">
        <f t="shared" si="1"/>
        <v>49313</v>
      </c>
      <c r="K21" s="162"/>
      <c r="L21" s="163"/>
      <c r="M21" s="68"/>
    </row>
    <row r="22" spans="2:13" ht="15.75" x14ac:dyDescent="0.25">
      <c r="B22" s="32" t="s">
        <v>206</v>
      </c>
      <c r="C22" s="33" t="s">
        <v>207</v>
      </c>
      <c r="D22" s="28" t="s">
        <v>191</v>
      </c>
      <c r="E22" s="34" t="s">
        <v>794</v>
      </c>
      <c r="F22" s="35">
        <f>VLOOKUP(B22,'Taxbase Calculations'!B:L,11,0)</f>
        <v>21707.824000000001</v>
      </c>
      <c r="G22" s="67">
        <v>212.89</v>
      </c>
      <c r="H22" s="67">
        <v>216.94</v>
      </c>
      <c r="I22" s="36" t="str">
        <f t="shared" si="0"/>
        <v>No</v>
      </c>
      <c r="J22" s="37">
        <f t="shared" si="1"/>
        <v>0</v>
      </c>
      <c r="K22" s="162"/>
      <c r="L22" s="163"/>
      <c r="M22" s="68"/>
    </row>
    <row r="23" spans="2:13" ht="15.75" x14ac:dyDescent="0.25">
      <c r="B23" s="32" t="s">
        <v>208</v>
      </c>
      <c r="C23" s="33" t="s">
        <v>209</v>
      </c>
      <c r="D23" s="28" t="s">
        <v>191</v>
      </c>
      <c r="E23" s="34" t="s">
        <v>794</v>
      </c>
      <c r="F23" s="35">
        <f>VLOOKUP(B23,'Taxbase Calculations'!B:L,11,0)</f>
        <v>64225.1037</v>
      </c>
      <c r="G23" s="67">
        <v>252.81</v>
      </c>
      <c r="H23" s="67">
        <v>252.81</v>
      </c>
      <c r="I23" s="36" t="str">
        <f t="shared" si="0"/>
        <v>Yes</v>
      </c>
      <c r="J23" s="37">
        <f t="shared" si="1"/>
        <v>162367</v>
      </c>
      <c r="K23" s="162"/>
      <c r="L23" s="163"/>
      <c r="M23" s="68"/>
    </row>
    <row r="24" spans="2:13" ht="15.75" x14ac:dyDescent="0.25">
      <c r="B24" s="32" t="s">
        <v>210</v>
      </c>
      <c r="C24" s="33" t="s">
        <v>211</v>
      </c>
      <c r="D24" s="28" t="s">
        <v>191</v>
      </c>
      <c r="E24" s="34" t="s">
        <v>794</v>
      </c>
      <c r="F24" s="35">
        <f>VLOOKUP(B24,'Taxbase Calculations'!B:L,11,0)</f>
        <v>66420.774000000005</v>
      </c>
      <c r="G24" s="67">
        <v>104.44</v>
      </c>
      <c r="H24" s="67">
        <v>104.44</v>
      </c>
      <c r="I24" s="36" t="str">
        <f t="shared" si="0"/>
        <v>Yes</v>
      </c>
      <c r="J24" s="37">
        <f t="shared" si="1"/>
        <v>69370</v>
      </c>
      <c r="K24" s="162"/>
      <c r="L24" s="163"/>
      <c r="M24" s="68"/>
    </row>
    <row r="25" spans="2:13" ht="15.75" x14ac:dyDescent="0.25">
      <c r="B25" s="32" t="s">
        <v>212</v>
      </c>
      <c r="C25" s="33" t="s">
        <v>213</v>
      </c>
      <c r="D25" s="28" t="s">
        <v>191</v>
      </c>
      <c r="E25" s="34" t="s">
        <v>794</v>
      </c>
      <c r="F25" s="35">
        <f>VLOOKUP(B25,'Taxbase Calculations'!B:L,11,0)</f>
        <v>36957.299399999996</v>
      </c>
      <c r="G25" s="67">
        <v>152.82</v>
      </c>
      <c r="H25" s="67">
        <v>155.11000000000001</v>
      </c>
      <c r="I25" s="36" t="str">
        <f t="shared" si="0"/>
        <v>No</v>
      </c>
      <c r="J25" s="37">
        <f t="shared" si="1"/>
        <v>0</v>
      </c>
      <c r="K25" s="162"/>
      <c r="L25" s="163"/>
      <c r="M25" s="68"/>
    </row>
    <row r="26" spans="2:13" ht="15.75" x14ac:dyDescent="0.25">
      <c r="B26" s="32" t="s">
        <v>214</v>
      </c>
      <c r="C26" s="33" t="s">
        <v>215</v>
      </c>
      <c r="D26" s="28" t="s">
        <v>191</v>
      </c>
      <c r="E26" s="34" t="s">
        <v>794</v>
      </c>
      <c r="F26" s="35">
        <f>VLOOKUP(B26,'Taxbase Calculations'!B:L,11,0)</f>
        <v>32772.356099999997</v>
      </c>
      <c r="G26" s="67">
        <v>137.78</v>
      </c>
      <c r="H26" s="67">
        <v>140.52000000000001</v>
      </c>
      <c r="I26" s="36" t="str">
        <f t="shared" si="0"/>
        <v>No</v>
      </c>
      <c r="J26" s="37">
        <f t="shared" si="1"/>
        <v>0</v>
      </c>
      <c r="K26" s="162"/>
      <c r="L26" s="163"/>
      <c r="M26" s="68"/>
    </row>
    <row r="27" spans="2:13" ht="15.75" x14ac:dyDescent="0.25">
      <c r="B27" s="32" t="s">
        <v>216</v>
      </c>
      <c r="C27" s="33" t="s">
        <v>217</v>
      </c>
      <c r="D27" s="28" t="s">
        <v>191</v>
      </c>
      <c r="E27" s="34" t="s">
        <v>794</v>
      </c>
      <c r="F27" s="35">
        <f>VLOOKUP(B27,'Taxbase Calculations'!B:L,11,0)</f>
        <v>23259.200280000001</v>
      </c>
      <c r="G27" s="67">
        <v>158.15</v>
      </c>
      <c r="H27" s="67">
        <v>158.15</v>
      </c>
      <c r="I27" s="36" t="str">
        <f t="shared" si="0"/>
        <v>Yes</v>
      </c>
      <c r="J27" s="37">
        <f t="shared" si="1"/>
        <v>36784</v>
      </c>
      <c r="K27" s="162"/>
      <c r="L27" s="163"/>
      <c r="M27" s="68"/>
    </row>
    <row r="28" spans="2:13" ht="15.75" x14ac:dyDescent="0.25">
      <c r="B28" s="32" t="s">
        <v>218</v>
      </c>
      <c r="C28" s="33" t="s">
        <v>219</v>
      </c>
      <c r="D28" s="28" t="s">
        <v>191</v>
      </c>
      <c r="E28" s="34" t="s">
        <v>794</v>
      </c>
      <c r="F28" s="35">
        <f>VLOOKUP(B28,'Taxbase Calculations'!B:L,11,0)</f>
        <v>20160.261000000002</v>
      </c>
      <c r="G28" s="67">
        <v>168.39</v>
      </c>
      <c r="H28" s="67">
        <v>168.39</v>
      </c>
      <c r="I28" s="36" t="str">
        <f t="shared" si="0"/>
        <v>Yes</v>
      </c>
      <c r="J28" s="37">
        <f t="shared" si="1"/>
        <v>33948</v>
      </c>
      <c r="K28" s="162"/>
      <c r="L28" s="163"/>
      <c r="M28" s="68"/>
    </row>
    <row r="29" spans="2:13" ht="15.75" x14ac:dyDescent="0.25">
      <c r="B29" s="32" t="s">
        <v>220</v>
      </c>
      <c r="C29" s="33" t="s">
        <v>221</v>
      </c>
      <c r="D29" s="28" t="s">
        <v>191</v>
      </c>
      <c r="E29" s="34" t="s">
        <v>794</v>
      </c>
      <c r="F29" s="35">
        <f>VLOOKUP(B29,'Taxbase Calculations'!B:L,11,0)</f>
        <v>54289.673499999997</v>
      </c>
      <c r="G29" s="67">
        <v>161.19</v>
      </c>
      <c r="H29" s="67">
        <v>159.57</v>
      </c>
      <c r="I29" s="36" t="str">
        <f t="shared" si="0"/>
        <v>Yes</v>
      </c>
      <c r="J29" s="37">
        <f t="shared" si="1"/>
        <v>87510</v>
      </c>
      <c r="K29" s="162"/>
      <c r="L29" s="163"/>
      <c r="M29" s="68"/>
    </row>
    <row r="30" spans="2:13" ht="15.75" x14ac:dyDescent="0.25">
      <c r="B30" s="32" t="s">
        <v>222</v>
      </c>
      <c r="C30" s="33" t="s">
        <v>223</v>
      </c>
      <c r="D30" s="28" t="s">
        <v>191</v>
      </c>
      <c r="E30" s="34" t="s">
        <v>794</v>
      </c>
      <c r="F30" s="35">
        <f>VLOOKUP(B30,'Taxbase Calculations'!B:L,11,0)</f>
        <v>43597.101391999997</v>
      </c>
      <c r="G30" s="67">
        <v>70.459999999999994</v>
      </c>
      <c r="H30" s="67">
        <v>70.459999999999994</v>
      </c>
      <c r="I30" s="36" t="str">
        <f t="shared" si="0"/>
        <v>Yes</v>
      </c>
      <c r="J30" s="37">
        <f t="shared" si="1"/>
        <v>30719</v>
      </c>
      <c r="K30" s="162"/>
      <c r="L30" s="163"/>
      <c r="M30" s="68"/>
    </row>
    <row r="31" spans="2:13" ht="15.75" x14ac:dyDescent="0.25">
      <c r="B31" s="32" t="s">
        <v>224</v>
      </c>
      <c r="C31" s="33" t="s">
        <v>225</v>
      </c>
      <c r="D31" s="28" t="s">
        <v>191</v>
      </c>
      <c r="E31" s="34" t="s">
        <v>794</v>
      </c>
      <c r="F31" s="35">
        <f>VLOOKUP(B31,'Taxbase Calculations'!B:L,11,0)</f>
        <v>33283.406800000004</v>
      </c>
      <c r="G31" s="67">
        <v>170.7</v>
      </c>
      <c r="H31" s="67">
        <v>168.14</v>
      </c>
      <c r="I31" s="36" t="str">
        <f t="shared" si="0"/>
        <v>Yes</v>
      </c>
      <c r="J31" s="37">
        <f t="shared" si="1"/>
        <v>56815</v>
      </c>
      <c r="K31" s="162"/>
      <c r="L31" s="163"/>
      <c r="M31" s="68"/>
    </row>
    <row r="32" spans="2:13" ht="15.75" x14ac:dyDescent="0.25">
      <c r="B32" s="32" t="s">
        <v>226</v>
      </c>
      <c r="C32" s="33" t="s">
        <v>227</v>
      </c>
      <c r="D32" s="28" t="s">
        <v>191</v>
      </c>
      <c r="E32" s="34" t="s">
        <v>794</v>
      </c>
      <c r="F32" s="35">
        <f>VLOOKUP(B32,'Taxbase Calculations'!B:L,11,0)</f>
        <v>46276.784999999996</v>
      </c>
      <c r="G32" s="67">
        <v>113.5</v>
      </c>
      <c r="H32" s="67">
        <v>113.48</v>
      </c>
      <c r="I32" s="36" t="str">
        <f t="shared" si="0"/>
        <v>Yes</v>
      </c>
      <c r="J32" s="37">
        <f t="shared" si="1"/>
        <v>52524</v>
      </c>
      <c r="K32" s="162"/>
      <c r="L32" s="163"/>
      <c r="M32" s="68"/>
    </row>
    <row r="33" spans="2:13" ht="15.75" x14ac:dyDescent="0.25">
      <c r="B33" s="32" t="s">
        <v>228</v>
      </c>
      <c r="C33" s="33" t="s">
        <v>229</v>
      </c>
      <c r="D33" s="28" t="s">
        <v>191</v>
      </c>
      <c r="E33" s="34" t="s">
        <v>794</v>
      </c>
      <c r="F33" s="35">
        <f>VLOOKUP(B33,'Taxbase Calculations'!B:L,11,0)</f>
        <v>37162.184399999998</v>
      </c>
      <c r="G33" s="67">
        <v>196.51</v>
      </c>
      <c r="H33" s="67">
        <v>200.24</v>
      </c>
      <c r="I33" s="36" t="str">
        <f t="shared" si="0"/>
        <v>No</v>
      </c>
      <c r="J33" s="37">
        <f t="shared" si="1"/>
        <v>0</v>
      </c>
      <c r="K33" s="162"/>
      <c r="L33" s="163"/>
      <c r="M33" s="68"/>
    </row>
    <row r="34" spans="2:13" ht="15.75" x14ac:dyDescent="0.25">
      <c r="B34" s="32" t="s">
        <v>230</v>
      </c>
      <c r="C34" s="33" t="s">
        <v>231</v>
      </c>
      <c r="D34" s="28" t="s">
        <v>191</v>
      </c>
      <c r="E34" s="34" t="s">
        <v>794</v>
      </c>
      <c r="F34" s="35">
        <f>VLOOKUP(B34,'Taxbase Calculations'!B:L,11,0)</f>
        <v>37301.74</v>
      </c>
      <c r="G34" s="67">
        <v>113.24</v>
      </c>
      <c r="H34" s="67">
        <v>113.24</v>
      </c>
      <c r="I34" s="36" t="str">
        <f t="shared" si="0"/>
        <v>Yes</v>
      </c>
      <c r="J34" s="37">
        <f t="shared" si="1"/>
        <v>42240</v>
      </c>
      <c r="K34" s="162"/>
      <c r="L34" s="163"/>
      <c r="M34" s="68"/>
    </row>
    <row r="35" spans="2:13" ht="15.75" x14ac:dyDescent="0.25">
      <c r="B35" s="32" t="s">
        <v>232</v>
      </c>
      <c r="C35" s="33" t="s">
        <v>233</v>
      </c>
      <c r="D35" s="28" t="s">
        <v>191</v>
      </c>
      <c r="E35" s="34" t="s">
        <v>794</v>
      </c>
      <c r="F35" s="35">
        <f>VLOOKUP(B35,'Taxbase Calculations'!B:L,11,0)</f>
        <v>36523.045900000005</v>
      </c>
      <c r="G35" s="67">
        <v>162.79</v>
      </c>
      <c r="H35" s="67">
        <v>162.63</v>
      </c>
      <c r="I35" s="36" t="str">
        <f t="shared" si="0"/>
        <v>Yes</v>
      </c>
      <c r="J35" s="37">
        <f t="shared" si="1"/>
        <v>59456</v>
      </c>
      <c r="K35" s="162"/>
      <c r="L35" s="163"/>
      <c r="M35" s="68"/>
    </row>
    <row r="36" spans="2:13" ht="15.75" x14ac:dyDescent="0.25">
      <c r="B36" s="32" t="s">
        <v>234</v>
      </c>
      <c r="C36" s="33" t="s">
        <v>235</v>
      </c>
      <c r="D36" s="28" t="s">
        <v>191</v>
      </c>
      <c r="E36" s="34" t="s">
        <v>794</v>
      </c>
      <c r="F36" s="35">
        <f>VLOOKUP(B36,'Taxbase Calculations'!B:L,11,0)</f>
        <v>26410.093000000001</v>
      </c>
      <c r="G36" s="67">
        <v>262.26</v>
      </c>
      <c r="H36" s="67">
        <v>267.5</v>
      </c>
      <c r="I36" s="36" t="str">
        <f t="shared" si="0"/>
        <v>No</v>
      </c>
      <c r="J36" s="37">
        <f t="shared" si="1"/>
        <v>0</v>
      </c>
      <c r="K36" s="162"/>
      <c r="L36" s="163"/>
      <c r="M36" s="68"/>
    </row>
    <row r="37" spans="2:13" ht="15.75" x14ac:dyDescent="0.25">
      <c r="B37" s="32" t="s">
        <v>236</v>
      </c>
      <c r="C37" s="33" t="s">
        <v>237</v>
      </c>
      <c r="D37" s="28" t="s">
        <v>191</v>
      </c>
      <c r="E37" s="34" t="s">
        <v>794</v>
      </c>
      <c r="F37" s="35">
        <f>VLOOKUP(B37,'Taxbase Calculations'!B:L,11,0)</f>
        <v>42860.191899999998</v>
      </c>
      <c r="G37" s="67">
        <v>169.9</v>
      </c>
      <c r="H37" s="67">
        <v>173.29</v>
      </c>
      <c r="I37" s="36" t="str">
        <f t="shared" si="0"/>
        <v>No</v>
      </c>
      <c r="J37" s="37">
        <f t="shared" si="1"/>
        <v>0</v>
      </c>
      <c r="K37" s="162"/>
      <c r="L37" s="163"/>
      <c r="M37" s="68"/>
    </row>
    <row r="38" spans="2:13" ht="15.75" x14ac:dyDescent="0.25">
      <c r="B38" s="32" t="s">
        <v>238</v>
      </c>
      <c r="C38" s="33" t="s">
        <v>239</v>
      </c>
      <c r="D38" s="28" t="s">
        <v>191</v>
      </c>
      <c r="E38" s="34" t="s">
        <v>794</v>
      </c>
      <c r="F38" s="35">
        <f>VLOOKUP(B38,'Taxbase Calculations'!B:L,11,0)</f>
        <v>30434.904924999999</v>
      </c>
      <c r="G38" s="67">
        <v>200.95</v>
      </c>
      <c r="H38" s="67">
        <v>200.95</v>
      </c>
      <c r="I38" s="36" t="str">
        <f t="shared" si="0"/>
        <v>Yes</v>
      </c>
      <c r="J38" s="37">
        <f t="shared" si="1"/>
        <v>61159</v>
      </c>
      <c r="K38" s="162"/>
      <c r="L38" s="163"/>
      <c r="M38" s="68"/>
    </row>
    <row r="39" spans="2:13" ht="15.75" x14ac:dyDescent="0.25">
      <c r="B39" s="32" t="s">
        <v>240</v>
      </c>
      <c r="C39" s="33" t="s">
        <v>241</v>
      </c>
      <c r="D39" s="28" t="s">
        <v>191</v>
      </c>
      <c r="E39" s="34" t="s">
        <v>794</v>
      </c>
      <c r="F39" s="35">
        <f>VLOOKUP(B39,'Taxbase Calculations'!B:L,11,0)</f>
        <v>53310.118649999997</v>
      </c>
      <c r="G39" s="67">
        <v>182.08</v>
      </c>
      <c r="H39" s="67">
        <v>185.67</v>
      </c>
      <c r="I39" s="36" t="str">
        <f t="shared" si="0"/>
        <v>No</v>
      </c>
      <c r="J39" s="37">
        <f t="shared" si="1"/>
        <v>0</v>
      </c>
      <c r="K39" s="162"/>
      <c r="L39" s="163"/>
      <c r="M39" s="68"/>
    </row>
    <row r="40" spans="2:13" ht="15.75" x14ac:dyDescent="0.25">
      <c r="B40" s="32" t="s">
        <v>242</v>
      </c>
      <c r="C40" s="33" t="s">
        <v>243</v>
      </c>
      <c r="D40" s="28" t="s">
        <v>191</v>
      </c>
      <c r="E40" s="34" t="s">
        <v>794</v>
      </c>
      <c r="F40" s="35">
        <f>VLOOKUP(B40,'Taxbase Calculations'!B:L,11,0)</f>
        <v>35610.823199999999</v>
      </c>
      <c r="G40" s="67">
        <v>193.43</v>
      </c>
      <c r="H40" s="67">
        <v>193.43</v>
      </c>
      <c r="I40" s="36" t="str">
        <f t="shared" si="0"/>
        <v>Yes</v>
      </c>
      <c r="J40" s="37">
        <f t="shared" si="1"/>
        <v>68882</v>
      </c>
      <c r="K40" s="162"/>
      <c r="L40" s="163"/>
      <c r="M40" s="68"/>
    </row>
    <row r="41" spans="2:13" ht="15.75" x14ac:dyDescent="0.25">
      <c r="B41" s="32" t="s">
        <v>244</v>
      </c>
      <c r="C41" s="33" t="s">
        <v>245</v>
      </c>
      <c r="D41" s="28" t="s">
        <v>191</v>
      </c>
      <c r="E41" s="34" t="s">
        <v>794</v>
      </c>
      <c r="F41" s="35">
        <f>VLOOKUP(B41,'Taxbase Calculations'!B:L,11,0)</f>
        <v>32392.338</v>
      </c>
      <c r="G41" s="67">
        <v>234.09</v>
      </c>
      <c r="H41" s="67">
        <v>234.09</v>
      </c>
      <c r="I41" s="36" t="str">
        <f t="shared" si="0"/>
        <v>Yes</v>
      </c>
      <c r="J41" s="37">
        <f t="shared" si="1"/>
        <v>75827</v>
      </c>
      <c r="K41" s="162"/>
      <c r="L41" s="163"/>
      <c r="M41" s="68"/>
    </row>
    <row r="42" spans="2:13" ht="15.75" x14ac:dyDescent="0.25">
      <c r="B42" s="32" t="s">
        <v>246</v>
      </c>
      <c r="C42" s="33" t="s">
        <v>247</v>
      </c>
      <c r="D42" s="28" t="s">
        <v>191</v>
      </c>
      <c r="E42" s="34" t="s">
        <v>794</v>
      </c>
      <c r="F42" s="35">
        <f>VLOOKUP(B42,'Taxbase Calculations'!B:L,11,0)</f>
        <v>56672.811999999998</v>
      </c>
      <c r="G42" s="67">
        <v>123.97</v>
      </c>
      <c r="H42" s="67">
        <v>123.96</v>
      </c>
      <c r="I42" s="36" t="str">
        <f t="shared" si="0"/>
        <v>Yes</v>
      </c>
      <c r="J42" s="37">
        <f t="shared" si="1"/>
        <v>70257</v>
      </c>
      <c r="K42" s="162"/>
      <c r="L42" s="163"/>
      <c r="M42" s="68"/>
    </row>
    <row r="43" spans="2:13" ht="15.75" x14ac:dyDescent="0.25">
      <c r="B43" s="32" t="s">
        <v>248</v>
      </c>
      <c r="C43" s="33" t="s">
        <v>249</v>
      </c>
      <c r="D43" s="28" t="s">
        <v>191</v>
      </c>
      <c r="E43" s="34" t="s">
        <v>794</v>
      </c>
      <c r="F43" s="35">
        <f>VLOOKUP(B43,'Taxbase Calculations'!B:L,11,0)</f>
        <v>65521.798194999996</v>
      </c>
      <c r="G43" s="67">
        <v>170.62</v>
      </c>
      <c r="H43" s="67">
        <v>173.93</v>
      </c>
      <c r="I43" s="36" t="str">
        <f t="shared" si="0"/>
        <v>No</v>
      </c>
      <c r="J43" s="37">
        <f t="shared" si="1"/>
        <v>0</v>
      </c>
      <c r="K43" s="162"/>
      <c r="L43" s="163"/>
      <c r="M43" s="68"/>
    </row>
    <row r="44" spans="2:13" ht="15.75" x14ac:dyDescent="0.25">
      <c r="B44" s="32" t="s">
        <v>250</v>
      </c>
      <c r="C44" s="33" t="s">
        <v>251</v>
      </c>
      <c r="D44" s="28" t="s">
        <v>191</v>
      </c>
      <c r="E44" s="34" t="s">
        <v>794</v>
      </c>
      <c r="F44" s="35">
        <f>VLOOKUP(B44,'Taxbase Calculations'!B:L,11,0)</f>
        <v>43400.625</v>
      </c>
      <c r="G44" s="67">
        <v>187.12</v>
      </c>
      <c r="H44" s="67">
        <v>187.12</v>
      </c>
      <c r="I44" s="36" t="str">
        <f t="shared" si="0"/>
        <v>Yes</v>
      </c>
      <c r="J44" s="37">
        <f t="shared" si="1"/>
        <v>81211</v>
      </c>
      <c r="K44" s="162"/>
      <c r="L44" s="163"/>
      <c r="M44" s="68"/>
    </row>
    <row r="45" spans="2:13" ht="15.75" x14ac:dyDescent="0.25">
      <c r="B45" s="32" t="s">
        <v>252</v>
      </c>
      <c r="C45" s="33" t="s">
        <v>253</v>
      </c>
      <c r="D45" s="28" t="s">
        <v>191</v>
      </c>
      <c r="E45" s="34" t="s">
        <v>794</v>
      </c>
      <c r="F45" s="35">
        <f>VLOOKUP(B45,'Taxbase Calculations'!B:L,11,0)</f>
        <v>51743.804000000004</v>
      </c>
      <c r="G45" s="67">
        <v>123.5</v>
      </c>
      <c r="H45" s="67">
        <v>123.5</v>
      </c>
      <c r="I45" s="36" t="str">
        <f t="shared" si="0"/>
        <v>Yes</v>
      </c>
      <c r="J45" s="37">
        <f t="shared" si="1"/>
        <v>63904</v>
      </c>
      <c r="K45" s="162"/>
      <c r="L45" s="163"/>
      <c r="M45" s="68"/>
    </row>
    <row r="46" spans="2:13" ht="15.75" x14ac:dyDescent="0.25">
      <c r="B46" s="32" t="s">
        <v>254</v>
      </c>
      <c r="C46" s="33" t="s">
        <v>255</v>
      </c>
      <c r="D46" s="28" t="s">
        <v>191</v>
      </c>
      <c r="E46" s="34" t="s">
        <v>794</v>
      </c>
      <c r="F46" s="35">
        <f>VLOOKUP(B46,'Taxbase Calculations'!B:L,11,0)</f>
        <v>33061.877820000002</v>
      </c>
      <c r="G46" s="67">
        <v>144.88999999999999</v>
      </c>
      <c r="H46" s="67">
        <v>144.88999999999999</v>
      </c>
      <c r="I46" s="36" t="str">
        <f t="shared" si="0"/>
        <v>Yes</v>
      </c>
      <c r="J46" s="37">
        <f t="shared" si="1"/>
        <v>47903</v>
      </c>
      <c r="K46" s="162"/>
      <c r="L46" s="163"/>
      <c r="M46" s="68"/>
    </row>
    <row r="47" spans="2:13" ht="15.75" x14ac:dyDescent="0.25">
      <c r="B47" s="32" t="s">
        <v>256</v>
      </c>
      <c r="C47" s="33" t="s">
        <v>257</v>
      </c>
      <c r="D47" s="28" t="s">
        <v>191</v>
      </c>
      <c r="E47" s="34" t="s">
        <v>794</v>
      </c>
      <c r="F47" s="35">
        <f>VLOOKUP(B47,'Taxbase Calculations'!B:L,11,0)</f>
        <v>54631.959000000003</v>
      </c>
      <c r="G47" s="67">
        <v>138.19</v>
      </c>
      <c r="H47" s="67">
        <v>140.81</v>
      </c>
      <c r="I47" s="36" t="str">
        <f t="shared" si="0"/>
        <v>No</v>
      </c>
      <c r="J47" s="37">
        <f t="shared" si="1"/>
        <v>0</v>
      </c>
      <c r="K47" s="162"/>
      <c r="L47" s="163"/>
      <c r="M47" s="68"/>
    </row>
    <row r="48" spans="2:13" ht="15.75" x14ac:dyDescent="0.25">
      <c r="B48" s="32" t="s">
        <v>258</v>
      </c>
      <c r="C48" s="33" t="s">
        <v>259</v>
      </c>
      <c r="D48" s="28" t="s">
        <v>191</v>
      </c>
      <c r="E48" s="34" t="s">
        <v>794</v>
      </c>
      <c r="F48" s="35">
        <f>VLOOKUP(B48,'Taxbase Calculations'!B:L,11,0)</f>
        <v>45680.064499999993</v>
      </c>
      <c r="G48" s="67">
        <v>162.53</v>
      </c>
      <c r="H48" s="67">
        <v>162.53</v>
      </c>
      <c r="I48" s="36" t="str">
        <f t="shared" si="0"/>
        <v>Yes</v>
      </c>
      <c r="J48" s="37">
        <f t="shared" si="1"/>
        <v>74244</v>
      </c>
      <c r="K48" s="162"/>
      <c r="L48" s="163"/>
      <c r="M48" s="68"/>
    </row>
    <row r="49" spans="2:13" ht="15.75" x14ac:dyDescent="0.25">
      <c r="B49" s="32" t="s">
        <v>260</v>
      </c>
      <c r="C49" s="33" t="s">
        <v>261</v>
      </c>
      <c r="D49" s="28" t="s">
        <v>191</v>
      </c>
      <c r="E49" s="34" t="s">
        <v>794</v>
      </c>
      <c r="F49" s="35">
        <f>VLOOKUP(B49,'Taxbase Calculations'!B:L,11,0)</f>
        <v>37279.787499999999</v>
      </c>
      <c r="G49" s="67">
        <v>177.41</v>
      </c>
      <c r="H49" s="67">
        <v>177.41</v>
      </c>
      <c r="I49" s="36" t="str">
        <f t="shared" si="0"/>
        <v>Yes</v>
      </c>
      <c r="J49" s="37">
        <f t="shared" si="1"/>
        <v>66138</v>
      </c>
      <c r="K49" s="162"/>
      <c r="L49" s="163"/>
      <c r="M49" s="68"/>
    </row>
    <row r="50" spans="2:13" ht="15.75" x14ac:dyDescent="0.25">
      <c r="B50" s="32" t="s">
        <v>262</v>
      </c>
      <c r="C50" s="33" t="s">
        <v>263</v>
      </c>
      <c r="D50" s="28" t="s">
        <v>191</v>
      </c>
      <c r="E50" s="34" t="s">
        <v>794</v>
      </c>
      <c r="F50" s="35">
        <f>VLOOKUP(B50,'Taxbase Calculations'!B:L,11,0)</f>
        <v>21566.456999999999</v>
      </c>
      <c r="G50" s="67">
        <v>177.98</v>
      </c>
      <c r="H50" s="67">
        <v>181.45</v>
      </c>
      <c r="I50" s="36" t="str">
        <f t="shared" si="0"/>
        <v>No</v>
      </c>
      <c r="J50" s="37">
        <f t="shared" si="1"/>
        <v>0</v>
      </c>
      <c r="K50" s="162"/>
      <c r="L50" s="163"/>
      <c r="M50" s="68"/>
    </row>
    <row r="51" spans="2:13" ht="15.75" x14ac:dyDescent="0.25">
      <c r="B51" s="32" t="s">
        <v>264</v>
      </c>
      <c r="C51" s="33" t="s">
        <v>265</v>
      </c>
      <c r="D51" s="28" t="s">
        <v>191</v>
      </c>
      <c r="E51" s="34" t="s">
        <v>794</v>
      </c>
      <c r="F51" s="35">
        <f>VLOOKUP(B51,'Taxbase Calculations'!B:L,11,0)</f>
        <v>64180.594000000005</v>
      </c>
      <c r="G51" s="67">
        <v>175.23</v>
      </c>
      <c r="H51" s="67">
        <v>175.23</v>
      </c>
      <c r="I51" s="36" t="str">
        <f t="shared" si="0"/>
        <v>Yes</v>
      </c>
      <c r="J51" s="37">
        <f t="shared" si="1"/>
        <v>112464</v>
      </c>
      <c r="K51" s="162"/>
      <c r="L51" s="163"/>
      <c r="M51" s="68"/>
    </row>
    <row r="52" spans="2:13" ht="15.75" x14ac:dyDescent="0.25">
      <c r="B52" s="32" t="s">
        <v>266</v>
      </c>
      <c r="C52" s="33" t="s">
        <v>267</v>
      </c>
      <c r="D52" s="28" t="s">
        <v>191</v>
      </c>
      <c r="E52" s="34" t="s">
        <v>794</v>
      </c>
      <c r="F52" s="35">
        <f>VLOOKUP(B52,'Taxbase Calculations'!B:L,11,0)</f>
        <v>22899.317000000003</v>
      </c>
      <c r="G52" s="67">
        <v>183.69</v>
      </c>
      <c r="H52" s="67">
        <v>187.29</v>
      </c>
      <c r="I52" s="36" t="str">
        <f t="shared" si="0"/>
        <v>No</v>
      </c>
      <c r="J52" s="37">
        <f t="shared" si="1"/>
        <v>0</v>
      </c>
      <c r="K52" s="162"/>
      <c r="L52" s="163"/>
      <c r="M52" s="68"/>
    </row>
    <row r="53" spans="2:13" ht="15.75" x14ac:dyDescent="0.25">
      <c r="B53" s="32" t="s">
        <v>268</v>
      </c>
      <c r="C53" s="33" t="s">
        <v>269</v>
      </c>
      <c r="D53" s="28" t="s">
        <v>191</v>
      </c>
      <c r="E53" s="34" t="s">
        <v>794</v>
      </c>
      <c r="F53" s="35">
        <f>VLOOKUP(B53,'Taxbase Calculations'!B:L,11,0)</f>
        <v>19780.2</v>
      </c>
      <c r="G53" s="67">
        <v>176.15</v>
      </c>
      <c r="H53" s="67">
        <v>176.15</v>
      </c>
      <c r="I53" s="36" t="str">
        <f t="shared" si="0"/>
        <v>Yes</v>
      </c>
      <c r="J53" s="37">
        <f t="shared" si="1"/>
        <v>34843</v>
      </c>
      <c r="K53" s="162"/>
      <c r="L53" s="163"/>
      <c r="M53" s="68"/>
    </row>
    <row r="54" spans="2:13" ht="15.75" x14ac:dyDescent="0.25">
      <c r="B54" s="32" t="s">
        <v>270</v>
      </c>
      <c r="C54" s="33" t="s">
        <v>271</v>
      </c>
      <c r="D54" s="28" t="s">
        <v>191</v>
      </c>
      <c r="E54" s="34" t="s">
        <v>794</v>
      </c>
      <c r="F54" s="35">
        <f>VLOOKUP(B54,'Taxbase Calculations'!B:L,11,0)</f>
        <v>38038.043999999994</v>
      </c>
      <c r="G54" s="67">
        <v>137.16</v>
      </c>
      <c r="H54" s="67">
        <v>133.05000000000001</v>
      </c>
      <c r="I54" s="36" t="str">
        <f t="shared" si="0"/>
        <v>Yes</v>
      </c>
      <c r="J54" s="37">
        <f t="shared" si="1"/>
        <v>52173</v>
      </c>
      <c r="K54" s="162"/>
      <c r="L54" s="163"/>
      <c r="M54" s="68"/>
    </row>
    <row r="55" spans="2:13" ht="15.75" x14ac:dyDescent="0.25">
      <c r="B55" s="32" t="s">
        <v>272</v>
      </c>
      <c r="C55" s="33" t="s">
        <v>273</v>
      </c>
      <c r="D55" s="28" t="s">
        <v>191</v>
      </c>
      <c r="E55" s="34" t="s">
        <v>794</v>
      </c>
      <c r="F55" s="35">
        <f>VLOOKUP(B55,'Taxbase Calculations'!B:L,11,0)</f>
        <v>23008.823625000001</v>
      </c>
      <c r="G55" s="67">
        <v>152.21</v>
      </c>
      <c r="H55" s="67">
        <v>152.21</v>
      </c>
      <c r="I55" s="36" t="str">
        <f t="shared" si="0"/>
        <v>Yes</v>
      </c>
      <c r="J55" s="37">
        <f t="shared" si="1"/>
        <v>35022</v>
      </c>
      <c r="K55" s="162"/>
      <c r="L55" s="163"/>
      <c r="M55" s="68"/>
    </row>
    <row r="56" spans="2:13" ht="15.75" x14ac:dyDescent="0.25">
      <c r="B56" s="32" t="s">
        <v>274</v>
      </c>
      <c r="C56" s="33" t="s">
        <v>275</v>
      </c>
      <c r="D56" s="28" t="s">
        <v>191</v>
      </c>
      <c r="E56" s="34" t="s">
        <v>794</v>
      </c>
      <c r="F56" s="35">
        <f>VLOOKUP(B56,'Taxbase Calculations'!B:L,11,0)</f>
        <v>37512.769999999997</v>
      </c>
      <c r="G56" s="67">
        <v>187.83</v>
      </c>
      <c r="H56" s="67">
        <v>187.83</v>
      </c>
      <c r="I56" s="36" t="str">
        <f t="shared" si="0"/>
        <v>Yes</v>
      </c>
      <c r="J56" s="37">
        <f t="shared" si="1"/>
        <v>70460</v>
      </c>
      <c r="K56" s="162"/>
      <c r="L56" s="163"/>
      <c r="M56" s="68"/>
    </row>
    <row r="57" spans="2:13" ht="15.75" x14ac:dyDescent="0.25">
      <c r="B57" s="32" t="s">
        <v>276</v>
      </c>
      <c r="C57" s="33" t="s">
        <v>277</v>
      </c>
      <c r="D57" s="28" t="s">
        <v>191</v>
      </c>
      <c r="E57" s="34" t="s">
        <v>794</v>
      </c>
      <c r="F57" s="35">
        <f>VLOOKUP(B57,'Taxbase Calculations'!B:L,11,0)</f>
        <v>58797.4856</v>
      </c>
      <c r="G57" s="67">
        <v>173.61</v>
      </c>
      <c r="H57" s="67">
        <v>176.65</v>
      </c>
      <c r="I57" s="36" t="str">
        <f t="shared" si="0"/>
        <v>No</v>
      </c>
      <c r="J57" s="37">
        <f t="shared" si="1"/>
        <v>0</v>
      </c>
      <c r="K57" s="162"/>
      <c r="L57" s="163"/>
      <c r="M57" s="68"/>
    </row>
    <row r="58" spans="2:13" ht="15.75" x14ac:dyDescent="0.25">
      <c r="B58" s="32" t="s">
        <v>278</v>
      </c>
      <c r="C58" s="33" t="s">
        <v>279</v>
      </c>
      <c r="D58" s="28" t="s">
        <v>191</v>
      </c>
      <c r="E58" s="34" t="s">
        <v>794</v>
      </c>
      <c r="F58" s="35">
        <f>VLOOKUP(B58,'Taxbase Calculations'!B:L,11,0)</f>
        <v>35999.846999999994</v>
      </c>
      <c r="G58" s="67">
        <v>162.9</v>
      </c>
      <c r="H58" s="67">
        <v>162.9</v>
      </c>
      <c r="I58" s="36" t="str">
        <f t="shared" si="0"/>
        <v>Yes</v>
      </c>
      <c r="J58" s="37">
        <f t="shared" si="1"/>
        <v>58644</v>
      </c>
      <c r="K58" s="162"/>
      <c r="L58" s="163"/>
      <c r="M58" s="68"/>
    </row>
    <row r="59" spans="2:13" ht="15.75" x14ac:dyDescent="0.25">
      <c r="B59" s="32" t="s">
        <v>280</v>
      </c>
      <c r="C59" s="33" t="s">
        <v>281</v>
      </c>
      <c r="D59" s="28" t="s">
        <v>191</v>
      </c>
      <c r="E59" s="34" t="s">
        <v>794</v>
      </c>
      <c r="F59" s="35">
        <f>VLOOKUP(B59,'Taxbase Calculations'!B:L,11,0)</f>
        <v>29811.5412</v>
      </c>
      <c r="G59" s="67">
        <v>135.72</v>
      </c>
      <c r="H59" s="67">
        <v>138.41</v>
      </c>
      <c r="I59" s="36" t="str">
        <f t="shared" si="0"/>
        <v>No</v>
      </c>
      <c r="J59" s="37">
        <f t="shared" si="1"/>
        <v>0</v>
      </c>
      <c r="K59" s="162"/>
      <c r="L59" s="163"/>
      <c r="M59" s="68"/>
    </row>
    <row r="60" spans="2:13" ht="15.75" x14ac:dyDescent="0.25">
      <c r="B60" s="32" t="s">
        <v>282</v>
      </c>
      <c r="C60" s="33" t="s">
        <v>283</v>
      </c>
      <c r="D60" s="28" t="s">
        <v>191</v>
      </c>
      <c r="E60" s="34" t="s">
        <v>794</v>
      </c>
      <c r="F60" s="35">
        <f>VLOOKUP(B60,'Taxbase Calculations'!B:L,11,0)</f>
        <v>30240.326400000002</v>
      </c>
      <c r="G60" s="67">
        <v>189.66</v>
      </c>
      <c r="H60" s="67">
        <v>189.66</v>
      </c>
      <c r="I60" s="36" t="str">
        <f t="shared" si="0"/>
        <v>Yes</v>
      </c>
      <c r="J60" s="37">
        <f t="shared" si="1"/>
        <v>57354</v>
      </c>
      <c r="K60" s="162"/>
      <c r="L60" s="163"/>
      <c r="M60" s="68"/>
    </row>
    <row r="61" spans="2:13" ht="15.75" x14ac:dyDescent="0.25">
      <c r="B61" s="32" t="s">
        <v>284</v>
      </c>
      <c r="C61" s="33" t="s">
        <v>285</v>
      </c>
      <c r="D61" s="28" t="s">
        <v>191</v>
      </c>
      <c r="E61" s="34" t="s">
        <v>794</v>
      </c>
      <c r="F61" s="35">
        <f>VLOOKUP(B61,'Taxbase Calculations'!B:L,11,0)</f>
        <v>41053.985119999998</v>
      </c>
      <c r="G61" s="67">
        <v>167.49</v>
      </c>
      <c r="H61" s="67">
        <v>167.49</v>
      </c>
      <c r="I61" s="36" t="str">
        <f t="shared" si="0"/>
        <v>Yes</v>
      </c>
      <c r="J61" s="37">
        <f t="shared" si="1"/>
        <v>68761</v>
      </c>
      <c r="K61" s="162"/>
      <c r="L61" s="163"/>
      <c r="M61" s="68"/>
    </row>
    <row r="62" spans="2:13" ht="15.75" x14ac:dyDescent="0.25">
      <c r="B62" s="32" t="s">
        <v>286</v>
      </c>
      <c r="C62" s="33" t="s">
        <v>287</v>
      </c>
      <c r="D62" s="28" t="s">
        <v>191</v>
      </c>
      <c r="E62" s="34" t="s">
        <v>794</v>
      </c>
      <c r="F62" s="35">
        <f>VLOOKUP(B62,'Taxbase Calculations'!B:L,11,0)</f>
        <v>30199.207999999999</v>
      </c>
      <c r="G62" s="67">
        <v>142.13999999999999</v>
      </c>
      <c r="H62" s="67">
        <v>142.13999999999999</v>
      </c>
      <c r="I62" s="36" t="str">
        <f t="shared" si="0"/>
        <v>Yes</v>
      </c>
      <c r="J62" s="37">
        <f t="shared" si="1"/>
        <v>42925</v>
      </c>
      <c r="K62" s="162"/>
      <c r="L62" s="163"/>
      <c r="M62" s="68"/>
    </row>
    <row r="63" spans="2:13" ht="15.75" x14ac:dyDescent="0.25">
      <c r="B63" s="32" t="s">
        <v>288</v>
      </c>
      <c r="C63" s="33" t="s">
        <v>289</v>
      </c>
      <c r="D63" s="28" t="s">
        <v>191</v>
      </c>
      <c r="E63" s="34" t="s">
        <v>794</v>
      </c>
      <c r="F63" s="35">
        <f>VLOOKUP(B63,'Taxbase Calculations'!B:L,11,0)</f>
        <v>58394.735000000001</v>
      </c>
      <c r="G63" s="67">
        <v>121.78</v>
      </c>
      <c r="H63" s="67">
        <v>121.78</v>
      </c>
      <c r="I63" s="36" t="str">
        <f t="shared" si="0"/>
        <v>Yes</v>
      </c>
      <c r="J63" s="37">
        <f t="shared" si="1"/>
        <v>71113</v>
      </c>
      <c r="K63" s="162"/>
      <c r="L63" s="163"/>
      <c r="M63" s="68"/>
    </row>
    <row r="64" spans="2:13" ht="15.75" x14ac:dyDescent="0.25">
      <c r="B64" s="32" t="s">
        <v>290</v>
      </c>
      <c r="C64" s="33" t="s">
        <v>291</v>
      </c>
      <c r="D64" s="28" t="s">
        <v>191</v>
      </c>
      <c r="E64" s="34" t="s">
        <v>794</v>
      </c>
      <c r="F64" s="35">
        <f>VLOOKUP(B64,'Taxbase Calculations'!B:L,11,0)</f>
        <v>39365</v>
      </c>
      <c r="G64" s="67">
        <v>194.65</v>
      </c>
      <c r="H64" s="67">
        <v>198.45</v>
      </c>
      <c r="I64" s="36" t="str">
        <f t="shared" si="0"/>
        <v>No</v>
      </c>
      <c r="J64" s="37">
        <f t="shared" si="1"/>
        <v>0</v>
      </c>
      <c r="K64" s="162"/>
      <c r="L64" s="163"/>
      <c r="M64" s="68"/>
    </row>
    <row r="65" spans="2:13" ht="15.75" x14ac:dyDescent="0.25">
      <c r="B65" s="32" t="s">
        <v>292</v>
      </c>
      <c r="C65" s="33" t="s">
        <v>293</v>
      </c>
      <c r="D65" s="28" t="s">
        <v>191</v>
      </c>
      <c r="E65" s="34" t="s">
        <v>794</v>
      </c>
      <c r="F65" s="35">
        <f>VLOOKUP(B65,'Taxbase Calculations'!B:L,11,0)</f>
        <v>50404.523000000001</v>
      </c>
      <c r="G65" s="67">
        <v>137.30000000000001</v>
      </c>
      <c r="H65" s="67">
        <v>137.30000000000001</v>
      </c>
      <c r="I65" s="36" t="str">
        <f t="shared" si="0"/>
        <v>Yes</v>
      </c>
      <c r="J65" s="37">
        <f t="shared" si="1"/>
        <v>69205</v>
      </c>
      <c r="K65" s="162"/>
      <c r="L65" s="163"/>
      <c r="M65" s="68"/>
    </row>
    <row r="66" spans="2:13" ht="15.75" x14ac:dyDescent="0.25">
      <c r="B66" s="32" t="s">
        <v>294</v>
      </c>
      <c r="C66" s="33" t="s">
        <v>295</v>
      </c>
      <c r="D66" s="28" t="s">
        <v>191</v>
      </c>
      <c r="E66" s="34" t="s">
        <v>794</v>
      </c>
      <c r="F66" s="35">
        <f>VLOOKUP(B66,'Taxbase Calculations'!B:L,11,0)</f>
        <v>59851.517305000001</v>
      </c>
      <c r="G66" s="67">
        <v>157.54</v>
      </c>
      <c r="H66" s="67">
        <v>157.54</v>
      </c>
      <c r="I66" s="36" t="str">
        <f t="shared" si="0"/>
        <v>Yes</v>
      </c>
      <c r="J66" s="37">
        <f t="shared" si="1"/>
        <v>94290</v>
      </c>
      <c r="K66" s="162"/>
      <c r="L66" s="163"/>
      <c r="M66" s="68"/>
    </row>
    <row r="67" spans="2:13" ht="15.75" x14ac:dyDescent="0.25">
      <c r="B67" s="32" t="s">
        <v>296</v>
      </c>
      <c r="C67" s="33" t="s">
        <v>297</v>
      </c>
      <c r="D67" s="28" t="s">
        <v>191</v>
      </c>
      <c r="E67" s="34" t="s">
        <v>794</v>
      </c>
      <c r="F67" s="35">
        <f>VLOOKUP(B67,'Taxbase Calculations'!B:L,11,0)</f>
        <v>48364.547400000003</v>
      </c>
      <c r="G67" s="67">
        <v>117.36</v>
      </c>
      <c r="H67" s="67">
        <v>119.7</v>
      </c>
      <c r="I67" s="36" t="str">
        <f t="shared" si="0"/>
        <v>No</v>
      </c>
      <c r="J67" s="37">
        <f t="shared" si="1"/>
        <v>0</v>
      </c>
      <c r="K67" s="162"/>
      <c r="L67" s="163"/>
      <c r="M67" s="68"/>
    </row>
    <row r="68" spans="2:13" ht="15.75" x14ac:dyDescent="0.25">
      <c r="B68" s="32" t="s">
        <v>298</v>
      </c>
      <c r="C68" s="33" t="s">
        <v>299</v>
      </c>
      <c r="D68" s="28" t="s">
        <v>191</v>
      </c>
      <c r="E68" s="34" t="s">
        <v>794</v>
      </c>
      <c r="F68" s="35">
        <f>VLOOKUP(B68,'Taxbase Calculations'!B:L,11,0)</f>
        <v>31313.957079999996</v>
      </c>
      <c r="G68" s="67">
        <v>123.65</v>
      </c>
      <c r="H68" s="67">
        <v>123.65</v>
      </c>
      <c r="I68" s="36" t="str">
        <f t="shared" si="0"/>
        <v>Yes</v>
      </c>
      <c r="J68" s="37">
        <f t="shared" si="1"/>
        <v>38720</v>
      </c>
      <c r="K68" s="162"/>
      <c r="L68" s="163"/>
      <c r="M68" s="68"/>
    </row>
    <row r="69" spans="2:13" ht="15.75" x14ac:dyDescent="0.25">
      <c r="B69" s="32" t="s">
        <v>300</v>
      </c>
      <c r="C69" s="33" t="s">
        <v>301</v>
      </c>
      <c r="D69" s="28" t="s">
        <v>191</v>
      </c>
      <c r="E69" s="34" t="s">
        <v>794</v>
      </c>
      <c r="F69" s="35">
        <f>VLOOKUP(B69,'Taxbase Calculations'!B:L,11,0)</f>
        <v>37698.535900000003</v>
      </c>
      <c r="G69" s="67">
        <v>182.06</v>
      </c>
      <c r="H69" s="67">
        <v>182.05</v>
      </c>
      <c r="I69" s="36" t="str">
        <f t="shared" si="0"/>
        <v>Yes</v>
      </c>
      <c r="J69" s="37">
        <f t="shared" si="1"/>
        <v>68634</v>
      </c>
      <c r="K69" s="162"/>
      <c r="L69" s="163"/>
      <c r="M69" s="68"/>
    </row>
    <row r="70" spans="2:13" ht="15.75" x14ac:dyDescent="0.25">
      <c r="B70" s="32" t="s">
        <v>302</v>
      </c>
      <c r="C70" s="33" t="s">
        <v>303</v>
      </c>
      <c r="D70" s="28" t="s">
        <v>191</v>
      </c>
      <c r="E70" s="34" t="s">
        <v>794</v>
      </c>
      <c r="F70" s="35">
        <f>VLOOKUP(B70,'Taxbase Calculations'!B:L,11,0)</f>
        <v>37922.235000000001</v>
      </c>
      <c r="G70" s="67">
        <v>224.19</v>
      </c>
      <c r="H70" s="67">
        <v>224.19</v>
      </c>
      <c r="I70" s="36" t="str">
        <f t="shared" si="0"/>
        <v>Yes</v>
      </c>
      <c r="J70" s="37">
        <f t="shared" si="1"/>
        <v>85018</v>
      </c>
      <c r="K70" s="162"/>
      <c r="L70" s="163"/>
      <c r="M70" s="68"/>
    </row>
    <row r="71" spans="2:13" ht="15.75" x14ac:dyDescent="0.25">
      <c r="B71" s="32" t="s">
        <v>304</v>
      </c>
      <c r="C71" s="33" t="s">
        <v>305</v>
      </c>
      <c r="D71" s="28" t="s">
        <v>191</v>
      </c>
      <c r="E71" s="34" t="s">
        <v>794</v>
      </c>
      <c r="F71" s="35">
        <f>VLOOKUP(B71,'Taxbase Calculations'!B:L,11,0)</f>
        <v>45799.099200000004</v>
      </c>
      <c r="G71" s="67">
        <v>133.38999999999999</v>
      </c>
      <c r="H71" s="67">
        <v>130.07</v>
      </c>
      <c r="I71" s="36" t="str">
        <f t="shared" si="0"/>
        <v>Yes</v>
      </c>
      <c r="J71" s="37">
        <f t="shared" si="1"/>
        <v>61091</v>
      </c>
      <c r="K71" s="162"/>
      <c r="L71" s="163"/>
      <c r="M71" s="68"/>
    </row>
    <row r="72" spans="2:13" ht="15.75" x14ac:dyDescent="0.25">
      <c r="B72" s="32" t="s">
        <v>306</v>
      </c>
      <c r="C72" s="33" t="s">
        <v>307</v>
      </c>
      <c r="D72" s="28" t="s">
        <v>191</v>
      </c>
      <c r="E72" s="34" t="s">
        <v>794</v>
      </c>
      <c r="F72" s="35">
        <f>VLOOKUP(B72,'Taxbase Calculations'!B:L,11,0)</f>
        <v>20866.998900000002</v>
      </c>
      <c r="G72" s="67">
        <v>178.03</v>
      </c>
      <c r="H72" s="67">
        <v>181.57</v>
      </c>
      <c r="I72" s="36" t="str">
        <f t="shared" si="0"/>
        <v>No</v>
      </c>
      <c r="J72" s="37">
        <f t="shared" si="1"/>
        <v>0</v>
      </c>
      <c r="K72" s="162"/>
      <c r="L72" s="163"/>
      <c r="M72" s="68"/>
    </row>
    <row r="73" spans="2:13" ht="15.75" x14ac:dyDescent="0.25">
      <c r="B73" s="32" t="s">
        <v>308</v>
      </c>
      <c r="C73" s="33" t="s">
        <v>309</v>
      </c>
      <c r="D73" s="28" t="s">
        <v>191</v>
      </c>
      <c r="E73" s="34" t="s">
        <v>794</v>
      </c>
      <c r="F73" s="35">
        <f>VLOOKUP(B73,'Taxbase Calculations'!B:L,11,0)</f>
        <v>65067.001999999993</v>
      </c>
      <c r="G73" s="67">
        <v>203.07</v>
      </c>
      <c r="H73" s="67">
        <v>203.07</v>
      </c>
      <c r="I73" s="36" t="str">
        <f t="shared" si="0"/>
        <v>Yes</v>
      </c>
      <c r="J73" s="37">
        <f t="shared" si="1"/>
        <v>132132</v>
      </c>
      <c r="K73" s="162"/>
      <c r="L73" s="163"/>
      <c r="M73" s="68"/>
    </row>
    <row r="74" spans="2:13" ht="15.75" x14ac:dyDescent="0.25">
      <c r="B74" s="32" t="s">
        <v>310</v>
      </c>
      <c r="C74" s="33" t="s">
        <v>311</v>
      </c>
      <c r="D74" s="28" t="s">
        <v>191</v>
      </c>
      <c r="E74" s="34" t="s">
        <v>794</v>
      </c>
      <c r="F74" s="35">
        <f>VLOOKUP(B74,'Taxbase Calculations'!B:L,11,0)</f>
        <v>55608.998099999997</v>
      </c>
      <c r="G74" s="67">
        <v>148.77000000000001</v>
      </c>
      <c r="H74" s="67">
        <v>148.77000000000001</v>
      </c>
      <c r="I74" s="36" t="str">
        <f t="shared" si="0"/>
        <v>Yes</v>
      </c>
      <c r="J74" s="37">
        <f t="shared" si="1"/>
        <v>82730</v>
      </c>
      <c r="K74" s="162"/>
      <c r="L74" s="163"/>
      <c r="M74" s="68"/>
    </row>
    <row r="75" spans="2:13" ht="15.75" x14ac:dyDescent="0.25">
      <c r="B75" s="32" t="s">
        <v>312</v>
      </c>
      <c r="C75" s="33" t="s">
        <v>313</v>
      </c>
      <c r="D75" s="28" t="s">
        <v>191</v>
      </c>
      <c r="E75" s="34" t="s">
        <v>794</v>
      </c>
      <c r="F75" s="35">
        <f>VLOOKUP(B75,'Taxbase Calculations'!B:L,11,0)</f>
        <v>33374.670225000002</v>
      </c>
      <c r="G75" s="67">
        <v>170.46</v>
      </c>
      <c r="H75" s="67">
        <v>173.7</v>
      </c>
      <c r="I75" s="36" t="str">
        <f t="shared" si="0"/>
        <v>No</v>
      </c>
      <c r="J75" s="37">
        <f t="shared" si="1"/>
        <v>0</v>
      </c>
      <c r="K75" s="162"/>
      <c r="L75" s="163"/>
      <c r="M75" s="68"/>
    </row>
    <row r="76" spans="2:13" ht="15.75" x14ac:dyDescent="0.25">
      <c r="B76" s="32" t="s">
        <v>314</v>
      </c>
      <c r="C76" s="33" t="s">
        <v>315</v>
      </c>
      <c r="D76" s="28" t="s">
        <v>191</v>
      </c>
      <c r="E76" s="34" t="s">
        <v>794</v>
      </c>
      <c r="F76" s="35">
        <f>VLOOKUP(B76,'Taxbase Calculations'!B:L,11,0)</f>
        <v>36466.078999999998</v>
      </c>
      <c r="G76" s="67">
        <v>165.91</v>
      </c>
      <c r="H76" s="67">
        <v>165.91</v>
      </c>
      <c r="I76" s="36" t="str">
        <f t="shared" si="0"/>
        <v>Yes</v>
      </c>
      <c r="J76" s="37">
        <f t="shared" si="1"/>
        <v>60501</v>
      </c>
      <c r="K76" s="162"/>
      <c r="L76" s="163"/>
      <c r="M76" s="68"/>
    </row>
    <row r="77" spans="2:13" ht="15.75" x14ac:dyDescent="0.25">
      <c r="B77" s="32" t="s">
        <v>316</v>
      </c>
      <c r="C77" s="33" t="s">
        <v>317</v>
      </c>
      <c r="D77" s="28" t="s">
        <v>191</v>
      </c>
      <c r="E77" s="34" t="s">
        <v>794</v>
      </c>
      <c r="F77" s="35">
        <f>VLOOKUP(B77,'Taxbase Calculations'!B:L,11,0)</f>
        <v>38753.633999999998</v>
      </c>
      <c r="G77" s="67">
        <v>129.84</v>
      </c>
      <c r="H77" s="67">
        <v>132.41999999999999</v>
      </c>
      <c r="I77" s="36" t="str">
        <f t="shared" si="0"/>
        <v>No</v>
      </c>
      <c r="J77" s="37">
        <f t="shared" si="1"/>
        <v>0</v>
      </c>
      <c r="K77" s="162"/>
      <c r="L77" s="163"/>
      <c r="M77" s="68"/>
    </row>
    <row r="78" spans="2:13" ht="15.75" x14ac:dyDescent="0.25">
      <c r="B78" s="32" t="s">
        <v>318</v>
      </c>
      <c r="C78" s="33" t="s">
        <v>319</v>
      </c>
      <c r="D78" s="28" t="s">
        <v>191</v>
      </c>
      <c r="E78" s="34" t="s">
        <v>794</v>
      </c>
      <c r="F78" s="35">
        <f>VLOOKUP(B78,'Taxbase Calculations'!B:L,11,0)</f>
        <v>43725.450000000004</v>
      </c>
      <c r="G78" s="67">
        <v>140.22</v>
      </c>
      <c r="H78" s="67">
        <v>140.22</v>
      </c>
      <c r="I78" s="36" t="str">
        <f t="shared" si="0"/>
        <v>Yes</v>
      </c>
      <c r="J78" s="37">
        <f t="shared" si="1"/>
        <v>61312</v>
      </c>
      <c r="K78" s="162"/>
      <c r="L78" s="163"/>
      <c r="M78" s="68"/>
    </row>
    <row r="79" spans="2:13" ht="15.75" x14ac:dyDescent="0.25">
      <c r="B79" s="32" t="s">
        <v>320</v>
      </c>
      <c r="C79" s="33" t="s">
        <v>321</v>
      </c>
      <c r="D79" s="28" t="s">
        <v>191</v>
      </c>
      <c r="E79" s="34" t="s">
        <v>794</v>
      </c>
      <c r="F79" s="35">
        <f>VLOOKUP(B79,'Taxbase Calculations'!B:L,11,0)</f>
        <v>31248.041499999999</v>
      </c>
      <c r="G79" s="67">
        <v>245.61</v>
      </c>
      <c r="H79" s="67">
        <v>245.61</v>
      </c>
      <c r="I79" s="36" t="str">
        <f t="shared" ref="I79:I142" si="2">IF(H79&lt;=G79,"Yes","No")</f>
        <v>Yes</v>
      </c>
      <c r="J79" s="37">
        <f t="shared" ref="J79:J142" si="3">ROUND(IF(I79="Yes",G79*F79*1%,0),0)</f>
        <v>76748</v>
      </c>
      <c r="K79" s="162"/>
      <c r="L79" s="163"/>
      <c r="M79" s="68"/>
    </row>
    <row r="80" spans="2:13" ht="15.75" x14ac:dyDescent="0.25">
      <c r="B80" s="32" t="s">
        <v>322</v>
      </c>
      <c r="C80" s="33" t="s">
        <v>323</v>
      </c>
      <c r="D80" s="28" t="s">
        <v>191</v>
      </c>
      <c r="E80" s="34" t="s">
        <v>794</v>
      </c>
      <c r="F80" s="35">
        <f>VLOOKUP(B80,'Taxbase Calculations'!B:L,11,0)</f>
        <v>18073.218800000002</v>
      </c>
      <c r="G80" s="67">
        <v>137.43</v>
      </c>
      <c r="H80" s="67">
        <v>137.43</v>
      </c>
      <c r="I80" s="36" t="str">
        <f t="shared" si="2"/>
        <v>Yes</v>
      </c>
      <c r="J80" s="37">
        <f t="shared" si="3"/>
        <v>24838</v>
      </c>
      <c r="K80" s="162"/>
      <c r="L80" s="163"/>
      <c r="M80" s="68"/>
    </row>
    <row r="81" spans="2:13" ht="15.75" x14ac:dyDescent="0.25">
      <c r="B81" s="32" t="s">
        <v>324</v>
      </c>
      <c r="C81" s="33" t="s">
        <v>325</v>
      </c>
      <c r="D81" s="28" t="s">
        <v>191</v>
      </c>
      <c r="E81" s="34" t="s">
        <v>794</v>
      </c>
      <c r="F81" s="35">
        <f>VLOOKUP(B81,'Taxbase Calculations'!B:L,11,0)</f>
        <v>30467.960799999997</v>
      </c>
      <c r="G81" s="67">
        <v>162.29</v>
      </c>
      <c r="H81" s="67">
        <v>162.29</v>
      </c>
      <c r="I81" s="36" t="str">
        <f t="shared" si="2"/>
        <v>Yes</v>
      </c>
      <c r="J81" s="37">
        <f t="shared" si="3"/>
        <v>49446</v>
      </c>
      <c r="K81" s="162"/>
      <c r="L81" s="163"/>
      <c r="M81" s="68"/>
    </row>
    <row r="82" spans="2:13" ht="15.75" x14ac:dyDescent="0.25">
      <c r="B82" s="32" t="s">
        <v>326</v>
      </c>
      <c r="C82" s="33" t="s">
        <v>327</v>
      </c>
      <c r="D82" s="28" t="s">
        <v>191</v>
      </c>
      <c r="E82" s="34" t="s">
        <v>794</v>
      </c>
      <c r="F82" s="35">
        <f>VLOOKUP(B82,'Taxbase Calculations'!B:L,11,0)</f>
        <v>31742.288250000001</v>
      </c>
      <c r="G82" s="67">
        <v>185.92</v>
      </c>
      <c r="H82" s="67">
        <v>185.9</v>
      </c>
      <c r="I82" s="36" t="str">
        <f t="shared" si="2"/>
        <v>Yes</v>
      </c>
      <c r="J82" s="37">
        <f t="shared" si="3"/>
        <v>59015</v>
      </c>
      <c r="K82" s="162"/>
      <c r="L82" s="163"/>
      <c r="M82" s="68"/>
    </row>
    <row r="83" spans="2:13" ht="15.75" x14ac:dyDescent="0.25">
      <c r="B83" s="32" t="s">
        <v>328</v>
      </c>
      <c r="C83" s="33" t="s">
        <v>329</v>
      </c>
      <c r="D83" s="28" t="s">
        <v>191</v>
      </c>
      <c r="E83" s="34" t="s">
        <v>794</v>
      </c>
      <c r="F83" s="35">
        <f>VLOOKUP(B83,'Taxbase Calculations'!B:L,11,0)</f>
        <v>39603.653749999998</v>
      </c>
      <c r="G83" s="67">
        <v>153.07</v>
      </c>
      <c r="H83" s="67">
        <v>153.07</v>
      </c>
      <c r="I83" s="36" t="str">
        <f t="shared" si="2"/>
        <v>Yes</v>
      </c>
      <c r="J83" s="37">
        <f t="shared" si="3"/>
        <v>60621</v>
      </c>
      <c r="K83" s="162"/>
      <c r="L83" s="163"/>
      <c r="M83" s="68"/>
    </row>
    <row r="84" spans="2:13" ht="15.75" x14ac:dyDescent="0.25">
      <c r="B84" s="32" t="s">
        <v>330</v>
      </c>
      <c r="C84" s="33" t="s">
        <v>331</v>
      </c>
      <c r="D84" s="28" t="s">
        <v>191</v>
      </c>
      <c r="E84" s="34" t="s">
        <v>794</v>
      </c>
      <c r="F84" s="35">
        <f>VLOOKUP(B84,'Taxbase Calculations'!B:L,11,0)</f>
        <v>40420.512499999997</v>
      </c>
      <c r="G84" s="67">
        <v>180.42</v>
      </c>
      <c r="H84" s="67">
        <v>180.42</v>
      </c>
      <c r="I84" s="36" t="str">
        <f t="shared" si="2"/>
        <v>Yes</v>
      </c>
      <c r="J84" s="37">
        <f t="shared" si="3"/>
        <v>72927</v>
      </c>
      <c r="K84" s="162"/>
      <c r="L84" s="163"/>
      <c r="M84" s="68"/>
    </row>
    <row r="85" spans="2:13" ht="15.75" x14ac:dyDescent="0.25">
      <c r="B85" s="32" t="s">
        <v>332</v>
      </c>
      <c r="C85" s="33" t="s">
        <v>333</v>
      </c>
      <c r="D85" s="28" t="s">
        <v>191</v>
      </c>
      <c r="E85" s="34" t="s">
        <v>794</v>
      </c>
      <c r="F85" s="35">
        <f>VLOOKUP(B85,'Taxbase Calculations'!B:L,11,0)</f>
        <v>27991.3128</v>
      </c>
      <c r="G85" s="67">
        <v>202.81</v>
      </c>
      <c r="H85" s="67">
        <v>202.81</v>
      </c>
      <c r="I85" s="36" t="str">
        <f t="shared" si="2"/>
        <v>Yes</v>
      </c>
      <c r="J85" s="37">
        <f t="shared" si="3"/>
        <v>56769</v>
      </c>
      <c r="K85" s="162"/>
      <c r="L85" s="163"/>
      <c r="M85" s="68"/>
    </row>
    <row r="86" spans="2:13" ht="15.75" x14ac:dyDescent="0.25">
      <c r="B86" s="32" t="s">
        <v>334</v>
      </c>
      <c r="C86" s="33" t="s">
        <v>335</v>
      </c>
      <c r="D86" s="28" t="s">
        <v>191</v>
      </c>
      <c r="E86" s="34" t="s">
        <v>794</v>
      </c>
      <c r="F86" s="35">
        <f>VLOOKUP(B86,'Taxbase Calculations'!B:L,11,0)</f>
        <v>36746.306999999993</v>
      </c>
      <c r="G86" s="67">
        <v>174.78</v>
      </c>
      <c r="H86" s="67">
        <v>178.2</v>
      </c>
      <c r="I86" s="36" t="str">
        <f t="shared" si="2"/>
        <v>No</v>
      </c>
      <c r="J86" s="37">
        <f t="shared" si="3"/>
        <v>0</v>
      </c>
      <c r="K86" s="162"/>
      <c r="L86" s="163"/>
      <c r="M86" s="68"/>
    </row>
    <row r="87" spans="2:13" ht="15.75" x14ac:dyDescent="0.25">
      <c r="B87" s="32" t="s">
        <v>336</v>
      </c>
      <c r="C87" s="33" t="s">
        <v>337</v>
      </c>
      <c r="D87" s="28" t="s">
        <v>191</v>
      </c>
      <c r="E87" s="34" t="s">
        <v>794</v>
      </c>
      <c r="F87" s="35">
        <f>VLOOKUP(B87,'Taxbase Calculations'!B:L,11,0)</f>
        <v>32207.53</v>
      </c>
      <c r="G87" s="67">
        <v>146.47999999999999</v>
      </c>
      <c r="H87" s="67">
        <v>146.47999999999999</v>
      </c>
      <c r="I87" s="36" t="str">
        <f t="shared" si="2"/>
        <v>Yes</v>
      </c>
      <c r="J87" s="37">
        <f t="shared" si="3"/>
        <v>47178</v>
      </c>
      <c r="K87" s="162"/>
      <c r="L87" s="163"/>
      <c r="M87" s="68"/>
    </row>
    <row r="88" spans="2:13" ht="15.75" x14ac:dyDescent="0.25">
      <c r="B88" s="32" t="s">
        <v>338</v>
      </c>
      <c r="C88" s="33" t="s">
        <v>339</v>
      </c>
      <c r="D88" s="28" t="s">
        <v>191</v>
      </c>
      <c r="E88" s="34" t="s">
        <v>794</v>
      </c>
      <c r="F88" s="35">
        <f>VLOOKUP(B88,'Taxbase Calculations'!B:L,11,0)</f>
        <v>57356.608</v>
      </c>
      <c r="G88" s="67">
        <v>146.79</v>
      </c>
      <c r="H88" s="67">
        <v>149.58000000000001</v>
      </c>
      <c r="I88" s="36" t="str">
        <f t="shared" si="2"/>
        <v>No</v>
      </c>
      <c r="J88" s="37">
        <f t="shared" si="3"/>
        <v>0</v>
      </c>
      <c r="K88" s="162"/>
      <c r="L88" s="163"/>
      <c r="M88" s="68"/>
    </row>
    <row r="89" spans="2:13" ht="15.75" x14ac:dyDescent="0.25">
      <c r="B89" s="32" t="s">
        <v>340</v>
      </c>
      <c r="C89" s="33" t="s">
        <v>341</v>
      </c>
      <c r="D89" s="28" t="s">
        <v>191</v>
      </c>
      <c r="E89" s="34" t="s">
        <v>794</v>
      </c>
      <c r="F89" s="35">
        <f>VLOOKUP(B89,'Taxbase Calculations'!B:L,11,0)</f>
        <v>36795.895424000002</v>
      </c>
      <c r="G89" s="67">
        <v>89.48</v>
      </c>
      <c r="H89" s="67">
        <v>89.48</v>
      </c>
      <c r="I89" s="36" t="str">
        <f t="shared" si="2"/>
        <v>Yes</v>
      </c>
      <c r="J89" s="37">
        <f t="shared" si="3"/>
        <v>32925</v>
      </c>
      <c r="K89" s="162"/>
      <c r="L89" s="163"/>
      <c r="M89" s="68"/>
    </row>
    <row r="90" spans="2:13" ht="15.75" x14ac:dyDescent="0.25">
      <c r="B90" s="32" t="s">
        <v>342</v>
      </c>
      <c r="C90" s="33" t="s">
        <v>343</v>
      </c>
      <c r="D90" s="28" t="s">
        <v>191</v>
      </c>
      <c r="E90" s="34" t="s">
        <v>794</v>
      </c>
      <c r="F90" s="35">
        <f>VLOOKUP(B90,'Taxbase Calculations'!B:L,11,0)</f>
        <v>33584.264499999997</v>
      </c>
      <c r="G90" s="67">
        <v>168.03</v>
      </c>
      <c r="H90" s="67">
        <v>168.03</v>
      </c>
      <c r="I90" s="36" t="str">
        <f t="shared" si="2"/>
        <v>Yes</v>
      </c>
      <c r="J90" s="37">
        <f t="shared" si="3"/>
        <v>56432</v>
      </c>
      <c r="K90" s="162"/>
      <c r="L90" s="163"/>
      <c r="M90" s="68"/>
    </row>
    <row r="91" spans="2:13" ht="15.75" x14ac:dyDescent="0.25">
      <c r="B91" s="32" t="s">
        <v>344</v>
      </c>
      <c r="C91" s="33" t="s">
        <v>345</v>
      </c>
      <c r="D91" s="28" t="s">
        <v>191</v>
      </c>
      <c r="E91" s="34" t="s">
        <v>794</v>
      </c>
      <c r="F91" s="35">
        <f>VLOOKUP(B91,'Taxbase Calculations'!B:L,11,0)</f>
        <v>28942.069679999997</v>
      </c>
      <c r="G91" s="67">
        <v>255.33</v>
      </c>
      <c r="H91" s="67">
        <v>259.13</v>
      </c>
      <c r="I91" s="36" t="str">
        <f t="shared" si="2"/>
        <v>No</v>
      </c>
      <c r="J91" s="37">
        <f t="shared" si="3"/>
        <v>0</v>
      </c>
      <c r="K91" s="162"/>
      <c r="L91" s="163"/>
      <c r="M91" s="68"/>
    </row>
    <row r="92" spans="2:13" ht="15.75" x14ac:dyDescent="0.25">
      <c r="B92" s="32" t="s">
        <v>346</v>
      </c>
      <c r="C92" s="33" t="s">
        <v>347</v>
      </c>
      <c r="D92" s="28" t="s">
        <v>191</v>
      </c>
      <c r="E92" s="34" t="s">
        <v>794</v>
      </c>
      <c r="F92" s="35">
        <f>VLOOKUP(B92,'Taxbase Calculations'!B:L,11,0)</f>
        <v>63356.271999999997</v>
      </c>
      <c r="G92" s="67">
        <v>219.56</v>
      </c>
      <c r="H92" s="67">
        <v>219.56</v>
      </c>
      <c r="I92" s="36" t="str">
        <f t="shared" si="2"/>
        <v>Yes</v>
      </c>
      <c r="J92" s="37">
        <f t="shared" si="3"/>
        <v>139105</v>
      </c>
      <c r="K92" s="162"/>
      <c r="L92" s="163"/>
      <c r="M92" s="68"/>
    </row>
    <row r="93" spans="2:13" ht="15.75" x14ac:dyDescent="0.25">
      <c r="B93" s="32" t="s">
        <v>348</v>
      </c>
      <c r="C93" s="33" t="s">
        <v>349</v>
      </c>
      <c r="D93" s="28" t="s">
        <v>191</v>
      </c>
      <c r="E93" s="34" t="s">
        <v>794</v>
      </c>
      <c r="F93" s="35">
        <f>VLOOKUP(B93,'Taxbase Calculations'!B:L,11,0)</f>
        <v>38936.173719999999</v>
      </c>
      <c r="G93" s="67">
        <v>151.84</v>
      </c>
      <c r="H93" s="67">
        <v>151.84</v>
      </c>
      <c r="I93" s="36" t="str">
        <f t="shared" si="2"/>
        <v>Yes</v>
      </c>
      <c r="J93" s="37">
        <f t="shared" si="3"/>
        <v>59121</v>
      </c>
      <c r="K93" s="162"/>
      <c r="L93" s="163"/>
      <c r="M93" s="68"/>
    </row>
    <row r="94" spans="2:13" ht="15.75" x14ac:dyDescent="0.25">
      <c r="B94" s="32" t="s">
        <v>350</v>
      </c>
      <c r="C94" s="33" t="s">
        <v>351</v>
      </c>
      <c r="D94" s="28" t="s">
        <v>191</v>
      </c>
      <c r="E94" s="34" t="s">
        <v>794</v>
      </c>
      <c r="F94" s="35">
        <f>VLOOKUP(B94,'Taxbase Calculations'!B:L,11,0)</f>
        <v>29493.294999999998</v>
      </c>
      <c r="G94" s="67">
        <v>235.85</v>
      </c>
      <c r="H94" s="67">
        <v>235.85</v>
      </c>
      <c r="I94" s="36" t="str">
        <f t="shared" si="2"/>
        <v>Yes</v>
      </c>
      <c r="J94" s="37">
        <f t="shared" si="3"/>
        <v>69560</v>
      </c>
      <c r="K94" s="162"/>
      <c r="L94" s="163"/>
      <c r="M94" s="68"/>
    </row>
    <row r="95" spans="2:13" ht="15.75" x14ac:dyDescent="0.25">
      <c r="B95" s="32" t="s">
        <v>352</v>
      </c>
      <c r="C95" s="33" t="s">
        <v>353</v>
      </c>
      <c r="D95" s="28" t="s">
        <v>191</v>
      </c>
      <c r="E95" s="34" t="s">
        <v>794</v>
      </c>
      <c r="F95" s="35">
        <f>VLOOKUP(B95,'Taxbase Calculations'!B:L,11,0)</f>
        <v>43954.851999999999</v>
      </c>
      <c r="G95" s="67">
        <v>192.78</v>
      </c>
      <c r="H95" s="67">
        <v>192.78</v>
      </c>
      <c r="I95" s="36" t="str">
        <f t="shared" si="2"/>
        <v>Yes</v>
      </c>
      <c r="J95" s="37">
        <f t="shared" si="3"/>
        <v>84736</v>
      </c>
      <c r="K95" s="162"/>
      <c r="L95" s="163"/>
      <c r="M95" s="68"/>
    </row>
    <row r="96" spans="2:13" ht="15.75" x14ac:dyDescent="0.25">
      <c r="B96" s="32" t="s">
        <v>354</v>
      </c>
      <c r="C96" s="33" t="s">
        <v>355</v>
      </c>
      <c r="D96" s="28" t="s">
        <v>191</v>
      </c>
      <c r="E96" s="34" t="s">
        <v>794</v>
      </c>
      <c r="F96" s="35">
        <f>VLOOKUP(B96,'Taxbase Calculations'!B:L,11,0)</f>
        <v>42342.820399999997</v>
      </c>
      <c r="G96" s="67">
        <v>157.26</v>
      </c>
      <c r="H96" s="67">
        <v>157.26</v>
      </c>
      <c r="I96" s="36" t="str">
        <f t="shared" si="2"/>
        <v>Yes</v>
      </c>
      <c r="J96" s="37">
        <f t="shared" si="3"/>
        <v>66588</v>
      </c>
      <c r="K96" s="162"/>
      <c r="L96" s="163"/>
      <c r="M96" s="68"/>
    </row>
    <row r="97" spans="2:13" ht="15.75" x14ac:dyDescent="0.25">
      <c r="B97" s="32" t="s">
        <v>356</v>
      </c>
      <c r="C97" s="33" t="s">
        <v>357</v>
      </c>
      <c r="D97" s="28" t="s">
        <v>191</v>
      </c>
      <c r="E97" s="34" t="s">
        <v>794</v>
      </c>
      <c r="F97" s="35">
        <f>VLOOKUP(B97,'Taxbase Calculations'!B:L,11,0)</f>
        <v>33901.209030000005</v>
      </c>
      <c r="G97" s="67">
        <v>174.42</v>
      </c>
      <c r="H97" s="67">
        <v>174.42</v>
      </c>
      <c r="I97" s="36" t="str">
        <f t="shared" si="2"/>
        <v>Yes</v>
      </c>
      <c r="J97" s="37">
        <f t="shared" si="3"/>
        <v>59130</v>
      </c>
      <c r="K97" s="162"/>
      <c r="L97" s="163"/>
      <c r="M97" s="68"/>
    </row>
    <row r="98" spans="2:13" ht="15.75" x14ac:dyDescent="0.25">
      <c r="B98" s="32" t="s">
        <v>358</v>
      </c>
      <c r="C98" s="33" t="s">
        <v>359</v>
      </c>
      <c r="D98" s="28" t="s">
        <v>191</v>
      </c>
      <c r="E98" s="34" t="s">
        <v>794</v>
      </c>
      <c r="F98" s="35">
        <f>VLOOKUP(B98,'Taxbase Calculations'!B:L,11,0)</f>
        <v>37574.777600000001</v>
      </c>
      <c r="G98" s="67">
        <v>112.09</v>
      </c>
      <c r="H98" s="67">
        <v>112.09</v>
      </c>
      <c r="I98" s="36" t="str">
        <f t="shared" si="2"/>
        <v>Yes</v>
      </c>
      <c r="J98" s="37">
        <f t="shared" si="3"/>
        <v>42118</v>
      </c>
      <c r="K98" s="162"/>
      <c r="L98" s="163"/>
      <c r="M98" s="68"/>
    </row>
    <row r="99" spans="2:13" ht="15.75" x14ac:dyDescent="0.25">
      <c r="B99" s="32" t="s">
        <v>360</v>
      </c>
      <c r="C99" s="33" t="s">
        <v>361</v>
      </c>
      <c r="D99" s="28" t="s">
        <v>191</v>
      </c>
      <c r="E99" s="34" t="s">
        <v>794</v>
      </c>
      <c r="F99" s="35">
        <f>VLOOKUP(B99,'Taxbase Calculations'!B:L,11,0)</f>
        <v>59284.269</v>
      </c>
      <c r="G99" s="67">
        <v>140.03</v>
      </c>
      <c r="H99" s="67">
        <v>140.03</v>
      </c>
      <c r="I99" s="36" t="str">
        <f t="shared" si="2"/>
        <v>Yes</v>
      </c>
      <c r="J99" s="37">
        <f t="shared" si="3"/>
        <v>83016</v>
      </c>
      <c r="K99" s="162"/>
      <c r="L99" s="163"/>
      <c r="M99" s="68"/>
    </row>
    <row r="100" spans="2:13" ht="15.75" x14ac:dyDescent="0.25">
      <c r="B100" s="39" t="s">
        <v>362</v>
      </c>
      <c r="C100" s="33" t="s">
        <v>363</v>
      </c>
      <c r="D100" s="28" t="s">
        <v>191</v>
      </c>
      <c r="E100" s="34" t="s">
        <v>794</v>
      </c>
      <c r="F100" s="35">
        <f>VLOOKUP(B100,'Taxbase Calculations'!B:L,11,0)</f>
        <v>61789.337299999999</v>
      </c>
      <c r="G100" s="67">
        <v>133.18</v>
      </c>
      <c r="H100" s="67">
        <v>133.18</v>
      </c>
      <c r="I100" s="36" t="str">
        <f t="shared" si="2"/>
        <v>Yes</v>
      </c>
      <c r="J100" s="37">
        <f t="shared" si="3"/>
        <v>82291</v>
      </c>
      <c r="K100" s="162"/>
      <c r="L100" s="163"/>
      <c r="M100" s="68"/>
    </row>
    <row r="101" spans="2:13" ht="15.75" x14ac:dyDescent="0.25">
      <c r="B101" s="32" t="s">
        <v>364</v>
      </c>
      <c r="C101" s="33" t="s">
        <v>365</v>
      </c>
      <c r="D101" s="28" t="s">
        <v>191</v>
      </c>
      <c r="E101" s="34" t="s">
        <v>794</v>
      </c>
      <c r="F101" s="35">
        <f>VLOOKUP(B101,'Taxbase Calculations'!B:L,11,0)</f>
        <v>23161</v>
      </c>
      <c r="G101" s="67">
        <v>230.52</v>
      </c>
      <c r="H101" s="67">
        <v>230.52</v>
      </c>
      <c r="I101" s="36" t="str">
        <f t="shared" si="2"/>
        <v>Yes</v>
      </c>
      <c r="J101" s="37">
        <f t="shared" si="3"/>
        <v>53391</v>
      </c>
      <c r="K101" s="162"/>
      <c r="L101" s="163"/>
      <c r="M101" s="68"/>
    </row>
    <row r="102" spans="2:13" ht="15.75" x14ac:dyDescent="0.25">
      <c r="B102" s="32" t="s">
        <v>366</v>
      </c>
      <c r="C102" s="33" t="s">
        <v>367</v>
      </c>
      <c r="D102" s="28" t="s">
        <v>191</v>
      </c>
      <c r="E102" s="34" t="s">
        <v>794</v>
      </c>
      <c r="F102" s="35">
        <f>VLOOKUP(B102,'Taxbase Calculations'!B:L,11,0)</f>
        <v>41869.990400000002</v>
      </c>
      <c r="G102" s="67">
        <v>315.81</v>
      </c>
      <c r="H102" s="67">
        <v>322.11</v>
      </c>
      <c r="I102" s="36" t="str">
        <f t="shared" si="2"/>
        <v>No</v>
      </c>
      <c r="J102" s="37">
        <f t="shared" si="3"/>
        <v>0</v>
      </c>
      <c r="K102" s="162"/>
      <c r="L102" s="163"/>
      <c r="M102" s="68"/>
    </row>
    <row r="103" spans="2:13" ht="15.75" x14ac:dyDescent="0.25">
      <c r="B103" s="32" t="s">
        <v>368</v>
      </c>
      <c r="C103" s="33" t="s">
        <v>369</v>
      </c>
      <c r="D103" s="28" t="s">
        <v>191</v>
      </c>
      <c r="E103" s="34" t="s">
        <v>794</v>
      </c>
      <c r="F103" s="35">
        <f>VLOOKUP(B103,'Taxbase Calculations'!B:L,11,0)</f>
        <v>32621.823682500002</v>
      </c>
      <c r="G103" s="67">
        <v>205.39</v>
      </c>
      <c r="H103" s="67">
        <v>205.39</v>
      </c>
      <c r="I103" s="36" t="str">
        <f t="shared" si="2"/>
        <v>Yes</v>
      </c>
      <c r="J103" s="37">
        <f t="shared" si="3"/>
        <v>67002</v>
      </c>
      <c r="K103" s="162"/>
      <c r="L103" s="163"/>
      <c r="M103" s="68"/>
    </row>
    <row r="104" spans="2:13" ht="15.75" x14ac:dyDescent="0.25">
      <c r="B104" s="32" t="s">
        <v>370</v>
      </c>
      <c r="C104" s="33" t="s">
        <v>371</v>
      </c>
      <c r="D104" s="28" t="s">
        <v>191</v>
      </c>
      <c r="E104" s="34" t="s">
        <v>794</v>
      </c>
      <c r="F104" s="35">
        <f>VLOOKUP(B104,'Taxbase Calculations'!B:L,11,0)</f>
        <v>53188.69</v>
      </c>
      <c r="G104" s="67">
        <v>122.45</v>
      </c>
      <c r="H104" s="67">
        <v>122.45</v>
      </c>
      <c r="I104" s="36" t="str">
        <f t="shared" si="2"/>
        <v>Yes</v>
      </c>
      <c r="J104" s="37">
        <f t="shared" si="3"/>
        <v>65130</v>
      </c>
      <c r="K104" s="162"/>
      <c r="L104" s="163"/>
      <c r="M104" s="68"/>
    </row>
    <row r="105" spans="2:13" ht="15.75" x14ac:dyDescent="0.25">
      <c r="B105" s="32" t="s">
        <v>372</v>
      </c>
      <c r="C105" s="33" t="s">
        <v>373</v>
      </c>
      <c r="D105" s="28" t="s">
        <v>191</v>
      </c>
      <c r="E105" s="34" t="s">
        <v>794</v>
      </c>
      <c r="F105" s="35">
        <f>VLOOKUP(B105,'Taxbase Calculations'!B:L,11,0)</f>
        <v>46869.842240000005</v>
      </c>
      <c r="G105" s="67">
        <v>196.08</v>
      </c>
      <c r="H105" s="67">
        <v>199.99</v>
      </c>
      <c r="I105" s="36" t="str">
        <f t="shared" si="2"/>
        <v>No</v>
      </c>
      <c r="J105" s="37">
        <f t="shared" si="3"/>
        <v>0</v>
      </c>
      <c r="K105" s="162"/>
      <c r="L105" s="163"/>
      <c r="M105" s="68"/>
    </row>
    <row r="106" spans="2:13" ht="15.75" x14ac:dyDescent="0.25">
      <c r="B106" s="32" t="s">
        <v>374</v>
      </c>
      <c r="C106" s="33" t="s">
        <v>375</v>
      </c>
      <c r="D106" s="28" t="s">
        <v>191</v>
      </c>
      <c r="E106" s="34" t="s">
        <v>794</v>
      </c>
      <c r="F106" s="35">
        <f>VLOOKUP(B106,'Taxbase Calculations'!B:L,11,0)</f>
        <v>38920.755000000005</v>
      </c>
      <c r="G106" s="67">
        <v>192.48</v>
      </c>
      <c r="H106" s="67">
        <v>192.48</v>
      </c>
      <c r="I106" s="36" t="str">
        <f t="shared" si="2"/>
        <v>Yes</v>
      </c>
      <c r="J106" s="37">
        <f t="shared" si="3"/>
        <v>74915</v>
      </c>
      <c r="K106" s="162"/>
      <c r="L106" s="163"/>
      <c r="M106" s="68"/>
    </row>
    <row r="107" spans="2:13" ht="15.75" x14ac:dyDescent="0.25">
      <c r="B107" s="32" t="s">
        <v>376</v>
      </c>
      <c r="C107" s="33" t="s">
        <v>377</v>
      </c>
      <c r="D107" s="28" t="s">
        <v>191</v>
      </c>
      <c r="E107" s="34" t="s">
        <v>794</v>
      </c>
      <c r="F107" s="35">
        <f>VLOOKUP(B107,'Taxbase Calculations'!B:L,11,0)</f>
        <v>38598.578999999998</v>
      </c>
      <c r="G107" s="67">
        <v>149.01</v>
      </c>
      <c r="H107" s="67">
        <v>151.97</v>
      </c>
      <c r="I107" s="36" t="str">
        <f t="shared" si="2"/>
        <v>No</v>
      </c>
      <c r="J107" s="37">
        <f t="shared" si="3"/>
        <v>0</v>
      </c>
      <c r="K107" s="162"/>
      <c r="L107" s="163"/>
      <c r="M107" s="68"/>
    </row>
    <row r="108" spans="2:13" ht="15.75" x14ac:dyDescent="0.25">
      <c r="B108" s="32" t="s">
        <v>378</v>
      </c>
      <c r="C108" s="33" t="s">
        <v>379</v>
      </c>
      <c r="D108" s="28" t="s">
        <v>191</v>
      </c>
      <c r="E108" s="34" t="s">
        <v>794</v>
      </c>
      <c r="F108" s="35">
        <f>VLOOKUP(B108,'Taxbase Calculations'!B:L,11,0)</f>
        <v>27568.823500000002</v>
      </c>
      <c r="G108" s="67">
        <v>240.75</v>
      </c>
      <c r="H108" s="67">
        <v>245.07</v>
      </c>
      <c r="I108" s="36" t="str">
        <f t="shared" si="2"/>
        <v>No</v>
      </c>
      <c r="J108" s="37">
        <f t="shared" si="3"/>
        <v>0</v>
      </c>
      <c r="K108" s="162"/>
      <c r="L108" s="163"/>
      <c r="M108" s="68"/>
    </row>
    <row r="109" spans="2:13" ht="15.75" x14ac:dyDescent="0.25">
      <c r="B109" s="32" t="s">
        <v>380</v>
      </c>
      <c r="C109" s="33" t="s">
        <v>381</v>
      </c>
      <c r="D109" s="28" t="s">
        <v>191</v>
      </c>
      <c r="E109" s="34" t="s">
        <v>794</v>
      </c>
      <c r="F109" s="35">
        <f>VLOOKUP(B109,'Taxbase Calculations'!B:L,11,0)</f>
        <v>61812.383999999998</v>
      </c>
      <c r="G109" s="67">
        <v>226.62</v>
      </c>
      <c r="H109" s="67">
        <v>231.12</v>
      </c>
      <c r="I109" s="36" t="str">
        <f t="shared" si="2"/>
        <v>No</v>
      </c>
      <c r="J109" s="37">
        <f t="shared" si="3"/>
        <v>0</v>
      </c>
      <c r="K109" s="162"/>
      <c r="L109" s="163"/>
      <c r="M109" s="68"/>
    </row>
    <row r="110" spans="2:13" ht="15.75" x14ac:dyDescent="0.25">
      <c r="B110" s="32" t="s">
        <v>382</v>
      </c>
      <c r="C110" s="33" t="s">
        <v>383</v>
      </c>
      <c r="D110" s="28" t="s">
        <v>191</v>
      </c>
      <c r="E110" s="34" t="s">
        <v>794</v>
      </c>
      <c r="F110" s="35">
        <f>VLOOKUP(B110,'Taxbase Calculations'!B:L,11,0)</f>
        <v>26327.903999999999</v>
      </c>
      <c r="G110" s="67">
        <v>173.04</v>
      </c>
      <c r="H110" s="67">
        <v>176.24</v>
      </c>
      <c r="I110" s="36" t="str">
        <f t="shared" si="2"/>
        <v>No</v>
      </c>
      <c r="J110" s="37">
        <f t="shared" si="3"/>
        <v>0</v>
      </c>
      <c r="K110" s="162"/>
      <c r="L110" s="163"/>
      <c r="M110" s="68"/>
    </row>
    <row r="111" spans="2:13" ht="15.75" x14ac:dyDescent="0.25">
      <c r="B111" s="32" t="s">
        <v>384</v>
      </c>
      <c r="C111" s="33" t="s">
        <v>385</v>
      </c>
      <c r="D111" s="28" t="s">
        <v>191</v>
      </c>
      <c r="E111" s="34" t="s">
        <v>794</v>
      </c>
      <c r="F111" s="35">
        <f>VLOOKUP(B111,'Taxbase Calculations'!B:L,11,0)</f>
        <v>31328.152100000003</v>
      </c>
      <c r="G111" s="67">
        <v>134.97999999999999</v>
      </c>
      <c r="H111" s="67">
        <v>137.6</v>
      </c>
      <c r="I111" s="36" t="str">
        <f t="shared" si="2"/>
        <v>No</v>
      </c>
      <c r="J111" s="37">
        <f t="shared" si="3"/>
        <v>0</v>
      </c>
      <c r="K111" s="162"/>
      <c r="L111" s="163"/>
      <c r="M111" s="68"/>
    </row>
    <row r="112" spans="2:13" ht="15.75" x14ac:dyDescent="0.25">
      <c r="B112" s="32" t="s">
        <v>386</v>
      </c>
      <c r="C112" s="33" t="s">
        <v>387</v>
      </c>
      <c r="D112" s="28" t="s">
        <v>191</v>
      </c>
      <c r="E112" s="34" t="s">
        <v>794</v>
      </c>
      <c r="F112" s="35">
        <f>VLOOKUP(B112,'Taxbase Calculations'!B:L,11,0)</f>
        <v>31777.262775000003</v>
      </c>
      <c r="G112" s="67">
        <v>184.72</v>
      </c>
      <c r="H112" s="67">
        <v>184.72</v>
      </c>
      <c r="I112" s="36" t="str">
        <f t="shared" si="2"/>
        <v>Yes</v>
      </c>
      <c r="J112" s="37">
        <f t="shared" si="3"/>
        <v>58699</v>
      </c>
      <c r="K112" s="162"/>
      <c r="L112" s="163"/>
      <c r="M112" s="68"/>
    </row>
    <row r="113" spans="2:13" ht="15.75" x14ac:dyDescent="0.25">
      <c r="B113" s="32" t="s">
        <v>388</v>
      </c>
      <c r="C113" s="33" t="s">
        <v>389</v>
      </c>
      <c r="D113" s="28" t="s">
        <v>191</v>
      </c>
      <c r="E113" s="34" t="s">
        <v>794</v>
      </c>
      <c r="F113" s="35">
        <f>VLOOKUP(B113,'Taxbase Calculations'!B:L,11,0)</f>
        <v>19158.319599999999</v>
      </c>
      <c r="G113" s="67">
        <v>177.74</v>
      </c>
      <c r="H113" s="67">
        <v>177.66399999999999</v>
      </c>
      <c r="I113" s="36" t="str">
        <f t="shared" si="2"/>
        <v>Yes</v>
      </c>
      <c r="J113" s="37">
        <f t="shared" si="3"/>
        <v>34052</v>
      </c>
      <c r="K113" s="162"/>
      <c r="L113" s="163"/>
      <c r="M113" s="68"/>
    </row>
    <row r="114" spans="2:13" ht="15.75" x14ac:dyDescent="0.25">
      <c r="B114" s="32" t="s">
        <v>390</v>
      </c>
      <c r="C114" s="33" t="s">
        <v>391</v>
      </c>
      <c r="D114" s="28" t="s">
        <v>191</v>
      </c>
      <c r="E114" s="34" t="s">
        <v>794</v>
      </c>
      <c r="F114" s="35">
        <f>VLOOKUP(B114,'Taxbase Calculations'!B:L,11,0)</f>
        <v>41010.255999999994</v>
      </c>
      <c r="G114" s="67">
        <v>147.94</v>
      </c>
      <c r="H114" s="67">
        <v>147.77000000000001</v>
      </c>
      <c r="I114" s="36" t="str">
        <f t="shared" si="2"/>
        <v>Yes</v>
      </c>
      <c r="J114" s="37">
        <f t="shared" si="3"/>
        <v>60671</v>
      </c>
      <c r="K114" s="162"/>
      <c r="L114" s="163"/>
      <c r="M114" s="68"/>
    </row>
    <row r="115" spans="2:13" ht="15.75" x14ac:dyDescent="0.25">
      <c r="B115" s="32" t="s">
        <v>392</v>
      </c>
      <c r="C115" s="33" t="s">
        <v>393</v>
      </c>
      <c r="D115" s="28" t="s">
        <v>191</v>
      </c>
      <c r="E115" s="34" t="s">
        <v>794</v>
      </c>
      <c r="F115" s="35">
        <f>VLOOKUP(B115,'Taxbase Calculations'!B:L,11,0)</f>
        <v>29740.059999999998</v>
      </c>
      <c r="G115" s="67">
        <v>182.15</v>
      </c>
      <c r="H115" s="67">
        <v>182.15</v>
      </c>
      <c r="I115" s="36" t="str">
        <f t="shared" si="2"/>
        <v>Yes</v>
      </c>
      <c r="J115" s="37">
        <f t="shared" si="3"/>
        <v>54172</v>
      </c>
      <c r="K115" s="162"/>
      <c r="L115" s="163"/>
      <c r="M115" s="68"/>
    </row>
    <row r="116" spans="2:13" ht="15.75" x14ac:dyDescent="0.25">
      <c r="B116" s="32" t="s">
        <v>394</v>
      </c>
      <c r="C116" s="33" t="s">
        <v>395</v>
      </c>
      <c r="D116" s="28" t="s">
        <v>191</v>
      </c>
      <c r="E116" s="34" t="s">
        <v>794</v>
      </c>
      <c r="F116" s="35">
        <f>VLOOKUP(B116,'Taxbase Calculations'!B:L,11,0)</f>
        <v>37287.6976</v>
      </c>
      <c r="G116" s="67">
        <v>151.18</v>
      </c>
      <c r="H116" s="67">
        <v>153.78</v>
      </c>
      <c r="I116" s="36" t="str">
        <f t="shared" si="2"/>
        <v>No</v>
      </c>
      <c r="J116" s="37">
        <f t="shared" si="3"/>
        <v>0</v>
      </c>
      <c r="K116" s="162"/>
      <c r="L116" s="163"/>
      <c r="M116" s="68"/>
    </row>
    <row r="117" spans="2:13" ht="15.75" x14ac:dyDescent="0.25">
      <c r="B117" s="32" t="s">
        <v>396</v>
      </c>
      <c r="C117" s="33" t="s">
        <v>397</v>
      </c>
      <c r="D117" s="28" t="s">
        <v>191</v>
      </c>
      <c r="E117" s="34" t="s">
        <v>794</v>
      </c>
      <c r="F117" s="35">
        <f>VLOOKUP(B117,'Taxbase Calculations'!B:L,11,0)</f>
        <v>59465.109900000003</v>
      </c>
      <c r="G117" s="67">
        <v>149.58000000000001</v>
      </c>
      <c r="H117" s="67">
        <v>149.58000000000001</v>
      </c>
      <c r="I117" s="36" t="str">
        <f t="shared" si="2"/>
        <v>Yes</v>
      </c>
      <c r="J117" s="37">
        <f t="shared" si="3"/>
        <v>88948</v>
      </c>
      <c r="K117" s="162"/>
      <c r="L117" s="163"/>
      <c r="M117" s="68"/>
    </row>
    <row r="118" spans="2:13" ht="15.75" x14ac:dyDescent="0.25">
      <c r="B118" s="32" t="s">
        <v>398</v>
      </c>
      <c r="C118" s="33" t="s">
        <v>399</v>
      </c>
      <c r="D118" s="28" t="s">
        <v>191</v>
      </c>
      <c r="E118" s="34" t="s">
        <v>794</v>
      </c>
      <c r="F118" s="35">
        <f>VLOOKUP(B118,'Taxbase Calculations'!B:L,11,0)</f>
        <v>41335.172999999995</v>
      </c>
      <c r="G118" s="67">
        <v>154.53</v>
      </c>
      <c r="H118" s="67">
        <v>157.47</v>
      </c>
      <c r="I118" s="36" t="str">
        <f t="shared" si="2"/>
        <v>No</v>
      </c>
      <c r="J118" s="37">
        <f t="shared" si="3"/>
        <v>0</v>
      </c>
      <c r="K118" s="162"/>
      <c r="L118" s="163"/>
      <c r="M118" s="68"/>
    </row>
    <row r="119" spans="2:13" ht="15.75" x14ac:dyDescent="0.25">
      <c r="B119" s="32" t="s">
        <v>400</v>
      </c>
      <c r="C119" s="33" t="s">
        <v>401</v>
      </c>
      <c r="D119" s="28" t="s">
        <v>191</v>
      </c>
      <c r="E119" s="34" t="s">
        <v>794</v>
      </c>
      <c r="F119" s="35">
        <f>VLOOKUP(B119,'Taxbase Calculations'!B:L,11,0)</f>
        <v>74610.973999999987</v>
      </c>
      <c r="G119" s="67">
        <v>155.76</v>
      </c>
      <c r="H119" s="67">
        <v>155.76</v>
      </c>
      <c r="I119" s="36" t="str">
        <f t="shared" si="2"/>
        <v>Yes</v>
      </c>
      <c r="J119" s="37">
        <f t="shared" si="3"/>
        <v>116214</v>
      </c>
      <c r="K119" s="162"/>
      <c r="L119" s="163"/>
      <c r="M119" s="68"/>
    </row>
    <row r="120" spans="2:13" ht="15.75" x14ac:dyDescent="0.25">
      <c r="B120" s="32" t="s">
        <v>402</v>
      </c>
      <c r="C120" s="33" t="s">
        <v>403</v>
      </c>
      <c r="D120" s="28" t="s">
        <v>191</v>
      </c>
      <c r="E120" s="34" t="s">
        <v>794</v>
      </c>
      <c r="F120" s="35">
        <f>VLOOKUP(B120,'Taxbase Calculations'!B:L,11,0)</f>
        <v>40306.929299999996</v>
      </c>
      <c r="G120" s="67">
        <v>160.72999999999999</v>
      </c>
      <c r="H120" s="67">
        <v>160.72999999999999</v>
      </c>
      <c r="I120" s="36" t="str">
        <f t="shared" si="2"/>
        <v>Yes</v>
      </c>
      <c r="J120" s="37">
        <f t="shared" si="3"/>
        <v>64785</v>
      </c>
      <c r="K120" s="162"/>
      <c r="L120" s="163"/>
      <c r="M120" s="68"/>
    </row>
    <row r="121" spans="2:13" ht="15.75" x14ac:dyDescent="0.25">
      <c r="B121" s="32" t="s">
        <v>404</v>
      </c>
      <c r="C121" s="33" t="s">
        <v>405</v>
      </c>
      <c r="D121" s="28" t="s">
        <v>191</v>
      </c>
      <c r="E121" s="34" t="s">
        <v>794</v>
      </c>
      <c r="F121" s="35">
        <f>VLOOKUP(B121,'Taxbase Calculations'!B:L,11,0)</f>
        <v>39493.019999999997</v>
      </c>
      <c r="G121" s="67">
        <v>176.93</v>
      </c>
      <c r="H121" s="67">
        <v>176.93</v>
      </c>
      <c r="I121" s="36" t="str">
        <f t="shared" si="2"/>
        <v>Yes</v>
      </c>
      <c r="J121" s="37">
        <f t="shared" si="3"/>
        <v>69875</v>
      </c>
      <c r="K121" s="162"/>
      <c r="L121" s="163"/>
      <c r="M121" s="68"/>
    </row>
    <row r="122" spans="2:13" ht="15.75" x14ac:dyDescent="0.25">
      <c r="B122" s="32" t="s">
        <v>406</v>
      </c>
      <c r="C122" s="33" t="s">
        <v>407</v>
      </c>
      <c r="D122" s="28" t="s">
        <v>191</v>
      </c>
      <c r="E122" s="34" t="s">
        <v>794</v>
      </c>
      <c r="F122" s="35">
        <f>VLOOKUP(B122,'Taxbase Calculations'!B:L,11,0)</f>
        <v>35392.9018</v>
      </c>
      <c r="G122" s="67">
        <v>164.58</v>
      </c>
      <c r="H122" s="67">
        <v>164.58</v>
      </c>
      <c r="I122" s="36" t="str">
        <f t="shared" si="2"/>
        <v>Yes</v>
      </c>
      <c r="J122" s="37">
        <f t="shared" si="3"/>
        <v>58250</v>
      </c>
      <c r="K122" s="162"/>
      <c r="L122" s="163"/>
      <c r="M122" s="68"/>
    </row>
    <row r="123" spans="2:13" ht="15.75" x14ac:dyDescent="0.25">
      <c r="B123" s="32" t="s">
        <v>408</v>
      </c>
      <c r="C123" s="33" t="s">
        <v>409</v>
      </c>
      <c r="D123" s="28" t="s">
        <v>191</v>
      </c>
      <c r="E123" s="34" t="s">
        <v>794</v>
      </c>
      <c r="F123" s="35">
        <f>VLOOKUP(B123,'Taxbase Calculations'!B:L,11,0)</f>
        <v>27537.399999999998</v>
      </c>
      <c r="G123" s="67">
        <v>109.78</v>
      </c>
      <c r="H123" s="67">
        <v>111.96</v>
      </c>
      <c r="I123" s="36" t="str">
        <f t="shared" si="2"/>
        <v>No</v>
      </c>
      <c r="J123" s="37">
        <f t="shared" si="3"/>
        <v>0</v>
      </c>
      <c r="K123" s="162"/>
      <c r="L123" s="163"/>
      <c r="M123" s="68"/>
    </row>
    <row r="124" spans="2:13" ht="15.75" x14ac:dyDescent="0.25">
      <c r="B124" s="32" t="s">
        <v>410</v>
      </c>
      <c r="C124" s="33" t="s">
        <v>411</v>
      </c>
      <c r="D124" s="28" t="s">
        <v>191</v>
      </c>
      <c r="E124" s="34" t="s">
        <v>794</v>
      </c>
      <c r="F124" s="35">
        <f>VLOOKUP(B124,'Taxbase Calculations'!B:L,11,0)</f>
        <v>33284.290979999998</v>
      </c>
      <c r="G124" s="67">
        <v>174.37</v>
      </c>
      <c r="H124" s="67">
        <v>174.37</v>
      </c>
      <c r="I124" s="36" t="str">
        <f t="shared" si="2"/>
        <v>Yes</v>
      </c>
      <c r="J124" s="37">
        <f t="shared" si="3"/>
        <v>58038</v>
      </c>
      <c r="K124" s="162"/>
      <c r="L124" s="163"/>
      <c r="M124" s="68"/>
    </row>
    <row r="125" spans="2:13" ht="15.75" x14ac:dyDescent="0.25">
      <c r="B125" s="32" t="s">
        <v>412</v>
      </c>
      <c r="C125" s="33" t="s">
        <v>413</v>
      </c>
      <c r="D125" s="28" t="s">
        <v>191</v>
      </c>
      <c r="E125" s="34" t="s">
        <v>794</v>
      </c>
      <c r="F125" s="35">
        <f>VLOOKUP(B125,'Taxbase Calculations'!B:L,11,0)</f>
        <v>51691.364999999998</v>
      </c>
      <c r="G125" s="67">
        <v>200.32</v>
      </c>
      <c r="H125" s="67">
        <v>204.13</v>
      </c>
      <c r="I125" s="36" t="str">
        <f t="shared" si="2"/>
        <v>No</v>
      </c>
      <c r="J125" s="37">
        <f t="shared" si="3"/>
        <v>0</v>
      </c>
      <c r="K125" s="162"/>
      <c r="L125" s="163"/>
      <c r="M125" s="68"/>
    </row>
    <row r="126" spans="2:13" ht="15.75" x14ac:dyDescent="0.25">
      <c r="B126" s="32" t="s">
        <v>414</v>
      </c>
      <c r="C126" s="33" t="s">
        <v>415</v>
      </c>
      <c r="D126" s="28" t="s">
        <v>191</v>
      </c>
      <c r="E126" s="34" t="s">
        <v>794</v>
      </c>
      <c r="F126" s="35">
        <f>VLOOKUP(B126,'Taxbase Calculations'!B:L,11,0)</f>
        <v>38325.412250000001</v>
      </c>
      <c r="G126" s="67">
        <v>144.1</v>
      </c>
      <c r="H126" s="67">
        <v>146.94</v>
      </c>
      <c r="I126" s="36" t="str">
        <f t="shared" si="2"/>
        <v>No</v>
      </c>
      <c r="J126" s="37">
        <f t="shared" si="3"/>
        <v>0</v>
      </c>
      <c r="K126" s="162"/>
      <c r="L126" s="163"/>
      <c r="M126" s="68"/>
    </row>
    <row r="127" spans="2:13" ht="15.75" x14ac:dyDescent="0.25">
      <c r="B127" s="32" t="s">
        <v>416</v>
      </c>
      <c r="C127" s="33" t="s">
        <v>417</v>
      </c>
      <c r="D127" s="28" t="s">
        <v>191</v>
      </c>
      <c r="E127" s="34" t="s">
        <v>794</v>
      </c>
      <c r="F127" s="35">
        <f>VLOOKUP(B127,'Taxbase Calculations'!B:L,11,0)</f>
        <v>41584.535999999993</v>
      </c>
      <c r="G127" s="67">
        <v>138.87</v>
      </c>
      <c r="H127" s="67">
        <v>138.87</v>
      </c>
      <c r="I127" s="36" t="str">
        <f t="shared" si="2"/>
        <v>Yes</v>
      </c>
      <c r="J127" s="37">
        <f t="shared" si="3"/>
        <v>57748</v>
      </c>
      <c r="K127" s="162"/>
      <c r="L127" s="163"/>
      <c r="M127" s="68"/>
    </row>
    <row r="128" spans="2:13" ht="15.75" x14ac:dyDescent="0.25">
      <c r="B128" s="32" t="s">
        <v>418</v>
      </c>
      <c r="C128" s="33" t="s">
        <v>419</v>
      </c>
      <c r="D128" s="28" t="s">
        <v>191</v>
      </c>
      <c r="E128" s="34" t="s">
        <v>794</v>
      </c>
      <c r="F128" s="35">
        <f>VLOOKUP(B128,'Taxbase Calculations'!B:L,11,0)</f>
        <v>21903.293999999998</v>
      </c>
      <c r="G128" s="67">
        <v>207.3</v>
      </c>
      <c r="H128" s="67">
        <v>207.3</v>
      </c>
      <c r="I128" s="36" t="str">
        <f t="shared" si="2"/>
        <v>Yes</v>
      </c>
      <c r="J128" s="37">
        <f t="shared" si="3"/>
        <v>45406</v>
      </c>
      <c r="K128" s="162"/>
      <c r="L128" s="163"/>
      <c r="M128" s="68"/>
    </row>
    <row r="129" spans="2:13" ht="15.75" x14ac:dyDescent="0.25">
      <c r="B129" s="32" t="s">
        <v>420</v>
      </c>
      <c r="C129" s="33" t="s">
        <v>421</v>
      </c>
      <c r="D129" s="28" t="s">
        <v>191</v>
      </c>
      <c r="E129" s="34" t="s">
        <v>794</v>
      </c>
      <c r="F129" s="35">
        <f>VLOOKUP(B129,'Taxbase Calculations'!B:L,11,0)</f>
        <v>32260.62</v>
      </c>
      <c r="G129" s="67">
        <v>178.78</v>
      </c>
      <c r="H129" s="67">
        <v>178.67</v>
      </c>
      <c r="I129" s="36" t="str">
        <f t="shared" si="2"/>
        <v>Yes</v>
      </c>
      <c r="J129" s="37">
        <f t="shared" si="3"/>
        <v>57676</v>
      </c>
      <c r="K129" s="162"/>
      <c r="L129" s="163"/>
      <c r="M129" s="68"/>
    </row>
    <row r="130" spans="2:13" ht="15.75" x14ac:dyDescent="0.25">
      <c r="B130" s="32" t="s">
        <v>422</v>
      </c>
      <c r="C130" s="33" t="s">
        <v>423</v>
      </c>
      <c r="D130" s="28" t="s">
        <v>191</v>
      </c>
      <c r="E130" s="34" t="s">
        <v>794</v>
      </c>
      <c r="F130" s="35">
        <f>VLOOKUP(B130,'Taxbase Calculations'!B:L,11,0)</f>
        <v>72468.553499999995</v>
      </c>
      <c r="G130" s="67">
        <v>209.57</v>
      </c>
      <c r="H130" s="67">
        <v>207.91</v>
      </c>
      <c r="I130" s="36" t="str">
        <f t="shared" si="2"/>
        <v>Yes</v>
      </c>
      <c r="J130" s="37">
        <f t="shared" si="3"/>
        <v>151872</v>
      </c>
      <c r="K130" s="162"/>
      <c r="L130" s="163"/>
      <c r="M130" s="68"/>
    </row>
    <row r="131" spans="2:13" ht="15.75" x14ac:dyDescent="0.25">
      <c r="B131" s="32" t="s">
        <v>424</v>
      </c>
      <c r="C131" s="33" t="s">
        <v>425</v>
      </c>
      <c r="D131" s="28" t="s">
        <v>191</v>
      </c>
      <c r="E131" s="34" t="s">
        <v>794</v>
      </c>
      <c r="F131" s="35">
        <f>VLOOKUP(B131,'Taxbase Calculations'!B:L,11,0)</f>
        <v>42082.033799999997</v>
      </c>
      <c r="G131" s="67">
        <v>230.27</v>
      </c>
      <c r="H131" s="67">
        <v>234.76</v>
      </c>
      <c r="I131" s="36" t="str">
        <f t="shared" si="2"/>
        <v>No</v>
      </c>
      <c r="J131" s="37">
        <f t="shared" si="3"/>
        <v>0</v>
      </c>
      <c r="K131" s="162"/>
      <c r="L131" s="163"/>
      <c r="M131" s="68"/>
    </row>
    <row r="132" spans="2:13" ht="15.75" x14ac:dyDescent="0.25">
      <c r="B132" s="32" t="s">
        <v>426</v>
      </c>
      <c r="C132" s="33" t="s">
        <v>427</v>
      </c>
      <c r="D132" s="28" t="s">
        <v>191</v>
      </c>
      <c r="E132" s="34" t="s">
        <v>794</v>
      </c>
      <c r="F132" s="35">
        <f>VLOOKUP(B132,'Taxbase Calculations'!B:L,11,0)</f>
        <v>39916.292499999996</v>
      </c>
      <c r="G132" s="67">
        <v>203.99</v>
      </c>
      <c r="H132" s="67">
        <v>207.56</v>
      </c>
      <c r="I132" s="36" t="str">
        <f t="shared" si="2"/>
        <v>No</v>
      </c>
      <c r="J132" s="37">
        <f t="shared" si="3"/>
        <v>0</v>
      </c>
      <c r="K132" s="162"/>
      <c r="L132" s="163"/>
      <c r="M132" s="68"/>
    </row>
    <row r="133" spans="2:13" ht="15.75" x14ac:dyDescent="0.25">
      <c r="B133" s="32" t="s">
        <v>428</v>
      </c>
      <c r="C133" s="33" t="s">
        <v>429</v>
      </c>
      <c r="D133" s="28" t="s">
        <v>191</v>
      </c>
      <c r="E133" s="34" t="s">
        <v>794</v>
      </c>
      <c r="F133" s="35">
        <f>VLOOKUP(B133,'Taxbase Calculations'!B:L,11,0)</f>
        <v>18726.188900000001</v>
      </c>
      <c r="G133" s="67">
        <v>202.6</v>
      </c>
      <c r="H133" s="67">
        <v>202.6</v>
      </c>
      <c r="I133" s="36" t="str">
        <f t="shared" si="2"/>
        <v>Yes</v>
      </c>
      <c r="J133" s="37">
        <f t="shared" si="3"/>
        <v>37939</v>
      </c>
      <c r="K133" s="162"/>
      <c r="L133" s="163"/>
      <c r="M133" s="68"/>
    </row>
    <row r="134" spans="2:13" ht="15.75" x14ac:dyDescent="0.25">
      <c r="B134" s="32" t="s">
        <v>430</v>
      </c>
      <c r="C134" s="33" t="s">
        <v>431</v>
      </c>
      <c r="D134" s="28" t="s">
        <v>191</v>
      </c>
      <c r="E134" s="34" t="s">
        <v>794</v>
      </c>
      <c r="F134" s="35">
        <f>VLOOKUP(B134,'Taxbase Calculations'!B:L,11,0)</f>
        <v>47896.951000000001</v>
      </c>
      <c r="G134" s="67">
        <v>268.19</v>
      </c>
      <c r="H134" s="67">
        <v>273.52999999999997</v>
      </c>
      <c r="I134" s="36" t="str">
        <f t="shared" si="2"/>
        <v>No</v>
      </c>
      <c r="J134" s="37">
        <f t="shared" si="3"/>
        <v>0</v>
      </c>
      <c r="K134" s="162"/>
      <c r="L134" s="163"/>
      <c r="M134" s="68"/>
    </row>
    <row r="135" spans="2:13" ht="15.75" x14ac:dyDescent="0.25">
      <c r="B135" s="32" t="s">
        <v>432</v>
      </c>
      <c r="C135" s="33" t="s">
        <v>433</v>
      </c>
      <c r="D135" s="28" t="s">
        <v>191</v>
      </c>
      <c r="E135" s="34" t="s">
        <v>794</v>
      </c>
      <c r="F135" s="35">
        <f>VLOOKUP(B135,'Taxbase Calculations'!B:L,11,0)</f>
        <v>26795.164199999999</v>
      </c>
      <c r="G135" s="67">
        <v>240.38</v>
      </c>
      <c r="H135" s="67">
        <v>240.38</v>
      </c>
      <c r="I135" s="36" t="str">
        <f t="shared" si="2"/>
        <v>Yes</v>
      </c>
      <c r="J135" s="37">
        <f t="shared" si="3"/>
        <v>64410</v>
      </c>
      <c r="K135" s="162"/>
      <c r="L135" s="163"/>
      <c r="M135" s="68"/>
    </row>
    <row r="136" spans="2:13" ht="15.75" x14ac:dyDescent="0.25">
      <c r="B136" s="32" t="s">
        <v>434</v>
      </c>
      <c r="C136" s="33" t="s">
        <v>435</v>
      </c>
      <c r="D136" s="28" t="s">
        <v>191</v>
      </c>
      <c r="E136" s="34" t="s">
        <v>794</v>
      </c>
      <c r="F136" s="35">
        <f>VLOOKUP(B136,'Taxbase Calculations'!B:L,11,0)</f>
        <v>40722.951000000001</v>
      </c>
      <c r="G136" s="67">
        <v>274.02999999999997</v>
      </c>
      <c r="H136" s="67">
        <v>279.49</v>
      </c>
      <c r="I136" s="36" t="str">
        <f t="shared" si="2"/>
        <v>No</v>
      </c>
      <c r="J136" s="37">
        <f t="shared" si="3"/>
        <v>0</v>
      </c>
      <c r="K136" s="162"/>
      <c r="L136" s="163"/>
      <c r="M136" s="68"/>
    </row>
    <row r="137" spans="2:13" ht="15.75" x14ac:dyDescent="0.25">
      <c r="B137" s="32" t="s">
        <v>436</v>
      </c>
      <c r="C137" s="33" t="s">
        <v>437</v>
      </c>
      <c r="D137" s="28" t="s">
        <v>191</v>
      </c>
      <c r="E137" s="34" t="s">
        <v>794</v>
      </c>
      <c r="F137" s="35">
        <f>VLOOKUP(B137,'Taxbase Calculations'!B:L,11,0)</f>
        <v>20294.009999999998</v>
      </c>
      <c r="G137" s="67">
        <v>165.91</v>
      </c>
      <c r="H137" s="67">
        <v>169.13</v>
      </c>
      <c r="I137" s="36" t="str">
        <f t="shared" si="2"/>
        <v>No</v>
      </c>
      <c r="J137" s="37">
        <f t="shared" si="3"/>
        <v>0</v>
      </c>
      <c r="K137" s="162"/>
      <c r="L137" s="163"/>
      <c r="M137" s="68"/>
    </row>
    <row r="138" spans="2:13" ht="15.75" x14ac:dyDescent="0.25">
      <c r="B138" s="32" t="s">
        <v>438</v>
      </c>
      <c r="C138" s="33" t="s">
        <v>439</v>
      </c>
      <c r="D138" s="28" t="s">
        <v>191</v>
      </c>
      <c r="E138" s="34" t="s">
        <v>794</v>
      </c>
      <c r="F138" s="35">
        <f>VLOOKUP(B138,'Taxbase Calculations'!B:L,11,0)</f>
        <v>27906.12</v>
      </c>
      <c r="G138" s="67">
        <v>209.18</v>
      </c>
      <c r="H138" s="67">
        <v>213.16</v>
      </c>
      <c r="I138" s="36" t="str">
        <f t="shared" si="2"/>
        <v>No</v>
      </c>
      <c r="J138" s="37">
        <f t="shared" si="3"/>
        <v>0</v>
      </c>
      <c r="K138" s="162"/>
      <c r="L138" s="163"/>
      <c r="M138" s="68"/>
    </row>
    <row r="139" spans="2:13" ht="15.75" x14ac:dyDescent="0.25">
      <c r="B139" s="32" t="s">
        <v>440</v>
      </c>
      <c r="C139" s="33" t="s">
        <v>441</v>
      </c>
      <c r="D139" s="28" t="s">
        <v>191</v>
      </c>
      <c r="E139" s="34" t="s">
        <v>794</v>
      </c>
      <c r="F139" s="35">
        <f>VLOOKUP(B139,'Taxbase Calculations'!B:L,11,0)</f>
        <v>61269.887999999999</v>
      </c>
      <c r="G139" s="67">
        <v>197.7</v>
      </c>
      <c r="H139" s="67">
        <v>201.54</v>
      </c>
      <c r="I139" s="36" t="str">
        <f t="shared" si="2"/>
        <v>No</v>
      </c>
      <c r="J139" s="37">
        <f t="shared" si="3"/>
        <v>0</v>
      </c>
      <c r="K139" s="162"/>
      <c r="L139" s="163"/>
      <c r="M139" s="68"/>
    </row>
    <row r="140" spans="2:13" ht="15.75" x14ac:dyDescent="0.25">
      <c r="B140" s="32" t="s">
        <v>442</v>
      </c>
      <c r="C140" s="33" t="s">
        <v>443</v>
      </c>
      <c r="D140" s="28" t="s">
        <v>191</v>
      </c>
      <c r="E140" s="34" t="s">
        <v>794</v>
      </c>
      <c r="F140" s="35">
        <f>VLOOKUP(B140,'Taxbase Calculations'!B:L,11,0)</f>
        <v>22779.463</v>
      </c>
      <c r="G140" s="67">
        <v>140.69</v>
      </c>
      <c r="H140" s="67">
        <v>140.69</v>
      </c>
      <c r="I140" s="36" t="str">
        <f t="shared" si="2"/>
        <v>Yes</v>
      </c>
      <c r="J140" s="37">
        <f t="shared" si="3"/>
        <v>32048</v>
      </c>
      <c r="K140" s="162"/>
      <c r="L140" s="163"/>
      <c r="M140" s="68"/>
    </row>
    <row r="141" spans="2:13" ht="15.75" x14ac:dyDescent="0.25">
      <c r="B141" s="32" t="s">
        <v>444</v>
      </c>
      <c r="C141" s="33" t="s">
        <v>445</v>
      </c>
      <c r="D141" s="28" t="s">
        <v>191</v>
      </c>
      <c r="E141" s="34" t="s">
        <v>794</v>
      </c>
      <c r="F141" s="35">
        <f>VLOOKUP(B141,'Taxbase Calculations'!B:L,11,0)</f>
        <v>19903.295807999999</v>
      </c>
      <c r="G141" s="67">
        <v>197.5</v>
      </c>
      <c r="H141" s="67">
        <v>201.4</v>
      </c>
      <c r="I141" s="36" t="str">
        <f t="shared" si="2"/>
        <v>No</v>
      </c>
      <c r="J141" s="37">
        <f t="shared" si="3"/>
        <v>0</v>
      </c>
      <c r="K141" s="162"/>
      <c r="L141" s="163"/>
      <c r="M141" s="68"/>
    </row>
    <row r="142" spans="2:13" ht="15.75" x14ac:dyDescent="0.25">
      <c r="B142" s="32" t="s">
        <v>446</v>
      </c>
      <c r="C142" s="33" t="s">
        <v>447</v>
      </c>
      <c r="D142" s="28" t="s">
        <v>191</v>
      </c>
      <c r="E142" s="34" t="s">
        <v>794</v>
      </c>
      <c r="F142" s="35">
        <f>VLOOKUP(B142,'Taxbase Calculations'!B:L,11,0)</f>
        <v>32099.312000000002</v>
      </c>
      <c r="G142" s="67">
        <v>205.11</v>
      </c>
      <c r="H142" s="67">
        <v>208.98</v>
      </c>
      <c r="I142" s="36" t="str">
        <f t="shared" si="2"/>
        <v>No</v>
      </c>
      <c r="J142" s="37">
        <f t="shared" si="3"/>
        <v>0</v>
      </c>
      <c r="K142" s="162"/>
      <c r="L142" s="163"/>
      <c r="M142" s="68"/>
    </row>
    <row r="143" spans="2:13" ht="15.75" x14ac:dyDescent="0.25">
      <c r="B143" s="32" t="s">
        <v>448</v>
      </c>
      <c r="C143" s="33" t="s">
        <v>449</v>
      </c>
      <c r="D143" s="28" t="s">
        <v>191</v>
      </c>
      <c r="E143" s="34" t="s">
        <v>794</v>
      </c>
      <c r="F143" s="35">
        <f>VLOOKUP(B143,'Taxbase Calculations'!B:L,11,0)</f>
        <v>21517.537030000003</v>
      </c>
      <c r="G143" s="67">
        <v>253.4</v>
      </c>
      <c r="H143" s="67">
        <v>253.4</v>
      </c>
      <c r="I143" s="36" t="str">
        <f t="shared" ref="I143:I206" si="4">IF(H143&lt;=G143,"Yes","No")</f>
        <v>Yes</v>
      </c>
      <c r="J143" s="37">
        <f t="shared" ref="J143:J206" si="5">ROUND(IF(I143="Yes",G143*F143*1%,0),0)</f>
        <v>54525</v>
      </c>
      <c r="K143" s="162"/>
      <c r="L143" s="163"/>
      <c r="M143" s="68"/>
    </row>
    <row r="144" spans="2:13" ht="15.75" x14ac:dyDescent="0.25">
      <c r="B144" s="32" t="s">
        <v>450</v>
      </c>
      <c r="C144" s="33" t="s">
        <v>451</v>
      </c>
      <c r="D144" s="28" t="s">
        <v>191</v>
      </c>
      <c r="E144" s="34" t="s">
        <v>794</v>
      </c>
      <c r="F144" s="35">
        <f>VLOOKUP(B144,'Taxbase Calculations'!B:L,11,0)</f>
        <v>40227.203000000001</v>
      </c>
      <c r="G144" s="67">
        <v>181.21</v>
      </c>
      <c r="H144" s="67">
        <v>181.01</v>
      </c>
      <c r="I144" s="36" t="str">
        <f t="shared" si="4"/>
        <v>Yes</v>
      </c>
      <c r="J144" s="37">
        <f t="shared" si="5"/>
        <v>72896</v>
      </c>
      <c r="K144" s="162"/>
      <c r="L144" s="163"/>
      <c r="M144" s="68"/>
    </row>
    <row r="145" spans="2:13" ht="15.75" x14ac:dyDescent="0.25">
      <c r="B145" s="32" t="s">
        <v>452</v>
      </c>
      <c r="C145" s="33" t="s">
        <v>453</v>
      </c>
      <c r="D145" s="28" t="s">
        <v>191</v>
      </c>
      <c r="E145" s="34" t="s">
        <v>794</v>
      </c>
      <c r="F145" s="35">
        <f>VLOOKUP(B145,'Taxbase Calculations'!B:L,11,0)</f>
        <v>36789.670999999995</v>
      </c>
      <c r="G145" s="67">
        <v>169.21</v>
      </c>
      <c r="H145" s="67">
        <v>169.21</v>
      </c>
      <c r="I145" s="36" t="str">
        <f t="shared" si="4"/>
        <v>Yes</v>
      </c>
      <c r="J145" s="37">
        <f t="shared" si="5"/>
        <v>62252</v>
      </c>
      <c r="K145" s="162"/>
      <c r="L145" s="163"/>
      <c r="M145" s="68"/>
    </row>
    <row r="146" spans="2:13" ht="15.75" x14ac:dyDescent="0.25">
      <c r="B146" s="32" t="s">
        <v>454</v>
      </c>
      <c r="C146" s="33" t="s">
        <v>455</v>
      </c>
      <c r="D146" s="28" t="s">
        <v>191</v>
      </c>
      <c r="E146" s="34" t="s">
        <v>794</v>
      </c>
      <c r="F146" s="35">
        <f>VLOOKUP(B146,'Taxbase Calculations'!B:L,11,0)</f>
        <v>32795.58</v>
      </c>
      <c r="G146" s="67">
        <v>141.84</v>
      </c>
      <c r="H146" s="67">
        <v>141.84</v>
      </c>
      <c r="I146" s="36" t="str">
        <f t="shared" si="4"/>
        <v>Yes</v>
      </c>
      <c r="J146" s="37">
        <f t="shared" si="5"/>
        <v>46517</v>
      </c>
      <c r="K146" s="162"/>
      <c r="L146" s="163"/>
      <c r="M146" s="68"/>
    </row>
    <row r="147" spans="2:13" ht="15.75" x14ac:dyDescent="0.25">
      <c r="B147" s="32" t="s">
        <v>456</v>
      </c>
      <c r="C147" s="33" t="s">
        <v>457</v>
      </c>
      <c r="D147" s="28" t="s">
        <v>191</v>
      </c>
      <c r="E147" s="34" t="s">
        <v>794</v>
      </c>
      <c r="F147" s="35">
        <f>VLOOKUP(B147,'Taxbase Calculations'!B:L,11,0)</f>
        <v>42669.99</v>
      </c>
      <c r="G147" s="67">
        <v>136.16</v>
      </c>
      <c r="H147" s="67">
        <v>136.1</v>
      </c>
      <c r="I147" s="36" t="str">
        <f t="shared" si="4"/>
        <v>Yes</v>
      </c>
      <c r="J147" s="37">
        <f t="shared" si="5"/>
        <v>58099</v>
      </c>
      <c r="K147" s="162"/>
      <c r="L147" s="163"/>
      <c r="M147" s="68"/>
    </row>
    <row r="148" spans="2:13" ht="15.75" x14ac:dyDescent="0.25">
      <c r="B148" s="32" t="s">
        <v>458</v>
      </c>
      <c r="C148" s="33" t="s">
        <v>459</v>
      </c>
      <c r="D148" s="28" t="s">
        <v>191</v>
      </c>
      <c r="E148" s="34" t="s">
        <v>794</v>
      </c>
      <c r="F148" s="35">
        <f>VLOOKUP(B148,'Taxbase Calculations'!B:L,11,0)</f>
        <v>33951.788</v>
      </c>
      <c r="G148" s="67">
        <v>184.07</v>
      </c>
      <c r="H148" s="67">
        <v>184.07</v>
      </c>
      <c r="I148" s="36" t="str">
        <f t="shared" si="4"/>
        <v>Yes</v>
      </c>
      <c r="J148" s="37">
        <f t="shared" si="5"/>
        <v>62495</v>
      </c>
      <c r="K148" s="162"/>
      <c r="L148" s="163"/>
      <c r="M148" s="68"/>
    </row>
    <row r="149" spans="2:13" ht="15.75" x14ac:dyDescent="0.25">
      <c r="B149" s="32" t="s">
        <v>460</v>
      </c>
      <c r="C149" s="33" t="s">
        <v>461</v>
      </c>
      <c r="D149" s="28" t="s">
        <v>191</v>
      </c>
      <c r="E149" s="34" t="s">
        <v>794</v>
      </c>
      <c r="F149" s="35">
        <f>VLOOKUP(B149,'Taxbase Calculations'!B:L,11,0)</f>
        <v>21939.07115</v>
      </c>
      <c r="G149" s="67">
        <v>178.95</v>
      </c>
      <c r="H149" s="67">
        <v>178.47</v>
      </c>
      <c r="I149" s="36" t="str">
        <f t="shared" si="4"/>
        <v>Yes</v>
      </c>
      <c r="J149" s="37">
        <f t="shared" si="5"/>
        <v>39260</v>
      </c>
      <c r="K149" s="162"/>
      <c r="L149" s="163"/>
      <c r="M149" s="68"/>
    </row>
    <row r="150" spans="2:13" ht="15.75" x14ac:dyDescent="0.25">
      <c r="B150" s="32" t="s">
        <v>462</v>
      </c>
      <c r="C150" s="33" t="s">
        <v>463</v>
      </c>
      <c r="D150" s="28" t="s">
        <v>191</v>
      </c>
      <c r="E150" s="34" t="s">
        <v>794</v>
      </c>
      <c r="F150" s="35">
        <f>VLOOKUP(B150,'Taxbase Calculations'!B:L,11,0)</f>
        <v>42368.075850000001</v>
      </c>
      <c r="G150" s="67">
        <v>211.31</v>
      </c>
      <c r="H150" s="67">
        <v>211.31</v>
      </c>
      <c r="I150" s="36" t="str">
        <f t="shared" si="4"/>
        <v>Yes</v>
      </c>
      <c r="J150" s="37">
        <f t="shared" si="5"/>
        <v>89528</v>
      </c>
      <c r="K150" s="162"/>
      <c r="L150" s="163"/>
      <c r="M150" s="68"/>
    </row>
    <row r="151" spans="2:13" ht="15.75" x14ac:dyDescent="0.25">
      <c r="B151" s="32" t="s">
        <v>464</v>
      </c>
      <c r="C151" s="33" t="s">
        <v>465</v>
      </c>
      <c r="D151" s="28" t="s">
        <v>191</v>
      </c>
      <c r="E151" s="34" t="s">
        <v>794</v>
      </c>
      <c r="F151" s="35">
        <f>VLOOKUP(B151,'Taxbase Calculations'!B:L,11,0)</f>
        <v>41720.286840000001</v>
      </c>
      <c r="G151" s="67">
        <v>135.09</v>
      </c>
      <c r="H151" s="67">
        <v>137.78</v>
      </c>
      <c r="I151" s="36" t="str">
        <f t="shared" si="4"/>
        <v>No</v>
      </c>
      <c r="J151" s="37">
        <f t="shared" si="5"/>
        <v>0</v>
      </c>
      <c r="K151" s="162"/>
      <c r="L151" s="163"/>
      <c r="M151" s="68"/>
    </row>
    <row r="152" spans="2:13" ht="15.75" x14ac:dyDescent="0.25">
      <c r="B152" s="32" t="s">
        <v>466</v>
      </c>
      <c r="C152" s="33" t="s">
        <v>467</v>
      </c>
      <c r="D152" s="28" t="s">
        <v>191</v>
      </c>
      <c r="E152" s="34" t="s">
        <v>794</v>
      </c>
      <c r="F152" s="35">
        <f>VLOOKUP(B152,'Taxbase Calculations'!B:L,11,0)</f>
        <v>30254.505089999999</v>
      </c>
      <c r="G152" s="67">
        <v>158.88</v>
      </c>
      <c r="H152" s="67">
        <v>162</v>
      </c>
      <c r="I152" s="36" t="str">
        <f t="shared" si="4"/>
        <v>No</v>
      </c>
      <c r="J152" s="37">
        <f t="shared" si="5"/>
        <v>0</v>
      </c>
      <c r="K152" s="162"/>
      <c r="L152" s="163"/>
      <c r="M152" s="68"/>
    </row>
    <row r="153" spans="2:13" ht="15.75" x14ac:dyDescent="0.25">
      <c r="B153" s="32" t="s">
        <v>468</v>
      </c>
      <c r="C153" s="33" t="s">
        <v>469</v>
      </c>
      <c r="D153" s="28" t="s">
        <v>191</v>
      </c>
      <c r="E153" s="34" t="s">
        <v>794</v>
      </c>
      <c r="F153" s="35">
        <f>VLOOKUP(B153,'Taxbase Calculations'!B:L,11,0)</f>
        <v>51589.033299999996</v>
      </c>
      <c r="G153" s="67">
        <v>185.49</v>
      </c>
      <c r="H153" s="67">
        <v>189.18</v>
      </c>
      <c r="I153" s="36" t="str">
        <f t="shared" si="4"/>
        <v>No</v>
      </c>
      <c r="J153" s="37">
        <f t="shared" si="5"/>
        <v>0</v>
      </c>
      <c r="K153" s="162"/>
      <c r="L153" s="163"/>
      <c r="M153" s="68"/>
    </row>
    <row r="154" spans="2:13" ht="15.75" x14ac:dyDescent="0.25">
      <c r="B154" s="32" t="s">
        <v>470</v>
      </c>
      <c r="C154" s="33" t="s">
        <v>471</v>
      </c>
      <c r="D154" s="28" t="s">
        <v>191</v>
      </c>
      <c r="E154" s="34" t="s">
        <v>794</v>
      </c>
      <c r="F154" s="35">
        <f>VLOOKUP(B154,'Taxbase Calculations'!B:L,11,0)</f>
        <v>39972.343500000003</v>
      </c>
      <c r="G154" s="67">
        <v>245.86</v>
      </c>
      <c r="H154" s="67">
        <v>243.37</v>
      </c>
      <c r="I154" s="36" t="str">
        <f t="shared" si="4"/>
        <v>Yes</v>
      </c>
      <c r="J154" s="37">
        <f t="shared" si="5"/>
        <v>98276</v>
      </c>
      <c r="K154" s="162"/>
      <c r="L154" s="163"/>
      <c r="M154" s="68"/>
    </row>
    <row r="155" spans="2:13" ht="15.75" x14ac:dyDescent="0.25">
      <c r="B155" s="32" t="s">
        <v>472</v>
      </c>
      <c r="C155" s="33" t="s">
        <v>473</v>
      </c>
      <c r="D155" s="28" t="s">
        <v>191</v>
      </c>
      <c r="E155" s="34" t="s">
        <v>794</v>
      </c>
      <c r="F155" s="35">
        <f>VLOOKUP(B155,'Taxbase Calculations'!B:L,11,0)</f>
        <v>33519.467250000009</v>
      </c>
      <c r="G155" s="67">
        <v>143</v>
      </c>
      <c r="H155" s="67">
        <v>143</v>
      </c>
      <c r="I155" s="36" t="str">
        <f t="shared" si="4"/>
        <v>Yes</v>
      </c>
      <c r="J155" s="37">
        <f t="shared" si="5"/>
        <v>47933</v>
      </c>
      <c r="K155" s="162"/>
      <c r="L155" s="163"/>
      <c r="M155" s="68"/>
    </row>
    <row r="156" spans="2:13" ht="15.75" x14ac:dyDescent="0.25">
      <c r="B156" s="32" t="s">
        <v>474</v>
      </c>
      <c r="C156" s="33" t="s">
        <v>475</v>
      </c>
      <c r="D156" s="28" t="s">
        <v>191</v>
      </c>
      <c r="E156" s="34" t="s">
        <v>794</v>
      </c>
      <c r="F156" s="35">
        <f>VLOOKUP(B156,'Taxbase Calculations'!B:L,11,0)</f>
        <v>62362.902999999998</v>
      </c>
      <c r="G156" s="67">
        <v>120.46</v>
      </c>
      <c r="H156" s="67">
        <v>122.86</v>
      </c>
      <c r="I156" s="36" t="str">
        <f t="shared" si="4"/>
        <v>No</v>
      </c>
      <c r="J156" s="37">
        <f t="shared" si="5"/>
        <v>0</v>
      </c>
      <c r="K156" s="162"/>
      <c r="L156" s="163"/>
      <c r="M156" s="68"/>
    </row>
    <row r="157" spans="2:13" ht="15.75" x14ac:dyDescent="0.25">
      <c r="B157" s="32" t="s">
        <v>476</v>
      </c>
      <c r="C157" s="33" t="s">
        <v>477</v>
      </c>
      <c r="D157" s="28" t="s">
        <v>191</v>
      </c>
      <c r="E157" s="34" t="s">
        <v>794</v>
      </c>
      <c r="F157" s="35">
        <f>VLOOKUP(B157,'Taxbase Calculations'!B:L,11,0)</f>
        <v>33257.07</v>
      </c>
      <c r="G157" s="67">
        <v>150.25</v>
      </c>
      <c r="H157" s="67">
        <v>150.25</v>
      </c>
      <c r="I157" s="36" t="str">
        <f t="shared" si="4"/>
        <v>Yes</v>
      </c>
      <c r="J157" s="37">
        <f t="shared" si="5"/>
        <v>49969</v>
      </c>
      <c r="K157" s="162"/>
      <c r="L157" s="163"/>
      <c r="M157" s="68"/>
    </row>
    <row r="158" spans="2:13" ht="15.75" x14ac:dyDescent="0.25">
      <c r="B158" s="32" t="s">
        <v>478</v>
      </c>
      <c r="C158" s="33" t="s">
        <v>479</v>
      </c>
      <c r="D158" s="28" t="s">
        <v>191</v>
      </c>
      <c r="E158" s="34" t="s">
        <v>794</v>
      </c>
      <c r="F158" s="35">
        <f>VLOOKUP(B158,'Taxbase Calculations'!B:L,11,0)</f>
        <v>39378.904000000002</v>
      </c>
      <c r="G158" s="67">
        <v>142.71</v>
      </c>
      <c r="H158" s="67">
        <v>145.41999999999999</v>
      </c>
      <c r="I158" s="36" t="str">
        <f t="shared" si="4"/>
        <v>No</v>
      </c>
      <c r="J158" s="37">
        <f t="shared" si="5"/>
        <v>0</v>
      </c>
      <c r="K158" s="162"/>
      <c r="L158" s="163"/>
      <c r="M158" s="68"/>
    </row>
    <row r="159" spans="2:13" ht="15.75" x14ac:dyDescent="0.25">
      <c r="B159" s="32" t="s">
        <v>480</v>
      </c>
      <c r="C159" s="33" t="s">
        <v>481</v>
      </c>
      <c r="D159" s="28" t="s">
        <v>191</v>
      </c>
      <c r="E159" s="34" t="s">
        <v>794</v>
      </c>
      <c r="F159" s="35">
        <f>VLOOKUP(B159,'Taxbase Calculations'!B:L,11,0)</f>
        <v>28873.256399999998</v>
      </c>
      <c r="G159" s="67">
        <v>163.65</v>
      </c>
      <c r="H159" s="67">
        <v>163.16</v>
      </c>
      <c r="I159" s="36" t="str">
        <f t="shared" si="4"/>
        <v>Yes</v>
      </c>
      <c r="J159" s="37">
        <f t="shared" si="5"/>
        <v>47251</v>
      </c>
      <c r="K159" s="162"/>
      <c r="L159" s="163"/>
      <c r="M159" s="68"/>
    </row>
    <row r="160" spans="2:13" ht="15.75" x14ac:dyDescent="0.25">
      <c r="B160" s="32" t="s">
        <v>482</v>
      </c>
      <c r="C160" s="33" t="s">
        <v>483</v>
      </c>
      <c r="D160" s="28" t="s">
        <v>191</v>
      </c>
      <c r="E160" s="34" t="s">
        <v>794</v>
      </c>
      <c r="F160" s="35">
        <f>VLOOKUP(B160,'Taxbase Calculations'!B:L,11,0)</f>
        <v>48160.2</v>
      </c>
      <c r="G160" s="67">
        <v>139.62</v>
      </c>
      <c r="H160" s="67">
        <v>139.62</v>
      </c>
      <c r="I160" s="36" t="str">
        <f t="shared" si="4"/>
        <v>Yes</v>
      </c>
      <c r="J160" s="37">
        <f t="shared" si="5"/>
        <v>67241</v>
      </c>
      <c r="K160" s="162"/>
      <c r="L160" s="163"/>
      <c r="M160" s="68"/>
    </row>
    <row r="161" spans="2:13" ht="15.75" x14ac:dyDescent="0.25">
      <c r="B161" s="32" t="s">
        <v>484</v>
      </c>
      <c r="C161" s="33" t="s">
        <v>485</v>
      </c>
      <c r="D161" s="28" t="s">
        <v>191</v>
      </c>
      <c r="E161" s="34" t="s">
        <v>794</v>
      </c>
      <c r="F161" s="35">
        <f>VLOOKUP(B161,'Taxbase Calculations'!B:L,11,0)</f>
        <v>47134.757500000007</v>
      </c>
      <c r="G161" s="67">
        <v>175.63</v>
      </c>
      <c r="H161" s="67">
        <v>175.63</v>
      </c>
      <c r="I161" s="36" t="str">
        <f t="shared" si="4"/>
        <v>Yes</v>
      </c>
      <c r="J161" s="37">
        <f t="shared" si="5"/>
        <v>82783</v>
      </c>
      <c r="K161" s="162"/>
      <c r="L161" s="163"/>
      <c r="M161" s="68"/>
    </row>
    <row r="162" spans="2:13" ht="15.75" x14ac:dyDescent="0.25">
      <c r="B162" s="32" t="s">
        <v>486</v>
      </c>
      <c r="C162" s="33" t="s">
        <v>487</v>
      </c>
      <c r="D162" s="28" t="s">
        <v>191</v>
      </c>
      <c r="E162" s="34" t="s">
        <v>794</v>
      </c>
      <c r="F162" s="35">
        <f>VLOOKUP(B162,'Taxbase Calculations'!B:L,11,0)</f>
        <v>47754.966999999997</v>
      </c>
      <c r="G162" s="67">
        <v>132.31</v>
      </c>
      <c r="H162" s="67">
        <v>132.31</v>
      </c>
      <c r="I162" s="36" t="str">
        <f t="shared" si="4"/>
        <v>Yes</v>
      </c>
      <c r="J162" s="37">
        <f t="shared" si="5"/>
        <v>63185</v>
      </c>
      <c r="K162" s="162"/>
      <c r="L162" s="163"/>
      <c r="M162" s="68"/>
    </row>
    <row r="163" spans="2:13" ht="15.75" x14ac:dyDescent="0.25">
      <c r="B163" s="32" t="s">
        <v>488</v>
      </c>
      <c r="C163" s="33" t="s">
        <v>489</v>
      </c>
      <c r="D163" s="28" t="s">
        <v>191</v>
      </c>
      <c r="E163" s="34" t="s">
        <v>794</v>
      </c>
      <c r="F163" s="35">
        <f>VLOOKUP(B163,'Taxbase Calculations'!B:L,11,0)</f>
        <v>34497.665999999997</v>
      </c>
      <c r="G163" s="67">
        <v>170.37</v>
      </c>
      <c r="H163" s="67">
        <v>170.37</v>
      </c>
      <c r="I163" s="36" t="str">
        <f t="shared" si="4"/>
        <v>Yes</v>
      </c>
      <c r="J163" s="37">
        <f t="shared" si="5"/>
        <v>58774</v>
      </c>
      <c r="K163" s="162"/>
      <c r="L163" s="163"/>
      <c r="M163" s="68"/>
    </row>
    <row r="164" spans="2:13" ht="15.75" x14ac:dyDescent="0.25">
      <c r="B164" s="32" t="s">
        <v>490</v>
      </c>
      <c r="C164" s="33" t="s">
        <v>491</v>
      </c>
      <c r="D164" s="28" t="s">
        <v>191</v>
      </c>
      <c r="E164" s="34" t="s">
        <v>794</v>
      </c>
      <c r="F164" s="35">
        <f>VLOOKUP(B164,'Taxbase Calculations'!B:L,11,0)</f>
        <v>56908.467999999993</v>
      </c>
      <c r="G164" s="67">
        <v>117.62</v>
      </c>
      <c r="H164" s="67">
        <v>114.68</v>
      </c>
      <c r="I164" s="36" t="str">
        <f t="shared" si="4"/>
        <v>Yes</v>
      </c>
      <c r="J164" s="37">
        <f t="shared" si="5"/>
        <v>66936</v>
      </c>
      <c r="K164" s="162"/>
      <c r="L164" s="163"/>
      <c r="M164" s="68"/>
    </row>
    <row r="165" spans="2:13" ht="15.75" x14ac:dyDescent="0.25">
      <c r="B165" s="32" t="s">
        <v>492</v>
      </c>
      <c r="C165" s="33" t="s">
        <v>493</v>
      </c>
      <c r="D165" s="28" t="s">
        <v>191</v>
      </c>
      <c r="E165" s="34" t="s">
        <v>794</v>
      </c>
      <c r="F165" s="35">
        <f>VLOOKUP(B165,'Taxbase Calculations'!B:L,11,0)</f>
        <v>36996.862000000001</v>
      </c>
      <c r="G165" s="67">
        <v>208.38</v>
      </c>
      <c r="H165" s="67">
        <v>208.38</v>
      </c>
      <c r="I165" s="36" t="str">
        <f t="shared" si="4"/>
        <v>Yes</v>
      </c>
      <c r="J165" s="37">
        <f t="shared" si="5"/>
        <v>77094</v>
      </c>
      <c r="K165" s="162"/>
      <c r="L165" s="163"/>
      <c r="M165" s="68"/>
    </row>
    <row r="166" spans="2:13" ht="15.75" x14ac:dyDescent="0.25">
      <c r="B166" s="32" t="s">
        <v>494</v>
      </c>
      <c r="C166" s="33" t="s">
        <v>495</v>
      </c>
      <c r="D166" s="28" t="s">
        <v>191</v>
      </c>
      <c r="E166" s="34" t="s">
        <v>794</v>
      </c>
      <c r="F166" s="35">
        <f>VLOOKUP(B166,'Taxbase Calculations'!B:L,11,0)</f>
        <v>61719.752159999996</v>
      </c>
      <c r="G166" s="67">
        <v>150.74</v>
      </c>
      <c r="H166" s="67">
        <v>150.74</v>
      </c>
      <c r="I166" s="36" t="str">
        <f t="shared" si="4"/>
        <v>Yes</v>
      </c>
      <c r="J166" s="37">
        <f t="shared" si="5"/>
        <v>93036</v>
      </c>
      <c r="K166" s="162"/>
      <c r="L166" s="163"/>
      <c r="M166" s="68"/>
    </row>
    <row r="167" spans="2:13" ht="15.75" x14ac:dyDescent="0.25">
      <c r="B167" s="32" t="s">
        <v>496</v>
      </c>
      <c r="C167" s="33" t="s">
        <v>497</v>
      </c>
      <c r="D167" s="28" t="s">
        <v>191</v>
      </c>
      <c r="E167" s="34" t="s">
        <v>794</v>
      </c>
      <c r="F167" s="35">
        <f>VLOOKUP(B167,'Taxbase Calculations'!B:L,11,0)</f>
        <v>40475.96</v>
      </c>
      <c r="G167" s="67">
        <v>95.34</v>
      </c>
      <c r="H167" s="67">
        <v>95.34</v>
      </c>
      <c r="I167" s="36" t="str">
        <f t="shared" si="4"/>
        <v>Yes</v>
      </c>
      <c r="J167" s="37">
        <f t="shared" si="5"/>
        <v>38590</v>
      </c>
      <c r="K167" s="162"/>
      <c r="L167" s="163"/>
      <c r="M167" s="68"/>
    </row>
    <row r="168" spans="2:13" ht="15.75" x14ac:dyDescent="0.25">
      <c r="B168" s="32" t="s">
        <v>498</v>
      </c>
      <c r="C168" s="33" t="s">
        <v>499</v>
      </c>
      <c r="D168" s="28" t="s">
        <v>191</v>
      </c>
      <c r="E168" s="34" t="s">
        <v>794</v>
      </c>
      <c r="F168" s="35">
        <f>VLOOKUP(B168,'Taxbase Calculations'!B:L,11,0)</f>
        <v>40667.300000000003</v>
      </c>
      <c r="G168" s="67">
        <v>175.56</v>
      </c>
      <c r="H168" s="67">
        <v>178.97</v>
      </c>
      <c r="I168" s="36" t="str">
        <f t="shared" si="4"/>
        <v>No</v>
      </c>
      <c r="J168" s="37">
        <f t="shared" si="5"/>
        <v>0</v>
      </c>
      <c r="K168" s="162"/>
      <c r="L168" s="163"/>
      <c r="M168" s="68"/>
    </row>
    <row r="169" spans="2:13" ht="15.75" x14ac:dyDescent="0.25">
      <c r="B169" s="32" t="s">
        <v>500</v>
      </c>
      <c r="C169" s="33" t="s">
        <v>501</v>
      </c>
      <c r="D169" s="28" t="s">
        <v>191</v>
      </c>
      <c r="E169" s="34" t="s">
        <v>794</v>
      </c>
      <c r="F169" s="35">
        <f>VLOOKUP(B169,'Taxbase Calculations'!B:L,11,0)</f>
        <v>63544.935299999997</v>
      </c>
      <c r="G169" s="67">
        <v>168.28</v>
      </c>
      <c r="H169" s="67">
        <v>168.28</v>
      </c>
      <c r="I169" s="36" t="str">
        <f t="shared" si="4"/>
        <v>Yes</v>
      </c>
      <c r="J169" s="37">
        <f t="shared" si="5"/>
        <v>106933</v>
      </c>
      <c r="K169" s="162"/>
      <c r="L169" s="163"/>
      <c r="M169" s="68"/>
    </row>
    <row r="170" spans="2:13" ht="15.75" x14ac:dyDescent="0.25">
      <c r="B170" s="32" t="s">
        <v>502</v>
      </c>
      <c r="C170" s="33" t="s">
        <v>503</v>
      </c>
      <c r="D170" s="28" t="s">
        <v>191</v>
      </c>
      <c r="E170" s="34" t="s">
        <v>794</v>
      </c>
      <c r="F170" s="35">
        <f>VLOOKUP(B170,'Taxbase Calculations'!B:L,11,0)</f>
        <v>37669.513199999994</v>
      </c>
      <c r="G170" s="67">
        <v>175.23</v>
      </c>
      <c r="H170" s="67">
        <v>175.23</v>
      </c>
      <c r="I170" s="36" t="str">
        <f t="shared" si="4"/>
        <v>Yes</v>
      </c>
      <c r="J170" s="37">
        <f t="shared" si="5"/>
        <v>66008</v>
      </c>
      <c r="K170" s="162"/>
      <c r="L170" s="163"/>
      <c r="M170" s="68"/>
    </row>
    <row r="171" spans="2:13" ht="15.75" x14ac:dyDescent="0.25">
      <c r="B171" s="32" t="s">
        <v>504</v>
      </c>
      <c r="C171" s="33" t="s">
        <v>505</v>
      </c>
      <c r="D171" s="28" t="s">
        <v>191</v>
      </c>
      <c r="E171" s="34" t="s">
        <v>794</v>
      </c>
      <c r="F171" s="35">
        <f>VLOOKUP(B171,'Taxbase Calculations'!B:L,11,0)</f>
        <v>46484.2065</v>
      </c>
      <c r="G171" s="67">
        <v>150.72999999999999</v>
      </c>
      <c r="H171" s="67">
        <v>147.72</v>
      </c>
      <c r="I171" s="36" t="str">
        <f t="shared" si="4"/>
        <v>Yes</v>
      </c>
      <c r="J171" s="37">
        <f t="shared" si="5"/>
        <v>70066</v>
      </c>
      <c r="K171" s="162"/>
      <c r="L171" s="163"/>
      <c r="M171" s="68"/>
    </row>
    <row r="172" spans="2:13" ht="15.75" x14ac:dyDescent="0.25">
      <c r="B172" s="32" t="s">
        <v>506</v>
      </c>
      <c r="C172" s="33" t="s">
        <v>507</v>
      </c>
      <c r="D172" s="28" t="s">
        <v>191</v>
      </c>
      <c r="E172" s="34" t="s">
        <v>794</v>
      </c>
      <c r="F172" s="35">
        <f>VLOOKUP(B172,'Taxbase Calculations'!B:L,11,0)</f>
        <v>36025.401299999998</v>
      </c>
      <c r="G172" s="67">
        <v>150.63999999999999</v>
      </c>
      <c r="H172" s="67">
        <v>150.63999999999999</v>
      </c>
      <c r="I172" s="36" t="str">
        <f t="shared" si="4"/>
        <v>Yes</v>
      </c>
      <c r="J172" s="37">
        <f t="shared" si="5"/>
        <v>54269</v>
      </c>
      <c r="K172" s="162"/>
      <c r="L172" s="163"/>
      <c r="M172" s="68"/>
    </row>
    <row r="173" spans="2:13" ht="15.75" x14ac:dyDescent="0.25">
      <c r="B173" s="32" t="s">
        <v>508</v>
      </c>
      <c r="C173" s="33" t="s">
        <v>509</v>
      </c>
      <c r="D173" s="28" t="s">
        <v>191</v>
      </c>
      <c r="E173" s="34" t="s">
        <v>794</v>
      </c>
      <c r="F173" s="35">
        <f>VLOOKUP(B173,'Taxbase Calculations'!B:L,11,0)</f>
        <v>29459.746119999996</v>
      </c>
      <c r="G173" s="67">
        <v>188.52</v>
      </c>
      <c r="H173" s="67">
        <v>188.52</v>
      </c>
      <c r="I173" s="36" t="str">
        <f t="shared" si="4"/>
        <v>Yes</v>
      </c>
      <c r="J173" s="37">
        <f t="shared" si="5"/>
        <v>55538</v>
      </c>
      <c r="K173" s="162"/>
      <c r="L173" s="163"/>
      <c r="M173" s="68"/>
    </row>
    <row r="174" spans="2:13" ht="15.75" x14ac:dyDescent="0.25">
      <c r="B174" s="32" t="s">
        <v>510</v>
      </c>
      <c r="C174" s="33" t="s">
        <v>511</v>
      </c>
      <c r="D174" s="28" t="s">
        <v>191</v>
      </c>
      <c r="E174" s="34" t="s">
        <v>794</v>
      </c>
      <c r="F174" s="35">
        <f>VLOOKUP(B174,'Taxbase Calculations'!B:L,11,0)</f>
        <v>54066.171999999999</v>
      </c>
      <c r="G174" s="67">
        <v>128.05000000000001</v>
      </c>
      <c r="H174" s="67">
        <v>128.05000000000001</v>
      </c>
      <c r="I174" s="36" t="str">
        <f t="shared" si="4"/>
        <v>Yes</v>
      </c>
      <c r="J174" s="37">
        <f t="shared" si="5"/>
        <v>69232</v>
      </c>
      <c r="K174" s="162"/>
      <c r="L174" s="163"/>
      <c r="M174" s="68"/>
    </row>
    <row r="175" spans="2:13" ht="15.75" x14ac:dyDescent="0.25">
      <c r="B175" s="32" t="s">
        <v>512</v>
      </c>
      <c r="C175" s="33" t="s">
        <v>513</v>
      </c>
      <c r="D175" s="28" t="s">
        <v>191</v>
      </c>
      <c r="E175" s="34" t="s">
        <v>794</v>
      </c>
      <c r="F175" s="35">
        <f>VLOOKUP(B175,'Taxbase Calculations'!B:L,11,0)</f>
        <v>44294.070999999996</v>
      </c>
      <c r="G175" s="67">
        <v>186.93</v>
      </c>
      <c r="H175" s="67">
        <v>186.93</v>
      </c>
      <c r="I175" s="36" t="str">
        <f t="shared" si="4"/>
        <v>Yes</v>
      </c>
      <c r="J175" s="37">
        <f t="shared" si="5"/>
        <v>82799</v>
      </c>
      <c r="K175" s="162"/>
      <c r="L175" s="163"/>
      <c r="M175" s="68"/>
    </row>
    <row r="176" spans="2:13" ht="15.75" x14ac:dyDescent="0.25">
      <c r="B176" s="32" t="s">
        <v>514</v>
      </c>
      <c r="C176" s="33" t="s">
        <v>515</v>
      </c>
      <c r="D176" s="28" t="s">
        <v>191</v>
      </c>
      <c r="E176" s="34" t="s">
        <v>794</v>
      </c>
      <c r="F176" s="35">
        <f>VLOOKUP(B176,'Taxbase Calculations'!B:L,11,0)</f>
        <v>50425.329200000007</v>
      </c>
      <c r="G176" s="67">
        <v>149.4</v>
      </c>
      <c r="H176" s="67">
        <v>149.4</v>
      </c>
      <c r="I176" s="36" t="str">
        <f t="shared" si="4"/>
        <v>Yes</v>
      </c>
      <c r="J176" s="37">
        <f t="shared" si="5"/>
        <v>75335</v>
      </c>
      <c r="K176" s="162"/>
      <c r="L176" s="163"/>
      <c r="M176" s="68"/>
    </row>
    <row r="177" spans="2:13" ht="15.75" x14ac:dyDescent="0.25">
      <c r="B177" s="32" t="s">
        <v>516</v>
      </c>
      <c r="C177" s="33" t="s">
        <v>517</v>
      </c>
      <c r="D177" s="28" t="s">
        <v>191</v>
      </c>
      <c r="E177" s="34" t="s">
        <v>794</v>
      </c>
      <c r="F177" s="35">
        <f>VLOOKUP(B177,'Taxbase Calculations'!B:L,11,0)</f>
        <v>38311.868999999999</v>
      </c>
      <c r="G177" s="67">
        <v>193.68</v>
      </c>
      <c r="H177" s="67">
        <v>197.34</v>
      </c>
      <c r="I177" s="36" t="str">
        <f t="shared" si="4"/>
        <v>No</v>
      </c>
      <c r="J177" s="37">
        <f t="shared" si="5"/>
        <v>0</v>
      </c>
      <c r="K177" s="162"/>
      <c r="L177" s="163"/>
      <c r="M177" s="68"/>
    </row>
    <row r="178" spans="2:13" ht="15.75" x14ac:dyDescent="0.25">
      <c r="B178" s="32" t="s">
        <v>518</v>
      </c>
      <c r="C178" s="33" t="s">
        <v>519</v>
      </c>
      <c r="D178" s="28" t="s">
        <v>191</v>
      </c>
      <c r="E178" s="34" t="s">
        <v>794</v>
      </c>
      <c r="F178" s="35">
        <f>VLOOKUP(B178,'Taxbase Calculations'!B:L,11,0)</f>
        <v>49241.379050000003</v>
      </c>
      <c r="G178" s="67">
        <v>159.93</v>
      </c>
      <c r="H178" s="67">
        <v>159.93</v>
      </c>
      <c r="I178" s="36" t="str">
        <f t="shared" si="4"/>
        <v>Yes</v>
      </c>
      <c r="J178" s="37">
        <f t="shared" si="5"/>
        <v>78752</v>
      </c>
      <c r="K178" s="162"/>
      <c r="L178" s="163"/>
      <c r="M178" s="68"/>
    </row>
    <row r="179" spans="2:13" ht="15.75" x14ac:dyDescent="0.25">
      <c r="B179" s="32" t="s">
        <v>520</v>
      </c>
      <c r="C179" s="33" t="s">
        <v>521</v>
      </c>
      <c r="D179" s="28" t="s">
        <v>191</v>
      </c>
      <c r="E179" s="34" t="s">
        <v>794</v>
      </c>
      <c r="F179" s="35">
        <f>VLOOKUP(B179,'Taxbase Calculations'!B:L,11,0)</f>
        <v>23510.782899999998</v>
      </c>
      <c r="G179" s="67">
        <v>152.5</v>
      </c>
      <c r="H179" s="67">
        <v>155.5</v>
      </c>
      <c r="I179" s="36" t="str">
        <f t="shared" si="4"/>
        <v>No</v>
      </c>
      <c r="J179" s="37">
        <f t="shared" si="5"/>
        <v>0</v>
      </c>
      <c r="K179" s="162"/>
      <c r="L179" s="163"/>
      <c r="M179" s="68"/>
    </row>
    <row r="180" spans="2:13" ht="15.75" x14ac:dyDescent="0.25">
      <c r="B180" s="32" t="s">
        <v>522</v>
      </c>
      <c r="C180" s="33" t="s">
        <v>523</v>
      </c>
      <c r="D180" s="28" t="s">
        <v>191</v>
      </c>
      <c r="E180" s="34" t="s">
        <v>794</v>
      </c>
      <c r="F180" s="35">
        <f>VLOOKUP(B180,'Taxbase Calculations'!B:L,11,0)</f>
        <v>39066.506699999998</v>
      </c>
      <c r="G180" s="67">
        <v>193.62</v>
      </c>
      <c r="H180" s="67">
        <v>193.62</v>
      </c>
      <c r="I180" s="36" t="str">
        <f t="shared" si="4"/>
        <v>Yes</v>
      </c>
      <c r="J180" s="37">
        <f t="shared" si="5"/>
        <v>75641</v>
      </c>
      <c r="K180" s="162"/>
      <c r="L180" s="163"/>
      <c r="M180" s="68"/>
    </row>
    <row r="181" spans="2:13" ht="15.75" x14ac:dyDescent="0.25">
      <c r="B181" s="32" t="s">
        <v>524</v>
      </c>
      <c r="C181" s="33" t="s">
        <v>525</v>
      </c>
      <c r="D181" s="28" t="s">
        <v>191</v>
      </c>
      <c r="E181" s="34" t="s">
        <v>794</v>
      </c>
      <c r="F181" s="35">
        <f>VLOOKUP(B181,'Taxbase Calculations'!B:L,11,0)</f>
        <v>44110.804999999993</v>
      </c>
      <c r="G181" s="67">
        <v>136.30000000000001</v>
      </c>
      <c r="H181" s="67">
        <v>139</v>
      </c>
      <c r="I181" s="36" t="str">
        <f t="shared" si="4"/>
        <v>No</v>
      </c>
      <c r="J181" s="37">
        <f t="shared" si="5"/>
        <v>0</v>
      </c>
      <c r="K181" s="162"/>
      <c r="L181" s="163"/>
      <c r="M181" s="68"/>
    </row>
    <row r="182" spans="2:13" ht="15.75" x14ac:dyDescent="0.25">
      <c r="B182" s="32" t="s">
        <v>526</v>
      </c>
      <c r="C182" s="33" t="s">
        <v>527</v>
      </c>
      <c r="D182" s="28" t="s">
        <v>191</v>
      </c>
      <c r="E182" s="34" t="s">
        <v>794</v>
      </c>
      <c r="F182" s="35">
        <f>VLOOKUP(B182,'Taxbase Calculations'!B:L,11,0)</f>
        <v>50702.408199999998</v>
      </c>
      <c r="G182" s="67">
        <v>150.16999999999999</v>
      </c>
      <c r="H182" s="67">
        <v>150.16999999999999</v>
      </c>
      <c r="I182" s="36" t="str">
        <f t="shared" si="4"/>
        <v>Yes</v>
      </c>
      <c r="J182" s="37">
        <f t="shared" si="5"/>
        <v>76140</v>
      </c>
      <c r="K182" s="162"/>
      <c r="L182" s="163"/>
      <c r="M182" s="68"/>
    </row>
    <row r="183" spans="2:13" ht="15.75" x14ac:dyDescent="0.25">
      <c r="B183" s="32" t="s">
        <v>528</v>
      </c>
      <c r="C183" s="33" t="s">
        <v>529</v>
      </c>
      <c r="D183" s="28" t="s">
        <v>191</v>
      </c>
      <c r="E183" s="34" t="s">
        <v>794</v>
      </c>
      <c r="F183" s="35">
        <f>VLOOKUP(B183,'Taxbase Calculations'!B:L,11,0)</f>
        <v>51985.629000000001</v>
      </c>
      <c r="G183" s="67">
        <v>147.63999999999999</v>
      </c>
      <c r="H183" s="67">
        <v>147.63999999999999</v>
      </c>
      <c r="I183" s="36" t="str">
        <f t="shared" si="4"/>
        <v>Yes</v>
      </c>
      <c r="J183" s="37">
        <f t="shared" si="5"/>
        <v>76752</v>
      </c>
      <c r="K183" s="162"/>
      <c r="L183" s="163"/>
      <c r="M183" s="68"/>
    </row>
    <row r="184" spans="2:13" ht="15.75" x14ac:dyDescent="0.25">
      <c r="B184" s="32" t="s">
        <v>530</v>
      </c>
      <c r="C184" s="33" t="s">
        <v>531</v>
      </c>
      <c r="D184" s="28" t="s">
        <v>191</v>
      </c>
      <c r="E184" s="34" t="s">
        <v>794</v>
      </c>
      <c r="F184" s="35">
        <f>VLOOKUP(B184,'Taxbase Calculations'!B:L,11,0)</f>
        <v>47942.319000000003</v>
      </c>
      <c r="G184" s="67">
        <v>132.91999999999999</v>
      </c>
      <c r="H184" s="67">
        <v>132.91</v>
      </c>
      <c r="I184" s="36" t="str">
        <f t="shared" si="4"/>
        <v>Yes</v>
      </c>
      <c r="J184" s="37">
        <f t="shared" si="5"/>
        <v>63725</v>
      </c>
      <c r="K184" s="162"/>
      <c r="L184" s="163"/>
      <c r="M184" s="68"/>
    </row>
    <row r="185" spans="2:13" ht="15.75" x14ac:dyDescent="0.25">
      <c r="B185" s="32" t="s">
        <v>532</v>
      </c>
      <c r="C185" s="33" t="s">
        <v>533</v>
      </c>
      <c r="D185" s="28" t="s">
        <v>191</v>
      </c>
      <c r="E185" s="34" t="s">
        <v>794</v>
      </c>
      <c r="F185" s="35">
        <f>VLOOKUP(B185,'Taxbase Calculations'!B:L,11,0)</f>
        <v>33087.230499999998</v>
      </c>
      <c r="G185" s="67">
        <v>99.36</v>
      </c>
      <c r="H185" s="67">
        <v>99.36</v>
      </c>
      <c r="I185" s="36" t="str">
        <f t="shared" si="4"/>
        <v>Yes</v>
      </c>
      <c r="J185" s="37">
        <f t="shared" si="5"/>
        <v>32875</v>
      </c>
      <c r="K185" s="162"/>
      <c r="L185" s="163"/>
      <c r="M185" s="68"/>
    </row>
    <row r="186" spans="2:13" ht="15.75" x14ac:dyDescent="0.25">
      <c r="B186" s="32" t="s">
        <v>534</v>
      </c>
      <c r="C186" s="33" t="s">
        <v>535</v>
      </c>
      <c r="D186" s="28" t="s">
        <v>191</v>
      </c>
      <c r="E186" s="34" t="s">
        <v>794</v>
      </c>
      <c r="F186" s="35">
        <f>VLOOKUP(B186,'Taxbase Calculations'!B:L,11,0)</f>
        <v>49042.066599999998</v>
      </c>
      <c r="G186" s="67">
        <v>209.97</v>
      </c>
      <c r="H186" s="67">
        <v>209.97</v>
      </c>
      <c r="I186" s="36" t="str">
        <f t="shared" si="4"/>
        <v>Yes</v>
      </c>
      <c r="J186" s="37">
        <f t="shared" si="5"/>
        <v>102974</v>
      </c>
      <c r="K186" s="162"/>
      <c r="L186" s="163"/>
      <c r="M186" s="68"/>
    </row>
    <row r="187" spans="2:13" ht="15.75" x14ac:dyDescent="0.25">
      <c r="B187" s="32" t="s">
        <v>536</v>
      </c>
      <c r="C187" s="33" t="s">
        <v>537</v>
      </c>
      <c r="D187" s="28" t="s">
        <v>191</v>
      </c>
      <c r="E187" s="34" t="s">
        <v>794</v>
      </c>
      <c r="F187" s="35">
        <f>VLOOKUP(B187,'Taxbase Calculations'!B:L,11,0)</f>
        <v>39648.910750000003</v>
      </c>
      <c r="G187" s="67">
        <v>154.30000000000001</v>
      </c>
      <c r="H187" s="67">
        <v>154.22</v>
      </c>
      <c r="I187" s="36" t="str">
        <f t="shared" si="4"/>
        <v>Yes</v>
      </c>
      <c r="J187" s="37">
        <f t="shared" si="5"/>
        <v>61178</v>
      </c>
      <c r="K187" s="162"/>
      <c r="L187" s="163"/>
      <c r="M187" s="68"/>
    </row>
    <row r="188" spans="2:13" ht="15.75" x14ac:dyDescent="0.25">
      <c r="B188" s="32" t="s">
        <v>538</v>
      </c>
      <c r="C188" s="33" t="s">
        <v>539</v>
      </c>
      <c r="D188" s="28" t="s">
        <v>191</v>
      </c>
      <c r="E188" s="34" t="s">
        <v>794</v>
      </c>
      <c r="F188" s="35">
        <f>VLOOKUP(B188,'Taxbase Calculations'!B:L,11,0)</f>
        <v>49252.026651300002</v>
      </c>
      <c r="G188" s="67">
        <v>180.26</v>
      </c>
      <c r="H188" s="67">
        <v>183.85</v>
      </c>
      <c r="I188" s="36" t="str">
        <f t="shared" si="4"/>
        <v>No</v>
      </c>
      <c r="J188" s="37">
        <f t="shared" si="5"/>
        <v>0</v>
      </c>
      <c r="K188" s="162"/>
      <c r="L188" s="163"/>
      <c r="M188" s="68"/>
    </row>
    <row r="189" spans="2:13" ht="15.75" x14ac:dyDescent="0.25">
      <c r="B189" s="32" t="s">
        <v>540</v>
      </c>
      <c r="C189" s="33" t="s">
        <v>541</v>
      </c>
      <c r="D189" s="28" t="s">
        <v>191</v>
      </c>
      <c r="E189" s="34" t="s">
        <v>794</v>
      </c>
      <c r="F189" s="35">
        <f>VLOOKUP(B189,'Taxbase Calculations'!B:L,11,0)</f>
        <v>24566.149999999998</v>
      </c>
      <c r="G189" s="67">
        <v>142.97</v>
      </c>
      <c r="H189" s="67">
        <v>145.76</v>
      </c>
      <c r="I189" s="36" t="str">
        <f t="shared" si="4"/>
        <v>No</v>
      </c>
      <c r="J189" s="37">
        <f t="shared" si="5"/>
        <v>0</v>
      </c>
      <c r="K189" s="162"/>
      <c r="L189" s="163"/>
      <c r="M189" s="68"/>
    </row>
    <row r="190" spans="2:13" ht="15.75" x14ac:dyDescent="0.25">
      <c r="B190" s="32" t="s">
        <v>542</v>
      </c>
      <c r="C190" s="33" t="s">
        <v>543</v>
      </c>
      <c r="D190" s="28" t="s">
        <v>191</v>
      </c>
      <c r="E190" s="34" t="s">
        <v>794</v>
      </c>
      <c r="F190" s="35">
        <f>VLOOKUP(B190,'Taxbase Calculations'!B:L,11,0)</f>
        <v>46893.653100000003</v>
      </c>
      <c r="G190" s="67">
        <v>152.63</v>
      </c>
      <c r="H190" s="67">
        <v>155.53</v>
      </c>
      <c r="I190" s="36" t="str">
        <f t="shared" si="4"/>
        <v>No</v>
      </c>
      <c r="J190" s="37">
        <f t="shared" si="5"/>
        <v>0</v>
      </c>
      <c r="K190" s="162"/>
      <c r="L190" s="163"/>
      <c r="M190" s="68"/>
    </row>
    <row r="191" spans="2:13" ht="15.75" x14ac:dyDescent="0.25">
      <c r="B191" s="32" t="s">
        <v>544</v>
      </c>
      <c r="C191" s="33" t="s">
        <v>545</v>
      </c>
      <c r="D191" s="28" t="s">
        <v>191</v>
      </c>
      <c r="E191" s="34" t="s">
        <v>794</v>
      </c>
      <c r="F191" s="35">
        <f>VLOOKUP(B191,'Taxbase Calculations'!B:L,11,0)</f>
        <v>35067.534400000004</v>
      </c>
      <c r="G191" s="67">
        <v>145.94999999999999</v>
      </c>
      <c r="H191" s="67">
        <v>143.03</v>
      </c>
      <c r="I191" s="36" t="str">
        <f t="shared" si="4"/>
        <v>Yes</v>
      </c>
      <c r="J191" s="37">
        <f t="shared" si="5"/>
        <v>51181</v>
      </c>
      <c r="K191" s="162"/>
      <c r="L191" s="163"/>
      <c r="M191" s="68"/>
    </row>
    <row r="192" spans="2:13" ht="15.75" x14ac:dyDescent="0.25">
      <c r="B192" s="32" t="s">
        <v>546</v>
      </c>
      <c r="C192" s="33" t="s">
        <v>547</v>
      </c>
      <c r="D192" s="28" t="s">
        <v>191</v>
      </c>
      <c r="E192" s="34" t="s">
        <v>794</v>
      </c>
      <c r="F192" s="35">
        <f>VLOOKUP(B192,'Taxbase Calculations'!B:L,11,0)</f>
        <v>50065.757999999994</v>
      </c>
      <c r="G192" s="67">
        <v>116.69</v>
      </c>
      <c r="H192" s="67">
        <v>116.69</v>
      </c>
      <c r="I192" s="36" t="str">
        <f t="shared" si="4"/>
        <v>Yes</v>
      </c>
      <c r="J192" s="37">
        <f t="shared" si="5"/>
        <v>58422</v>
      </c>
      <c r="K192" s="162"/>
      <c r="L192" s="163"/>
      <c r="M192" s="68"/>
    </row>
    <row r="193" spans="2:13" ht="15.75" x14ac:dyDescent="0.25">
      <c r="B193" s="32" t="s">
        <v>548</v>
      </c>
      <c r="C193" s="33" t="s">
        <v>549</v>
      </c>
      <c r="D193" s="28" t="s">
        <v>191</v>
      </c>
      <c r="E193" s="34" t="s">
        <v>794</v>
      </c>
      <c r="F193" s="35">
        <f>VLOOKUP(B193,'Taxbase Calculations'!B:L,11,0)</f>
        <v>53393.7696</v>
      </c>
      <c r="G193" s="67">
        <v>146.86000000000001</v>
      </c>
      <c r="H193" s="67">
        <v>146.86000000000001</v>
      </c>
      <c r="I193" s="36" t="str">
        <f t="shared" si="4"/>
        <v>Yes</v>
      </c>
      <c r="J193" s="37">
        <f t="shared" si="5"/>
        <v>78414</v>
      </c>
      <c r="K193" s="162"/>
      <c r="L193" s="163"/>
      <c r="M193" s="68"/>
    </row>
    <row r="194" spans="2:13" ht="15.75" x14ac:dyDescent="0.25">
      <c r="B194" s="32" t="s">
        <v>550</v>
      </c>
      <c r="C194" s="33" t="s">
        <v>551</v>
      </c>
      <c r="D194" s="28" t="s">
        <v>191</v>
      </c>
      <c r="E194" s="34" t="s">
        <v>794</v>
      </c>
      <c r="F194" s="35">
        <f>VLOOKUP(B194,'Taxbase Calculations'!B:L,11,0)</f>
        <v>33205.525000000001</v>
      </c>
      <c r="G194" s="67">
        <v>249.84</v>
      </c>
      <c r="H194" s="67">
        <v>249.84</v>
      </c>
      <c r="I194" s="36" t="str">
        <f t="shared" si="4"/>
        <v>Yes</v>
      </c>
      <c r="J194" s="37">
        <f t="shared" si="5"/>
        <v>82961</v>
      </c>
      <c r="K194" s="162"/>
      <c r="L194" s="163"/>
      <c r="M194" s="68"/>
    </row>
    <row r="195" spans="2:13" ht="15.75" x14ac:dyDescent="0.25">
      <c r="B195" s="32" t="s">
        <v>552</v>
      </c>
      <c r="C195" s="33" t="s">
        <v>553</v>
      </c>
      <c r="D195" s="28" t="s">
        <v>191</v>
      </c>
      <c r="E195" s="34" t="s">
        <v>794</v>
      </c>
      <c r="F195" s="35">
        <f>VLOOKUP(B195,'Taxbase Calculations'!B:L,11,0)</f>
        <v>40531.069775000004</v>
      </c>
      <c r="G195" s="67">
        <v>147.51</v>
      </c>
      <c r="H195" s="67">
        <v>147.51</v>
      </c>
      <c r="I195" s="36" t="str">
        <f t="shared" si="4"/>
        <v>Yes</v>
      </c>
      <c r="J195" s="37">
        <f t="shared" si="5"/>
        <v>59787</v>
      </c>
      <c r="K195" s="162"/>
      <c r="L195" s="163"/>
      <c r="M195" s="68"/>
    </row>
    <row r="196" spans="2:13" ht="15.75" x14ac:dyDescent="0.25">
      <c r="B196" s="32" t="s">
        <v>554</v>
      </c>
      <c r="C196" s="33" t="s">
        <v>555</v>
      </c>
      <c r="D196" s="28" t="s">
        <v>191</v>
      </c>
      <c r="E196" s="34" t="s">
        <v>794</v>
      </c>
      <c r="F196" s="35">
        <f>VLOOKUP(B196,'Taxbase Calculations'!B:L,11,0)</f>
        <v>56277.807299999993</v>
      </c>
      <c r="G196" s="67">
        <v>161.91</v>
      </c>
      <c r="H196" s="67">
        <v>161.91</v>
      </c>
      <c r="I196" s="36" t="str">
        <f t="shared" si="4"/>
        <v>Yes</v>
      </c>
      <c r="J196" s="37">
        <f t="shared" si="5"/>
        <v>91119</v>
      </c>
      <c r="K196" s="162"/>
      <c r="L196" s="163"/>
      <c r="M196" s="68"/>
    </row>
    <row r="197" spans="2:13" ht="15.75" x14ac:dyDescent="0.25">
      <c r="B197" s="32" t="s">
        <v>556</v>
      </c>
      <c r="C197" s="33" t="s">
        <v>557</v>
      </c>
      <c r="D197" s="28" t="s">
        <v>191</v>
      </c>
      <c r="E197" s="34" t="s">
        <v>794</v>
      </c>
      <c r="F197" s="35">
        <f>VLOOKUP(B197,'Taxbase Calculations'!B:L,11,0)</f>
        <v>65673.89</v>
      </c>
      <c r="G197" s="67">
        <v>174.06</v>
      </c>
      <c r="H197" s="67">
        <v>174.06</v>
      </c>
      <c r="I197" s="36" t="str">
        <f t="shared" si="4"/>
        <v>Yes</v>
      </c>
      <c r="J197" s="37">
        <f t="shared" si="5"/>
        <v>114312</v>
      </c>
      <c r="K197" s="162"/>
      <c r="L197" s="163"/>
      <c r="M197" s="68"/>
    </row>
    <row r="198" spans="2:13" ht="15.75" x14ac:dyDescent="0.25">
      <c r="B198" s="32" t="s">
        <v>558</v>
      </c>
      <c r="C198" s="33" t="s">
        <v>559</v>
      </c>
      <c r="D198" s="28" t="s">
        <v>191</v>
      </c>
      <c r="E198" s="34" t="s">
        <v>794</v>
      </c>
      <c r="F198" s="35">
        <f>VLOOKUP(B198,'Taxbase Calculations'!B:L,11,0)</f>
        <v>25695.1</v>
      </c>
      <c r="G198" s="67">
        <v>128.66</v>
      </c>
      <c r="H198" s="67">
        <v>131.22</v>
      </c>
      <c r="I198" s="36" t="str">
        <f t="shared" si="4"/>
        <v>No</v>
      </c>
      <c r="J198" s="37">
        <f t="shared" si="5"/>
        <v>0</v>
      </c>
      <c r="K198" s="162"/>
      <c r="L198" s="163"/>
      <c r="M198" s="68"/>
    </row>
    <row r="199" spans="2:13" ht="15.75" x14ac:dyDescent="0.25">
      <c r="B199" s="32" t="s">
        <v>560</v>
      </c>
      <c r="C199" s="33" t="s">
        <v>561</v>
      </c>
      <c r="D199" s="28" t="s">
        <v>191</v>
      </c>
      <c r="E199" s="34" t="s">
        <v>794</v>
      </c>
      <c r="F199" s="35">
        <f>VLOOKUP(B199,'Taxbase Calculations'!B:L,11,0)</f>
        <v>42349.417500000003</v>
      </c>
      <c r="G199" s="67">
        <v>196.61</v>
      </c>
      <c r="H199" s="67">
        <v>196.61</v>
      </c>
      <c r="I199" s="36" t="str">
        <f t="shared" si="4"/>
        <v>Yes</v>
      </c>
      <c r="J199" s="37">
        <f t="shared" si="5"/>
        <v>83263</v>
      </c>
      <c r="K199" s="162"/>
      <c r="L199" s="163"/>
      <c r="M199" s="68"/>
    </row>
    <row r="200" spans="2:13" ht="15.75" x14ac:dyDescent="0.25">
      <c r="B200" s="32" t="s">
        <v>562</v>
      </c>
      <c r="C200" s="33" t="s">
        <v>563</v>
      </c>
      <c r="D200" s="28" t="s">
        <v>191</v>
      </c>
      <c r="E200" s="34" t="s">
        <v>794</v>
      </c>
      <c r="F200" s="35">
        <f>VLOOKUP(B200,'Taxbase Calculations'!B:L,11,0)</f>
        <v>20578.324099999998</v>
      </c>
      <c r="G200" s="67">
        <v>200.69</v>
      </c>
      <c r="H200" s="67">
        <v>204.5</v>
      </c>
      <c r="I200" s="36" t="str">
        <f t="shared" si="4"/>
        <v>No</v>
      </c>
      <c r="J200" s="37">
        <f t="shared" si="5"/>
        <v>0</v>
      </c>
      <c r="K200" s="162"/>
      <c r="L200" s="163"/>
      <c r="M200" s="68"/>
    </row>
    <row r="201" spans="2:13" ht="15.75" x14ac:dyDescent="0.25">
      <c r="B201" s="32" t="s">
        <v>564</v>
      </c>
      <c r="C201" s="33" t="s">
        <v>565</v>
      </c>
      <c r="D201" s="28" t="s">
        <v>191</v>
      </c>
      <c r="E201" s="34" t="s">
        <v>794</v>
      </c>
      <c r="F201" s="35">
        <f>VLOOKUP(B201,'Taxbase Calculations'!B:L,11,0)</f>
        <v>44244.06</v>
      </c>
      <c r="G201" s="67">
        <v>124.8</v>
      </c>
      <c r="H201" s="67">
        <v>127.28</v>
      </c>
      <c r="I201" s="36" t="str">
        <f t="shared" si="4"/>
        <v>No</v>
      </c>
      <c r="J201" s="37">
        <f t="shared" si="5"/>
        <v>0</v>
      </c>
      <c r="K201" s="162"/>
      <c r="L201" s="163"/>
      <c r="M201" s="68"/>
    </row>
    <row r="202" spans="2:13" ht="15.75" x14ac:dyDescent="0.25">
      <c r="B202" s="32" t="s">
        <v>566</v>
      </c>
      <c r="C202" s="33" t="s">
        <v>567</v>
      </c>
      <c r="D202" s="28" t="s">
        <v>191</v>
      </c>
      <c r="E202" s="34" t="s">
        <v>794</v>
      </c>
      <c r="F202" s="35">
        <f>VLOOKUP(B202,'Taxbase Calculations'!B:L,11,0)</f>
        <v>38286.689000000006</v>
      </c>
      <c r="G202" s="67">
        <v>183.55</v>
      </c>
      <c r="H202" s="67">
        <v>183.55</v>
      </c>
      <c r="I202" s="36" t="str">
        <f t="shared" si="4"/>
        <v>Yes</v>
      </c>
      <c r="J202" s="37">
        <f t="shared" si="5"/>
        <v>70275</v>
      </c>
      <c r="K202" s="162"/>
      <c r="L202" s="163"/>
      <c r="M202" s="68"/>
    </row>
    <row r="203" spans="2:13" ht="15.75" x14ac:dyDescent="0.25">
      <c r="B203" s="32" t="s">
        <v>568</v>
      </c>
      <c r="C203" s="33" t="s">
        <v>569</v>
      </c>
      <c r="D203" s="28" t="s">
        <v>191</v>
      </c>
      <c r="E203" s="34" t="s">
        <v>794</v>
      </c>
      <c r="F203" s="35">
        <f>VLOOKUP(B203,'Taxbase Calculations'!B:L,11,0)</f>
        <v>31076.81538</v>
      </c>
      <c r="G203" s="67">
        <v>191.34</v>
      </c>
      <c r="H203" s="67">
        <v>191.34</v>
      </c>
      <c r="I203" s="36" t="str">
        <f t="shared" si="4"/>
        <v>Yes</v>
      </c>
      <c r="J203" s="37">
        <f t="shared" si="5"/>
        <v>59462</v>
      </c>
      <c r="K203" s="162"/>
      <c r="L203" s="163"/>
      <c r="M203" s="68"/>
    </row>
    <row r="204" spans="2:13" ht="15.75" x14ac:dyDescent="0.25">
      <c r="B204" s="32" t="s">
        <v>570</v>
      </c>
      <c r="C204" s="33" t="s">
        <v>571</v>
      </c>
      <c r="D204" s="28" t="s">
        <v>191</v>
      </c>
      <c r="E204" s="34" t="s">
        <v>794</v>
      </c>
      <c r="F204" s="35">
        <f>VLOOKUP(B204,'Taxbase Calculations'!B:L,11,0)</f>
        <v>43715.622000000003</v>
      </c>
      <c r="G204" s="67">
        <v>81.63</v>
      </c>
      <c r="H204" s="67">
        <v>81.63</v>
      </c>
      <c r="I204" s="36" t="str">
        <f t="shared" si="4"/>
        <v>Yes</v>
      </c>
      <c r="J204" s="37">
        <f t="shared" si="5"/>
        <v>35685</v>
      </c>
      <c r="K204" s="162"/>
      <c r="L204" s="163"/>
      <c r="M204" s="68"/>
    </row>
    <row r="205" spans="2:13" ht="15.75" x14ac:dyDescent="0.25">
      <c r="B205" s="32" t="s">
        <v>572</v>
      </c>
      <c r="C205" s="33" t="s">
        <v>573</v>
      </c>
      <c r="D205" s="28" t="s">
        <v>191</v>
      </c>
      <c r="E205" s="34" t="s">
        <v>794</v>
      </c>
      <c r="F205" s="35">
        <f>VLOOKUP(B205,'Taxbase Calculations'!B:L,11,0)</f>
        <v>14897.534</v>
      </c>
      <c r="G205" s="67">
        <v>137.82</v>
      </c>
      <c r="H205" s="67">
        <v>137.82</v>
      </c>
      <c r="I205" s="36" t="str">
        <f t="shared" si="4"/>
        <v>Yes</v>
      </c>
      <c r="J205" s="37">
        <f t="shared" si="5"/>
        <v>20532</v>
      </c>
      <c r="K205" s="162"/>
      <c r="L205" s="163"/>
      <c r="M205" s="68"/>
    </row>
    <row r="206" spans="2:13" ht="15.75" x14ac:dyDescent="0.25">
      <c r="B206" s="32" t="s">
        <v>574</v>
      </c>
      <c r="C206" s="33" t="s">
        <v>575</v>
      </c>
      <c r="D206" s="28" t="s">
        <v>191</v>
      </c>
      <c r="E206" s="34" t="s">
        <v>794</v>
      </c>
      <c r="F206" s="35">
        <f>VLOOKUP(B206,'Taxbase Calculations'!B:L,11,0)</f>
        <v>23488.486000000001</v>
      </c>
      <c r="G206" s="67">
        <v>272.89</v>
      </c>
      <c r="H206" s="67">
        <v>278.32</v>
      </c>
      <c r="I206" s="36" t="str">
        <f t="shared" si="4"/>
        <v>No</v>
      </c>
      <c r="J206" s="37">
        <f t="shared" si="5"/>
        <v>0</v>
      </c>
      <c r="K206" s="162"/>
      <c r="L206" s="163"/>
      <c r="M206" s="68"/>
    </row>
    <row r="207" spans="2:13" ht="15.75" x14ac:dyDescent="0.25">
      <c r="B207" s="32" t="s">
        <v>576</v>
      </c>
      <c r="C207" s="33" t="s">
        <v>577</v>
      </c>
      <c r="D207" s="28" t="s">
        <v>191</v>
      </c>
      <c r="E207" s="34" t="s">
        <v>794</v>
      </c>
      <c r="F207" s="35">
        <f>VLOOKUP(B207,'Taxbase Calculations'!B:L,11,0)</f>
        <v>49219.801019999999</v>
      </c>
      <c r="G207" s="67">
        <v>143.72999999999999</v>
      </c>
      <c r="H207" s="67">
        <v>143.65</v>
      </c>
      <c r="I207" s="36" t="str">
        <f t="shared" ref="I207:I214" si="6">IF(H207&lt;=G207,"Yes","No")</f>
        <v>Yes</v>
      </c>
      <c r="J207" s="37">
        <f t="shared" ref="J207:J214" si="7">ROUND(IF(I207="Yes",G207*F207*1%,0),0)</f>
        <v>70744</v>
      </c>
      <c r="K207" s="162"/>
      <c r="L207" s="163"/>
      <c r="M207" s="68"/>
    </row>
    <row r="208" spans="2:13" ht="15.75" x14ac:dyDescent="0.25">
      <c r="B208" s="32" t="s">
        <v>578</v>
      </c>
      <c r="C208" s="33" t="s">
        <v>579</v>
      </c>
      <c r="D208" s="28" t="s">
        <v>191</v>
      </c>
      <c r="E208" s="34" t="s">
        <v>794</v>
      </c>
      <c r="F208" s="35">
        <f>VLOOKUP(B208,'Taxbase Calculations'!B:L,11,0)</f>
        <v>41316.770000000004</v>
      </c>
      <c r="G208" s="67">
        <v>208.71</v>
      </c>
      <c r="H208" s="67">
        <v>212.76</v>
      </c>
      <c r="I208" s="36" t="str">
        <f t="shared" si="6"/>
        <v>No</v>
      </c>
      <c r="J208" s="37">
        <f t="shared" si="7"/>
        <v>0</v>
      </c>
      <c r="K208" s="162"/>
      <c r="L208" s="163"/>
      <c r="M208" s="68"/>
    </row>
    <row r="209" spans="2:13" ht="15.75" x14ac:dyDescent="0.25">
      <c r="B209" s="32" t="s">
        <v>580</v>
      </c>
      <c r="C209" s="33" t="s">
        <v>581</v>
      </c>
      <c r="D209" s="28" t="s">
        <v>191</v>
      </c>
      <c r="E209" s="34" t="s">
        <v>794</v>
      </c>
      <c r="F209" s="35">
        <f>VLOOKUP(B209,'Taxbase Calculations'!B:L,11,0)</f>
        <v>33969.012500000004</v>
      </c>
      <c r="G209" s="67">
        <v>162.1</v>
      </c>
      <c r="H209" s="67">
        <v>165.24</v>
      </c>
      <c r="I209" s="36" t="str">
        <f t="shared" si="6"/>
        <v>No</v>
      </c>
      <c r="J209" s="37">
        <f t="shared" si="7"/>
        <v>0</v>
      </c>
      <c r="K209" s="162"/>
      <c r="L209" s="163"/>
      <c r="M209" s="68"/>
    </row>
    <row r="210" spans="2:13" ht="15.75" x14ac:dyDescent="0.25">
      <c r="B210" s="32" t="s">
        <v>582</v>
      </c>
      <c r="C210" s="33" t="s">
        <v>583</v>
      </c>
      <c r="D210" s="28" t="s">
        <v>191</v>
      </c>
      <c r="E210" s="34" t="s">
        <v>794</v>
      </c>
      <c r="F210" s="35">
        <f>VLOOKUP(B210,'Taxbase Calculations'!B:L,11,0)</f>
        <v>39472.036500000002</v>
      </c>
      <c r="G210" s="67">
        <v>216</v>
      </c>
      <c r="H210" s="67">
        <v>216</v>
      </c>
      <c r="I210" s="36" t="str">
        <f t="shared" si="6"/>
        <v>Yes</v>
      </c>
      <c r="J210" s="37">
        <f t="shared" si="7"/>
        <v>85260</v>
      </c>
      <c r="K210" s="162"/>
      <c r="L210" s="163"/>
      <c r="M210" s="68"/>
    </row>
    <row r="211" spans="2:13" ht="15.75" x14ac:dyDescent="0.25">
      <c r="B211" s="32" t="s">
        <v>584</v>
      </c>
      <c r="C211" s="33" t="s">
        <v>585</v>
      </c>
      <c r="D211" s="28" t="s">
        <v>191</v>
      </c>
      <c r="E211" s="34" t="s">
        <v>794</v>
      </c>
      <c r="F211" s="35">
        <f>VLOOKUP(B211,'Taxbase Calculations'!B:L,11,0)</f>
        <v>49032.169825000004</v>
      </c>
      <c r="G211" s="67">
        <v>109.67</v>
      </c>
      <c r="H211" s="67">
        <v>111.79</v>
      </c>
      <c r="I211" s="36" t="str">
        <f t="shared" si="6"/>
        <v>No</v>
      </c>
      <c r="J211" s="37">
        <f t="shared" si="7"/>
        <v>0</v>
      </c>
      <c r="K211" s="162"/>
      <c r="L211" s="163"/>
      <c r="M211" s="68"/>
    </row>
    <row r="212" spans="2:13" ht="15.75" x14ac:dyDescent="0.25">
      <c r="B212" s="32" t="s">
        <v>586</v>
      </c>
      <c r="C212" s="33" t="s">
        <v>587</v>
      </c>
      <c r="D212" s="28" t="s">
        <v>191</v>
      </c>
      <c r="E212" s="34" t="s">
        <v>794</v>
      </c>
      <c r="F212" s="35">
        <f>VLOOKUP(B212,'Taxbase Calculations'!B:L,11,0)</f>
        <v>70242.017999999996</v>
      </c>
      <c r="G212" s="67">
        <v>132.69</v>
      </c>
      <c r="H212" s="67">
        <v>132.69</v>
      </c>
      <c r="I212" s="36" t="str">
        <f t="shared" si="6"/>
        <v>Yes</v>
      </c>
      <c r="J212" s="37">
        <f t="shared" si="7"/>
        <v>93204</v>
      </c>
      <c r="K212" s="162"/>
      <c r="L212" s="163"/>
      <c r="M212" s="68"/>
    </row>
    <row r="213" spans="2:13" ht="15.75" x14ac:dyDescent="0.25">
      <c r="B213" s="32" t="s">
        <v>588</v>
      </c>
      <c r="C213" s="33" t="s">
        <v>589</v>
      </c>
      <c r="D213" s="28" t="s">
        <v>191</v>
      </c>
      <c r="E213" s="34" t="s">
        <v>794</v>
      </c>
      <c r="F213" s="35">
        <f>VLOOKUP(B213,'Taxbase Calculations'!B:L,11,0)</f>
        <v>39985.234799999998</v>
      </c>
      <c r="G213" s="67">
        <v>180.16</v>
      </c>
      <c r="H213" s="67">
        <v>180.16</v>
      </c>
      <c r="I213" s="36" t="str">
        <f t="shared" si="6"/>
        <v>Yes</v>
      </c>
      <c r="J213" s="37">
        <f t="shared" si="7"/>
        <v>72037</v>
      </c>
      <c r="K213" s="162"/>
      <c r="L213" s="163"/>
      <c r="M213" s="68"/>
    </row>
    <row r="214" spans="2:13" ht="15.75" x14ac:dyDescent="0.25">
      <c r="B214" s="32" t="s">
        <v>590</v>
      </c>
      <c r="C214" s="33" t="s">
        <v>591</v>
      </c>
      <c r="D214" s="28" t="s">
        <v>191</v>
      </c>
      <c r="E214" s="34" t="s">
        <v>794</v>
      </c>
      <c r="F214" s="35">
        <f>VLOOKUP(B214,'Taxbase Calculations'!B:L,11,0)</f>
        <v>36087.297249999996</v>
      </c>
      <c r="G214" s="67">
        <v>197.62</v>
      </c>
      <c r="H214" s="67">
        <v>201.45</v>
      </c>
      <c r="I214" s="36" t="str">
        <f t="shared" si="6"/>
        <v>No</v>
      </c>
      <c r="J214" s="37">
        <f t="shared" si="7"/>
        <v>0</v>
      </c>
      <c r="K214" s="162"/>
      <c r="L214" s="163"/>
      <c r="M214" s="68"/>
    </row>
    <row r="215" spans="2:13" ht="15.75" x14ac:dyDescent="0.25">
      <c r="B215" s="32"/>
      <c r="C215" s="33"/>
      <c r="D215" s="40"/>
      <c r="E215" s="34"/>
      <c r="F215" s="117"/>
      <c r="G215" s="41"/>
      <c r="H215" s="41"/>
      <c r="I215" s="41"/>
      <c r="J215" s="42"/>
      <c r="K215" s="162"/>
      <c r="L215" s="163"/>
      <c r="M215" s="68"/>
    </row>
    <row r="216" spans="2:13" ht="15.75" x14ac:dyDescent="0.25">
      <c r="B216" s="2"/>
      <c r="C216" s="43" t="s">
        <v>795</v>
      </c>
      <c r="D216" s="40"/>
      <c r="E216" s="34"/>
      <c r="F216" s="117"/>
      <c r="G216" s="41"/>
      <c r="H216" s="41"/>
      <c r="I216" s="41"/>
      <c r="J216" s="42"/>
      <c r="K216" s="162"/>
      <c r="L216" s="163"/>
      <c r="M216" s="68"/>
    </row>
    <row r="217" spans="2:13" ht="15.75" x14ac:dyDescent="0.25">
      <c r="B217" s="32" t="s">
        <v>51</v>
      </c>
      <c r="C217" s="33" t="s">
        <v>52</v>
      </c>
      <c r="D217" s="28" t="s">
        <v>53</v>
      </c>
      <c r="E217" s="34" t="s">
        <v>794</v>
      </c>
      <c r="F217" s="35">
        <f>VLOOKUP(B217,'Taxbase Calculations'!B:L,11,0)</f>
        <v>100930.25954479999</v>
      </c>
      <c r="G217" s="67">
        <v>1021.77</v>
      </c>
      <c r="H217" s="67">
        <v>1021.77</v>
      </c>
      <c r="I217" s="36" t="str">
        <f t="shared" ref="I217:I250" si="8">IF(H217&lt;=G217,"Yes","No")</f>
        <v>Yes</v>
      </c>
      <c r="J217" s="37">
        <f t="shared" ref="J217:J250" si="9">ROUND(IF(I217="Yes",G217*F217*1%,0),0)</f>
        <v>1031275</v>
      </c>
      <c r="K217" s="162"/>
      <c r="L217" s="163"/>
      <c r="M217" s="68"/>
    </row>
    <row r="218" spans="2:13" ht="15.75" x14ac:dyDescent="0.25">
      <c r="B218" s="32" t="s">
        <v>54</v>
      </c>
      <c r="C218" s="33" t="s">
        <v>55</v>
      </c>
      <c r="D218" s="28" t="s">
        <v>53</v>
      </c>
      <c r="E218" s="34" t="s">
        <v>794</v>
      </c>
      <c r="F218" s="35">
        <f>VLOOKUP(B218,'Taxbase Calculations'!B:L,11,0)</f>
        <v>6416.9649999999992</v>
      </c>
      <c r="G218" s="67">
        <v>803.48</v>
      </c>
      <c r="H218" s="67">
        <v>803.46</v>
      </c>
      <c r="I218" s="36" t="str">
        <f t="shared" si="8"/>
        <v>Yes</v>
      </c>
      <c r="J218" s="37">
        <f t="shared" si="9"/>
        <v>51559</v>
      </c>
      <c r="K218" s="162"/>
      <c r="L218" s="163"/>
      <c r="M218" s="68"/>
    </row>
    <row r="219" spans="2:13" ht="15.75" x14ac:dyDescent="0.25">
      <c r="B219" s="32" t="s">
        <v>56</v>
      </c>
      <c r="C219" s="33" t="s">
        <v>57</v>
      </c>
      <c r="D219" s="28" t="s">
        <v>53</v>
      </c>
      <c r="E219" s="34" t="s">
        <v>794</v>
      </c>
      <c r="F219" s="35">
        <f>VLOOKUP(B219,'Taxbase Calculations'!B:L,11,0)</f>
        <v>83525.956350000008</v>
      </c>
      <c r="G219" s="67">
        <v>981.04</v>
      </c>
      <c r="H219" s="67">
        <v>981.04</v>
      </c>
      <c r="I219" s="36" t="str">
        <f t="shared" si="8"/>
        <v>Yes</v>
      </c>
      <c r="J219" s="37">
        <f t="shared" si="9"/>
        <v>819423</v>
      </c>
      <c r="K219" s="162"/>
      <c r="L219" s="163"/>
      <c r="M219" s="68"/>
    </row>
    <row r="220" spans="2:13" ht="15.75" x14ac:dyDescent="0.25">
      <c r="B220" s="32" t="s">
        <v>58</v>
      </c>
      <c r="C220" s="33" t="s">
        <v>59</v>
      </c>
      <c r="D220" s="28" t="s">
        <v>53</v>
      </c>
      <c r="E220" s="34" t="s">
        <v>794</v>
      </c>
      <c r="F220" s="35">
        <f>VLOOKUP(B220,'Taxbase Calculations'!B:L,11,0)</f>
        <v>85337.55</v>
      </c>
      <c r="G220" s="67">
        <v>998.45</v>
      </c>
      <c r="H220" s="67">
        <v>998.45</v>
      </c>
      <c r="I220" s="36" t="str">
        <f t="shared" si="8"/>
        <v>Yes</v>
      </c>
      <c r="J220" s="37">
        <f t="shared" si="9"/>
        <v>852053</v>
      </c>
      <c r="K220" s="162"/>
      <c r="L220" s="163"/>
      <c r="M220" s="68"/>
    </row>
    <row r="221" spans="2:13" ht="15.75" x14ac:dyDescent="0.25">
      <c r="B221" s="32" t="s">
        <v>60</v>
      </c>
      <c r="C221" s="33" t="s">
        <v>61</v>
      </c>
      <c r="D221" s="28" t="s">
        <v>53</v>
      </c>
      <c r="E221" s="34" t="s">
        <v>794</v>
      </c>
      <c r="F221" s="35">
        <f>VLOOKUP(B221,'Taxbase Calculations'!B:L,11,0)</f>
        <v>83218.2</v>
      </c>
      <c r="G221" s="67">
        <v>757.9</v>
      </c>
      <c r="H221" s="67">
        <v>735.16</v>
      </c>
      <c r="I221" s="36" t="str">
        <f t="shared" si="8"/>
        <v>Yes</v>
      </c>
      <c r="J221" s="37">
        <f t="shared" si="9"/>
        <v>630711</v>
      </c>
      <c r="K221" s="162"/>
      <c r="L221" s="163"/>
      <c r="M221" s="68"/>
    </row>
    <row r="222" spans="2:13" ht="15.75" x14ac:dyDescent="0.25">
      <c r="B222" s="32" t="s">
        <v>62</v>
      </c>
      <c r="C222" s="33" t="s">
        <v>63</v>
      </c>
      <c r="D222" s="28" t="s">
        <v>53</v>
      </c>
      <c r="E222" s="34" t="s">
        <v>794</v>
      </c>
      <c r="F222" s="35">
        <f>VLOOKUP(B222,'Taxbase Calculations'!B:L,11,0)</f>
        <v>89640.526499999993</v>
      </c>
      <c r="G222" s="67">
        <v>961.87</v>
      </c>
      <c r="H222" s="67">
        <v>961.87</v>
      </c>
      <c r="I222" s="36" t="str">
        <f t="shared" si="8"/>
        <v>Yes</v>
      </c>
      <c r="J222" s="37">
        <f t="shared" si="9"/>
        <v>862225</v>
      </c>
      <c r="K222" s="162"/>
      <c r="L222" s="163"/>
      <c r="M222" s="68"/>
    </row>
    <row r="223" spans="2:13" ht="15.75" x14ac:dyDescent="0.25">
      <c r="B223" s="32" t="s">
        <v>64</v>
      </c>
      <c r="C223" s="33" t="s">
        <v>65</v>
      </c>
      <c r="D223" s="28" t="s">
        <v>53</v>
      </c>
      <c r="E223" s="34" t="s">
        <v>794</v>
      </c>
      <c r="F223" s="35">
        <f>VLOOKUP(B223,'Taxbase Calculations'!B:L,11,0)</f>
        <v>102849.125</v>
      </c>
      <c r="G223" s="67">
        <v>782.58</v>
      </c>
      <c r="H223" s="67">
        <v>782.58</v>
      </c>
      <c r="I223" s="36" t="str">
        <f t="shared" si="8"/>
        <v>Yes</v>
      </c>
      <c r="J223" s="37">
        <f t="shared" si="9"/>
        <v>804877</v>
      </c>
      <c r="K223" s="162"/>
      <c r="L223" s="163"/>
      <c r="M223" s="68"/>
    </row>
    <row r="224" spans="2:13" ht="15.75" x14ac:dyDescent="0.25">
      <c r="B224" s="32" t="s">
        <v>66</v>
      </c>
      <c r="C224" s="33" t="s">
        <v>67</v>
      </c>
      <c r="D224" s="28" t="s">
        <v>53</v>
      </c>
      <c r="E224" s="34" t="s">
        <v>794</v>
      </c>
      <c r="F224" s="35">
        <f>VLOOKUP(B224,'Taxbase Calculations'!B:L,11,0)</f>
        <v>111772.024256</v>
      </c>
      <c r="G224" s="67">
        <v>925.29</v>
      </c>
      <c r="H224" s="67">
        <v>925.29</v>
      </c>
      <c r="I224" s="36" t="str">
        <f t="shared" si="8"/>
        <v>Yes</v>
      </c>
      <c r="J224" s="37">
        <f t="shared" si="9"/>
        <v>1034215</v>
      </c>
      <c r="K224" s="162"/>
      <c r="L224" s="163"/>
      <c r="M224" s="68"/>
    </row>
    <row r="225" spans="2:13" ht="15.75" x14ac:dyDescent="0.25">
      <c r="B225" s="32" t="s">
        <v>68</v>
      </c>
      <c r="C225" s="33" t="s">
        <v>69</v>
      </c>
      <c r="D225" s="28" t="s">
        <v>53</v>
      </c>
      <c r="E225" s="34" t="s">
        <v>794</v>
      </c>
      <c r="F225" s="35">
        <f>VLOOKUP(B225,'Taxbase Calculations'!B:L,11,0)</f>
        <v>91331.329499999993</v>
      </c>
      <c r="G225" s="67">
        <v>1060.3499999999999</v>
      </c>
      <c r="H225" s="67">
        <v>1060.3499999999999</v>
      </c>
      <c r="I225" s="36" t="str">
        <f t="shared" si="8"/>
        <v>Yes</v>
      </c>
      <c r="J225" s="37">
        <f t="shared" si="9"/>
        <v>968432</v>
      </c>
      <c r="K225" s="162"/>
      <c r="L225" s="163"/>
      <c r="M225" s="68"/>
    </row>
    <row r="226" spans="2:13" ht="15.75" x14ac:dyDescent="0.25">
      <c r="B226" s="32" t="s">
        <v>70</v>
      </c>
      <c r="C226" s="33" t="s">
        <v>71</v>
      </c>
      <c r="D226" s="28" t="s">
        <v>53</v>
      </c>
      <c r="E226" s="34" t="s">
        <v>794</v>
      </c>
      <c r="F226" s="35">
        <f>VLOOKUP(B226,'Taxbase Calculations'!B:L,11,0)</f>
        <v>103152.32400000001</v>
      </c>
      <c r="G226" s="67">
        <v>912.14</v>
      </c>
      <c r="H226" s="67">
        <v>912.14</v>
      </c>
      <c r="I226" s="36" t="str">
        <f t="shared" si="8"/>
        <v>Yes</v>
      </c>
      <c r="J226" s="37">
        <f t="shared" si="9"/>
        <v>940894</v>
      </c>
      <c r="K226" s="162"/>
      <c r="L226" s="163"/>
      <c r="M226" s="68"/>
    </row>
    <row r="227" spans="2:13" ht="15.75" x14ac:dyDescent="0.25">
      <c r="B227" s="32" t="s">
        <v>72</v>
      </c>
      <c r="C227" s="33" t="s">
        <v>73</v>
      </c>
      <c r="D227" s="28" t="s">
        <v>53</v>
      </c>
      <c r="E227" s="34" t="s">
        <v>794</v>
      </c>
      <c r="F227" s="35">
        <f>VLOOKUP(B227,'Taxbase Calculations'!B:L,11,0)</f>
        <v>98390.739743999991</v>
      </c>
      <c r="G227" s="67">
        <v>885.52</v>
      </c>
      <c r="H227" s="67">
        <v>885.52</v>
      </c>
      <c r="I227" s="36" t="str">
        <f t="shared" si="8"/>
        <v>Yes</v>
      </c>
      <c r="J227" s="37">
        <f t="shared" si="9"/>
        <v>871270</v>
      </c>
      <c r="K227" s="162"/>
      <c r="L227" s="163"/>
      <c r="M227" s="68"/>
    </row>
    <row r="228" spans="2:13" ht="15.75" x14ac:dyDescent="0.25">
      <c r="B228" s="32" t="s">
        <v>74</v>
      </c>
      <c r="C228" s="33" t="s">
        <v>75</v>
      </c>
      <c r="D228" s="28" t="s">
        <v>53</v>
      </c>
      <c r="E228" s="34" t="s">
        <v>794</v>
      </c>
      <c r="F228" s="35">
        <f>VLOOKUP(B228,'Taxbase Calculations'!B:L,11,0)</f>
        <v>131705.47200000001</v>
      </c>
      <c r="G228" s="67">
        <v>388.54</v>
      </c>
      <c r="H228" s="67">
        <v>388.42</v>
      </c>
      <c r="I228" s="36" t="str">
        <f t="shared" si="8"/>
        <v>Yes</v>
      </c>
      <c r="J228" s="37">
        <f t="shared" si="9"/>
        <v>511728</v>
      </c>
      <c r="K228" s="162"/>
      <c r="L228" s="163"/>
      <c r="M228" s="68"/>
    </row>
    <row r="229" spans="2:13" ht="15.75" x14ac:dyDescent="0.25">
      <c r="B229" s="32" t="s">
        <v>76</v>
      </c>
      <c r="C229" s="33" t="s">
        <v>77</v>
      </c>
      <c r="D229" s="28" t="s">
        <v>53</v>
      </c>
      <c r="E229" s="34" t="s">
        <v>794</v>
      </c>
      <c r="F229" s="35">
        <f>VLOOKUP(B229,'Taxbase Calculations'!B:L,11,0)</f>
        <v>131039.90399999999</v>
      </c>
      <c r="G229" s="67">
        <v>378.01</v>
      </c>
      <c r="H229" s="67">
        <v>378.01</v>
      </c>
      <c r="I229" s="36" t="str">
        <f t="shared" si="8"/>
        <v>Yes</v>
      </c>
      <c r="J229" s="37">
        <f t="shared" si="9"/>
        <v>495344</v>
      </c>
      <c r="K229" s="162"/>
      <c r="L229" s="163"/>
      <c r="M229" s="68"/>
    </row>
    <row r="230" spans="2:13" ht="15.75" x14ac:dyDescent="0.25">
      <c r="B230" s="32"/>
      <c r="C230" s="33"/>
      <c r="D230" s="28"/>
      <c r="E230" s="34"/>
      <c r="F230" s="117"/>
      <c r="G230" s="45"/>
      <c r="H230" s="45"/>
      <c r="I230" s="45"/>
      <c r="J230" s="46"/>
      <c r="K230" s="162"/>
      <c r="L230" s="163"/>
      <c r="M230" s="68"/>
    </row>
    <row r="231" spans="2:13" ht="15.75" x14ac:dyDescent="0.25">
      <c r="B231" s="32" t="s">
        <v>150</v>
      </c>
      <c r="C231" s="33" t="s">
        <v>151</v>
      </c>
      <c r="D231" s="28" t="s">
        <v>152</v>
      </c>
      <c r="E231" s="34" t="s">
        <v>794</v>
      </c>
      <c r="F231" s="35">
        <f>VLOOKUP(B231,'Taxbase Calculations'!B:L,11,0)</f>
        <v>53275.271364</v>
      </c>
      <c r="G231" s="67">
        <v>1016.4</v>
      </c>
      <c r="H231" s="67">
        <v>1016.4</v>
      </c>
      <c r="I231" s="36" t="str">
        <f t="shared" si="8"/>
        <v>Yes</v>
      </c>
      <c r="J231" s="37">
        <f t="shared" si="9"/>
        <v>541490</v>
      </c>
      <c r="K231" s="162"/>
      <c r="L231" s="163"/>
      <c r="M231" s="68"/>
    </row>
    <row r="232" spans="2:13" ht="15.75" x14ac:dyDescent="0.25">
      <c r="B232" s="32" t="s">
        <v>153</v>
      </c>
      <c r="C232" s="33" t="s">
        <v>154</v>
      </c>
      <c r="D232" s="28" t="s">
        <v>152</v>
      </c>
      <c r="E232" s="34" t="s">
        <v>794</v>
      </c>
      <c r="F232" s="35">
        <f>VLOOKUP(B232,'Taxbase Calculations'!B:L,11,0)</f>
        <v>149058.31</v>
      </c>
      <c r="G232" s="67">
        <v>1113.2</v>
      </c>
      <c r="H232" s="67">
        <v>1102.07</v>
      </c>
      <c r="I232" s="36" t="str">
        <f t="shared" si="8"/>
        <v>Yes</v>
      </c>
      <c r="J232" s="37">
        <f t="shared" si="9"/>
        <v>1659317</v>
      </c>
      <c r="K232" s="162"/>
      <c r="L232" s="163"/>
      <c r="M232" s="68"/>
    </row>
    <row r="233" spans="2:13" ht="15.75" x14ac:dyDescent="0.25">
      <c r="B233" s="32" t="s">
        <v>155</v>
      </c>
      <c r="C233" s="33" t="s">
        <v>156</v>
      </c>
      <c r="D233" s="28" t="s">
        <v>152</v>
      </c>
      <c r="E233" s="34" t="s">
        <v>794</v>
      </c>
      <c r="F233" s="35">
        <f>VLOOKUP(B233,'Taxbase Calculations'!B:L,11,0)</f>
        <v>85785.181999999986</v>
      </c>
      <c r="G233" s="67">
        <v>1128.5899999999999</v>
      </c>
      <c r="H233" s="67">
        <v>1128.5899999999999</v>
      </c>
      <c r="I233" s="36" t="str">
        <f t="shared" si="8"/>
        <v>Yes</v>
      </c>
      <c r="J233" s="37">
        <f t="shared" si="9"/>
        <v>968163</v>
      </c>
      <c r="K233" s="162"/>
      <c r="L233" s="163"/>
      <c r="M233" s="68"/>
    </row>
    <row r="234" spans="2:13" ht="15.75" x14ac:dyDescent="0.25">
      <c r="B234" s="32" t="s">
        <v>157</v>
      </c>
      <c r="C234" s="33" t="s">
        <v>158</v>
      </c>
      <c r="D234" s="28" t="s">
        <v>152</v>
      </c>
      <c r="E234" s="34" t="s">
        <v>794</v>
      </c>
      <c r="F234" s="35">
        <f>VLOOKUP(B234,'Taxbase Calculations'!B:L,11,0)</f>
        <v>99725.587500000009</v>
      </c>
      <c r="G234" s="67">
        <v>1058.94</v>
      </c>
      <c r="H234" s="67">
        <v>1058.94</v>
      </c>
      <c r="I234" s="36" t="str">
        <f t="shared" si="8"/>
        <v>Yes</v>
      </c>
      <c r="J234" s="37">
        <f t="shared" si="9"/>
        <v>1056034</v>
      </c>
      <c r="K234" s="162"/>
      <c r="L234" s="163"/>
      <c r="M234" s="68"/>
    </row>
    <row r="235" spans="2:13" ht="15.75" x14ac:dyDescent="0.25">
      <c r="B235" s="32" t="s">
        <v>159</v>
      </c>
      <c r="C235" s="33" t="s">
        <v>160</v>
      </c>
      <c r="D235" s="28" t="s">
        <v>152</v>
      </c>
      <c r="E235" s="34" t="s">
        <v>794</v>
      </c>
      <c r="F235" s="35">
        <f>VLOOKUP(B235,'Taxbase Calculations'!B:L,11,0)</f>
        <v>136796.5159</v>
      </c>
      <c r="G235" s="67">
        <v>1010.07</v>
      </c>
      <c r="H235" s="67">
        <v>1010.07</v>
      </c>
      <c r="I235" s="36" t="str">
        <f t="shared" si="8"/>
        <v>Yes</v>
      </c>
      <c r="J235" s="37">
        <f t="shared" si="9"/>
        <v>1381741</v>
      </c>
      <c r="K235" s="162"/>
      <c r="L235" s="163"/>
      <c r="M235" s="68"/>
    </row>
    <row r="236" spans="2:13" ht="15.75" x14ac:dyDescent="0.25">
      <c r="B236" s="32" t="s">
        <v>161</v>
      </c>
      <c r="C236" s="33" t="s">
        <v>162</v>
      </c>
      <c r="D236" s="28" t="s">
        <v>152</v>
      </c>
      <c r="E236" s="34" t="s">
        <v>794</v>
      </c>
      <c r="F236" s="35">
        <f>VLOOKUP(B236,'Taxbase Calculations'!B:L,11,0)</f>
        <v>132954.764</v>
      </c>
      <c r="G236" s="67">
        <v>1171.3900000000001</v>
      </c>
      <c r="H236" s="67">
        <v>1171.3900000000001</v>
      </c>
      <c r="I236" s="36" t="str">
        <f t="shared" si="8"/>
        <v>Yes</v>
      </c>
      <c r="J236" s="37">
        <f t="shared" si="9"/>
        <v>1557419</v>
      </c>
      <c r="K236" s="162"/>
      <c r="L236" s="163"/>
      <c r="M236" s="68"/>
    </row>
    <row r="237" spans="2:13" ht="15.75" x14ac:dyDescent="0.25">
      <c r="B237" s="32" t="s">
        <v>163</v>
      </c>
      <c r="C237" s="33" t="s">
        <v>164</v>
      </c>
      <c r="D237" s="28" t="s">
        <v>152</v>
      </c>
      <c r="E237" s="34" t="s">
        <v>794</v>
      </c>
      <c r="F237" s="35">
        <f>VLOOKUP(B237,'Taxbase Calculations'!B:L,11,0)</f>
        <v>120703.694156</v>
      </c>
      <c r="G237" s="67">
        <v>1059.93</v>
      </c>
      <c r="H237" s="67">
        <v>1059.93</v>
      </c>
      <c r="I237" s="36" t="str">
        <f t="shared" si="8"/>
        <v>Yes</v>
      </c>
      <c r="J237" s="37">
        <f t="shared" si="9"/>
        <v>1279375</v>
      </c>
      <c r="K237" s="162"/>
      <c r="L237" s="163"/>
      <c r="M237" s="68"/>
    </row>
    <row r="238" spans="2:13" ht="15.75" x14ac:dyDescent="0.25">
      <c r="B238" s="32" t="s">
        <v>165</v>
      </c>
      <c r="C238" s="33" t="s">
        <v>166</v>
      </c>
      <c r="D238" s="28" t="s">
        <v>152</v>
      </c>
      <c r="E238" s="34" t="s">
        <v>794</v>
      </c>
      <c r="F238" s="35">
        <f>VLOOKUP(B238,'Taxbase Calculations'!B:L,11,0)</f>
        <v>110132.56200000001</v>
      </c>
      <c r="G238" s="67">
        <v>1100.3399999999999</v>
      </c>
      <c r="H238" s="67">
        <v>1100.3399999999999</v>
      </c>
      <c r="I238" s="36" t="str">
        <f t="shared" si="8"/>
        <v>Yes</v>
      </c>
      <c r="J238" s="37">
        <f t="shared" si="9"/>
        <v>1211833</v>
      </c>
      <c r="K238" s="162"/>
      <c r="L238" s="163"/>
      <c r="M238" s="68"/>
    </row>
    <row r="239" spans="2:13" ht="15.75" x14ac:dyDescent="0.25">
      <c r="B239" s="32" t="s">
        <v>167</v>
      </c>
      <c r="C239" s="33" t="s">
        <v>168</v>
      </c>
      <c r="D239" s="28" t="s">
        <v>152</v>
      </c>
      <c r="E239" s="34" t="s">
        <v>794</v>
      </c>
      <c r="F239" s="35">
        <f>VLOOKUP(B239,'Taxbase Calculations'!B:L,11,0)</f>
        <v>87166.012000000002</v>
      </c>
      <c r="G239" s="67">
        <v>1184.32</v>
      </c>
      <c r="H239" s="67">
        <v>1184.32</v>
      </c>
      <c r="I239" s="36" t="str">
        <f t="shared" si="8"/>
        <v>Yes</v>
      </c>
      <c r="J239" s="37">
        <f t="shared" si="9"/>
        <v>1032325</v>
      </c>
      <c r="K239" s="162"/>
      <c r="L239" s="163"/>
      <c r="M239" s="68"/>
    </row>
    <row r="240" spans="2:13" ht="15.75" x14ac:dyDescent="0.25">
      <c r="B240" s="32" t="s">
        <v>169</v>
      </c>
      <c r="C240" s="33" t="s">
        <v>170</v>
      </c>
      <c r="D240" s="28" t="s">
        <v>152</v>
      </c>
      <c r="E240" s="34" t="s">
        <v>794</v>
      </c>
      <c r="F240" s="35">
        <f>VLOOKUP(B240,'Taxbase Calculations'!B:L,11,0)</f>
        <v>86747.7</v>
      </c>
      <c r="G240" s="67">
        <v>1210.28</v>
      </c>
      <c r="H240" s="67">
        <v>1210.28</v>
      </c>
      <c r="I240" s="36" t="str">
        <f t="shared" si="8"/>
        <v>Yes</v>
      </c>
      <c r="J240" s="37">
        <f t="shared" si="9"/>
        <v>1049890</v>
      </c>
      <c r="K240" s="162"/>
      <c r="L240" s="163"/>
      <c r="M240" s="68"/>
    </row>
    <row r="241" spans="2:13" ht="15.75" x14ac:dyDescent="0.25">
      <c r="B241" s="32" t="s">
        <v>171</v>
      </c>
      <c r="C241" s="33" t="s">
        <v>172</v>
      </c>
      <c r="D241" s="28" t="s">
        <v>152</v>
      </c>
      <c r="E241" s="34" t="s">
        <v>794</v>
      </c>
      <c r="F241" s="35">
        <f>VLOOKUP(B241,'Taxbase Calculations'!B:L,11,0)</f>
        <v>90619.904999999999</v>
      </c>
      <c r="G241" s="67">
        <v>1195.18</v>
      </c>
      <c r="H241" s="67">
        <v>1195.18</v>
      </c>
      <c r="I241" s="36" t="str">
        <f t="shared" si="8"/>
        <v>Yes</v>
      </c>
      <c r="J241" s="37">
        <f t="shared" si="9"/>
        <v>1083071</v>
      </c>
      <c r="K241" s="162"/>
      <c r="L241" s="163"/>
      <c r="M241" s="68"/>
    </row>
    <row r="242" spans="2:13" ht="15.75" x14ac:dyDescent="0.25">
      <c r="B242" s="32" t="s">
        <v>173</v>
      </c>
      <c r="C242" s="33" t="s">
        <v>174</v>
      </c>
      <c r="D242" s="28" t="s">
        <v>152</v>
      </c>
      <c r="E242" s="34" t="s">
        <v>794</v>
      </c>
      <c r="F242" s="35">
        <f>VLOOKUP(B242,'Taxbase Calculations'!B:L,11,0)</f>
        <v>102229.9</v>
      </c>
      <c r="G242" s="67">
        <v>1112.93</v>
      </c>
      <c r="H242" s="67">
        <v>1112.93</v>
      </c>
      <c r="I242" s="36" t="str">
        <f t="shared" si="8"/>
        <v>Yes</v>
      </c>
      <c r="J242" s="37">
        <f t="shared" si="9"/>
        <v>1137747</v>
      </c>
      <c r="K242" s="162"/>
      <c r="L242" s="163"/>
      <c r="M242" s="68"/>
    </row>
    <row r="243" spans="2:13" ht="15.75" x14ac:dyDescent="0.25">
      <c r="B243" s="32" t="s">
        <v>175</v>
      </c>
      <c r="C243" s="33" t="s">
        <v>176</v>
      </c>
      <c r="D243" s="28" t="s">
        <v>152</v>
      </c>
      <c r="E243" s="34" t="s">
        <v>794</v>
      </c>
      <c r="F243" s="35">
        <f>VLOOKUP(B243,'Taxbase Calculations'!B:L,11,0)</f>
        <v>90492.392877999999</v>
      </c>
      <c r="G243" s="67">
        <v>1085.2</v>
      </c>
      <c r="H243" s="67">
        <v>1079.77</v>
      </c>
      <c r="I243" s="36" t="str">
        <f t="shared" si="8"/>
        <v>Yes</v>
      </c>
      <c r="J243" s="37">
        <f t="shared" si="9"/>
        <v>982023</v>
      </c>
      <c r="K243" s="162"/>
      <c r="L243" s="163"/>
      <c r="M243" s="68"/>
    </row>
    <row r="244" spans="2:13" ht="15.75" x14ac:dyDescent="0.25">
      <c r="B244" s="32" t="s">
        <v>177</v>
      </c>
      <c r="C244" s="33" t="s">
        <v>796</v>
      </c>
      <c r="D244" s="28" t="s">
        <v>152</v>
      </c>
      <c r="E244" s="34" t="s">
        <v>794</v>
      </c>
      <c r="F244" s="35">
        <f>VLOOKUP(B244,'Taxbase Calculations'!B:L,11,0)</f>
        <v>64655.200000000004</v>
      </c>
      <c r="G244" s="67">
        <v>1379.65</v>
      </c>
      <c r="H244" s="67">
        <v>1379.65</v>
      </c>
      <c r="I244" s="36" t="str">
        <f t="shared" si="8"/>
        <v>Yes</v>
      </c>
      <c r="J244" s="37">
        <f t="shared" si="9"/>
        <v>892015</v>
      </c>
      <c r="K244" s="162"/>
      <c r="L244" s="163"/>
      <c r="M244" s="68"/>
    </row>
    <row r="245" spans="2:13" ht="15.75" x14ac:dyDescent="0.25">
      <c r="B245" s="32" t="s">
        <v>178</v>
      </c>
      <c r="C245" s="33" t="s">
        <v>179</v>
      </c>
      <c r="D245" s="28" t="s">
        <v>152</v>
      </c>
      <c r="E245" s="34" t="s">
        <v>794</v>
      </c>
      <c r="F245" s="35">
        <f>VLOOKUP(B245,'Taxbase Calculations'!B:L,11,0)</f>
        <v>77015.928</v>
      </c>
      <c r="G245" s="67">
        <v>1106.56</v>
      </c>
      <c r="H245" s="67">
        <v>1106.56</v>
      </c>
      <c r="I245" s="36" t="str">
        <f t="shared" si="8"/>
        <v>Yes</v>
      </c>
      <c r="J245" s="37">
        <f t="shared" si="9"/>
        <v>852227</v>
      </c>
      <c r="K245" s="162"/>
      <c r="L245" s="163"/>
      <c r="M245" s="68"/>
    </row>
    <row r="246" spans="2:13" ht="15.75" x14ac:dyDescent="0.25">
      <c r="B246" s="32" t="s">
        <v>180</v>
      </c>
      <c r="C246" s="33" t="s">
        <v>181</v>
      </c>
      <c r="D246" s="28" t="s">
        <v>152</v>
      </c>
      <c r="E246" s="34" t="s">
        <v>794</v>
      </c>
      <c r="F246" s="35">
        <f>VLOOKUP(B246,'Taxbase Calculations'!B:L,11,0)</f>
        <v>78246.687999999995</v>
      </c>
      <c r="G246" s="67">
        <v>945.63</v>
      </c>
      <c r="H246" s="67">
        <v>945.63</v>
      </c>
      <c r="I246" s="36" t="str">
        <f t="shared" si="8"/>
        <v>Yes</v>
      </c>
      <c r="J246" s="37">
        <f t="shared" si="9"/>
        <v>739924</v>
      </c>
      <c r="K246" s="162"/>
      <c r="L246" s="163"/>
      <c r="M246" s="68"/>
    </row>
    <row r="247" spans="2:13" ht="15.75" x14ac:dyDescent="0.25">
      <c r="B247" s="32" t="s">
        <v>182</v>
      </c>
      <c r="C247" s="33" t="s">
        <v>183</v>
      </c>
      <c r="D247" s="28" t="s">
        <v>152</v>
      </c>
      <c r="E247" s="34" t="s">
        <v>794</v>
      </c>
      <c r="F247" s="35">
        <f>VLOOKUP(B247,'Taxbase Calculations'!B:L,11,0)</f>
        <v>93974.946000000011</v>
      </c>
      <c r="G247" s="67">
        <v>1095.53</v>
      </c>
      <c r="H247" s="67">
        <v>1095.53</v>
      </c>
      <c r="I247" s="36" t="str">
        <f t="shared" si="8"/>
        <v>Yes</v>
      </c>
      <c r="J247" s="37">
        <f t="shared" si="9"/>
        <v>1029524</v>
      </c>
      <c r="K247" s="162"/>
      <c r="L247" s="163"/>
      <c r="M247" s="68"/>
    </row>
    <row r="248" spans="2:13" ht="15.75" x14ac:dyDescent="0.25">
      <c r="B248" s="32" t="s">
        <v>184</v>
      </c>
      <c r="C248" s="33" t="s">
        <v>797</v>
      </c>
      <c r="D248" s="28" t="s">
        <v>152</v>
      </c>
      <c r="E248" s="34" t="s">
        <v>794</v>
      </c>
      <c r="F248" s="35">
        <f>VLOOKUP(B248,'Taxbase Calculations'!B:L,11,0)</f>
        <v>92384.168180000008</v>
      </c>
      <c r="G248" s="67">
        <v>1287.3900000000001</v>
      </c>
      <c r="H248" s="67">
        <v>1287.3900000000001</v>
      </c>
      <c r="I248" s="36" t="str">
        <f t="shared" si="8"/>
        <v>Yes</v>
      </c>
      <c r="J248" s="37">
        <f t="shared" si="9"/>
        <v>1189345</v>
      </c>
      <c r="K248" s="162"/>
      <c r="L248" s="163"/>
      <c r="M248" s="68"/>
    </row>
    <row r="249" spans="2:13" ht="15.75" x14ac:dyDescent="0.25">
      <c r="B249" s="32" t="s">
        <v>185</v>
      </c>
      <c r="C249" s="33" t="s">
        <v>186</v>
      </c>
      <c r="D249" s="28" t="s">
        <v>152</v>
      </c>
      <c r="E249" s="34" t="s">
        <v>794</v>
      </c>
      <c r="F249" s="35">
        <f>VLOOKUP(B249,'Taxbase Calculations'!B:L,11,0)</f>
        <v>75325.138212899998</v>
      </c>
      <c r="G249" s="67">
        <v>1140.8900000000001</v>
      </c>
      <c r="H249" s="67">
        <v>1140.8900000000001</v>
      </c>
      <c r="I249" s="36" t="str">
        <f t="shared" si="8"/>
        <v>Yes</v>
      </c>
      <c r="J249" s="37">
        <f t="shared" si="9"/>
        <v>859377</v>
      </c>
      <c r="K249" s="162"/>
      <c r="L249" s="163"/>
      <c r="M249" s="68"/>
    </row>
    <row r="250" spans="2:13" ht="15.75" x14ac:dyDescent="0.25">
      <c r="B250" s="32" t="s">
        <v>187</v>
      </c>
      <c r="C250" s="33" t="s">
        <v>188</v>
      </c>
      <c r="D250" s="28" t="s">
        <v>152</v>
      </c>
      <c r="E250" s="34" t="s">
        <v>794</v>
      </c>
      <c r="F250" s="35">
        <f>VLOOKUP(B250,'Taxbase Calculations'!B:L,11,0)</f>
        <v>79905.667000000001</v>
      </c>
      <c r="G250" s="67">
        <v>1152.21</v>
      </c>
      <c r="H250" s="67">
        <v>1152.21</v>
      </c>
      <c r="I250" s="36" t="str">
        <f t="shared" si="8"/>
        <v>Yes</v>
      </c>
      <c r="J250" s="37">
        <f t="shared" si="9"/>
        <v>920681</v>
      </c>
      <c r="K250" s="162"/>
      <c r="L250" s="163"/>
      <c r="M250" s="68"/>
    </row>
    <row r="251" spans="2:13" ht="15.75" x14ac:dyDescent="0.25">
      <c r="B251" s="32"/>
      <c r="C251" s="33"/>
      <c r="D251" s="28"/>
      <c r="E251" s="34"/>
      <c r="F251" s="117"/>
      <c r="G251" s="47"/>
      <c r="H251" s="47"/>
      <c r="I251" s="47"/>
      <c r="J251" s="48"/>
      <c r="K251" s="162"/>
      <c r="L251" s="163"/>
      <c r="M251" s="68"/>
    </row>
    <row r="252" spans="2:13" ht="15.75" x14ac:dyDescent="0.25">
      <c r="B252" s="2"/>
      <c r="C252" s="43" t="s">
        <v>798</v>
      </c>
      <c r="D252" s="28"/>
      <c r="E252" s="34"/>
      <c r="F252" s="117"/>
      <c r="G252" s="47"/>
      <c r="H252" s="47"/>
      <c r="I252" s="47"/>
      <c r="J252" s="48"/>
      <c r="K252" s="162"/>
      <c r="L252" s="163"/>
      <c r="M252" s="68"/>
    </row>
    <row r="253" spans="2:13" ht="15.75" x14ac:dyDescent="0.25">
      <c r="B253" s="32" t="s">
        <v>78</v>
      </c>
      <c r="C253" s="33" t="s">
        <v>79</v>
      </c>
      <c r="D253" s="28" t="s">
        <v>80</v>
      </c>
      <c r="E253" s="34" t="s">
        <v>794</v>
      </c>
      <c r="F253" s="35">
        <f>VLOOKUP(B253,'Taxbase Calculations'!B:L,11,0)</f>
        <v>71369.012199999997</v>
      </c>
      <c r="G253" s="67">
        <v>1200.58</v>
      </c>
      <c r="H253" s="67">
        <v>1223.3900000000001</v>
      </c>
      <c r="I253" s="36" t="str">
        <f t="shared" ref="I253:I288" si="10">IF(H253&lt;=G253,"Yes","No")</f>
        <v>No</v>
      </c>
      <c r="J253" s="37">
        <f t="shared" ref="J253:J288" si="11">ROUND(IF(I253="Yes",G253*F253*1%,0),0)</f>
        <v>0</v>
      </c>
      <c r="K253" s="162"/>
      <c r="L253" s="163"/>
      <c r="M253" s="68"/>
    </row>
    <row r="254" spans="2:13" ht="15.75" x14ac:dyDescent="0.25">
      <c r="B254" s="32" t="s">
        <v>81</v>
      </c>
      <c r="C254" s="33" t="s">
        <v>82</v>
      </c>
      <c r="D254" s="28" t="s">
        <v>80</v>
      </c>
      <c r="E254" s="34" t="s">
        <v>794</v>
      </c>
      <c r="F254" s="35">
        <f>VLOOKUP(B254,'Taxbase Calculations'!B:L,11,0)</f>
        <v>302965.59399999998</v>
      </c>
      <c r="G254" s="67">
        <v>1113.67</v>
      </c>
      <c r="H254" s="67">
        <v>1135.82</v>
      </c>
      <c r="I254" s="36" t="str">
        <f t="shared" si="10"/>
        <v>No</v>
      </c>
      <c r="J254" s="37">
        <f t="shared" si="11"/>
        <v>0</v>
      </c>
      <c r="K254" s="162"/>
      <c r="L254" s="163"/>
      <c r="M254" s="68"/>
    </row>
    <row r="255" spans="2:13" ht="15.75" x14ac:dyDescent="0.25">
      <c r="B255" s="32" t="s">
        <v>83</v>
      </c>
      <c r="C255" s="33" t="s">
        <v>84</v>
      </c>
      <c r="D255" s="28" t="s">
        <v>80</v>
      </c>
      <c r="E255" s="34" t="s">
        <v>794</v>
      </c>
      <c r="F255" s="35">
        <f>VLOOKUP(B255,'Taxbase Calculations'!B:L,11,0)</f>
        <v>83643.98</v>
      </c>
      <c r="G255" s="67">
        <v>1252.27</v>
      </c>
      <c r="H255" s="67">
        <v>1276.56</v>
      </c>
      <c r="I255" s="36" t="str">
        <f t="shared" si="10"/>
        <v>No</v>
      </c>
      <c r="J255" s="37">
        <f t="shared" si="11"/>
        <v>0</v>
      </c>
      <c r="K255" s="162"/>
      <c r="L255" s="163"/>
      <c r="M255" s="68"/>
    </row>
    <row r="256" spans="2:13" ht="15.75" x14ac:dyDescent="0.25">
      <c r="B256" s="32" t="s">
        <v>85</v>
      </c>
      <c r="C256" s="33" t="s">
        <v>86</v>
      </c>
      <c r="D256" s="28" t="s">
        <v>80</v>
      </c>
      <c r="E256" s="34" t="s">
        <v>794</v>
      </c>
      <c r="F256" s="35">
        <f>VLOOKUP(B256,'Taxbase Calculations'!B:L,11,0)</f>
        <v>151361.25580000001</v>
      </c>
      <c r="G256" s="67">
        <v>1116.1099999999999</v>
      </c>
      <c r="H256" s="67">
        <v>1133.97</v>
      </c>
      <c r="I256" s="36" t="str">
        <f t="shared" si="10"/>
        <v>No</v>
      </c>
      <c r="J256" s="37">
        <f t="shared" si="11"/>
        <v>0</v>
      </c>
      <c r="K256" s="162"/>
      <c r="L256" s="163"/>
      <c r="M256" s="68"/>
    </row>
    <row r="257" spans="2:13" ht="15.75" x14ac:dyDescent="0.25">
      <c r="B257" s="32" t="s">
        <v>87</v>
      </c>
      <c r="C257" s="33" t="s">
        <v>88</v>
      </c>
      <c r="D257" s="28" t="s">
        <v>80</v>
      </c>
      <c r="E257" s="34" t="s">
        <v>794</v>
      </c>
      <c r="F257" s="35">
        <f>VLOOKUP(B257,'Taxbase Calculations'!B:L,11,0)</f>
        <v>59343.163500000002</v>
      </c>
      <c r="G257" s="67">
        <v>1303.8399999999999</v>
      </c>
      <c r="H257" s="67">
        <v>1303.8399999999999</v>
      </c>
      <c r="I257" s="36" t="str">
        <f t="shared" si="10"/>
        <v>Yes</v>
      </c>
      <c r="J257" s="37">
        <f t="shared" si="11"/>
        <v>773740</v>
      </c>
      <c r="K257" s="162"/>
      <c r="L257" s="163"/>
      <c r="M257" s="68"/>
    </row>
    <row r="258" spans="2:13" ht="15.75" x14ac:dyDescent="0.25">
      <c r="B258" s="32" t="s">
        <v>89</v>
      </c>
      <c r="C258" s="33" t="s">
        <v>90</v>
      </c>
      <c r="D258" s="28" t="s">
        <v>80</v>
      </c>
      <c r="E258" s="34" t="s">
        <v>794</v>
      </c>
      <c r="F258" s="35">
        <f>VLOOKUP(B258,'Taxbase Calculations'!B:L,11,0)</f>
        <v>67219.23</v>
      </c>
      <c r="G258" s="67">
        <v>1251.43</v>
      </c>
      <c r="H258" s="67">
        <v>1251.43</v>
      </c>
      <c r="I258" s="36" t="str">
        <f t="shared" si="10"/>
        <v>Yes</v>
      </c>
      <c r="J258" s="37">
        <f t="shared" si="11"/>
        <v>841202</v>
      </c>
      <c r="K258" s="162"/>
      <c r="L258" s="163"/>
      <c r="M258" s="68"/>
    </row>
    <row r="259" spans="2:13" ht="15.75" x14ac:dyDescent="0.25">
      <c r="B259" s="32" t="s">
        <v>91</v>
      </c>
      <c r="C259" s="33" t="s">
        <v>92</v>
      </c>
      <c r="D259" s="28" t="s">
        <v>80</v>
      </c>
      <c r="E259" s="34" t="s">
        <v>794</v>
      </c>
      <c r="F259" s="35">
        <f>VLOOKUP(B259,'Taxbase Calculations'!B:L,11,0)</f>
        <v>92507.26</v>
      </c>
      <c r="G259" s="67">
        <v>1323.8</v>
      </c>
      <c r="H259" s="67">
        <v>1349.48</v>
      </c>
      <c r="I259" s="36" t="str">
        <f t="shared" si="10"/>
        <v>No</v>
      </c>
      <c r="J259" s="37">
        <f t="shared" si="11"/>
        <v>0</v>
      </c>
      <c r="K259" s="162"/>
      <c r="L259" s="163"/>
      <c r="M259" s="68"/>
    </row>
    <row r="260" spans="2:13" ht="15.75" x14ac:dyDescent="0.25">
      <c r="B260" s="32" t="s">
        <v>93</v>
      </c>
      <c r="C260" s="33" t="s">
        <v>94</v>
      </c>
      <c r="D260" s="28" t="s">
        <v>80</v>
      </c>
      <c r="E260" s="34" t="s">
        <v>794</v>
      </c>
      <c r="F260" s="35">
        <f>VLOOKUP(B260,'Taxbase Calculations'!B:L,11,0)</f>
        <v>89153.960999999996</v>
      </c>
      <c r="G260" s="67">
        <v>1101.71</v>
      </c>
      <c r="H260" s="67">
        <v>1123.19</v>
      </c>
      <c r="I260" s="36" t="str">
        <f t="shared" si="10"/>
        <v>No</v>
      </c>
      <c r="J260" s="37">
        <f t="shared" si="11"/>
        <v>0</v>
      </c>
      <c r="K260" s="162"/>
      <c r="L260" s="163"/>
      <c r="M260" s="68"/>
    </row>
    <row r="261" spans="2:13" ht="15.75" x14ac:dyDescent="0.25">
      <c r="B261" s="32" t="s">
        <v>95</v>
      </c>
      <c r="C261" s="33" t="s">
        <v>96</v>
      </c>
      <c r="D261" s="28" t="s">
        <v>80</v>
      </c>
      <c r="E261" s="34" t="s">
        <v>794</v>
      </c>
      <c r="F261" s="35">
        <f>VLOOKUP(B261,'Taxbase Calculations'!B:L,11,0)</f>
        <v>101746.70999999999</v>
      </c>
      <c r="G261" s="67">
        <v>1125.3699999999999</v>
      </c>
      <c r="H261" s="67">
        <v>1125.3599999999999</v>
      </c>
      <c r="I261" s="36" t="str">
        <f t="shared" si="10"/>
        <v>Yes</v>
      </c>
      <c r="J261" s="37">
        <f t="shared" si="11"/>
        <v>1145027</v>
      </c>
      <c r="K261" s="162"/>
      <c r="L261" s="163"/>
      <c r="M261" s="68"/>
    </row>
    <row r="262" spans="2:13" ht="15.75" x14ac:dyDescent="0.25">
      <c r="B262" s="32" t="s">
        <v>97</v>
      </c>
      <c r="C262" s="33" t="s">
        <v>98</v>
      </c>
      <c r="D262" s="28" t="s">
        <v>80</v>
      </c>
      <c r="E262" s="34" t="s">
        <v>794</v>
      </c>
      <c r="F262" s="35">
        <f>VLOOKUP(B262,'Taxbase Calculations'!B:L,11,0)</f>
        <v>61339.102500000001</v>
      </c>
      <c r="G262" s="67">
        <v>1443.2</v>
      </c>
      <c r="H262" s="67">
        <v>1443.2</v>
      </c>
      <c r="I262" s="36" t="str">
        <f t="shared" si="10"/>
        <v>Yes</v>
      </c>
      <c r="J262" s="37">
        <f t="shared" si="11"/>
        <v>885246</v>
      </c>
      <c r="K262" s="162"/>
      <c r="L262" s="163"/>
      <c r="M262" s="68"/>
    </row>
    <row r="263" spans="2:13" ht="15.75" x14ac:dyDescent="0.25">
      <c r="B263" s="32" t="s">
        <v>99</v>
      </c>
      <c r="C263" s="33" t="s">
        <v>100</v>
      </c>
      <c r="D263" s="28" t="s">
        <v>80</v>
      </c>
      <c r="E263" s="34" t="s">
        <v>794</v>
      </c>
      <c r="F263" s="35">
        <f>VLOOKUP(B263,'Taxbase Calculations'!B:L,11,0)</f>
        <v>128639.14409999999</v>
      </c>
      <c r="G263" s="67">
        <v>1242.9100000000001</v>
      </c>
      <c r="H263" s="67">
        <v>1242.9100000000001</v>
      </c>
      <c r="I263" s="36" t="str">
        <f t="shared" si="10"/>
        <v>Yes</v>
      </c>
      <c r="J263" s="37">
        <f t="shared" si="11"/>
        <v>1598869</v>
      </c>
      <c r="K263" s="162"/>
      <c r="L263" s="163"/>
      <c r="M263" s="68"/>
    </row>
    <row r="264" spans="2:13" ht="15.75" x14ac:dyDescent="0.25">
      <c r="B264" s="32" t="s">
        <v>101</v>
      </c>
      <c r="C264" s="33" t="s">
        <v>102</v>
      </c>
      <c r="D264" s="28" t="s">
        <v>80</v>
      </c>
      <c r="E264" s="34" t="s">
        <v>794</v>
      </c>
      <c r="F264" s="35">
        <f>VLOOKUP(B264,'Taxbase Calculations'!B:L,11,0)</f>
        <v>42037.055999999997</v>
      </c>
      <c r="G264" s="67">
        <v>1246.08</v>
      </c>
      <c r="H264" s="67">
        <v>1246.08</v>
      </c>
      <c r="I264" s="36" t="str">
        <f t="shared" si="10"/>
        <v>Yes</v>
      </c>
      <c r="J264" s="37">
        <f t="shared" si="11"/>
        <v>523815</v>
      </c>
      <c r="K264" s="162"/>
      <c r="L264" s="163"/>
      <c r="M264" s="68"/>
    </row>
    <row r="265" spans="2:13" ht="15.75" x14ac:dyDescent="0.25">
      <c r="B265" s="32" t="s">
        <v>103</v>
      </c>
      <c r="C265" s="33" t="s">
        <v>104</v>
      </c>
      <c r="D265" s="28" t="s">
        <v>80</v>
      </c>
      <c r="E265" s="34" t="s">
        <v>794</v>
      </c>
      <c r="F265" s="35">
        <f>VLOOKUP(B265,'Taxbase Calculations'!B:L,11,0)</f>
        <v>248248.45</v>
      </c>
      <c r="G265" s="67">
        <v>1123.49</v>
      </c>
      <c r="H265" s="67">
        <v>1145.8900000000001</v>
      </c>
      <c r="I265" s="36" t="str">
        <f t="shared" si="10"/>
        <v>No</v>
      </c>
      <c r="J265" s="37">
        <f t="shared" si="11"/>
        <v>0</v>
      </c>
      <c r="K265" s="162"/>
      <c r="L265" s="163"/>
      <c r="M265" s="68"/>
    </row>
    <row r="266" spans="2:13" ht="15.75" x14ac:dyDescent="0.25">
      <c r="B266" s="32" t="s">
        <v>105</v>
      </c>
      <c r="C266" s="33" t="s">
        <v>106</v>
      </c>
      <c r="D266" s="28" t="s">
        <v>80</v>
      </c>
      <c r="E266" s="34" t="s">
        <v>794</v>
      </c>
      <c r="F266" s="35">
        <f>VLOOKUP(B266,'Taxbase Calculations'!B:L,11,0)</f>
        <v>127124.00199999998</v>
      </c>
      <c r="G266" s="67">
        <v>1331.03</v>
      </c>
      <c r="H266" s="67">
        <v>1357.52</v>
      </c>
      <c r="I266" s="36" t="str">
        <f t="shared" si="10"/>
        <v>No</v>
      </c>
      <c r="J266" s="37">
        <f t="shared" si="11"/>
        <v>0</v>
      </c>
      <c r="K266" s="162"/>
      <c r="L266" s="163"/>
      <c r="M266" s="68"/>
    </row>
    <row r="267" spans="2:13" ht="15.75" x14ac:dyDescent="0.25">
      <c r="B267" s="32" t="s">
        <v>107</v>
      </c>
      <c r="C267" s="33" t="s">
        <v>108</v>
      </c>
      <c r="D267" s="28" t="s">
        <v>80</v>
      </c>
      <c r="E267" s="34" t="s">
        <v>794</v>
      </c>
      <c r="F267" s="35">
        <f>VLOOKUP(B267,'Taxbase Calculations'!B:L,11,0)</f>
        <v>130044.91720000001</v>
      </c>
      <c r="G267" s="67">
        <v>1172.27</v>
      </c>
      <c r="H267" s="67">
        <v>1172.27</v>
      </c>
      <c r="I267" s="36" t="str">
        <f t="shared" si="10"/>
        <v>Yes</v>
      </c>
      <c r="J267" s="37">
        <f t="shared" si="11"/>
        <v>1524478</v>
      </c>
      <c r="K267" s="162"/>
      <c r="L267" s="163"/>
      <c r="M267" s="68"/>
    </row>
    <row r="268" spans="2:13" ht="15.75" x14ac:dyDescent="0.25">
      <c r="B268" s="32" t="s">
        <v>109</v>
      </c>
      <c r="C268" s="33" t="s">
        <v>799</v>
      </c>
      <c r="D268" s="28" t="s">
        <v>80</v>
      </c>
      <c r="E268" s="34" t="s">
        <v>794</v>
      </c>
      <c r="F268" s="35">
        <f>VLOOKUP(B268,'Taxbase Calculations'!B:L,11,0)</f>
        <v>77424.099999999991</v>
      </c>
      <c r="G268" s="67">
        <v>1354.42</v>
      </c>
      <c r="H268" s="67">
        <v>1354.42</v>
      </c>
      <c r="I268" s="36" t="str">
        <f t="shared" si="10"/>
        <v>Yes</v>
      </c>
      <c r="J268" s="37">
        <f t="shared" si="11"/>
        <v>1048647</v>
      </c>
      <c r="K268" s="162"/>
      <c r="L268" s="163"/>
      <c r="M268" s="68"/>
    </row>
    <row r="269" spans="2:13" ht="15.75" x14ac:dyDescent="0.25">
      <c r="B269" s="32" t="s">
        <v>110</v>
      </c>
      <c r="C269" s="33" t="s">
        <v>111</v>
      </c>
      <c r="D269" s="28" t="s">
        <v>80</v>
      </c>
      <c r="E269" s="34" t="s">
        <v>794</v>
      </c>
      <c r="F269" s="35">
        <f>VLOOKUP(B269,'Taxbase Calculations'!B:L,11,0)</f>
        <v>65136.922500000001</v>
      </c>
      <c r="G269" s="67">
        <v>1328.04</v>
      </c>
      <c r="H269" s="67">
        <v>1328.04</v>
      </c>
      <c r="I269" s="36" t="str">
        <f t="shared" si="10"/>
        <v>Yes</v>
      </c>
      <c r="J269" s="37">
        <f t="shared" si="11"/>
        <v>865044</v>
      </c>
      <c r="K269" s="162"/>
      <c r="L269" s="163"/>
      <c r="M269" s="68"/>
    </row>
    <row r="270" spans="2:13" ht="15.75" x14ac:dyDescent="0.25">
      <c r="B270" s="32" t="s">
        <v>112</v>
      </c>
      <c r="C270" s="33" t="s">
        <v>113</v>
      </c>
      <c r="D270" s="28" t="s">
        <v>80</v>
      </c>
      <c r="E270" s="34" t="s">
        <v>794</v>
      </c>
      <c r="F270" s="35">
        <f>VLOOKUP(B270,'Taxbase Calculations'!B:L,11,0)</f>
        <v>62189.524788000002</v>
      </c>
      <c r="G270" s="67">
        <v>1392.95</v>
      </c>
      <c r="H270" s="67">
        <v>1392.95</v>
      </c>
      <c r="I270" s="36" t="str">
        <f t="shared" si="10"/>
        <v>Yes</v>
      </c>
      <c r="J270" s="37">
        <f t="shared" si="11"/>
        <v>866269</v>
      </c>
      <c r="K270" s="162"/>
      <c r="L270" s="163"/>
      <c r="M270" s="68"/>
    </row>
    <row r="271" spans="2:13" ht="15.75" x14ac:dyDescent="0.25">
      <c r="B271" s="32" t="s">
        <v>114</v>
      </c>
      <c r="C271" s="33" t="s">
        <v>115</v>
      </c>
      <c r="D271" s="28" t="s">
        <v>80</v>
      </c>
      <c r="E271" s="34" t="s">
        <v>794</v>
      </c>
      <c r="F271" s="35">
        <f>VLOOKUP(B271,'Taxbase Calculations'!B:L,11,0)</f>
        <v>61152.45</v>
      </c>
      <c r="G271" s="67">
        <v>1330.36</v>
      </c>
      <c r="H271" s="67">
        <v>1330.36</v>
      </c>
      <c r="I271" s="36" t="str">
        <f t="shared" si="10"/>
        <v>Yes</v>
      </c>
      <c r="J271" s="37">
        <f t="shared" si="11"/>
        <v>813548</v>
      </c>
      <c r="K271" s="162"/>
      <c r="L271" s="163"/>
      <c r="M271" s="68"/>
    </row>
    <row r="272" spans="2:13" ht="15.75" x14ac:dyDescent="0.25">
      <c r="B272" s="32" t="s">
        <v>116</v>
      </c>
      <c r="C272" s="33" t="s">
        <v>117</v>
      </c>
      <c r="D272" s="28" t="s">
        <v>80</v>
      </c>
      <c r="E272" s="34" t="s">
        <v>794</v>
      </c>
      <c r="F272" s="35">
        <f>VLOOKUP(B272,'Taxbase Calculations'!B:L,11,0)</f>
        <v>78215.20895</v>
      </c>
      <c r="G272" s="67">
        <v>1230.03</v>
      </c>
      <c r="H272" s="67">
        <v>1253.3399999999999</v>
      </c>
      <c r="I272" s="36" t="str">
        <f t="shared" si="10"/>
        <v>No</v>
      </c>
      <c r="J272" s="37">
        <f t="shared" si="11"/>
        <v>0</v>
      </c>
      <c r="K272" s="162"/>
      <c r="L272" s="163"/>
      <c r="M272" s="68"/>
    </row>
    <row r="273" spans="2:13" ht="15.75" x14ac:dyDescent="0.25">
      <c r="B273" s="32" t="s">
        <v>118</v>
      </c>
      <c r="C273" s="33" t="s">
        <v>119</v>
      </c>
      <c r="D273" s="28" t="s">
        <v>80</v>
      </c>
      <c r="E273" s="34" t="s">
        <v>794</v>
      </c>
      <c r="F273" s="35">
        <f>VLOOKUP(B273,'Taxbase Calculations'!B:L,11,0)</f>
        <v>71414.399999999994</v>
      </c>
      <c r="G273" s="67">
        <v>1326.31</v>
      </c>
      <c r="H273" s="67">
        <v>1326.31</v>
      </c>
      <c r="I273" s="36" t="str">
        <f t="shared" si="10"/>
        <v>Yes</v>
      </c>
      <c r="J273" s="37">
        <f t="shared" si="11"/>
        <v>947176</v>
      </c>
      <c r="K273" s="162"/>
      <c r="L273" s="163"/>
      <c r="M273" s="68"/>
    </row>
    <row r="274" spans="2:13" ht="15.75" x14ac:dyDescent="0.25">
      <c r="B274" s="32" t="s">
        <v>120</v>
      </c>
      <c r="C274" s="33" t="s">
        <v>121</v>
      </c>
      <c r="D274" s="28" t="s">
        <v>80</v>
      </c>
      <c r="E274" s="34" t="s">
        <v>794</v>
      </c>
      <c r="F274" s="35">
        <f>VLOOKUP(B274,'Taxbase Calculations'!B:L,11,0)</f>
        <v>88772.705999999991</v>
      </c>
      <c r="G274" s="67">
        <v>1175.73</v>
      </c>
      <c r="H274" s="67">
        <v>1175.73</v>
      </c>
      <c r="I274" s="36" t="str">
        <f t="shared" si="10"/>
        <v>Yes</v>
      </c>
      <c r="J274" s="37">
        <f t="shared" si="11"/>
        <v>1043727</v>
      </c>
      <c r="K274" s="162"/>
      <c r="L274" s="163"/>
      <c r="M274" s="68"/>
    </row>
    <row r="275" spans="2:13" ht="15.75" x14ac:dyDescent="0.25">
      <c r="B275" s="32" t="s">
        <v>122</v>
      </c>
      <c r="C275" s="33" t="s">
        <v>123</v>
      </c>
      <c r="D275" s="28" t="s">
        <v>80</v>
      </c>
      <c r="E275" s="34" t="s">
        <v>794</v>
      </c>
      <c r="F275" s="35">
        <f>VLOOKUP(B275,'Taxbase Calculations'!B:L,11,0)</f>
        <v>93063.397499999992</v>
      </c>
      <c r="G275" s="67">
        <v>1266.68</v>
      </c>
      <c r="H275" s="67">
        <v>1291.8900000000001</v>
      </c>
      <c r="I275" s="36" t="str">
        <f t="shared" si="10"/>
        <v>No</v>
      </c>
      <c r="J275" s="37">
        <f t="shared" si="11"/>
        <v>0</v>
      </c>
      <c r="K275" s="162"/>
      <c r="L275" s="163"/>
      <c r="M275" s="68"/>
    </row>
    <row r="276" spans="2:13" ht="15.75" x14ac:dyDescent="0.25">
      <c r="B276" s="32" t="s">
        <v>124</v>
      </c>
      <c r="C276" s="33" t="s">
        <v>125</v>
      </c>
      <c r="D276" s="28" t="s">
        <v>80</v>
      </c>
      <c r="E276" s="34" t="s">
        <v>794</v>
      </c>
      <c r="F276" s="35">
        <f>VLOOKUP(B276,'Taxbase Calculations'!B:L,11,0)</f>
        <v>153457.17124999998</v>
      </c>
      <c r="G276" s="67">
        <v>1282.75</v>
      </c>
      <c r="H276" s="67">
        <v>1282.75</v>
      </c>
      <c r="I276" s="36" t="str">
        <f t="shared" si="10"/>
        <v>Yes</v>
      </c>
      <c r="J276" s="37">
        <f t="shared" si="11"/>
        <v>1968472</v>
      </c>
      <c r="K276" s="162"/>
      <c r="L276" s="163"/>
      <c r="M276" s="68"/>
    </row>
    <row r="277" spans="2:13" ht="15.75" x14ac:dyDescent="0.25">
      <c r="B277" s="32" t="s">
        <v>126</v>
      </c>
      <c r="C277" s="33" t="s">
        <v>127</v>
      </c>
      <c r="D277" s="28" t="s">
        <v>80</v>
      </c>
      <c r="E277" s="34" t="s">
        <v>794</v>
      </c>
      <c r="F277" s="35">
        <f>VLOOKUP(B277,'Taxbase Calculations'!B:L,11,0)</f>
        <v>81088.16750000001</v>
      </c>
      <c r="G277" s="67">
        <v>1173.72</v>
      </c>
      <c r="H277" s="67">
        <v>1173.72</v>
      </c>
      <c r="I277" s="36" t="str">
        <f t="shared" si="10"/>
        <v>Yes</v>
      </c>
      <c r="J277" s="37">
        <f t="shared" si="11"/>
        <v>951748</v>
      </c>
      <c r="K277" s="162"/>
      <c r="L277" s="163"/>
      <c r="M277" s="68"/>
    </row>
    <row r="278" spans="2:13" ht="15.75" x14ac:dyDescent="0.25">
      <c r="B278" s="32" t="s">
        <v>128</v>
      </c>
      <c r="C278" s="33" t="s">
        <v>129</v>
      </c>
      <c r="D278" s="28" t="s">
        <v>80</v>
      </c>
      <c r="E278" s="34" t="s">
        <v>794</v>
      </c>
      <c r="F278" s="35">
        <f>VLOOKUP(B278,'Taxbase Calculations'!B:L,11,0)</f>
        <v>45578.324999999997</v>
      </c>
      <c r="G278" s="67">
        <v>1291.53</v>
      </c>
      <c r="H278" s="67">
        <v>1291.53</v>
      </c>
      <c r="I278" s="36" t="str">
        <f t="shared" si="10"/>
        <v>Yes</v>
      </c>
      <c r="J278" s="37">
        <f t="shared" si="11"/>
        <v>588658</v>
      </c>
      <c r="K278" s="162"/>
      <c r="L278" s="163"/>
      <c r="M278" s="68"/>
    </row>
    <row r="279" spans="2:13" ht="15.75" x14ac:dyDescent="0.25">
      <c r="B279" s="32" t="s">
        <v>130</v>
      </c>
      <c r="C279" s="33" t="s">
        <v>131</v>
      </c>
      <c r="D279" s="28" t="s">
        <v>80</v>
      </c>
      <c r="E279" s="34" t="s">
        <v>794</v>
      </c>
      <c r="F279" s="35">
        <f>VLOOKUP(B279,'Taxbase Calculations'!B:L,11,0)</f>
        <v>56636.315999999999</v>
      </c>
      <c r="G279" s="67">
        <v>1166.47</v>
      </c>
      <c r="H279" s="67">
        <v>1189.68</v>
      </c>
      <c r="I279" s="36" t="str">
        <f t="shared" si="10"/>
        <v>No</v>
      </c>
      <c r="J279" s="37">
        <f t="shared" si="11"/>
        <v>0</v>
      </c>
      <c r="K279" s="162"/>
      <c r="L279" s="163"/>
      <c r="M279" s="68"/>
    </row>
    <row r="280" spans="2:13" ht="15.75" x14ac:dyDescent="0.25">
      <c r="B280" s="32" t="s">
        <v>132</v>
      </c>
      <c r="C280" s="33" t="s">
        <v>133</v>
      </c>
      <c r="D280" s="28" t="s">
        <v>80</v>
      </c>
      <c r="E280" s="34" t="s">
        <v>794</v>
      </c>
      <c r="F280" s="35">
        <f>VLOOKUP(B280,'Taxbase Calculations'!B:L,11,0)</f>
        <v>99698.941999999995</v>
      </c>
      <c r="G280" s="67">
        <v>1397.05</v>
      </c>
      <c r="H280" s="67">
        <v>1397.05</v>
      </c>
      <c r="I280" s="36" t="str">
        <f t="shared" si="10"/>
        <v>Yes</v>
      </c>
      <c r="J280" s="37">
        <f t="shared" si="11"/>
        <v>1392844</v>
      </c>
      <c r="K280" s="162"/>
      <c r="L280" s="163"/>
      <c r="M280" s="68"/>
    </row>
    <row r="281" spans="2:13" ht="15.75" x14ac:dyDescent="0.25">
      <c r="B281" s="32" t="s">
        <v>134</v>
      </c>
      <c r="C281" s="33" t="s">
        <v>135</v>
      </c>
      <c r="D281" s="28" t="s">
        <v>80</v>
      </c>
      <c r="E281" s="34" t="s">
        <v>794</v>
      </c>
      <c r="F281" s="35">
        <f>VLOOKUP(B281,'Taxbase Calculations'!B:L,11,0)</f>
        <v>81321.38</v>
      </c>
      <c r="G281" s="67">
        <v>1185.96</v>
      </c>
      <c r="H281" s="67">
        <v>1185.96</v>
      </c>
      <c r="I281" s="36" t="str">
        <f t="shared" si="10"/>
        <v>Yes</v>
      </c>
      <c r="J281" s="37">
        <f t="shared" si="11"/>
        <v>964439</v>
      </c>
      <c r="K281" s="162"/>
      <c r="L281" s="163"/>
      <c r="M281" s="68"/>
    </row>
    <row r="282" spans="2:13" ht="15.75" x14ac:dyDescent="0.25">
      <c r="B282" s="32" t="s">
        <v>136</v>
      </c>
      <c r="C282" s="33" t="s">
        <v>137</v>
      </c>
      <c r="D282" s="28" t="s">
        <v>80</v>
      </c>
      <c r="E282" s="34" t="s">
        <v>794</v>
      </c>
      <c r="F282" s="35">
        <f>VLOOKUP(B282,'Taxbase Calculations'!B:L,11,0)</f>
        <v>66367.444499999998</v>
      </c>
      <c r="G282" s="67">
        <v>1209.67</v>
      </c>
      <c r="H282" s="67">
        <v>1209.67</v>
      </c>
      <c r="I282" s="36" t="str">
        <f t="shared" si="10"/>
        <v>Yes</v>
      </c>
      <c r="J282" s="37">
        <f t="shared" si="11"/>
        <v>802827</v>
      </c>
      <c r="K282" s="162"/>
      <c r="L282" s="163"/>
      <c r="M282" s="68"/>
    </row>
    <row r="283" spans="2:13" ht="15.75" x14ac:dyDescent="0.25">
      <c r="B283" s="32" t="s">
        <v>138</v>
      </c>
      <c r="C283" s="33" t="s">
        <v>139</v>
      </c>
      <c r="D283" s="28" t="s">
        <v>80</v>
      </c>
      <c r="E283" s="34" t="s">
        <v>794</v>
      </c>
      <c r="F283" s="35">
        <f>VLOOKUP(B283,'Taxbase Calculations'!B:L,11,0)</f>
        <v>81308.954159999994</v>
      </c>
      <c r="G283" s="67">
        <v>1105.23</v>
      </c>
      <c r="H283" s="67">
        <v>1105.23</v>
      </c>
      <c r="I283" s="36" t="str">
        <f t="shared" si="10"/>
        <v>Yes</v>
      </c>
      <c r="J283" s="37">
        <f t="shared" si="11"/>
        <v>898651</v>
      </c>
      <c r="K283" s="162"/>
      <c r="L283" s="163"/>
      <c r="M283" s="68"/>
    </row>
    <row r="284" spans="2:13" ht="15.75" x14ac:dyDescent="0.25">
      <c r="B284" s="32" t="s">
        <v>140</v>
      </c>
      <c r="C284" s="33" t="s">
        <v>141</v>
      </c>
      <c r="D284" s="28" t="s">
        <v>80</v>
      </c>
      <c r="E284" s="34" t="s">
        <v>794</v>
      </c>
      <c r="F284" s="35">
        <f>VLOOKUP(B284,'Taxbase Calculations'!B:L,11,0)</f>
        <v>99731.520000000004</v>
      </c>
      <c r="G284" s="67">
        <v>1116.55</v>
      </c>
      <c r="H284" s="67">
        <v>1138.77</v>
      </c>
      <c r="I284" s="36" t="str">
        <f t="shared" si="10"/>
        <v>No</v>
      </c>
      <c r="J284" s="37">
        <f t="shared" si="11"/>
        <v>0</v>
      </c>
      <c r="K284" s="162"/>
      <c r="L284" s="163"/>
      <c r="M284" s="68"/>
    </row>
    <row r="285" spans="2:13" ht="15.75" x14ac:dyDescent="0.25">
      <c r="B285" s="32" t="s">
        <v>142</v>
      </c>
      <c r="C285" s="33" t="s">
        <v>143</v>
      </c>
      <c r="D285" s="28" t="s">
        <v>80</v>
      </c>
      <c r="E285" s="34" t="s">
        <v>794</v>
      </c>
      <c r="F285" s="35">
        <f>VLOOKUP(B285,'Taxbase Calculations'!B:L,11,0)</f>
        <v>80221.926300000006</v>
      </c>
      <c r="G285" s="67">
        <v>1410.26</v>
      </c>
      <c r="H285" s="67">
        <v>1410.26</v>
      </c>
      <c r="I285" s="36" t="str">
        <f t="shared" si="10"/>
        <v>Yes</v>
      </c>
      <c r="J285" s="37">
        <f t="shared" si="11"/>
        <v>1131338</v>
      </c>
      <c r="K285" s="162"/>
      <c r="L285" s="163"/>
      <c r="M285" s="68"/>
    </row>
    <row r="286" spans="2:13" ht="15.75" x14ac:dyDescent="0.25">
      <c r="B286" s="32" t="s">
        <v>144</v>
      </c>
      <c r="C286" s="33" t="s">
        <v>145</v>
      </c>
      <c r="D286" s="28" t="s">
        <v>80</v>
      </c>
      <c r="E286" s="34" t="s">
        <v>794</v>
      </c>
      <c r="F286" s="35">
        <f>VLOOKUP(B286,'Taxbase Calculations'!B:L,11,0)</f>
        <v>100308.78</v>
      </c>
      <c r="G286" s="67">
        <v>1195.1099999999999</v>
      </c>
      <c r="H286" s="67">
        <v>1192.1400000000001</v>
      </c>
      <c r="I286" s="36" t="str">
        <f t="shared" si="10"/>
        <v>Yes</v>
      </c>
      <c r="J286" s="37">
        <f t="shared" si="11"/>
        <v>1198800</v>
      </c>
      <c r="K286" s="162"/>
      <c r="L286" s="163"/>
      <c r="M286" s="68"/>
    </row>
    <row r="287" spans="2:13" ht="15.75" x14ac:dyDescent="0.25">
      <c r="B287" s="32" t="s">
        <v>146</v>
      </c>
      <c r="C287" s="33" t="s">
        <v>147</v>
      </c>
      <c r="D287" s="28" t="s">
        <v>80</v>
      </c>
      <c r="E287" s="34" t="s">
        <v>794</v>
      </c>
      <c r="F287" s="35">
        <f>VLOOKUP(B287,'Taxbase Calculations'!B:L,11,0)</f>
        <v>105902.7435</v>
      </c>
      <c r="G287" s="67">
        <v>1278.26</v>
      </c>
      <c r="H287" s="67">
        <v>1278.26</v>
      </c>
      <c r="I287" s="36" t="str">
        <f t="shared" si="10"/>
        <v>Yes</v>
      </c>
      <c r="J287" s="37">
        <f t="shared" si="11"/>
        <v>1353712</v>
      </c>
      <c r="K287" s="162"/>
      <c r="L287" s="163"/>
      <c r="M287" s="68"/>
    </row>
    <row r="288" spans="2:13" ht="15.75" x14ac:dyDescent="0.25">
      <c r="B288" s="32" t="s">
        <v>148</v>
      </c>
      <c r="C288" s="33" t="s">
        <v>149</v>
      </c>
      <c r="D288" s="28" t="s">
        <v>80</v>
      </c>
      <c r="E288" s="34" t="s">
        <v>794</v>
      </c>
      <c r="F288" s="35">
        <f>VLOOKUP(B288,'Taxbase Calculations'!B:L,11,0)</f>
        <v>72512.402472000002</v>
      </c>
      <c r="G288" s="67">
        <v>1316.72</v>
      </c>
      <c r="H288" s="67">
        <v>1342.92</v>
      </c>
      <c r="I288" s="36" t="str">
        <f t="shared" si="10"/>
        <v>No</v>
      </c>
      <c r="J288" s="37">
        <f t="shared" si="11"/>
        <v>0</v>
      </c>
      <c r="K288" s="162"/>
      <c r="L288" s="163"/>
      <c r="M288" s="68"/>
    </row>
    <row r="289" spans="2:13" ht="15.75" x14ac:dyDescent="0.25">
      <c r="B289" s="32"/>
      <c r="C289" s="33"/>
      <c r="D289" s="28"/>
      <c r="E289" s="34"/>
      <c r="F289" s="117"/>
      <c r="G289" s="47"/>
      <c r="H289" s="47"/>
      <c r="I289" s="47"/>
      <c r="J289" s="48"/>
      <c r="K289" s="162"/>
      <c r="L289" s="163"/>
      <c r="M289" s="68"/>
    </row>
    <row r="290" spans="2:13" ht="15.75" x14ac:dyDescent="0.25">
      <c r="B290" s="32"/>
      <c r="C290" s="43" t="s">
        <v>800</v>
      </c>
      <c r="D290" s="28"/>
      <c r="E290" s="34"/>
      <c r="F290" s="117"/>
      <c r="G290" s="47"/>
      <c r="H290" s="47"/>
      <c r="I290" s="47"/>
      <c r="J290" s="48"/>
      <c r="K290" s="162"/>
      <c r="L290" s="163"/>
      <c r="M290" s="68"/>
    </row>
    <row r="291" spans="2:13" ht="15.75" x14ac:dyDescent="0.25">
      <c r="B291" s="32" t="s">
        <v>592</v>
      </c>
      <c r="C291" s="33" t="s">
        <v>593</v>
      </c>
      <c r="D291" s="28" t="s">
        <v>594</v>
      </c>
      <c r="E291" s="34" t="s">
        <v>794</v>
      </c>
      <c r="F291" s="35">
        <f>VLOOKUP(B291,'Taxbase Calculations'!B:L,11,0)</f>
        <v>66453.118875</v>
      </c>
      <c r="G291" s="67">
        <v>1201.8499999999999</v>
      </c>
      <c r="H291" s="67">
        <v>1201.8499999999999</v>
      </c>
      <c r="I291" s="36" t="str">
        <f t="shared" ref="I291:I346" si="12">IF(H291&lt;=G291,"Yes","No")</f>
        <v>Yes</v>
      </c>
      <c r="J291" s="37">
        <f t="shared" ref="J291:J346" si="13">ROUND(IF(I291="Yes",G291*F291*1%,0),0)</f>
        <v>798667</v>
      </c>
      <c r="K291" s="162"/>
      <c r="L291" s="163"/>
      <c r="M291" s="68"/>
    </row>
    <row r="292" spans="2:13" ht="15.75" x14ac:dyDescent="0.25">
      <c r="B292" s="32" t="s">
        <v>595</v>
      </c>
      <c r="C292" s="33" t="s">
        <v>596</v>
      </c>
      <c r="D292" s="28" t="s">
        <v>594</v>
      </c>
      <c r="E292" s="34" t="s">
        <v>794</v>
      </c>
      <c r="F292" s="35">
        <f>VLOOKUP(B292,'Taxbase Calculations'!B:L,11,0)</f>
        <v>59187.303225000003</v>
      </c>
      <c r="G292" s="67">
        <v>1304.8399999999999</v>
      </c>
      <c r="H292" s="67">
        <v>1304.8399999999999</v>
      </c>
      <c r="I292" s="36" t="str">
        <f t="shared" si="12"/>
        <v>Yes</v>
      </c>
      <c r="J292" s="37">
        <f t="shared" si="13"/>
        <v>772300</v>
      </c>
      <c r="K292" s="162"/>
      <c r="L292" s="163"/>
      <c r="M292" s="68"/>
    </row>
    <row r="293" spans="2:13" ht="15.75" x14ac:dyDescent="0.25">
      <c r="B293" s="32" t="s">
        <v>597</v>
      </c>
      <c r="C293" s="33" t="s">
        <v>598</v>
      </c>
      <c r="D293" s="28" t="s">
        <v>594</v>
      </c>
      <c r="E293" s="34" t="s">
        <v>794</v>
      </c>
      <c r="F293" s="35">
        <f>VLOOKUP(B293,'Taxbase Calculations'!B:L,11,0)</f>
        <v>39307.837149999999</v>
      </c>
      <c r="G293" s="67">
        <v>1266.8499999999999</v>
      </c>
      <c r="H293" s="67">
        <v>1266.8499999999999</v>
      </c>
      <c r="I293" s="36" t="str">
        <f t="shared" si="12"/>
        <v>Yes</v>
      </c>
      <c r="J293" s="37">
        <f t="shared" si="13"/>
        <v>497971</v>
      </c>
      <c r="K293" s="162"/>
      <c r="L293" s="163"/>
      <c r="M293" s="68"/>
    </row>
    <row r="294" spans="2:13" ht="15.75" x14ac:dyDescent="0.25">
      <c r="B294" s="32" t="s">
        <v>599</v>
      </c>
      <c r="C294" s="33" t="s">
        <v>600</v>
      </c>
      <c r="D294" s="28" t="s">
        <v>594</v>
      </c>
      <c r="E294" s="34" t="s">
        <v>794</v>
      </c>
      <c r="F294" s="35">
        <f>VLOOKUP(B294,'Taxbase Calculations'!B:L,11,0)</f>
        <v>46919.46</v>
      </c>
      <c r="G294" s="67">
        <v>1306</v>
      </c>
      <c r="H294" s="67">
        <v>1306</v>
      </c>
      <c r="I294" s="36" t="str">
        <f t="shared" si="12"/>
        <v>Yes</v>
      </c>
      <c r="J294" s="37">
        <f t="shared" si="13"/>
        <v>612768</v>
      </c>
      <c r="K294" s="162"/>
      <c r="L294" s="163"/>
      <c r="M294" s="68"/>
    </row>
    <row r="295" spans="2:13" ht="15.75" x14ac:dyDescent="0.25">
      <c r="B295" s="32" t="s">
        <v>601</v>
      </c>
      <c r="C295" s="33" t="s">
        <v>602</v>
      </c>
      <c r="D295" s="28" t="s">
        <v>594</v>
      </c>
      <c r="E295" s="34" t="s">
        <v>794</v>
      </c>
      <c r="F295" s="35">
        <f>VLOOKUP(B295,'Taxbase Calculations'!B:L,11,0)</f>
        <v>67459.694999999992</v>
      </c>
      <c r="G295" s="67">
        <v>1249.83</v>
      </c>
      <c r="H295" s="67">
        <v>1244.97</v>
      </c>
      <c r="I295" s="36" t="str">
        <f t="shared" si="12"/>
        <v>Yes</v>
      </c>
      <c r="J295" s="37">
        <f t="shared" si="13"/>
        <v>843132</v>
      </c>
      <c r="K295" s="162"/>
      <c r="L295" s="163"/>
      <c r="M295" s="68"/>
    </row>
    <row r="296" spans="2:13" ht="15.75" x14ac:dyDescent="0.25">
      <c r="B296" s="32" t="s">
        <v>603</v>
      </c>
      <c r="C296" s="33" t="s">
        <v>604</v>
      </c>
      <c r="D296" s="28" t="s">
        <v>594</v>
      </c>
      <c r="E296" s="34" t="s">
        <v>794</v>
      </c>
      <c r="F296" s="35">
        <f>VLOOKUP(B296,'Taxbase Calculations'!B:L,11,0)</f>
        <v>45837.278270000003</v>
      </c>
      <c r="G296" s="67">
        <v>1093.95</v>
      </c>
      <c r="H296" s="67">
        <v>1093.95</v>
      </c>
      <c r="I296" s="36" t="str">
        <f t="shared" si="12"/>
        <v>Yes</v>
      </c>
      <c r="J296" s="37">
        <f t="shared" si="13"/>
        <v>501437</v>
      </c>
      <c r="K296" s="162"/>
      <c r="L296" s="163"/>
      <c r="M296" s="68"/>
    </row>
    <row r="297" spans="2:13" ht="15.75" x14ac:dyDescent="0.25">
      <c r="B297" s="32" t="s">
        <v>605</v>
      </c>
      <c r="C297" s="33" t="s">
        <v>606</v>
      </c>
      <c r="D297" s="28" t="s">
        <v>594</v>
      </c>
      <c r="E297" s="34" t="s">
        <v>794</v>
      </c>
      <c r="F297" s="35">
        <f>VLOOKUP(B297,'Taxbase Calculations'!B:L,11,0)</f>
        <v>95458.523280000009</v>
      </c>
      <c r="G297" s="67">
        <v>1287.28</v>
      </c>
      <c r="H297" s="67">
        <v>1312.89</v>
      </c>
      <c r="I297" s="36" t="str">
        <f t="shared" si="12"/>
        <v>No</v>
      </c>
      <c r="J297" s="37">
        <f t="shared" si="13"/>
        <v>0</v>
      </c>
      <c r="K297" s="162"/>
      <c r="L297" s="163"/>
      <c r="M297" s="68"/>
    </row>
    <row r="298" spans="2:13" ht="15.75" x14ac:dyDescent="0.25">
      <c r="B298" s="32" t="s">
        <v>607</v>
      </c>
      <c r="C298" s="33" t="s">
        <v>608</v>
      </c>
      <c r="D298" s="28" t="s">
        <v>594</v>
      </c>
      <c r="E298" s="34" t="s">
        <v>794</v>
      </c>
      <c r="F298" s="35">
        <f>VLOOKUP(B298,'Taxbase Calculations'!B:L,11,0)</f>
        <v>137430.51</v>
      </c>
      <c r="G298" s="67">
        <v>1365.25</v>
      </c>
      <c r="H298" s="67">
        <v>1391.87</v>
      </c>
      <c r="I298" s="36" t="str">
        <f t="shared" si="12"/>
        <v>No</v>
      </c>
      <c r="J298" s="37">
        <f t="shared" si="13"/>
        <v>0</v>
      </c>
      <c r="K298" s="162"/>
      <c r="L298" s="163"/>
      <c r="M298" s="68"/>
    </row>
    <row r="299" spans="2:13" ht="15.75" x14ac:dyDescent="0.25">
      <c r="B299" s="32" t="s">
        <v>609</v>
      </c>
      <c r="C299" s="33" t="s">
        <v>610</v>
      </c>
      <c r="D299" s="28" t="s">
        <v>594</v>
      </c>
      <c r="E299" s="34" t="s">
        <v>794</v>
      </c>
      <c r="F299" s="35">
        <f>VLOOKUP(B299,'Taxbase Calculations'!B:L,11,0)</f>
        <v>99192.06</v>
      </c>
      <c r="G299" s="67">
        <v>1308.33</v>
      </c>
      <c r="H299" s="67">
        <v>1308.33</v>
      </c>
      <c r="I299" s="36" t="str">
        <f t="shared" si="12"/>
        <v>Yes</v>
      </c>
      <c r="J299" s="37">
        <f t="shared" si="13"/>
        <v>1297759</v>
      </c>
      <c r="K299" s="162"/>
      <c r="L299" s="163"/>
      <c r="M299" s="68"/>
    </row>
    <row r="300" spans="2:13" ht="15.75" x14ac:dyDescent="0.25">
      <c r="B300" s="32" t="s">
        <v>611</v>
      </c>
      <c r="C300" s="33" t="s">
        <v>612</v>
      </c>
      <c r="D300" s="28" t="s">
        <v>594</v>
      </c>
      <c r="E300" s="34" t="s">
        <v>794</v>
      </c>
      <c r="F300" s="35">
        <f>VLOOKUP(B300,'Taxbase Calculations'!B:L,11,0)</f>
        <v>148551.56049999999</v>
      </c>
      <c r="G300" s="67">
        <v>1216.3399999999999</v>
      </c>
      <c r="H300" s="67">
        <v>1216.3399999999999</v>
      </c>
      <c r="I300" s="36" t="str">
        <f t="shared" si="12"/>
        <v>Yes</v>
      </c>
      <c r="J300" s="37">
        <f t="shared" si="13"/>
        <v>1806892</v>
      </c>
      <c r="K300" s="162"/>
      <c r="L300" s="163"/>
      <c r="M300" s="68"/>
    </row>
    <row r="301" spans="2:13" ht="15.75" x14ac:dyDescent="0.25">
      <c r="B301" s="32" t="s">
        <v>613</v>
      </c>
      <c r="C301" s="33" t="s">
        <v>614</v>
      </c>
      <c r="D301" s="28" t="s">
        <v>594</v>
      </c>
      <c r="E301" s="34" t="s">
        <v>794</v>
      </c>
      <c r="F301" s="35">
        <f>VLOOKUP(B301,'Taxbase Calculations'!B:L,11,0)</f>
        <v>123944</v>
      </c>
      <c r="G301" s="67">
        <v>1275.23</v>
      </c>
      <c r="H301" s="67">
        <v>1275.23</v>
      </c>
      <c r="I301" s="36" t="str">
        <f t="shared" si="12"/>
        <v>Yes</v>
      </c>
      <c r="J301" s="37">
        <f t="shared" si="13"/>
        <v>1580571</v>
      </c>
      <c r="K301" s="162"/>
      <c r="L301" s="163"/>
      <c r="M301" s="68"/>
    </row>
    <row r="302" spans="2:13" ht="15.75" x14ac:dyDescent="0.25">
      <c r="B302" s="32" t="s">
        <v>649</v>
      </c>
      <c r="C302" s="33" t="s">
        <v>801</v>
      </c>
      <c r="D302" s="28" t="s">
        <v>594</v>
      </c>
      <c r="E302" s="34" t="s">
        <v>794</v>
      </c>
      <c r="F302" s="35">
        <f>VLOOKUP(B302,'Taxbase Calculations'!B:L,11,0)</f>
        <v>76459.199999999997</v>
      </c>
      <c r="G302" s="67">
        <v>1404.42</v>
      </c>
      <c r="H302" s="67">
        <v>1431.8</v>
      </c>
      <c r="I302" s="36" t="str">
        <f t="shared" si="12"/>
        <v>No</v>
      </c>
      <c r="J302" s="37">
        <f t="shared" si="13"/>
        <v>0</v>
      </c>
      <c r="K302" s="162"/>
      <c r="L302" s="163"/>
      <c r="M302" s="68"/>
    </row>
    <row r="303" spans="2:13" ht="15.75" x14ac:dyDescent="0.25">
      <c r="B303" s="32" t="s">
        <v>615</v>
      </c>
      <c r="C303" s="33" t="s">
        <v>616</v>
      </c>
      <c r="D303" s="28" t="s">
        <v>594</v>
      </c>
      <c r="E303" s="34" t="s">
        <v>794</v>
      </c>
      <c r="F303" s="35">
        <f>VLOOKUP(B303,'Taxbase Calculations'!B:L,11,0)</f>
        <v>203753.21075999999</v>
      </c>
      <c r="G303" s="67">
        <v>1244.4100000000001</v>
      </c>
      <c r="H303" s="67">
        <v>1268.92</v>
      </c>
      <c r="I303" s="36" t="str">
        <f t="shared" si="12"/>
        <v>No</v>
      </c>
      <c r="J303" s="37">
        <f t="shared" si="13"/>
        <v>0</v>
      </c>
      <c r="K303" s="162"/>
      <c r="L303" s="163"/>
      <c r="M303" s="68"/>
    </row>
    <row r="304" spans="2:13" ht="15.75" x14ac:dyDescent="0.25">
      <c r="B304" s="32" t="s">
        <v>617</v>
      </c>
      <c r="C304" s="33" t="s">
        <v>618</v>
      </c>
      <c r="D304" s="28" t="s">
        <v>594</v>
      </c>
      <c r="E304" s="34" t="s">
        <v>794</v>
      </c>
      <c r="F304" s="35">
        <f>VLOOKUP(B304,'Taxbase Calculations'!B:L,11,0)</f>
        <v>35352.397999999994</v>
      </c>
      <c r="G304" s="67">
        <v>1215.08</v>
      </c>
      <c r="H304" s="67">
        <v>1238.6400000000001</v>
      </c>
      <c r="I304" s="36" t="str">
        <f t="shared" si="12"/>
        <v>No</v>
      </c>
      <c r="J304" s="37">
        <f t="shared" si="13"/>
        <v>0</v>
      </c>
      <c r="K304" s="162"/>
      <c r="L304" s="163"/>
      <c r="M304" s="68"/>
    </row>
    <row r="305" spans="2:13" ht="15.75" x14ac:dyDescent="0.25">
      <c r="B305" s="32" t="s">
        <v>619</v>
      </c>
      <c r="C305" s="33" t="s">
        <v>802</v>
      </c>
      <c r="D305" s="28" t="s">
        <v>594</v>
      </c>
      <c r="E305" s="34" t="s">
        <v>794</v>
      </c>
      <c r="F305" s="35">
        <f>VLOOKUP(B305,'Taxbase Calculations'!B:L,11,0)</f>
        <v>70286.375249999997</v>
      </c>
      <c r="G305" s="67">
        <v>1144.6300000000001</v>
      </c>
      <c r="H305" s="67">
        <v>1165.83</v>
      </c>
      <c r="I305" s="36" t="str">
        <f t="shared" si="12"/>
        <v>No</v>
      </c>
      <c r="J305" s="37">
        <f t="shared" si="13"/>
        <v>0</v>
      </c>
      <c r="K305" s="162"/>
      <c r="L305" s="163"/>
      <c r="M305" s="68"/>
    </row>
    <row r="306" spans="2:13" ht="15.75" x14ac:dyDescent="0.25">
      <c r="B306" s="32" t="s">
        <v>620</v>
      </c>
      <c r="C306" s="33" t="s">
        <v>621</v>
      </c>
      <c r="D306" s="28" t="s">
        <v>594</v>
      </c>
      <c r="E306" s="34" t="s">
        <v>794</v>
      </c>
      <c r="F306" s="35">
        <f>VLOOKUP(B306,'Taxbase Calculations'!B:L,11,0)</f>
        <v>161809.10200000001</v>
      </c>
      <c r="G306" s="67">
        <v>1282.8599999999999</v>
      </c>
      <c r="H306" s="67">
        <v>1308.3900000000001</v>
      </c>
      <c r="I306" s="36" t="str">
        <f t="shared" si="12"/>
        <v>No</v>
      </c>
      <c r="J306" s="37">
        <f t="shared" si="13"/>
        <v>0</v>
      </c>
      <c r="K306" s="162"/>
      <c r="L306" s="163"/>
      <c r="M306" s="68"/>
    </row>
    <row r="307" spans="2:13" ht="15.75" x14ac:dyDescent="0.25">
      <c r="B307" s="32" t="s">
        <v>622</v>
      </c>
      <c r="C307" s="33" t="s">
        <v>623</v>
      </c>
      <c r="D307" s="28" t="s">
        <v>594</v>
      </c>
      <c r="E307" s="34" t="s">
        <v>794</v>
      </c>
      <c r="F307" s="35">
        <f>VLOOKUP(B307,'Taxbase Calculations'!B:L,11,0)</f>
        <v>117457.47263999999</v>
      </c>
      <c r="G307" s="67">
        <v>1215.68</v>
      </c>
      <c r="H307" s="67">
        <v>1215.68</v>
      </c>
      <c r="I307" s="36" t="str">
        <f t="shared" si="12"/>
        <v>Yes</v>
      </c>
      <c r="J307" s="37">
        <f t="shared" si="13"/>
        <v>1427907</v>
      </c>
      <c r="K307" s="162"/>
      <c r="L307" s="163"/>
      <c r="M307" s="68"/>
    </row>
    <row r="308" spans="2:13" ht="15.75" x14ac:dyDescent="0.25">
      <c r="B308" s="32" t="s">
        <v>624</v>
      </c>
      <c r="C308" s="33" t="s">
        <v>625</v>
      </c>
      <c r="D308" s="28" t="s">
        <v>594</v>
      </c>
      <c r="E308" s="34" t="s">
        <v>794</v>
      </c>
      <c r="F308" s="35">
        <f>VLOOKUP(B308,'Taxbase Calculations'!B:L,11,0)</f>
        <v>38262.25</v>
      </c>
      <c r="G308" s="67">
        <v>1159.53</v>
      </c>
      <c r="H308" s="67">
        <v>1181.56</v>
      </c>
      <c r="I308" s="36" t="str">
        <f t="shared" si="12"/>
        <v>No</v>
      </c>
      <c r="J308" s="37">
        <f t="shared" si="13"/>
        <v>0</v>
      </c>
      <c r="K308" s="162"/>
      <c r="L308" s="163"/>
      <c r="M308" s="68"/>
    </row>
    <row r="309" spans="2:13" ht="15.75" x14ac:dyDescent="0.25">
      <c r="B309" s="32" t="s">
        <v>626</v>
      </c>
      <c r="C309" s="33" t="s">
        <v>627</v>
      </c>
      <c r="D309" s="28" t="s">
        <v>594</v>
      </c>
      <c r="E309" s="34" t="s">
        <v>794</v>
      </c>
      <c r="F309" s="35">
        <f>VLOOKUP(B309,'Taxbase Calculations'!B:L,11,0)</f>
        <v>28746.239999999998</v>
      </c>
      <c r="G309" s="67">
        <v>1418.7</v>
      </c>
      <c r="H309" s="67">
        <v>1418.7</v>
      </c>
      <c r="I309" s="36" t="str">
        <f t="shared" si="12"/>
        <v>Yes</v>
      </c>
      <c r="J309" s="37">
        <f t="shared" si="13"/>
        <v>407823</v>
      </c>
      <c r="K309" s="162"/>
      <c r="L309" s="163"/>
      <c r="M309" s="68"/>
    </row>
    <row r="310" spans="2:13" ht="15.75" x14ac:dyDescent="0.25">
      <c r="B310" s="32" t="s">
        <v>628</v>
      </c>
      <c r="C310" s="33" t="s">
        <v>629</v>
      </c>
      <c r="D310" s="28" t="s">
        <v>594</v>
      </c>
      <c r="E310" s="34" t="s">
        <v>794</v>
      </c>
      <c r="F310" s="35">
        <f>VLOOKUP(B310,'Taxbase Calculations'!B:L,11,0)</f>
        <v>72968.031999999992</v>
      </c>
      <c r="G310" s="67">
        <v>1227.99</v>
      </c>
      <c r="H310" s="67">
        <v>1251.32</v>
      </c>
      <c r="I310" s="36" t="str">
        <f t="shared" si="12"/>
        <v>No</v>
      </c>
      <c r="J310" s="37">
        <f t="shared" si="13"/>
        <v>0</v>
      </c>
      <c r="K310" s="162"/>
      <c r="L310" s="163"/>
      <c r="M310" s="68"/>
    </row>
    <row r="311" spans="2:13" ht="15.75" x14ac:dyDescent="0.25">
      <c r="B311" s="32" t="s">
        <v>630</v>
      </c>
      <c r="C311" s="33" t="s">
        <v>803</v>
      </c>
      <c r="D311" s="28" t="s">
        <v>594</v>
      </c>
      <c r="E311" s="34" t="s">
        <v>794</v>
      </c>
      <c r="F311" s="35">
        <f>VLOOKUP(B311,'Taxbase Calculations'!B:L,11,0)</f>
        <v>56370.6</v>
      </c>
      <c r="G311" s="67">
        <v>1289.8</v>
      </c>
      <c r="H311" s="67">
        <v>1315.47</v>
      </c>
      <c r="I311" s="36" t="str">
        <f t="shared" si="12"/>
        <v>No</v>
      </c>
      <c r="J311" s="37">
        <f t="shared" si="13"/>
        <v>0</v>
      </c>
      <c r="K311" s="162"/>
      <c r="L311" s="163"/>
      <c r="M311" s="68"/>
    </row>
    <row r="312" spans="2:13" ht="15.75" x14ac:dyDescent="0.25">
      <c r="B312" s="32" t="s">
        <v>631</v>
      </c>
      <c r="C312" s="33" t="s">
        <v>632</v>
      </c>
      <c r="D312" s="28" t="s">
        <v>594</v>
      </c>
      <c r="E312" s="34" t="s">
        <v>794</v>
      </c>
      <c r="F312" s="35">
        <f>VLOOKUP(B312,'Taxbase Calculations'!B:L,11,0)</f>
        <v>1380.4560000000001</v>
      </c>
      <c r="G312" s="67">
        <v>1030.1400000000001</v>
      </c>
      <c r="H312" s="67">
        <v>1050.6400000000001</v>
      </c>
      <c r="I312" s="36" t="str">
        <f t="shared" si="12"/>
        <v>No</v>
      </c>
      <c r="J312" s="37">
        <f t="shared" si="13"/>
        <v>0</v>
      </c>
      <c r="K312" s="162"/>
      <c r="L312" s="163"/>
      <c r="M312" s="68"/>
    </row>
    <row r="313" spans="2:13" ht="15.75" x14ac:dyDescent="0.25">
      <c r="B313" s="32" t="s">
        <v>633</v>
      </c>
      <c r="C313" s="33" t="s">
        <v>804</v>
      </c>
      <c r="D313" s="28" t="s">
        <v>594</v>
      </c>
      <c r="E313" s="34" t="s">
        <v>794</v>
      </c>
      <c r="F313" s="35">
        <f>VLOOKUP(B313,'Taxbase Calculations'!B:L,11,0)</f>
        <v>66021.078599999993</v>
      </c>
      <c r="G313" s="67">
        <v>1118.01</v>
      </c>
      <c r="H313" s="67">
        <v>1139.81</v>
      </c>
      <c r="I313" s="36" t="str">
        <f t="shared" si="12"/>
        <v>No</v>
      </c>
      <c r="J313" s="37">
        <f t="shared" si="13"/>
        <v>0</v>
      </c>
      <c r="K313" s="162"/>
      <c r="L313" s="163"/>
      <c r="M313" s="68"/>
    </row>
    <row r="314" spans="2:13" ht="15.75" x14ac:dyDescent="0.25">
      <c r="B314" s="32" t="s">
        <v>634</v>
      </c>
      <c r="C314" s="33" t="s">
        <v>805</v>
      </c>
      <c r="D314" s="28" t="s">
        <v>594</v>
      </c>
      <c r="E314" s="34" t="s">
        <v>794</v>
      </c>
      <c r="F314" s="35">
        <f>VLOOKUP(B314,'Taxbase Calculations'!B:L,11,0)</f>
        <v>81262.308000000005</v>
      </c>
      <c r="G314" s="67">
        <v>1251.6500000000001</v>
      </c>
      <c r="H314" s="67">
        <v>1276.55</v>
      </c>
      <c r="I314" s="36" t="str">
        <f t="shared" si="12"/>
        <v>No</v>
      </c>
      <c r="J314" s="37">
        <f t="shared" si="13"/>
        <v>0</v>
      </c>
      <c r="K314" s="162"/>
      <c r="L314" s="163"/>
      <c r="M314" s="68"/>
    </row>
    <row r="315" spans="2:13" ht="15.75" x14ac:dyDescent="0.25">
      <c r="B315" s="32" t="s">
        <v>635</v>
      </c>
      <c r="C315" s="33" t="s">
        <v>636</v>
      </c>
      <c r="D315" s="28" t="s">
        <v>594</v>
      </c>
      <c r="E315" s="34" t="s">
        <v>794</v>
      </c>
      <c r="F315" s="35">
        <f>VLOOKUP(B315,'Taxbase Calculations'!B:L,11,0)</f>
        <v>65587.713749999995</v>
      </c>
      <c r="G315" s="67">
        <v>1206.9000000000001</v>
      </c>
      <c r="H315" s="67">
        <v>1225</v>
      </c>
      <c r="I315" s="36" t="str">
        <f t="shared" si="12"/>
        <v>No</v>
      </c>
      <c r="J315" s="37">
        <f t="shared" si="13"/>
        <v>0</v>
      </c>
      <c r="K315" s="162"/>
      <c r="L315" s="163"/>
      <c r="M315" s="68"/>
    </row>
    <row r="316" spans="2:13" ht="15.75" x14ac:dyDescent="0.25">
      <c r="B316" s="32" t="s">
        <v>638</v>
      </c>
      <c r="C316" s="33" t="s">
        <v>806</v>
      </c>
      <c r="D316" s="28" t="s">
        <v>594</v>
      </c>
      <c r="E316" s="34" t="s">
        <v>794</v>
      </c>
      <c r="F316" s="35">
        <f>VLOOKUP(B316,'Taxbase Calculations'!B:L,11,0)</f>
        <v>39123.415799999995</v>
      </c>
      <c r="G316" s="67">
        <v>1330.78</v>
      </c>
      <c r="H316" s="67">
        <v>1355.03</v>
      </c>
      <c r="I316" s="36" t="str">
        <f t="shared" si="12"/>
        <v>No</v>
      </c>
      <c r="J316" s="37">
        <f t="shared" si="13"/>
        <v>0</v>
      </c>
      <c r="K316" s="162"/>
      <c r="L316" s="163"/>
      <c r="M316" s="68"/>
    </row>
    <row r="317" spans="2:13" ht="15.75" x14ac:dyDescent="0.25">
      <c r="B317" s="32" t="s">
        <v>639</v>
      </c>
      <c r="C317" s="33" t="s">
        <v>640</v>
      </c>
      <c r="D317" s="28" t="s">
        <v>594</v>
      </c>
      <c r="E317" s="34" t="s">
        <v>794</v>
      </c>
      <c r="F317" s="35">
        <f>VLOOKUP(B317,'Taxbase Calculations'!B:L,11,0)</f>
        <v>85569.404790000001</v>
      </c>
      <c r="G317" s="67">
        <v>1138.04</v>
      </c>
      <c r="H317" s="67">
        <v>1138.04</v>
      </c>
      <c r="I317" s="36" t="str">
        <f t="shared" si="12"/>
        <v>Yes</v>
      </c>
      <c r="J317" s="37">
        <f t="shared" si="13"/>
        <v>973814</v>
      </c>
      <c r="K317" s="162"/>
      <c r="L317" s="163"/>
      <c r="M317" s="68"/>
    </row>
    <row r="318" spans="2:13" ht="15.75" x14ac:dyDescent="0.25">
      <c r="B318" s="32" t="s">
        <v>641</v>
      </c>
      <c r="C318" s="33" t="s">
        <v>642</v>
      </c>
      <c r="D318" s="28" t="s">
        <v>594</v>
      </c>
      <c r="E318" s="34" t="s">
        <v>794</v>
      </c>
      <c r="F318" s="35">
        <f>VLOOKUP(B318,'Taxbase Calculations'!B:L,11,0)</f>
        <v>48679.517419999996</v>
      </c>
      <c r="G318" s="67">
        <v>1247.6500000000001</v>
      </c>
      <c r="H318" s="67">
        <v>1271.3499999999999</v>
      </c>
      <c r="I318" s="36" t="str">
        <f t="shared" si="12"/>
        <v>No</v>
      </c>
      <c r="J318" s="37">
        <f t="shared" si="13"/>
        <v>0</v>
      </c>
      <c r="K318" s="162"/>
      <c r="L318" s="163"/>
      <c r="M318" s="68"/>
    </row>
    <row r="319" spans="2:13" ht="15.75" x14ac:dyDescent="0.25">
      <c r="B319" s="32" t="s">
        <v>643</v>
      </c>
      <c r="C319" s="33" t="s">
        <v>644</v>
      </c>
      <c r="D319" s="28" t="s">
        <v>594</v>
      </c>
      <c r="E319" s="34" t="s">
        <v>794</v>
      </c>
      <c r="F319" s="35">
        <f>VLOOKUP(B319,'Taxbase Calculations'!B:L,11,0)</f>
        <v>52330.872499999998</v>
      </c>
      <c r="G319" s="67">
        <v>1284.0899999999999</v>
      </c>
      <c r="H319" s="67">
        <v>1284.03</v>
      </c>
      <c r="I319" s="36" t="str">
        <f t="shared" si="12"/>
        <v>Yes</v>
      </c>
      <c r="J319" s="37">
        <f t="shared" si="13"/>
        <v>671976</v>
      </c>
      <c r="K319" s="162"/>
      <c r="L319" s="163"/>
      <c r="M319" s="68"/>
    </row>
    <row r="320" spans="2:13" ht="15.75" x14ac:dyDescent="0.25">
      <c r="B320" s="32" t="s">
        <v>645</v>
      </c>
      <c r="C320" s="33" t="s">
        <v>646</v>
      </c>
      <c r="D320" s="28" t="s">
        <v>594</v>
      </c>
      <c r="E320" s="34" t="s">
        <v>794</v>
      </c>
      <c r="F320" s="35">
        <f>VLOOKUP(B320,'Taxbase Calculations'!B:L,11,0)</f>
        <v>80854.921099999992</v>
      </c>
      <c r="G320" s="67">
        <v>1164.8800000000001</v>
      </c>
      <c r="H320" s="67">
        <v>1164.8399999999999</v>
      </c>
      <c r="I320" s="36" t="str">
        <f t="shared" si="12"/>
        <v>Yes</v>
      </c>
      <c r="J320" s="37">
        <f t="shared" si="13"/>
        <v>941863</v>
      </c>
      <c r="K320" s="162"/>
      <c r="L320" s="163"/>
      <c r="M320" s="68"/>
    </row>
    <row r="321" spans="2:13" ht="15.75" x14ac:dyDescent="0.25">
      <c r="B321" s="32" t="s">
        <v>647</v>
      </c>
      <c r="C321" s="33" t="s">
        <v>648</v>
      </c>
      <c r="D321" s="28" t="s">
        <v>594</v>
      </c>
      <c r="E321" s="34" t="s">
        <v>794</v>
      </c>
      <c r="F321" s="35">
        <f>VLOOKUP(B321,'Taxbase Calculations'!B:L,11,0)</f>
        <v>118468.97100000001</v>
      </c>
      <c r="G321" s="67">
        <v>1373.4</v>
      </c>
      <c r="H321" s="67">
        <v>1399.77</v>
      </c>
      <c r="I321" s="36" t="str">
        <f t="shared" si="12"/>
        <v>No</v>
      </c>
      <c r="J321" s="37">
        <f t="shared" si="13"/>
        <v>0</v>
      </c>
      <c r="K321" s="162"/>
      <c r="L321" s="163"/>
      <c r="M321" s="68"/>
    </row>
    <row r="322" spans="2:13" ht="15.75" x14ac:dyDescent="0.25">
      <c r="B322" s="32" t="s">
        <v>650</v>
      </c>
      <c r="C322" s="33" t="s">
        <v>651</v>
      </c>
      <c r="D322" s="28" t="s">
        <v>594</v>
      </c>
      <c r="E322" s="34" t="s">
        <v>794</v>
      </c>
      <c r="F322" s="35">
        <f>VLOOKUP(B322,'Taxbase Calculations'!B:L,11,0)</f>
        <v>58740.2863</v>
      </c>
      <c r="G322" s="67">
        <v>1128.03</v>
      </c>
      <c r="H322" s="67">
        <v>1128.03</v>
      </c>
      <c r="I322" s="36" t="str">
        <f t="shared" si="12"/>
        <v>Yes</v>
      </c>
      <c r="J322" s="37">
        <f t="shared" si="13"/>
        <v>662608</v>
      </c>
      <c r="K322" s="162"/>
      <c r="L322" s="163"/>
      <c r="M322" s="68"/>
    </row>
    <row r="323" spans="2:13" ht="15.75" x14ac:dyDescent="0.25">
      <c r="B323" s="32" t="s">
        <v>652</v>
      </c>
      <c r="C323" s="33" t="s">
        <v>653</v>
      </c>
      <c r="D323" s="28" t="s">
        <v>594</v>
      </c>
      <c r="E323" s="34" t="s">
        <v>794</v>
      </c>
      <c r="F323" s="35">
        <f>VLOOKUP(B323,'Taxbase Calculations'!B:L,11,0)</f>
        <v>79116.05</v>
      </c>
      <c r="G323" s="67">
        <v>1269.55</v>
      </c>
      <c r="H323" s="67">
        <v>1294.81</v>
      </c>
      <c r="I323" s="36" t="str">
        <f t="shared" si="12"/>
        <v>No</v>
      </c>
      <c r="J323" s="37">
        <f t="shared" si="13"/>
        <v>0</v>
      </c>
      <c r="K323" s="162"/>
      <c r="L323" s="163"/>
      <c r="M323" s="68"/>
    </row>
    <row r="324" spans="2:13" ht="15.75" x14ac:dyDescent="0.25">
      <c r="B324" s="32" t="s">
        <v>654</v>
      </c>
      <c r="C324" s="33" t="s">
        <v>655</v>
      </c>
      <c r="D324" s="28" t="s">
        <v>594</v>
      </c>
      <c r="E324" s="34" t="s">
        <v>794</v>
      </c>
      <c r="F324" s="35">
        <f>VLOOKUP(B324,'Taxbase Calculations'!B:L,11,0)</f>
        <v>60501.857600000003</v>
      </c>
      <c r="G324" s="67">
        <v>1209.5999999999999</v>
      </c>
      <c r="H324" s="67">
        <v>1209.5999999999999</v>
      </c>
      <c r="I324" s="36" t="str">
        <f t="shared" si="12"/>
        <v>Yes</v>
      </c>
      <c r="J324" s="37">
        <f t="shared" si="13"/>
        <v>731830</v>
      </c>
      <c r="K324" s="162"/>
      <c r="L324" s="163"/>
      <c r="M324" s="68"/>
    </row>
    <row r="325" spans="2:13" ht="15.75" x14ac:dyDescent="0.25">
      <c r="B325" s="32" t="s">
        <v>656</v>
      </c>
      <c r="C325" s="33" t="s">
        <v>657</v>
      </c>
      <c r="D325" s="28" t="s">
        <v>594</v>
      </c>
      <c r="E325" s="34" t="s">
        <v>794</v>
      </c>
      <c r="F325" s="35">
        <f>VLOOKUP(B325,'Taxbase Calculations'!B:L,11,0)</f>
        <v>61004.731199999995</v>
      </c>
      <c r="G325" s="67">
        <v>1171.53</v>
      </c>
      <c r="H325" s="67">
        <v>1171.53</v>
      </c>
      <c r="I325" s="36" t="str">
        <f t="shared" si="12"/>
        <v>Yes</v>
      </c>
      <c r="J325" s="37">
        <f t="shared" si="13"/>
        <v>714689</v>
      </c>
      <c r="K325" s="162"/>
      <c r="L325" s="163"/>
      <c r="M325" s="68"/>
    </row>
    <row r="326" spans="2:13" ht="15.75" x14ac:dyDescent="0.25">
      <c r="B326" s="32" t="s">
        <v>658</v>
      </c>
      <c r="C326" s="33" t="s">
        <v>659</v>
      </c>
      <c r="D326" s="28" t="s">
        <v>594</v>
      </c>
      <c r="E326" s="34" t="s">
        <v>794</v>
      </c>
      <c r="F326" s="35">
        <f>VLOOKUP(B326,'Taxbase Calculations'!B:L,11,0)</f>
        <v>54110.490000000005</v>
      </c>
      <c r="G326" s="67">
        <v>1313.3</v>
      </c>
      <c r="H326" s="67">
        <v>1338.25</v>
      </c>
      <c r="I326" s="36" t="str">
        <f t="shared" si="12"/>
        <v>No</v>
      </c>
      <c r="J326" s="37">
        <f t="shared" si="13"/>
        <v>0</v>
      </c>
      <c r="K326" s="162"/>
      <c r="L326" s="163"/>
      <c r="M326" s="68"/>
    </row>
    <row r="327" spans="2:13" ht="15.75" x14ac:dyDescent="0.25">
      <c r="B327" s="32" t="s">
        <v>660</v>
      </c>
      <c r="C327" s="33" t="s">
        <v>661</v>
      </c>
      <c r="D327" s="28" t="s">
        <v>594</v>
      </c>
      <c r="E327" s="34" t="s">
        <v>794</v>
      </c>
      <c r="F327" s="35">
        <f>VLOOKUP(B327,'Taxbase Calculations'!B:L,11,0)</f>
        <v>44038</v>
      </c>
      <c r="G327" s="67">
        <v>1362.96</v>
      </c>
      <c r="H327" s="67">
        <v>1390.14</v>
      </c>
      <c r="I327" s="36" t="str">
        <f t="shared" si="12"/>
        <v>No</v>
      </c>
      <c r="J327" s="37">
        <f t="shared" si="13"/>
        <v>0</v>
      </c>
      <c r="K327" s="162"/>
      <c r="L327" s="163"/>
      <c r="M327" s="68"/>
    </row>
    <row r="328" spans="2:13" ht="15.75" x14ac:dyDescent="0.25">
      <c r="B328" s="32" t="s">
        <v>662</v>
      </c>
      <c r="C328" s="33" t="s">
        <v>663</v>
      </c>
      <c r="D328" s="28" t="s">
        <v>594</v>
      </c>
      <c r="E328" s="34" t="s">
        <v>794</v>
      </c>
      <c r="F328" s="35">
        <f>VLOOKUP(B328,'Taxbase Calculations'!B:L,11,0)</f>
        <v>15164.9949</v>
      </c>
      <c r="G328" s="67">
        <v>1430.51</v>
      </c>
      <c r="H328" s="67">
        <v>1430.51</v>
      </c>
      <c r="I328" s="36" t="str">
        <f t="shared" si="12"/>
        <v>Yes</v>
      </c>
      <c r="J328" s="37">
        <f t="shared" si="13"/>
        <v>216937</v>
      </c>
      <c r="K328" s="162"/>
      <c r="L328" s="163"/>
      <c r="M328" s="68"/>
    </row>
    <row r="329" spans="2:13" ht="15.75" x14ac:dyDescent="0.25">
      <c r="B329" s="32" t="s">
        <v>664</v>
      </c>
      <c r="C329" s="33" t="s">
        <v>665</v>
      </c>
      <c r="D329" s="28" t="s">
        <v>594</v>
      </c>
      <c r="E329" s="34" t="s">
        <v>794</v>
      </c>
      <c r="F329" s="35">
        <f>VLOOKUP(B329,'Taxbase Calculations'!B:L,11,0)</f>
        <v>112247.00575</v>
      </c>
      <c r="G329" s="67">
        <v>1164.72</v>
      </c>
      <c r="H329" s="67">
        <v>1164.72</v>
      </c>
      <c r="I329" s="36" t="str">
        <f t="shared" si="12"/>
        <v>Yes</v>
      </c>
      <c r="J329" s="37">
        <f t="shared" si="13"/>
        <v>1307363</v>
      </c>
      <c r="K329" s="162"/>
      <c r="L329" s="163"/>
      <c r="M329" s="68"/>
    </row>
    <row r="330" spans="2:13" ht="15.75" x14ac:dyDescent="0.25">
      <c r="B330" s="32" t="s">
        <v>666</v>
      </c>
      <c r="C330" s="33" t="s">
        <v>667</v>
      </c>
      <c r="D330" s="28" t="s">
        <v>594</v>
      </c>
      <c r="E330" s="34" t="s">
        <v>794</v>
      </c>
      <c r="F330" s="35">
        <f>VLOOKUP(B330,'Taxbase Calculations'!B:L,11,0)</f>
        <v>42639.114000000001</v>
      </c>
      <c r="G330" s="67">
        <v>1173.27</v>
      </c>
      <c r="H330" s="67">
        <v>1173.27</v>
      </c>
      <c r="I330" s="36" t="str">
        <f t="shared" si="12"/>
        <v>Yes</v>
      </c>
      <c r="J330" s="37">
        <f t="shared" si="13"/>
        <v>500272</v>
      </c>
      <c r="K330" s="162"/>
      <c r="L330" s="163"/>
      <c r="M330" s="68"/>
    </row>
    <row r="331" spans="2:13" ht="15.75" x14ac:dyDescent="0.25">
      <c r="B331" s="32" t="s">
        <v>668</v>
      </c>
      <c r="C331" s="33" t="s">
        <v>669</v>
      </c>
      <c r="D331" s="28" t="s">
        <v>594</v>
      </c>
      <c r="E331" s="34" t="s">
        <v>794</v>
      </c>
      <c r="F331" s="35">
        <f>VLOOKUP(B331,'Taxbase Calculations'!B:L,11,0)</f>
        <v>94246.395499999999</v>
      </c>
      <c r="G331" s="67">
        <v>1245.2</v>
      </c>
      <c r="H331" s="67">
        <v>1245.2</v>
      </c>
      <c r="I331" s="36" t="str">
        <f t="shared" si="12"/>
        <v>Yes</v>
      </c>
      <c r="J331" s="37">
        <f t="shared" si="13"/>
        <v>1173556</v>
      </c>
      <c r="K331" s="162"/>
      <c r="L331" s="163"/>
      <c r="M331" s="68"/>
    </row>
    <row r="332" spans="2:13" ht="15.75" x14ac:dyDescent="0.25">
      <c r="B332" s="32" t="s">
        <v>670</v>
      </c>
      <c r="C332" s="33" t="s">
        <v>671</v>
      </c>
      <c r="D332" s="28" t="s">
        <v>594</v>
      </c>
      <c r="E332" s="34" t="s">
        <v>794</v>
      </c>
      <c r="F332" s="35">
        <f>VLOOKUP(B332,'Taxbase Calculations'!B:L,11,0)</f>
        <v>67563.43329999999</v>
      </c>
      <c r="G332" s="67">
        <v>1262.79</v>
      </c>
      <c r="H332" s="67">
        <v>1287.9000000000001</v>
      </c>
      <c r="I332" s="36" t="str">
        <f t="shared" si="12"/>
        <v>No</v>
      </c>
      <c r="J332" s="37">
        <f t="shared" si="13"/>
        <v>0</v>
      </c>
      <c r="K332" s="162"/>
      <c r="L332" s="163"/>
      <c r="M332" s="68"/>
    </row>
    <row r="333" spans="2:13" ht="15.75" x14ac:dyDescent="0.25">
      <c r="B333" s="32" t="s">
        <v>672</v>
      </c>
      <c r="C333" s="33" t="s">
        <v>673</v>
      </c>
      <c r="D333" s="28" t="s">
        <v>594</v>
      </c>
      <c r="E333" s="34" t="s">
        <v>794</v>
      </c>
      <c r="F333" s="35">
        <f>VLOOKUP(B333,'Taxbase Calculations'!B:L,11,0)</f>
        <v>62304.205799999996</v>
      </c>
      <c r="G333" s="67">
        <v>1137.42</v>
      </c>
      <c r="H333" s="67">
        <v>1137.42</v>
      </c>
      <c r="I333" s="36" t="str">
        <f t="shared" si="12"/>
        <v>Yes</v>
      </c>
      <c r="J333" s="37">
        <f t="shared" si="13"/>
        <v>708660</v>
      </c>
      <c r="K333" s="162"/>
      <c r="L333" s="163"/>
      <c r="M333" s="68"/>
    </row>
    <row r="334" spans="2:13" ht="15.75" x14ac:dyDescent="0.25">
      <c r="B334" s="32" t="s">
        <v>674</v>
      </c>
      <c r="C334" s="33" t="s">
        <v>675</v>
      </c>
      <c r="D334" s="28" t="s">
        <v>594</v>
      </c>
      <c r="E334" s="34" t="s">
        <v>794</v>
      </c>
      <c r="F334" s="35">
        <f>VLOOKUP(B334,'Taxbase Calculations'!B:L,11,0)</f>
        <v>61014.358</v>
      </c>
      <c r="G334" s="67">
        <v>1288.18</v>
      </c>
      <c r="H334" s="67">
        <v>1312.66</v>
      </c>
      <c r="I334" s="36" t="str">
        <f t="shared" si="12"/>
        <v>No</v>
      </c>
      <c r="J334" s="37">
        <f t="shared" si="13"/>
        <v>0</v>
      </c>
      <c r="K334" s="162"/>
      <c r="L334" s="163"/>
      <c r="M334" s="68"/>
    </row>
    <row r="335" spans="2:13" ht="15.75" x14ac:dyDescent="0.25">
      <c r="B335" s="32" t="s">
        <v>676</v>
      </c>
      <c r="C335" s="33" t="s">
        <v>677</v>
      </c>
      <c r="D335" s="28" t="s">
        <v>594</v>
      </c>
      <c r="E335" s="34" t="s">
        <v>794</v>
      </c>
      <c r="F335" s="35">
        <f>VLOOKUP(B335,'Taxbase Calculations'!B:L,11,0)</f>
        <v>71539.406499999997</v>
      </c>
      <c r="G335" s="67">
        <v>1183.46</v>
      </c>
      <c r="H335" s="67">
        <v>1183.46</v>
      </c>
      <c r="I335" s="36" t="str">
        <f t="shared" si="12"/>
        <v>Yes</v>
      </c>
      <c r="J335" s="37">
        <f t="shared" si="13"/>
        <v>846640</v>
      </c>
      <c r="K335" s="162"/>
      <c r="L335" s="163"/>
      <c r="M335" s="68"/>
    </row>
    <row r="336" spans="2:13" ht="15.75" x14ac:dyDescent="0.25">
      <c r="B336" s="32" t="s">
        <v>678</v>
      </c>
      <c r="C336" s="33" t="s">
        <v>679</v>
      </c>
      <c r="D336" s="28" t="s">
        <v>594</v>
      </c>
      <c r="E336" s="34" t="s">
        <v>794</v>
      </c>
      <c r="F336" s="35">
        <f>VLOOKUP(B336,'Taxbase Calculations'!B:L,11,0)</f>
        <v>74242.181999999986</v>
      </c>
      <c r="G336" s="67">
        <v>1146.0899999999999</v>
      </c>
      <c r="H336" s="67">
        <v>1146.0899999999999</v>
      </c>
      <c r="I336" s="36" t="str">
        <f t="shared" si="12"/>
        <v>Yes</v>
      </c>
      <c r="J336" s="37">
        <f t="shared" si="13"/>
        <v>850882</v>
      </c>
      <c r="K336" s="162"/>
      <c r="L336" s="163"/>
      <c r="M336" s="68"/>
    </row>
    <row r="337" spans="2:17" ht="15.75" x14ac:dyDescent="0.25">
      <c r="B337" s="32" t="s">
        <v>680</v>
      </c>
      <c r="C337" s="33" t="s">
        <v>807</v>
      </c>
      <c r="D337" s="28" t="s">
        <v>594</v>
      </c>
      <c r="E337" s="34" t="s">
        <v>794</v>
      </c>
      <c r="F337" s="35">
        <f>VLOOKUP(B337,'Taxbase Calculations'!B:L,11,0)</f>
        <v>52799.093999999997</v>
      </c>
      <c r="G337" s="67">
        <v>1147.49</v>
      </c>
      <c r="H337" s="67">
        <v>1147.49</v>
      </c>
      <c r="I337" s="36" t="str">
        <f t="shared" si="12"/>
        <v>Yes</v>
      </c>
      <c r="J337" s="37">
        <f t="shared" si="13"/>
        <v>605864</v>
      </c>
      <c r="K337" s="162"/>
      <c r="L337" s="163"/>
      <c r="M337" s="68"/>
    </row>
    <row r="338" spans="2:17" ht="15.75" x14ac:dyDescent="0.25">
      <c r="B338" s="32" t="s">
        <v>637</v>
      </c>
      <c r="C338" s="33" t="s">
        <v>808</v>
      </c>
      <c r="D338" s="28" t="s">
        <v>594</v>
      </c>
      <c r="E338" s="34" t="s">
        <v>794</v>
      </c>
      <c r="F338" s="35">
        <f>VLOOKUP(B338,'Taxbase Calculations'!B:L,11,0)</f>
        <v>89609.883119999999</v>
      </c>
      <c r="G338" s="67">
        <v>1141.47</v>
      </c>
      <c r="H338" s="67">
        <v>1164.24</v>
      </c>
      <c r="I338" s="36" t="str">
        <f t="shared" si="12"/>
        <v>No</v>
      </c>
      <c r="J338" s="37">
        <f t="shared" si="13"/>
        <v>0</v>
      </c>
      <c r="K338" s="162"/>
      <c r="L338" s="163"/>
      <c r="M338" s="68"/>
    </row>
    <row r="339" spans="2:17" ht="15.75" x14ac:dyDescent="0.25">
      <c r="B339" s="32" t="s">
        <v>681</v>
      </c>
      <c r="C339" s="33" t="s">
        <v>682</v>
      </c>
      <c r="D339" s="28" t="s">
        <v>594</v>
      </c>
      <c r="E339" s="34" t="s">
        <v>794</v>
      </c>
      <c r="F339" s="35">
        <f>VLOOKUP(B339,'Taxbase Calculations'!B:L,11,0)</f>
        <v>54000</v>
      </c>
      <c r="G339" s="67">
        <v>1124.6400000000001</v>
      </c>
      <c r="H339" s="67">
        <v>1124.6400000000001</v>
      </c>
      <c r="I339" s="36" t="str">
        <f t="shared" si="12"/>
        <v>Yes</v>
      </c>
      <c r="J339" s="37">
        <f t="shared" si="13"/>
        <v>607306</v>
      </c>
      <c r="K339" s="162"/>
      <c r="L339" s="163"/>
      <c r="M339" s="68"/>
    </row>
    <row r="340" spans="2:17" ht="15.75" x14ac:dyDescent="0.25">
      <c r="B340" s="32" t="s">
        <v>683</v>
      </c>
      <c r="C340" s="33" t="s">
        <v>684</v>
      </c>
      <c r="D340" s="28" t="s">
        <v>594</v>
      </c>
      <c r="E340" s="34" t="s">
        <v>794</v>
      </c>
      <c r="F340" s="35">
        <f>VLOOKUP(B340,'Taxbase Calculations'!B:L,11,0)</f>
        <v>50240.698499999999</v>
      </c>
      <c r="G340" s="67">
        <v>1261.17</v>
      </c>
      <c r="H340" s="67">
        <v>1261.17</v>
      </c>
      <c r="I340" s="36" t="str">
        <f t="shared" si="12"/>
        <v>Yes</v>
      </c>
      <c r="J340" s="37">
        <f t="shared" si="13"/>
        <v>633621</v>
      </c>
      <c r="K340" s="162"/>
      <c r="L340" s="163"/>
      <c r="M340" s="68"/>
    </row>
    <row r="341" spans="2:17" ht="15.75" x14ac:dyDescent="0.25">
      <c r="B341" s="32" t="s">
        <v>685</v>
      </c>
      <c r="C341" s="33" t="s">
        <v>686</v>
      </c>
      <c r="D341" s="28" t="s">
        <v>594</v>
      </c>
      <c r="E341" s="34" t="s">
        <v>794</v>
      </c>
      <c r="F341" s="35">
        <f>VLOOKUP(B341,'Taxbase Calculations'!B:L,11,0)</f>
        <v>71415.035999999993</v>
      </c>
      <c r="G341" s="67">
        <v>1159.1400000000001</v>
      </c>
      <c r="H341" s="67">
        <v>1182.0899999999999</v>
      </c>
      <c r="I341" s="36" t="str">
        <f t="shared" si="12"/>
        <v>No</v>
      </c>
      <c r="J341" s="37">
        <f t="shared" si="13"/>
        <v>0</v>
      </c>
      <c r="K341" s="162"/>
      <c r="L341" s="163"/>
      <c r="M341" s="68"/>
    </row>
    <row r="342" spans="2:17" ht="15.75" x14ac:dyDescent="0.25">
      <c r="B342" s="32" t="s">
        <v>687</v>
      </c>
      <c r="C342" s="33" t="s">
        <v>688</v>
      </c>
      <c r="D342" s="28" t="s">
        <v>594</v>
      </c>
      <c r="E342" s="34" t="s">
        <v>794</v>
      </c>
      <c r="F342" s="35">
        <f>VLOOKUP(B342,'Taxbase Calculations'!B:L,11,0)</f>
        <v>66204.986519999991</v>
      </c>
      <c r="G342" s="67">
        <v>1263.44</v>
      </c>
      <c r="H342" s="67">
        <v>1263.44</v>
      </c>
      <c r="I342" s="36" t="str">
        <f t="shared" si="12"/>
        <v>Yes</v>
      </c>
      <c r="J342" s="37">
        <f t="shared" si="13"/>
        <v>836460</v>
      </c>
      <c r="K342" s="162"/>
      <c r="L342" s="163"/>
      <c r="M342" s="68"/>
    </row>
    <row r="343" spans="2:17" ht="15.75" x14ac:dyDescent="0.25">
      <c r="B343" s="32" t="s">
        <v>689</v>
      </c>
      <c r="C343" s="33" t="s">
        <v>690</v>
      </c>
      <c r="D343" s="28" t="s">
        <v>594</v>
      </c>
      <c r="E343" s="34" t="s">
        <v>794</v>
      </c>
      <c r="F343" s="35">
        <f>VLOOKUP(B343,'Taxbase Calculations'!B:L,11,0)</f>
        <v>182750.8744</v>
      </c>
      <c r="G343" s="67">
        <v>1222.43</v>
      </c>
      <c r="H343" s="67">
        <v>1222.43</v>
      </c>
      <c r="I343" s="36" t="str">
        <f t="shared" si="12"/>
        <v>Yes</v>
      </c>
      <c r="J343" s="37">
        <f t="shared" si="13"/>
        <v>2234002</v>
      </c>
      <c r="K343" s="162"/>
      <c r="L343" s="163"/>
      <c r="M343" s="68"/>
    </row>
    <row r="344" spans="2:17" ht="15.75" x14ac:dyDescent="0.25">
      <c r="B344" s="32" t="s">
        <v>691</v>
      </c>
      <c r="C344" s="33" t="s">
        <v>692</v>
      </c>
      <c r="D344" s="28" t="s">
        <v>594</v>
      </c>
      <c r="E344" s="34" t="s">
        <v>794</v>
      </c>
      <c r="F344" s="35">
        <f>VLOOKUP(B344,'Taxbase Calculations'!B:L,11,0)</f>
        <v>64822.592779999999</v>
      </c>
      <c r="G344" s="67">
        <v>945.78</v>
      </c>
      <c r="H344" s="67">
        <v>926.4</v>
      </c>
      <c r="I344" s="36" t="str">
        <f t="shared" si="12"/>
        <v>Yes</v>
      </c>
      <c r="J344" s="37">
        <f t="shared" si="13"/>
        <v>613079</v>
      </c>
      <c r="K344" s="162"/>
      <c r="L344" s="163"/>
      <c r="M344" s="68"/>
    </row>
    <row r="345" spans="2:17" ht="15.75" x14ac:dyDescent="0.25">
      <c r="B345" s="32" t="s">
        <v>693</v>
      </c>
      <c r="C345" s="33" t="s">
        <v>694</v>
      </c>
      <c r="D345" s="28" t="s">
        <v>594</v>
      </c>
      <c r="E345" s="34" t="s">
        <v>794</v>
      </c>
      <c r="F345" s="35">
        <f>VLOOKUP(B345,'Taxbase Calculations'!B:L,11,0)</f>
        <v>66790.842000000004</v>
      </c>
      <c r="G345" s="67">
        <v>1222.5</v>
      </c>
      <c r="H345" s="67">
        <v>1246.21</v>
      </c>
      <c r="I345" s="36" t="str">
        <f t="shared" si="12"/>
        <v>No</v>
      </c>
      <c r="J345" s="37">
        <f t="shared" si="13"/>
        <v>0</v>
      </c>
      <c r="K345" s="162"/>
      <c r="L345" s="163"/>
      <c r="M345" s="68"/>
    </row>
    <row r="346" spans="2:17" ht="15.75" x14ac:dyDescent="0.25">
      <c r="B346" s="32" t="s">
        <v>695</v>
      </c>
      <c r="C346" s="33" t="s">
        <v>696</v>
      </c>
      <c r="D346" s="28" t="s">
        <v>594</v>
      </c>
      <c r="E346" s="34" t="s">
        <v>794</v>
      </c>
      <c r="F346" s="35">
        <f>VLOOKUP(B346,'Taxbase Calculations'!B:L,11,0)</f>
        <v>67240.631170000008</v>
      </c>
      <c r="G346" s="67">
        <v>1143.81</v>
      </c>
      <c r="H346" s="67">
        <v>1165.54</v>
      </c>
      <c r="I346" s="36" t="str">
        <f t="shared" si="12"/>
        <v>No</v>
      </c>
      <c r="J346" s="37">
        <f t="shared" si="13"/>
        <v>0</v>
      </c>
      <c r="K346" s="162"/>
      <c r="L346" s="163"/>
      <c r="M346" s="68"/>
    </row>
    <row r="347" spans="2:17" ht="15.75" x14ac:dyDescent="0.25">
      <c r="B347" s="32"/>
      <c r="C347" s="33"/>
      <c r="D347" s="28"/>
      <c r="E347" s="29"/>
      <c r="F347" s="44"/>
      <c r="G347" s="45"/>
      <c r="H347" s="45"/>
      <c r="I347" s="45"/>
      <c r="J347" s="46"/>
      <c r="K347" s="162"/>
      <c r="L347" s="163"/>
      <c r="M347" s="68"/>
    </row>
    <row r="348" spans="2:17" ht="15.75" x14ac:dyDescent="0.25">
      <c r="B348" s="32"/>
      <c r="C348" s="43" t="s">
        <v>809</v>
      </c>
      <c r="D348" s="28"/>
      <c r="E348" s="29"/>
      <c r="F348" s="44"/>
      <c r="G348" s="45"/>
      <c r="H348" s="45"/>
      <c r="I348" s="45"/>
      <c r="J348" s="46"/>
      <c r="K348" s="162"/>
      <c r="L348" s="163"/>
      <c r="M348" s="68"/>
      <c r="P348"/>
      <c r="Q348"/>
    </row>
    <row r="349" spans="2:17" ht="15.75" x14ac:dyDescent="0.25">
      <c r="B349" s="32" t="s">
        <v>729</v>
      </c>
      <c r="C349" s="33" t="s">
        <v>730</v>
      </c>
      <c r="D349" s="28" t="s">
        <v>731</v>
      </c>
      <c r="E349" s="29" t="s">
        <v>810</v>
      </c>
      <c r="F349" s="49">
        <f>VLOOKUP(B349,'Taxbase Calculations'!B:L,11,0)</f>
        <v>220221.94335000002</v>
      </c>
      <c r="G349" s="50">
        <v>1077.74</v>
      </c>
      <c r="H349" s="50">
        <v>1093.9000000000001</v>
      </c>
      <c r="I349" s="50" t="str">
        <f t="shared" ref="I349:I375" si="14">IF(H349&lt;=G349,"Yes","No")</f>
        <v>No</v>
      </c>
      <c r="J349" s="51">
        <f>ROUND(IF(I349="Yes",G349*F349*1%,0),0)</f>
        <v>0</v>
      </c>
      <c r="K349" s="162"/>
      <c r="L349" s="163"/>
      <c r="M349" s="68"/>
      <c r="N349" s="68"/>
      <c r="P349"/>
    </row>
    <row r="350" spans="2:17" ht="15.75" x14ac:dyDescent="0.25">
      <c r="B350" s="32" t="s">
        <v>732</v>
      </c>
      <c r="C350" s="33" t="s">
        <v>733</v>
      </c>
      <c r="D350" s="28" t="s">
        <v>731</v>
      </c>
      <c r="E350" s="29" t="s">
        <v>810</v>
      </c>
      <c r="F350" s="49">
        <f>VLOOKUP(B350,'Taxbase Calculations'!B:L,11,0)</f>
        <v>228459.68169999996</v>
      </c>
      <c r="G350" s="50">
        <v>1100.07</v>
      </c>
      <c r="H350" s="50">
        <v>1121.94</v>
      </c>
      <c r="I350" s="50" t="str">
        <f t="shared" si="14"/>
        <v>No</v>
      </c>
      <c r="J350" s="51">
        <f t="shared" ref="J350:J375" si="15">ROUND(IF(I350="Yes",G350*F350*1%,0),0)</f>
        <v>0</v>
      </c>
      <c r="K350" s="162"/>
      <c r="L350" s="163"/>
      <c r="M350" s="68"/>
      <c r="N350" s="68"/>
      <c r="P350"/>
    </row>
    <row r="351" spans="2:17" ht="15.75" x14ac:dyDescent="0.25">
      <c r="B351" s="32" t="s">
        <v>734</v>
      </c>
      <c r="C351" s="33" t="s">
        <v>735</v>
      </c>
      <c r="D351" s="28" t="s">
        <v>731</v>
      </c>
      <c r="E351" s="29" t="s">
        <v>810</v>
      </c>
      <c r="F351" s="49">
        <f>VLOOKUP(B351,'Taxbase Calculations'!B:L,11,0)</f>
        <v>181098.94360000003</v>
      </c>
      <c r="G351" s="50">
        <v>1161.5</v>
      </c>
      <c r="H351" s="50">
        <v>1161.5</v>
      </c>
      <c r="I351" s="50" t="str">
        <f t="shared" si="14"/>
        <v>Yes</v>
      </c>
      <c r="J351" s="51">
        <f t="shared" si="15"/>
        <v>2103464</v>
      </c>
      <c r="K351" s="162"/>
      <c r="L351" s="163"/>
      <c r="M351" s="68"/>
      <c r="N351" s="68"/>
      <c r="P351"/>
    </row>
    <row r="352" spans="2:17" ht="15.75" x14ac:dyDescent="0.25">
      <c r="B352" s="32" t="s">
        <v>736</v>
      </c>
      <c r="C352" s="33" t="s">
        <v>737</v>
      </c>
      <c r="D352" s="28" t="s">
        <v>731</v>
      </c>
      <c r="E352" s="29" t="s">
        <v>810</v>
      </c>
      <c r="F352" s="49">
        <f>VLOOKUP(B352,'Taxbase Calculations'!B:L,11,0)</f>
        <v>265447.04560999997</v>
      </c>
      <c r="G352" s="50">
        <v>1077.22</v>
      </c>
      <c r="H352" s="50">
        <v>1098.71</v>
      </c>
      <c r="I352" s="50" t="str">
        <f t="shared" si="14"/>
        <v>No</v>
      </c>
      <c r="J352" s="51">
        <f t="shared" si="15"/>
        <v>0</v>
      </c>
      <c r="K352" s="162"/>
      <c r="L352" s="163"/>
      <c r="M352" s="68"/>
      <c r="N352" s="68"/>
      <c r="P352"/>
    </row>
    <row r="353" spans="2:16" ht="15.75" x14ac:dyDescent="0.25">
      <c r="B353" s="32" t="s">
        <v>738</v>
      </c>
      <c r="C353" s="33" t="s">
        <v>739</v>
      </c>
      <c r="D353" s="28" t="s">
        <v>731</v>
      </c>
      <c r="E353" s="29" t="s">
        <v>810</v>
      </c>
      <c r="F353" s="49">
        <f>VLOOKUP(B353,'Taxbase Calculations'!B:L,11,0)</f>
        <v>297507.11710000003</v>
      </c>
      <c r="G353" s="50">
        <v>1116.3599999999999</v>
      </c>
      <c r="H353" s="50">
        <v>1138.5899999999999</v>
      </c>
      <c r="I353" s="50" t="str">
        <f t="shared" si="14"/>
        <v>No</v>
      </c>
      <c r="J353" s="51">
        <f t="shared" si="15"/>
        <v>0</v>
      </c>
      <c r="K353" s="162"/>
      <c r="L353" s="163"/>
      <c r="M353" s="68"/>
      <c r="N353" s="68"/>
      <c r="P353"/>
    </row>
    <row r="354" spans="2:16" ht="15.75" x14ac:dyDescent="0.25">
      <c r="B354" s="32" t="s">
        <v>740</v>
      </c>
      <c r="C354" s="33" t="s">
        <v>741</v>
      </c>
      <c r="D354" s="28" t="s">
        <v>731</v>
      </c>
      <c r="E354" s="29" t="s">
        <v>810</v>
      </c>
      <c r="F354" s="49">
        <f>VLOOKUP(B354,'Taxbase Calculations'!B:L,11,0)</f>
        <v>176495.41299999997</v>
      </c>
      <c r="G354" s="50">
        <v>1168.29</v>
      </c>
      <c r="H354" s="50">
        <v>1191.51</v>
      </c>
      <c r="I354" s="50" t="str">
        <f t="shared" si="14"/>
        <v>No</v>
      </c>
      <c r="J354" s="51">
        <f t="shared" si="15"/>
        <v>0</v>
      </c>
      <c r="K354" s="162"/>
      <c r="L354" s="163"/>
      <c r="M354" s="68"/>
      <c r="N354" s="68"/>
      <c r="P354"/>
    </row>
    <row r="355" spans="2:16" ht="15.75" x14ac:dyDescent="0.25">
      <c r="B355" s="32" t="s">
        <v>742</v>
      </c>
      <c r="C355" s="33" t="s">
        <v>743</v>
      </c>
      <c r="D355" s="28" t="s">
        <v>731</v>
      </c>
      <c r="E355" s="29" t="s">
        <v>810</v>
      </c>
      <c r="F355" s="49">
        <f>VLOOKUP(B355,'Taxbase Calculations'!B:L,11,0)</f>
        <v>212237.37800000003</v>
      </c>
      <c r="G355" s="50">
        <v>1158.3</v>
      </c>
      <c r="H355" s="50">
        <v>1180.8900000000001</v>
      </c>
      <c r="I355" s="50" t="str">
        <f t="shared" si="14"/>
        <v>No</v>
      </c>
      <c r="J355" s="51">
        <f t="shared" si="15"/>
        <v>0</v>
      </c>
      <c r="K355" s="162"/>
      <c r="L355" s="163"/>
      <c r="M355" s="68"/>
      <c r="N355" s="68"/>
      <c r="P355"/>
    </row>
    <row r="356" spans="2:16" ht="15.75" x14ac:dyDescent="0.25">
      <c r="B356" s="32" t="s">
        <v>744</v>
      </c>
      <c r="C356" s="33" t="s">
        <v>745</v>
      </c>
      <c r="D356" s="28" t="s">
        <v>731</v>
      </c>
      <c r="E356" s="29" t="s">
        <v>810</v>
      </c>
      <c r="F356" s="49">
        <f>VLOOKUP(B356,'Taxbase Calculations'!B:L,11,0)</f>
        <v>543924.36137499986</v>
      </c>
      <c r="G356" s="50">
        <v>1086.75</v>
      </c>
      <c r="H356" s="50">
        <v>1086.75</v>
      </c>
      <c r="I356" s="50" t="str">
        <f t="shared" si="14"/>
        <v>Yes</v>
      </c>
      <c r="J356" s="51">
        <f t="shared" si="15"/>
        <v>5911098</v>
      </c>
      <c r="K356" s="162"/>
      <c r="L356" s="163"/>
      <c r="M356" s="68"/>
      <c r="N356" s="68"/>
      <c r="P356"/>
    </row>
    <row r="357" spans="2:16" ht="15.75" x14ac:dyDescent="0.25">
      <c r="B357" s="32" t="s">
        <v>746</v>
      </c>
      <c r="C357" s="33" t="s">
        <v>747</v>
      </c>
      <c r="D357" s="28" t="s">
        <v>731</v>
      </c>
      <c r="E357" s="29" t="s">
        <v>810</v>
      </c>
      <c r="F357" s="49">
        <f>VLOOKUP(B357,'Taxbase Calculations'!B:L,11,0)</f>
        <v>229708.44380000001</v>
      </c>
      <c r="G357" s="50">
        <v>1090.5</v>
      </c>
      <c r="H357" s="50">
        <v>1090.5</v>
      </c>
      <c r="I357" s="50" t="str">
        <f t="shared" si="14"/>
        <v>Yes</v>
      </c>
      <c r="J357" s="51">
        <f t="shared" si="15"/>
        <v>2504971</v>
      </c>
      <c r="K357" s="162"/>
      <c r="L357" s="163"/>
      <c r="M357" s="68"/>
      <c r="N357" s="68"/>
      <c r="P357"/>
    </row>
    <row r="358" spans="2:16" ht="15.75" x14ac:dyDescent="0.25">
      <c r="B358" s="32" t="s">
        <v>748</v>
      </c>
      <c r="C358" s="33" t="s">
        <v>749</v>
      </c>
      <c r="D358" s="28" t="s">
        <v>731</v>
      </c>
      <c r="E358" s="29" t="s">
        <v>810</v>
      </c>
      <c r="F358" s="49">
        <f>VLOOKUP(B358,'Taxbase Calculations'!B:L,11,0)</f>
        <v>522957.0667400001</v>
      </c>
      <c r="G358" s="50">
        <v>1037.8800000000001</v>
      </c>
      <c r="H358" s="50">
        <v>1037.8800000000001</v>
      </c>
      <c r="I358" s="50" t="str">
        <f t="shared" si="14"/>
        <v>Yes</v>
      </c>
      <c r="J358" s="51">
        <f t="shared" si="15"/>
        <v>5427667</v>
      </c>
      <c r="K358" s="162"/>
      <c r="L358" s="163"/>
      <c r="M358" s="68"/>
      <c r="N358" s="68"/>
      <c r="P358"/>
    </row>
    <row r="359" spans="2:16" ht="15.75" x14ac:dyDescent="0.25">
      <c r="B359" s="32" t="s">
        <v>750</v>
      </c>
      <c r="C359" s="33" t="s">
        <v>751</v>
      </c>
      <c r="D359" s="28" t="s">
        <v>731</v>
      </c>
      <c r="E359" s="29" t="s">
        <v>810</v>
      </c>
      <c r="F359" s="49">
        <f>VLOOKUP(B359,'Taxbase Calculations'!B:L,11,0)</f>
        <v>458193.46297499997</v>
      </c>
      <c r="G359" s="50">
        <v>1118.83</v>
      </c>
      <c r="H359" s="50">
        <v>1118.83</v>
      </c>
      <c r="I359" s="50" t="str">
        <f t="shared" si="14"/>
        <v>Yes</v>
      </c>
      <c r="J359" s="51">
        <f t="shared" si="15"/>
        <v>5126406</v>
      </c>
      <c r="K359" s="162"/>
      <c r="L359" s="163"/>
      <c r="M359" s="68"/>
      <c r="N359" s="68"/>
      <c r="P359"/>
    </row>
    <row r="360" spans="2:16" ht="15.75" x14ac:dyDescent="0.25">
      <c r="B360" s="32" t="s">
        <v>752</v>
      </c>
      <c r="C360" s="33" t="s">
        <v>753</v>
      </c>
      <c r="D360" s="28" t="s">
        <v>731</v>
      </c>
      <c r="E360" s="29" t="s">
        <v>810</v>
      </c>
      <c r="F360" s="49">
        <f>VLOOKUP(B360,'Taxbase Calculations'!B:L,11,0)</f>
        <v>562115.65097130009</v>
      </c>
      <c r="G360" s="50">
        <v>1047.78</v>
      </c>
      <c r="H360" s="50">
        <v>1068.6600000000001</v>
      </c>
      <c r="I360" s="50" t="str">
        <f t="shared" si="14"/>
        <v>No</v>
      </c>
      <c r="J360" s="51">
        <f t="shared" si="15"/>
        <v>0</v>
      </c>
      <c r="K360" s="162"/>
      <c r="L360" s="163"/>
      <c r="M360" s="68"/>
      <c r="N360" s="68"/>
      <c r="P360"/>
    </row>
    <row r="361" spans="2:16" ht="15.75" x14ac:dyDescent="0.25">
      <c r="B361" s="32" t="s">
        <v>754</v>
      </c>
      <c r="C361" s="33" t="s">
        <v>755</v>
      </c>
      <c r="D361" s="28" t="s">
        <v>731</v>
      </c>
      <c r="E361" s="29" t="s">
        <v>810</v>
      </c>
      <c r="F361" s="49">
        <f>VLOOKUP(B361,'Taxbase Calculations'!B:L,11,0)</f>
        <v>392546.91201999999</v>
      </c>
      <c r="G361" s="50">
        <v>1086.1300000000001</v>
      </c>
      <c r="H361" s="50">
        <v>1107.74</v>
      </c>
      <c r="I361" s="50" t="str">
        <f t="shared" si="14"/>
        <v>No</v>
      </c>
      <c r="J361" s="51">
        <f t="shared" si="15"/>
        <v>0</v>
      </c>
      <c r="K361" s="162"/>
      <c r="L361" s="163"/>
      <c r="M361" s="68"/>
      <c r="N361" s="68"/>
      <c r="P361"/>
    </row>
    <row r="362" spans="2:16" ht="15.75" x14ac:dyDescent="0.25">
      <c r="B362" s="32" t="s">
        <v>756</v>
      </c>
      <c r="C362" s="33" t="s">
        <v>757</v>
      </c>
      <c r="D362" s="28" t="s">
        <v>731</v>
      </c>
      <c r="E362" s="29" t="s">
        <v>810</v>
      </c>
      <c r="F362" s="49">
        <f>VLOOKUP(B362,'Taxbase Calculations'!B:L,11,0)</f>
        <v>230749.33869999999</v>
      </c>
      <c r="G362" s="50">
        <v>1063</v>
      </c>
      <c r="H362" s="50">
        <v>1063</v>
      </c>
      <c r="I362" s="50" t="str">
        <f t="shared" si="14"/>
        <v>Yes</v>
      </c>
      <c r="J362" s="51">
        <f t="shared" si="15"/>
        <v>2452865</v>
      </c>
      <c r="K362" s="162"/>
      <c r="L362" s="163"/>
      <c r="M362" s="68"/>
      <c r="N362" s="68"/>
      <c r="P362"/>
    </row>
    <row r="363" spans="2:16" ht="15.75" x14ac:dyDescent="0.25">
      <c r="B363" s="32" t="s">
        <v>758</v>
      </c>
      <c r="C363" s="33" t="s">
        <v>759</v>
      </c>
      <c r="D363" s="28" t="s">
        <v>731</v>
      </c>
      <c r="E363" s="29" t="s">
        <v>810</v>
      </c>
      <c r="F363" s="49">
        <f>VLOOKUP(B363,'Taxbase Calculations'!B:L,11,0)</f>
        <v>242529.31592999998</v>
      </c>
      <c r="G363" s="50">
        <v>1065.69</v>
      </c>
      <c r="H363" s="50">
        <v>1065.69</v>
      </c>
      <c r="I363" s="50" t="str">
        <f t="shared" si="14"/>
        <v>Yes</v>
      </c>
      <c r="J363" s="51">
        <f t="shared" si="15"/>
        <v>2584611</v>
      </c>
      <c r="K363" s="162"/>
      <c r="L363" s="163"/>
      <c r="M363" s="68"/>
      <c r="N363" s="68"/>
      <c r="P363"/>
    </row>
    <row r="364" spans="2:16" ht="15.75" x14ac:dyDescent="0.25">
      <c r="B364" s="32" t="s">
        <v>760</v>
      </c>
      <c r="C364" s="33" t="s">
        <v>761</v>
      </c>
      <c r="D364" s="28" t="s">
        <v>731</v>
      </c>
      <c r="E364" s="29" t="s">
        <v>810</v>
      </c>
      <c r="F364" s="49">
        <f>VLOOKUP(B364,'Taxbase Calculations'!B:L,11,0)</f>
        <v>306691.64319199999</v>
      </c>
      <c r="G364" s="50">
        <v>1145.07</v>
      </c>
      <c r="H364" s="50">
        <v>1145.07</v>
      </c>
      <c r="I364" s="50" t="str">
        <f t="shared" si="14"/>
        <v>Yes</v>
      </c>
      <c r="J364" s="51">
        <f t="shared" si="15"/>
        <v>3511834</v>
      </c>
      <c r="K364" s="162"/>
      <c r="L364" s="163"/>
      <c r="M364" s="68"/>
      <c r="N364" s="68"/>
      <c r="P364"/>
    </row>
    <row r="365" spans="2:16" ht="15.75" x14ac:dyDescent="0.25">
      <c r="B365" s="32" t="s">
        <v>762</v>
      </c>
      <c r="C365" s="33" t="s">
        <v>763</v>
      </c>
      <c r="D365" s="28" t="s">
        <v>731</v>
      </c>
      <c r="E365" s="29" t="s">
        <v>810</v>
      </c>
      <c r="F365" s="49">
        <f>VLOOKUP(B365,'Taxbase Calculations'!B:L,11,0)</f>
        <v>237625.93894699999</v>
      </c>
      <c r="G365" s="50">
        <v>1057.48</v>
      </c>
      <c r="H365" s="50">
        <v>1078.52</v>
      </c>
      <c r="I365" s="50" t="str">
        <f t="shared" si="14"/>
        <v>No</v>
      </c>
      <c r="J365" s="51">
        <f t="shared" si="15"/>
        <v>0</v>
      </c>
      <c r="K365" s="162"/>
      <c r="L365" s="163"/>
      <c r="M365" s="68"/>
      <c r="N365" s="68"/>
      <c r="P365"/>
    </row>
    <row r="366" spans="2:16" ht="15.75" x14ac:dyDescent="0.25">
      <c r="B366" s="32" t="s">
        <v>764</v>
      </c>
      <c r="C366" s="33" t="s">
        <v>765</v>
      </c>
      <c r="D366" s="28" t="s">
        <v>731</v>
      </c>
      <c r="E366" s="29" t="s">
        <v>810</v>
      </c>
      <c r="F366" s="49">
        <f>VLOOKUP(B366,'Taxbase Calculations'!B:L,11,0)</f>
        <v>246188.84146249999</v>
      </c>
      <c r="G366" s="50">
        <v>1028.1099999999999</v>
      </c>
      <c r="H366" s="50">
        <v>1048.57</v>
      </c>
      <c r="I366" s="50" t="str">
        <f t="shared" si="14"/>
        <v>No</v>
      </c>
      <c r="J366" s="51">
        <f t="shared" si="15"/>
        <v>0</v>
      </c>
      <c r="K366" s="162"/>
      <c r="L366" s="163"/>
      <c r="M366" s="68"/>
      <c r="N366" s="68"/>
      <c r="P366"/>
    </row>
    <row r="367" spans="2:16" ht="15.75" x14ac:dyDescent="0.25">
      <c r="B367" s="32" t="s">
        <v>766</v>
      </c>
      <c r="C367" s="33" t="s">
        <v>767</v>
      </c>
      <c r="D367" s="28" t="s">
        <v>731</v>
      </c>
      <c r="E367" s="29" t="s">
        <v>810</v>
      </c>
      <c r="F367" s="49">
        <f>VLOOKUP(B367,'Taxbase Calculations'!B:L,11,0)</f>
        <v>264656.00362500001</v>
      </c>
      <c r="G367" s="50">
        <v>1193.18</v>
      </c>
      <c r="H367" s="50">
        <v>1216.92</v>
      </c>
      <c r="I367" s="50" t="str">
        <f t="shared" si="14"/>
        <v>No</v>
      </c>
      <c r="J367" s="51">
        <f t="shared" si="15"/>
        <v>0</v>
      </c>
      <c r="K367" s="162"/>
      <c r="L367" s="163"/>
      <c r="M367" s="68"/>
      <c r="N367" s="68"/>
    </row>
    <row r="368" spans="2:16" ht="15.75" x14ac:dyDescent="0.25">
      <c r="B368" s="32" t="s">
        <v>768</v>
      </c>
      <c r="C368" s="33" t="s">
        <v>769</v>
      </c>
      <c r="D368" s="28" t="s">
        <v>731</v>
      </c>
      <c r="E368" s="29" t="s">
        <v>810</v>
      </c>
      <c r="F368" s="49">
        <f>VLOOKUP(B368,'Taxbase Calculations'!B:L,11,0)</f>
        <v>250330.603</v>
      </c>
      <c r="G368" s="50">
        <v>1184.83</v>
      </c>
      <c r="H368" s="50">
        <v>1208.4100000000001</v>
      </c>
      <c r="I368" s="50" t="str">
        <f t="shared" si="14"/>
        <v>No</v>
      </c>
      <c r="J368" s="51">
        <f t="shared" si="15"/>
        <v>0</v>
      </c>
      <c r="K368" s="162"/>
      <c r="L368" s="163"/>
      <c r="M368" s="68"/>
      <c r="N368" s="68"/>
    </row>
    <row r="369" spans="2:14" ht="15.75" x14ac:dyDescent="0.25">
      <c r="B369" s="32" t="s">
        <v>770</v>
      </c>
      <c r="C369" s="33" t="s">
        <v>771</v>
      </c>
      <c r="D369" s="28" t="s">
        <v>731</v>
      </c>
      <c r="E369" s="29" t="s">
        <v>810</v>
      </c>
      <c r="F369" s="49">
        <f>VLOOKUP(B369,'Taxbase Calculations'!B:L,11,0)</f>
        <v>203458.63399999996</v>
      </c>
      <c r="G369" s="50">
        <v>1027.3</v>
      </c>
      <c r="H369" s="50">
        <v>1027.3</v>
      </c>
      <c r="I369" s="50" t="str">
        <f t="shared" si="14"/>
        <v>Yes</v>
      </c>
      <c r="J369" s="51">
        <f t="shared" si="15"/>
        <v>2090131</v>
      </c>
      <c r="K369" s="162"/>
      <c r="L369" s="163"/>
      <c r="M369" s="68"/>
      <c r="N369" s="68"/>
    </row>
    <row r="370" spans="2:14" ht="15.75" x14ac:dyDescent="0.25">
      <c r="B370" s="32" t="s">
        <v>772</v>
      </c>
      <c r="C370" s="33" t="s">
        <v>773</v>
      </c>
      <c r="D370" s="28" t="s">
        <v>731</v>
      </c>
      <c r="E370" s="29" t="s">
        <v>810</v>
      </c>
      <c r="F370" s="49">
        <f>VLOOKUP(B370,'Taxbase Calculations'!B:L,11,0)</f>
        <v>292721.39052499994</v>
      </c>
      <c r="G370" s="50">
        <v>1027.25</v>
      </c>
      <c r="H370" s="50">
        <v>1027.25</v>
      </c>
      <c r="I370" s="50" t="str">
        <f t="shared" si="14"/>
        <v>Yes</v>
      </c>
      <c r="J370" s="51">
        <f t="shared" si="15"/>
        <v>3006980</v>
      </c>
      <c r="K370" s="162"/>
      <c r="L370" s="163"/>
      <c r="M370" s="68"/>
      <c r="N370" s="68"/>
    </row>
    <row r="371" spans="2:14" ht="15.75" x14ac:dyDescent="0.25">
      <c r="B371" s="32" t="s">
        <v>774</v>
      </c>
      <c r="C371" s="33" t="s">
        <v>775</v>
      </c>
      <c r="D371" s="28" t="s">
        <v>731</v>
      </c>
      <c r="E371" s="29" t="s">
        <v>810</v>
      </c>
      <c r="F371" s="49">
        <f>VLOOKUP(B371,'Taxbase Calculations'!B:L,11,0)</f>
        <v>260135.567935</v>
      </c>
      <c r="G371" s="50">
        <v>1126.53</v>
      </c>
      <c r="H371" s="50">
        <v>1126.53</v>
      </c>
      <c r="I371" s="50" t="str">
        <f t="shared" si="14"/>
        <v>Yes</v>
      </c>
      <c r="J371" s="51">
        <f t="shared" si="15"/>
        <v>2930505</v>
      </c>
      <c r="K371" s="162"/>
      <c r="L371" s="163"/>
      <c r="M371" s="68"/>
      <c r="N371" s="68"/>
    </row>
    <row r="372" spans="2:14" ht="15.75" x14ac:dyDescent="0.25">
      <c r="B372" s="32" t="s">
        <v>776</v>
      </c>
      <c r="C372" s="33" t="s">
        <v>777</v>
      </c>
      <c r="D372" s="28" t="s">
        <v>731</v>
      </c>
      <c r="E372" s="29" t="s">
        <v>810</v>
      </c>
      <c r="F372" s="49">
        <f>VLOOKUP(B372,'Taxbase Calculations'!B:L,11,0)</f>
        <v>506839.17422499997</v>
      </c>
      <c r="G372" s="50">
        <v>1172.52</v>
      </c>
      <c r="H372" s="50">
        <v>1195.83</v>
      </c>
      <c r="I372" s="50" t="str">
        <f t="shared" si="14"/>
        <v>No</v>
      </c>
      <c r="J372" s="51">
        <f t="shared" si="15"/>
        <v>0</v>
      </c>
      <c r="K372" s="162"/>
      <c r="L372" s="163"/>
      <c r="M372" s="68"/>
      <c r="N372" s="68"/>
    </row>
    <row r="373" spans="2:14" ht="15.75" x14ac:dyDescent="0.25">
      <c r="B373" s="32" t="s">
        <v>778</v>
      </c>
      <c r="C373" s="33" t="s">
        <v>779</v>
      </c>
      <c r="D373" s="28" t="s">
        <v>731</v>
      </c>
      <c r="E373" s="29" t="s">
        <v>810</v>
      </c>
      <c r="F373" s="49">
        <f>VLOOKUP(B373,'Taxbase Calculations'!B:L,11,0)</f>
        <v>206069.19909999997</v>
      </c>
      <c r="G373" s="50">
        <v>1155.25</v>
      </c>
      <c r="H373" s="50">
        <v>1178.19</v>
      </c>
      <c r="I373" s="50" t="str">
        <f t="shared" si="14"/>
        <v>No</v>
      </c>
      <c r="J373" s="51">
        <f t="shared" si="15"/>
        <v>0</v>
      </c>
      <c r="K373" s="162"/>
      <c r="L373" s="163"/>
      <c r="M373" s="68"/>
      <c r="N373" s="68"/>
    </row>
    <row r="374" spans="2:14" ht="15.75" x14ac:dyDescent="0.25">
      <c r="B374" s="32" t="s">
        <v>780</v>
      </c>
      <c r="C374" s="33" t="s">
        <v>781</v>
      </c>
      <c r="D374" s="28" t="s">
        <v>731</v>
      </c>
      <c r="E374" s="29" t="s">
        <v>810</v>
      </c>
      <c r="F374" s="49">
        <f>VLOOKUP(B374,'Taxbase Calculations'!B:L,11,0)</f>
        <v>336959.20039999997</v>
      </c>
      <c r="G374" s="50">
        <v>1161.99</v>
      </c>
      <c r="H374" s="50">
        <v>1161.99</v>
      </c>
      <c r="I374" s="50" t="str">
        <f t="shared" si="14"/>
        <v>Yes</v>
      </c>
      <c r="J374" s="51">
        <f t="shared" si="15"/>
        <v>3915432</v>
      </c>
      <c r="K374" s="162"/>
      <c r="L374" s="163"/>
      <c r="M374" s="68"/>
      <c r="N374" s="68"/>
    </row>
    <row r="375" spans="2:14" ht="15.75" x14ac:dyDescent="0.25">
      <c r="B375" s="32" t="s">
        <v>782</v>
      </c>
      <c r="C375" s="33" t="s">
        <v>783</v>
      </c>
      <c r="D375" s="28" t="s">
        <v>731</v>
      </c>
      <c r="E375" s="29" t="s">
        <v>810</v>
      </c>
      <c r="F375" s="49">
        <f>VLOOKUP(B375,'Taxbase Calculations'!B:L,11,0)</f>
        <v>215484.93607500003</v>
      </c>
      <c r="G375" s="50">
        <v>1039.06</v>
      </c>
      <c r="H375" s="50">
        <v>1059.22</v>
      </c>
      <c r="I375" s="50" t="str">
        <f t="shared" si="14"/>
        <v>No</v>
      </c>
      <c r="J375" s="51">
        <f t="shared" si="15"/>
        <v>0</v>
      </c>
      <c r="K375" s="162"/>
      <c r="L375" s="163"/>
      <c r="M375" s="68"/>
      <c r="N375" s="68"/>
    </row>
    <row r="376" spans="2:14" ht="15.75" x14ac:dyDescent="0.25">
      <c r="B376" s="32"/>
      <c r="C376" s="33"/>
      <c r="D376" s="28"/>
      <c r="E376" s="29"/>
      <c r="F376" s="117"/>
      <c r="G376" s="45"/>
      <c r="H376" s="45"/>
      <c r="I376" s="45"/>
      <c r="J376" s="46"/>
      <c r="K376" s="162"/>
      <c r="L376" s="163"/>
      <c r="M376" s="68"/>
    </row>
    <row r="377" spans="2:14" ht="15.75" x14ac:dyDescent="0.25">
      <c r="B377" s="32"/>
      <c r="C377" s="43" t="s">
        <v>811</v>
      </c>
      <c r="D377" s="28"/>
      <c r="E377" s="29"/>
      <c r="F377" s="117"/>
      <c r="G377" s="45"/>
      <c r="H377" s="45"/>
      <c r="I377" s="45"/>
      <c r="J377" s="46"/>
      <c r="K377" s="162"/>
      <c r="L377" s="163"/>
      <c r="M377" s="68"/>
    </row>
    <row r="378" spans="2:14" ht="15.75" x14ac:dyDescent="0.25">
      <c r="B378" s="32" t="s">
        <v>34</v>
      </c>
      <c r="C378" s="33" t="s">
        <v>33</v>
      </c>
      <c r="D378" s="28" t="s">
        <v>868</v>
      </c>
      <c r="E378" s="29" t="s">
        <v>810</v>
      </c>
      <c r="F378" s="49">
        <f>VLOOKUP(B378,'Taxbase Calculations'!B:L,11,0)</f>
        <v>582443.57947499992</v>
      </c>
      <c r="G378" s="50">
        <v>168.03</v>
      </c>
      <c r="H378" s="50">
        <v>171.37</v>
      </c>
      <c r="I378" s="50" t="str">
        <f t="shared" ref="I378:I414" si="16">IF(H378&lt;=G378,"Yes","No")</f>
        <v>No</v>
      </c>
      <c r="J378" s="51">
        <f t="shared" ref="J378:J414" si="17">ROUND(IF(I378="Yes",G378*F378*1%,0),0)</f>
        <v>0</v>
      </c>
      <c r="K378" s="162"/>
      <c r="L378" s="163"/>
      <c r="M378" s="68"/>
      <c r="N378" s="68"/>
    </row>
    <row r="379" spans="2:14" ht="15.75" x14ac:dyDescent="0.25">
      <c r="B379" s="32" t="s">
        <v>845</v>
      </c>
      <c r="C379" s="33" t="s">
        <v>844</v>
      </c>
      <c r="D379" s="28" t="s">
        <v>868</v>
      </c>
      <c r="E379" s="29" t="s">
        <v>810</v>
      </c>
      <c r="F379" s="49">
        <f>VLOOKUP(B379,'Taxbase Calculations'!B:L,11,0)</f>
        <v>223967.076975</v>
      </c>
      <c r="G379" s="50">
        <v>153.49</v>
      </c>
      <c r="H379" s="50">
        <v>156.55000000000001</v>
      </c>
      <c r="I379" s="50" t="str">
        <f t="shared" si="16"/>
        <v>No</v>
      </c>
      <c r="J379" s="51">
        <f t="shared" si="17"/>
        <v>0</v>
      </c>
      <c r="K379" s="162"/>
      <c r="L379" s="163"/>
      <c r="M379" s="68"/>
      <c r="N379" s="68"/>
    </row>
    <row r="380" spans="2:14" ht="15.75" x14ac:dyDescent="0.25">
      <c r="B380" s="32" t="s">
        <v>847</v>
      </c>
      <c r="C380" s="33" t="s">
        <v>846</v>
      </c>
      <c r="D380" s="28" t="s">
        <v>868</v>
      </c>
      <c r="E380" s="29" t="s">
        <v>810</v>
      </c>
      <c r="F380" s="49">
        <f>VLOOKUP(B380,'Taxbase Calculations'!B:L,11,0)</f>
        <v>287199.96799999994</v>
      </c>
      <c r="G380" s="50">
        <v>177.93</v>
      </c>
      <c r="H380" s="50">
        <v>181.35</v>
      </c>
      <c r="I380" s="50" t="str">
        <f t="shared" si="16"/>
        <v>No</v>
      </c>
      <c r="J380" s="51">
        <f t="shared" si="17"/>
        <v>0</v>
      </c>
      <c r="K380" s="162"/>
      <c r="L380" s="163"/>
      <c r="M380" s="68"/>
      <c r="N380" s="68"/>
    </row>
    <row r="381" spans="2:14" ht="15.75" x14ac:dyDescent="0.25">
      <c r="B381" s="32" t="s">
        <v>849</v>
      </c>
      <c r="C381" s="33" t="s">
        <v>848</v>
      </c>
      <c r="D381" s="28" t="s">
        <v>868</v>
      </c>
      <c r="E381" s="29" t="s">
        <v>810</v>
      </c>
      <c r="F381" s="49">
        <f>VLOOKUP(B381,'Taxbase Calculations'!B:L,11,0)</f>
        <v>382172.84649999999</v>
      </c>
      <c r="G381" s="50">
        <v>153.21</v>
      </c>
      <c r="H381" s="50">
        <v>153.21</v>
      </c>
      <c r="I381" s="50" t="str">
        <f t="shared" si="16"/>
        <v>Yes</v>
      </c>
      <c r="J381" s="51">
        <f t="shared" si="17"/>
        <v>585527</v>
      </c>
      <c r="K381" s="162"/>
      <c r="L381" s="163"/>
      <c r="M381" s="68"/>
      <c r="N381" s="68"/>
    </row>
    <row r="382" spans="2:14" ht="15.75" x14ac:dyDescent="0.25">
      <c r="B382" s="32" t="s">
        <v>851</v>
      </c>
      <c r="C382" s="33" t="s">
        <v>850</v>
      </c>
      <c r="D382" s="28" t="s">
        <v>868</v>
      </c>
      <c r="E382" s="29" t="s">
        <v>810</v>
      </c>
      <c r="F382" s="49">
        <f>VLOOKUP(B382,'Taxbase Calculations'!B:L,11,0)</f>
        <v>172922.01379999999</v>
      </c>
      <c r="G382" s="50">
        <v>198.28</v>
      </c>
      <c r="H382" s="50">
        <v>202.24</v>
      </c>
      <c r="I382" s="50" t="str">
        <f t="shared" si="16"/>
        <v>No</v>
      </c>
      <c r="J382" s="51">
        <f t="shared" si="17"/>
        <v>0</v>
      </c>
      <c r="K382" s="162"/>
      <c r="L382" s="163"/>
      <c r="M382" s="68"/>
      <c r="N382" s="68"/>
    </row>
    <row r="383" spans="2:14" ht="15.75" x14ac:dyDescent="0.25">
      <c r="B383" s="32" t="s">
        <v>853</v>
      </c>
      <c r="C383" s="33" t="s">
        <v>852</v>
      </c>
      <c r="D383" s="28" t="s">
        <v>868</v>
      </c>
      <c r="E383" s="29" t="s">
        <v>810</v>
      </c>
      <c r="F383" s="49">
        <f>VLOOKUP(B383,'Taxbase Calculations'!B:L,11,0)</f>
        <v>181098.94360000003</v>
      </c>
      <c r="G383" s="50">
        <v>204.66</v>
      </c>
      <c r="H383" s="50">
        <v>208.62</v>
      </c>
      <c r="I383" s="50" t="str">
        <f t="shared" si="16"/>
        <v>No</v>
      </c>
      <c r="J383" s="51">
        <f t="shared" si="17"/>
        <v>0</v>
      </c>
      <c r="K383" s="162"/>
      <c r="L383" s="163"/>
      <c r="M383" s="68"/>
      <c r="N383" s="68"/>
    </row>
    <row r="384" spans="2:14" ht="15.75" x14ac:dyDescent="0.25">
      <c r="B384" s="32" t="s">
        <v>855</v>
      </c>
      <c r="C384" s="33" t="s">
        <v>854</v>
      </c>
      <c r="D384" s="28" t="s">
        <v>868</v>
      </c>
      <c r="E384" s="29" t="s">
        <v>810</v>
      </c>
      <c r="F384" s="49">
        <f>VLOOKUP(B384,'Taxbase Calculations'!B:L,11,0)</f>
        <v>335733.42085999995</v>
      </c>
      <c r="G384" s="50">
        <v>166.95</v>
      </c>
      <c r="H384" s="50">
        <v>170.22</v>
      </c>
      <c r="I384" s="50" t="str">
        <f t="shared" si="16"/>
        <v>No</v>
      </c>
      <c r="J384" s="51">
        <f t="shared" si="17"/>
        <v>0</v>
      </c>
      <c r="K384" s="162"/>
      <c r="L384" s="163"/>
      <c r="M384" s="68"/>
      <c r="N384" s="68"/>
    </row>
    <row r="385" spans="2:14" ht="15.75" x14ac:dyDescent="0.25">
      <c r="B385" s="32" t="s">
        <v>36</v>
      </c>
      <c r="C385" s="33" t="s">
        <v>35</v>
      </c>
      <c r="D385" s="28" t="s">
        <v>868</v>
      </c>
      <c r="E385" s="29" t="s">
        <v>810</v>
      </c>
      <c r="F385" s="49">
        <f>VLOOKUP(B385,'Taxbase Calculations'!B:L,11,0)</f>
        <v>631997.53236000007</v>
      </c>
      <c r="G385" s="50">
        <v>162.91999999999999</v>
      </c>
      <c r="H385" s="50">
        <v>166.16</v>
      </c>
      <c r="I385" s="50" t="str">
        <f t="shared" si="16"/>
        <v>No</v>
      </c>
      <c r="J385" s="51">
        <f t="shared" si="17"/>
        <v>0</v>
      </c>
      <c r="K385" s="162"/>
      <c r="L385" s="163"/>
      <c r="M385" s="68"/>
      <c r="N385" s="68"/>
    </row>
    <row r="386" spans="2:14" ht="15.75" x14ac:dyDescent="0.25">
      <c r="B386" s="32" t="s">
        <v>857</v>
      </c>
      <c r="C386" s="33" t="s">
        <v>856</v>
      </c>
      <c r="D386" s="28" t="s">
        <v>868</v>
      </c>
      <c r="E386" s="29" t="s">
        <v>810</v>
      </c>
      <c r="F386" s="49">
        <f>VLOOKUP(B386,'Taxbase Calculations'!B:L,11,0)</f>
        <v>304456.96559999994</v>
      </c>
      <c r="G386" s="50">
        <v>183.51</v>
      </c>
      <c r="H386" s="50">
        <v>187.11</v>
      </c>
      <c r="I386" s="50" t="str">
        <f t="shared" si="16"/>
        <v>No</v>
      </c>
      <c r="J386" s="51">
        <f t="shared" si="17"/>
        <v>0</v>
      </c>
      <c r="K386" s="162"/>
      <c r="L386" s="163"/>
      <c r="M386" s="68"/>
      <c r="N386" s="68"/>
    </row>
    <row r="387" spans="2:14" ht="15.75" x14ac:dyDescent="0.25">
      <c r="B387" s="32" t="s">
        <v>859</v>
      </c>
      <c r="C387" s="33" t="s">
        <v>858</v>
      </c>
      <c r="D387" s="28" t="s">
        <v>868</v>
      </c>
      <c r="E387" s="29" t="s">
        <v>810</v>
      </c>
      <c r="F387" s="49">
        <f>VLOOKUP(B387,'Taxbase Calculations'!B:L,11,0)</f>
        <v>197161.5</v>
      </c>
      <c r="G387" s="50">
        <v>156.47</v>
      </c>
      <c r="H387" s="50">
        <v>159.57</v>
      </c>
      <c r="I387" s="50" t="str">
        <f t="shared" si="16"/>
        <v>No</v>
      </c>
      <c r="J387" s="51">
        <f t="shared" si="17"/>
        <v>0</v>
      </c>
      <c r="K387" s="162"/>
      <c r="L387" s="163"/>
      <c r="M387" s="68"/>
      <c r="N387" s="68"/>
    </row>
    <row r="388" spans="2:14" ht="15.75" x14ac:dyDescent="0.25">
      <c r="B388" s="32" t="s">
        <v>46</v>
      </c>
      <c r="C388" s="33" t="s">
        <v>45</v>
      </c>
      <c r="D388" s="28" t="s">
        <v>868</v>
      </c>
      <c r="E388" s="29" t="s">
        <v>810</v>
      </c>
      <c r="F388" s="49">
        <f>VLOOKUP(B388,'Taxbase Calculations'!B:L,11,0)</f>
        <v>660228.56717499986</v>
      </c>
      <c r="G388" s="50">
        <v>141.47999999999999</v>
      </c>
      <c r="H388" s="50">
        <v>144.27000000000001</v>
      </c>
      <c r="I388" s="50" t="str">
        <f t="shared" si="16"/>
        <v>No</v>
      </c>
      <c r="J388" s="51">
        <f t="shared" si="17"/>
        <v>0</v>
      </c>
      <c r="K388" s="162"/>
      <c r="L388" s="163"/>
      <c r="M388" s="68"/>
      <c r="N388" s="68"/>
    </row>
    <row r="389" spans="2:14" ht="15.75" x14ac:dyDescent="0.25">
      <c r="B389" s="32" t="s">
        <v>861</v>
      </c>
      <c r="C389" s="33" t="s">
        <v>860</v>
      </c>
      <c r="D389" s="28" t="s">
        <v>868</v>
      </c>
      <c r="E389" s="29" t="s">
        <v>810</v>
      </c>
      <c r="F389" s="49">
        <f>VLOOKUP(B389,'Taxbase Calculations'!B:L,11,0)</f>
        <v>229708.44380000001</v>
      </c>
      <c r="G389" s="50">
        <v>203.68</v>
      </c>
      <c r="H389" s="50">
        <v>207.73</v>
      </c>
      <c r="I389" s="50" t="str">
        <f t="shared" si="16"/>
        <v>No</v>
      </c>
      <c r="J389" s="51">
        <f t="shared" si="17"/>
        <v>0</v>
      </c>
      <c r="K389" s="162"/>
      <c r="L389" s="163"/>
      <c r="M389" s="68"/>
      <c r="N389" s="68"/>
    </row>
    <row r="390" spans="2:14" ht="15.75" x14ac:dyDescent="0.25">
      <c r="B390" s="32" t="s">
        <v>38</v>
      </c>
      <c r="C390" s="33" t="s">
        <v>37</v>
      </c>
      <c r="D390" s="28" t="s">
        <v>868</v>
      </c>
      <c r="E390" s="29" t="s">
        <v>810</v>
      </c>
      <c r="F390" s="49">
        <f>VLOOKUP(B390,'Taxbase Calculations'!B:L,11,0)</f>
        <v>707895.8312400002</v>
      </c>
      <c r="G390" s="50">
        <v>151.25</v>
      </c>
      <c r="H390" s="50">
        <v>154.26</v>
      </c>
      <c r="I390" s="50" t="str">
        <f t="shared" si="16"/>
        <v>No</v>
      </c>
      <c r="J390" s="51">
        <f t="shared" si="17"/>
        <v>0</v>
      </c>
      <c r="K390" s="162"/>
      <c r="L390" s="163"/>
      <c r="M390" s="68"/>
      <c r="N390" s="68"/>
    </row>
    <row r="391" spans="2:14" ht="15.75" x14ac:dyDescent="0.25">
      <c r="B391" s="32" t="s">
        <v>48</v>
      </c>
      <c r="C391" s="33" t="s">
        <v>47</v>
      </c>
      <c r="D391" s="28" t="s">
        <v>868</v>
      </c>
      <c r="E391" s="29" t="s">
        <v>810</v>
      </c>
      <c r="F391" s="49">
        <f>VLOOKUP(B391,'Taxbase Calculations'!B:L,11,0)</f>
        <v>458193.46297499997</v>
      </c>
      <c r="G391" s="50">
        <v>147.82</v>
      </c>
      <c r="H391" s="50">
        <v>147.82</v>
      </c>
      <c r="I391" s="50" t="str">
        <f t="shared" si="16"/>
        <v>Yes</v>
      </c>
      <c r="J391" s="51">
        <f t="shared" si="17"/>
        <v>677302</v>
      </c>
      <c r="K391" s="162"/>
      <c r="L391" s="163"/>
      <c r="M391" s="68"/>
      <c r="N391" s="68"/>
    </row>
    <row r="392" spans="2:14" ht="15.75" x14ac:dyDescent="0.25">
      <c r="B392" s="32" t="s">
        <v>863</v>
      </c>
      <c r="C392" s="33" t="s">
        <v>862</v>
      </c>
      <c r="D392" s="28" t="s">
        <v>868</v>
      </c>
      <c r="E392" s="29" t="s">
        <v>810</v>
      </c>
      <c r="F392" s="49">
        <f>VLOOKUP(B392,'Taxbase Calculations'!B:L,11,0)</f>
        <v>284488.94115999999</v>
      </c>
      <c r="G392" s="50">
        <v>173.12</v>
      </c>
      <c r="H392" s="50">
        <v>176.57</v>
      </c>
      <c r="I392" s="50" t="str">
        <f t="shared" si="16"/>
        <v>No</v>
      </c>
      <c r="J392" s="51">
        <f t="shared" si="17"/>
        <v>0</v>
      </c>
      <c r="K392" s="162"/>
      <c r="L392" s="163"/>
      <c r="M392" s="68"/>
      <c r="N392" s="68"/>
    </row>
    <row r="393" spans="2:14" ht="15.75" x14ac:dyDescent="0.25">
      <c r="B393" s="32" t="s">
        <v>865</v>
      </c>
      <c r="C393" s="33" t="s">
        <v>864</v>
      </c>
      <c r="D393" s="28" t="s">
        <v>868</v>
      </c>
      <c r="E393" s="29" t="s">
        <v>810</v>
      </c>
      <c r="F393" s="49">
        <f>VLOOKUP(B393,'Taxbase Calculations'!B:L,11,0)</f>
        <v>651725.5340913001</v>
      </c>
      <c r="G393" s="50">
        <v>141.47</v>
      </c>
      <c r="H393" s="50">
        <v>144.28</v>
      </c>
      <c r="I393" s="50" t="str">
        <f t="shared" si="16"/>
        <v>No</v>
      </c>
      <c r="J393" s="51">
        <f t="shared" si="17"/>
        <v>0</v>
      </c>
      <c r="K393" s="162"/>
      <c r="L393" s="163"/>
      <c r="M393" s="68"/>
      <c r="N393" s="68"/>
    </row>
    <row r="394" spans="2:14" ht="15.75" x14ac:dyDescent="0.25">
      <c r="B394" s="32" t="s">
        <v>867</v>
      </c>
      <c r="C394" s="33" t="s">
        <v>866</v>
      </c>
      <c r="D394" s="28" t="s">
        <v>868</v>
      </c>
      <c r="E394" s="29" t="s">
        <v>810</v>
      </c>
      <c r="F394" s="49">
        <f>VLOOKUP(B394,'Taxbase Calculations'!B:L,11,0)</f>
        <v>478774.20916999999</v>
      </c>
      <c r="G394" s="50">
        <v>152.91999999999999</v>
      </c>
      <c r="H394" s="50">
        <v>155.96</v>
      </c>
      <c r="I394" s="50" t="str">
        <f t="shared" si="16"/>
        <v>No</v>
      </c>
      <c r="J394" s="51">
        <f t="shared" si="17"/>
        <v>0</v>
      </c>
      <c r="K394" s="162"/>
      <c r="L394" s="163"/>
      <c r="M394" s="68"/>
      <c r="N394" s="68"/>
    </row>
    <row r="395" spans="2:14" ht="15.75" x14ac:dyDescent="0.25">
      <c r="B395" s="32" t="s">
        <v>2</v>
      </c>
      <c r="C395" s="33" t="s">
        <v>1</v>
      </c>
      <c r="D395" s="28" t="s">
        <v>868</v>
      </c>
      <c r="E395" s="29" t="s">
        <v>810</v>
      </c>
      <c r="F395" s="49">
        <f>VLOOKUP(B395,'Taxbase Calculations'!B:L,11,0)</f>
        <v>327176.64159999997</v>
      </c>
      <c r="G395" s="50">
        <v>173.87</v>
      </c>
      <c r="H395" s="50">
        <v>176.48</v>
      </c>
      <c r="I395" s="50" t="str">
        <f t="shared" si="16"/>
        <v>No</v>
      </c>
      <c r="J395" s="51">
        <f t="shared" si="17"/>
        <v>0</v>
      </c>
      <c r="K395" s="162"/>
      <c r="L395" s="163"/>
      <c r="M395" s="68"/>
      <c r="N395" s="68"/>
    </row>
    <row r="396" spans="2:14" ht="15.75" x14ac:dyDescent="0.25">
      <c r="B396" s="32" t="s">
        <v>4</v>
      </c>
      <c r="C396" s="33" t="s">
        <v>3</v>
      </c>
      <c r="D396" s="28" t="s">
        <v>868</v>
      </c>
      <c r="E396" s="29" t="s">
        <v>810</v>
      </c>
      <c r="F396" s="49">
        <f>VLOOKUP(B396,'Taxbase Calculations'!B:L,11,0)</f>
        <v>242529.31592999998</v>
      </c>
      <c r="G396" s="50">
        <v>190.08</v>
      </c>
      <c r="H396" s="50">
        <v>193.86</v>
      </c>
      <c r="I396" s="50" t="str">
        <f t="shared" si="16"/>
        <v>No</v>
      </c>
      <c r="J396" s="51">
        <f t="shared" si="17"/>
        <v>0</v>
      </c>
      <c r="K396" s="162"/>
      <c r="L396" s="163"/>
      <c r="M396" s="68"/>
      <c r="N396" s="68"/>
    </row>
    <row r="397" spans="2:14" ht="15.75" x14ac:dyDescent="0.25">
      <c r="B397" s="32" t="s">
        <v>6</v>
      </c>
      <c r="C397" s="33" t="s">
        <v>5</v>
      </c>
      <c r="D397" s="28" t="s">
        <v>868</v>
      </c>
      <c r="E397" s="29" t="s">
        <v>810</v>
      </c>
      <c r="F397" s="49">
        <f>VLOOKUP(B397,'Taxbase Calculations'!B:L,11,0)</f>
        <v>306691.64319199999</v>
      </c>
      <c r="G397" s="50">
        <v>200.79</v>
      </c>
      <c r="H397" s="50">
        <v>204.75</v>
      </c>
      <c r="I397" s="50" t="str">
        <f t="shared" si="16"/>
        <v>No</v>
      </c>
      <c r="J397" s="51">
        <f t="shared" si="17"/>
        <v>0</v>
      </c>
      <c r="K397" s="162"/>
      <c r="L397" s="163"/>
      <c r="M397" s="68"/>
      <c r="N397" s="68"/>
    </row>
    <row r="398" spans="2:14" ht="15.75" x14ac:dyDescent="0.25">
      <c r="B398" s="32" t="s">
        <v>8</v>
      </c>
      <c r="C398" s="33" t="s">
        <v>7</v>
      </c>
      <c r="D398" s="28" t="s">
        <v>868</v>
      </c>
      <c r="E398" s="29" t="s">
        <v>810</v>
      </c>
      <c r="F398" s="49">
        <f>VLOOKUP(B398,'Taxbase Calculations'!B:L,11,0)</f>
        <v>304866.57011700002</v>
      </c>
      <c r="G398" s="50">
        <v>204.55</v>
      </c>
      <c r="H398" s="50">
        <v>208.62</v>
      </c>
      <c r="I398" s="50" t="str">
        <f t="shared" si="16"/>
        <v>No</v>
      </c>
      <c r="J398" s="51">
        <f t="shared" si="17"/>
        <v>0</v>
      </c>
      <c r="K398" s="162"/>
      <c r="L398" s="163"/>
      <c r="M398" s="68"/>
      <c r="N398" s="68"/>
    </row>
    <row r="399" spans="2:14" ht="15.75" x14ac:dyDescent="0.25">
      <c r="B399" s="32" t="s">
        <v>10</v>
      </c>
      <c r="C399" s="33" t="s">
        <v>9</v>
      </c>
      <c r="D399" s="28" t="s">
        <v>868</v>
      </c>
      <c r="E399" s="29" t="s">
        <v>810</v>
      </c>
      <c r="F399" s="49">
        <f>VLOOKUP(B399,'Taxbase Calculations'!B:L,11,0)</f>
        <v>246188.84146249999</v>
      </c>
      <c r="G399" s="50">
        <v>193.2</v>
      </c>
      <c r="H399" s="50">
        <v>197.04</v>
      </c>
      <c r="I399" s="50" t="str">
        <f t="shared" si="16"/>
        <v>No</v>
      </c>
      <c r="J399" s="51">
        <f t="shared" si="17"/>
        <v>0</v>
      </c>
      <c r="K399" s="162"/>
      <c r="L399" s="163"/>
      <c r="M399" s="68"/>
      <c r="N399" s="68"/>
    </row>
    <row r="400" spans="2:14" ht="15.75" x14ac:dyDescent="0.25">
      <c r="B400" s="32" t="s">
        <v>12</v>
      </c>
      <c r="C400" s="33" t="s">
        <v>11</v>
      </c>
      <c r="D400" s="28" t="s">
        <v>868</v>
      </c>
      <c r="E400" s="29" t="s">
        <v>810</v>
      </c>
      <c r="F400" s="49">
        <f>VLOOKUP(B400,'Taxbase Calculations'!B:L,11,0)</f>
        <v>341115.20362500002</v>
      </c>
      <c r="G400" s="50">
        <v>169.65</v>
      </c>
      <c r="H400" s="50">
        <v>172.98</v>
      </c>
      <c r="I400" s="50" t="str">
        <f t="shared" si="16"/>
        <v>No</v>
      </c>
      <c r="J400" s="51">
        <f t="shared" si="17"/>
        <v>0</v>
      </c>
      <c r="K400" s="162"/>
      <c r="L400" s="163"/>
      <c r="M400" s="68"/>
      <c r="N400" s="68"/>
    </row>
    <row r="401" spans="2:14" ht="15.75" x14ac:dyDescent="0.25">
      <c r="B401" s="32" t="s">
        <v>14</v>
      </c>
      <c r="C401" s="33" t="s">
        <v>13</v>
      </c>
      <c r="D401" s="28" t="s">
        <v>868</v>
      </c>
      <c r="E401" s="29" t="s">
        <v>810</v>
      </c>
      <c r="F401" s="49">
        <f>VLOOKUP(B401,'Taxbase Calculations'!B:L,11,0)</f>
        <v>364260.79702499992</v>
      </c>
      <c r="G401" s="50">
        <v>177.61</v>
      </c>
      <c r="H401" s="50">
        <v>177.61</v>
      </c>
      <c r="I401" s="50" t="str">
        <f t="shared" si="16"/>
        <v>Yes</v>
      </c>
      <c r="J401" s="51">
        <f t="shared" si="17"/>
        <v>646964</v>
      </c>
      <c r="K401" s="162"/>
      <c r="L401" s="163"/>
      <c r="M401" s="68"/>
      <c r="N401" s="68"/>
    </row>
    <row r="402" spans="2:14" ht="15.75" x14ac:dyDescent="0.25">
      <c r="B402" s="32" t="s">
        <v>16</v>
      </c>
      <c r="C402" s="33" t="s">
        <v>15</v>
      </c>
      <c r="D402" s="28" t="s">
        <v>868</v>
      </c>
      <c r="E402" s="29" t="s">
        <v>810</v>
      </c>
      <c r="F402" s="49">
        <f>VLOOKUP(B402,'Taxbase Calculations'!B:L,11,0)</f>
        <v>260135.567935</v>
      </c>
      <c r="G402" s="50">
        <v>166.77</v>
      </c>
      <c r="H402" s="50">
        <v>166.77</v>
      </c>
      <c r="I402" s="50" t="str">
        <f t="shared" si="16"/>
        <v>Yes</v>
      </c>
      <c r="J402" s="51">
        <f t="shared" si="17"/>
        <v>433828</v>
      </c>
      <c r="K402" s="162"/>
      <c r="L402" s="163"/>
      <c r="M402" s="68"/>
      <c r="N402" s="68"/>
    </row>
    <row r="403" spans="2:14" ht="15.75" x14ac:dyDescent="0.25">
      <c r="B403" s="32" t="s">
        <v>50</v>
      </c>
      <c r="C403" s="33" t="s">
        <v>49</v>
      </c>
      <c r="D403" s="28" t="s">
        <v>868</v>
      </c>
      <c r="E403" s="29" t="s">
        <v>810</v>
      </c>
      <c r="F403" s="49">
        <f>VLOOKUP(B403,'Taxbase Calculations'!B:L,11,0)</f>
        <v>506839.17422499997</v>
      </c>
      <c r="G403" s="50">
        <v>207.55</v>
      </c>
      <c r="H403" s="50">
        <v>211.68</v>
      </c>
      <c r="I403" s="50" t="str">
        <f t="shared" si="16"/>
        <v>No</v>
      </c>
      <c r="J403" s="51">
        <f t="shared" si="17"/>
        <v>0</v>
      </c>
      <c r="K403" s="162"/>
      <c r="L403" s="163"/>
      <c r="M403" s="68"/>
      <c r="N403" s="68"/>
    </row>
    <row r="404" spans="2:14" ht="15.75" x14ac:dyDescent="0.25">
      <c r="B404" s="32" t="s">
        <v>40</v>
      </c>
      <c r="C404" s="33" t="s">
        <v>39</v>
      </c>
      <c r="D404" s="28" t="s">
        <v>868</v>
      </c>
      <c r="E404" s="29" t="s">
        <v>810</v>
      </c>
      <c r="F404" s="49">
        <f>VLOOKUP(B404,'Taxbase Calculations'!B:L,11,0)</f>
        <v>644655.10167999996</v>
      </c>
      <c r="G404" s="50">
        <v>138.41999999999999</v>
      </c>
      <c r="H404" s="50">
        <v>141.12</v>
      </c>
      <c r="I404" s="50" t="str">
        <f t="shared" si="16"/>
        <v>No</v>
      </c>
      <c r="J404" s="51">
        <f t="shared" si="17"/>
        <v>0</v>
      </c>
      <c r="K404" s="162"/>
      <c r="L404" s="163"/>
      <c r="M404" s="68"/>
      <c r="N404" s="68"/>
    </row>
    <row r="405" spans="2:14" ht="15.75" x14ac:dyDescent="0.25">
      <c r="B405" s="32" t="s">
        <v>42</v>
      </c>
      <c r="C405" s="33" t="s">
        <v>41</v>
      </c>
      <c r="D405" s="28" t="s">
        <v>868</v>
      </c>
      <c r="E405" s="29" t="s">
        <v>810</v>
      </c>
      <c r="F405" s="49">
        <f>VLOOKUP(B405,'Taxbase Calculations'!B:L,11,0)</f>
        <v>896527.25471000001</v>
      </c>
      <c r="G405" s="50">
        <v>157.38</v>
      </c>
      <c r="H405" s="50">
        <v>160.51</v>
      </c>
      <c r="I405" s="50" t="str">
        <f t="shared" si="16"/>
        <v>No</v>
      </c>
      <c r="J405" s="51">
        <f t="shared" si="17"/>
        <v>0</v>
      </c>
      <c r="K405" s="162"/>
      <c r="L405" s="163"/>
      <c r="M405" s="68"/>
      <c r="N405" s="68"/>
    </row>
    <row r="406" spans="2:14" ht="15.75" x14ac:dyDescent="0.25">
      <c r="B406" s="32" t="s">
        <v>18</v>
      </c>
      <c r="C406" s="33" t="s">
        <v>17</v>
      </c>
      <c r="D406" s="28" t="s">
        <v>868</v>
      </c>
      <c r="E406" s="29" t="s">
        <v>810</v>
      </c>
      <c r="F406" s="49">
        <f>VLOOKUP(B406,'Taxbase Calculations'!B:L,11,0)</f>
        <v>206069.19909999997</v>
      </c>
      <c r="G406" s="50">
        <v>180.96</v>
      </c>
      <c r="H406" s="50">
        <v>184.56</v>
      </c>
      <c r="I406" s="50" t="str">
        <f t="shared" si="16"/>
        <v>No</v>
      </c>
      <c r="J406" s="51">
        <f t="shared" si="17"/>
        <v>0</v>
      </c>
      <c r="K406" s="162"/>
      <c r="L406" s="163"/>
      <c r="M406" s="68"/>
      <c r="N406" s="68"/>
    </row>
    <row r="407" spans="2:14" ht="15.75" x14ac:dyDescent="0.25">
      <c r="B407" s="32" t="s">
        <v>44</v>
      </c>
      <c r="C407" s="33" t="s">
        <v>43</v>
      </c>
      <c r="D407" s="28" t="s">
        <v>868</v>
      </c>
      <c r="E407" s="29" t="s">
        <v>810</v>
      </c>
      <c r="F407" s="49">
        <f>VLOOKUP(B407,'Taxbase Calculations'!B:L,11,0)</f>
        <v>453499.06782500003</v>
      </c>
      <c r="G407" s="50">
        <v>178.72</v>
      </c>
      <c r="H407" s="50">
        <v>182.28</v>
      </c>
      <c r="I407" s="50" t="str">
        <f t="shared" si="16"/>
        <v>No</v>
      </c>
      <c r="J407" s="51">
        <f t="shared" si="17"/>
        <v>0</v>
      </c>
      <c r="K407" s="162"/>
      <c r="L407" s="163"/>
      <c r="M407" s="68"/>
      <c r="N407" s="68"/>
    </row>
    <row r="408" spans="2:14" ht="15.75" x14ac:dyDescent="0.25">
      <c r="B408" s="32" t="s">
        <v>20</v>
      </c>
      <c r="C408" s="33" t="s">
        <v>19</v>
      </c>
      <c r="D408" s="28" t="s">
        <v>868</v>
      </c>
      <c r="E408" s="29" t="s">
        <v>810</v>
      </c>
      <c r="F408" s="49">
        <f>VLOOKUP(B408,'Taxbase Calculations'!B:L,11,0)</f>
        <v>256993.0564</v>
      </c>
      <c r="G408" s="50">
        <v>157.77000000000001</v>
      </c>
      <c r="H408" s="50">
        <v>160.91999999999999</v>
      </c>
      <c r="I408" s="50" t="str">
        <f t="shared" si="16"/>
        <v>No</v>
      </c>
      <c r="J408" s="51">
        <f t="shared" si="17"/>
        <v>0</v>
      </c>
      <c r="K408" s="162"/>
      <c r="L408" s="163"/>
      <c r="M408" s="68"/>
      <c r="N408" s="68"/>
    </row>
    <row r="409" spans="2:14" ht="15.75" x14ac:dyDescent="0.25">
      <c r="B409" s="32" t="s">
        <v>22</v>
      </c>
      <c r="C409" s="33" t="s">
        <v>21</v>
      </c>
      <c r="D409" s="28" t="s">
        <v>868</v>
      </c>
      <c r="E409" s="29" t="s">
        <v>810</v>
      </c>
      <c r="F409" s="49">
        <f>VLOOKUP(B409,'Taxbase Calculations'!B:L,11,0)</f>
        <v>815472.55614800006</v>
      </c>
      <c r="G409" s="50">
        <v>149.33000000000001</v>
      </c>
      <c r="H409" s="50">
        <v>152.30000000000001</v>
      </c>
      <c r="I409" s="50" t="str">
        <f t="shared" si="16"/>
        <v>No</v>
      </c>
      <c r="J409" s="51">
        <f t="shared" si="17"/>
        <v>0</v>
      </c>
      <c r="K409" s="162"/>
      <c r="L409" s="163"/>
      <c r="M409" s="68"/>
      <c r="N409" s="68"/>
    </row>
    <row r="410" spans="2:14" ht="15.75" x14ac:dyDescent="0.25">
      <c r="B410" s="32" t="s">
        <v>24</v>
      </c>
      <c r="C410" s="33" t="s">
        <v>23</v>
      </c>
      <c r="D410" s="28" t="s">
        <v>868</v>
      </c>
      <c r="E410" s="29" t="s">
        <v>810</v>
      </c>
      <c r="F410" s="49">
        <f>VLOOKUP(B410,'Taxbase Calculations'!B:L,11,0)</f>
        <v>424763.5149999999</v>
      </c>
      <c r="G410" s="50">
        <v>153.63</v>
      </c>
      <c r="H410" s="50">
        <v>156.63</v>
      </c>
      <c r="I410" s="50" t="str">
        <f t="shared" si="16"/>
        <v>No</v>
      </c>
      <c r="J410" s="51">
        <f t="shared" si="17"/>
        <v>0</v>
      </c>
      <c r="K410" s="162"/>
      <c r="L410" s="163"/>
      <c r="M410" s="68"/>
      <c r="N410" s="68"/>
    </row>
    <row r="411" spans="2:14" ht="15.75" x14ac:dyDescent="0.25">
      <c r="B411" s="32" t="s">
        <v>28</v>
      </c>
      <c r="C411" s="33" t="s">
        <v>27</v>
      </c>
      <c r="D411" s="28" t="s">
        <v>868</v>
      </c>
      <c r="E411" s="29" t="s">
        <v>810</v>
      </c>
      <c r="F411" s="49">
        <f>VLOOKUP(B411,'Taxbase Calculations'!B:L,11,0)</f>
        <v>449268.80100000004</v>
      </c>
      <c r="G411" s="50">
        <v>86.61</v>
      </c>
      <c r="H411" s="50">
        <v>86.61</v>
      </c>
      <c r="I411" s="50" t="str">
        <f t="shared" si="16"/>
        <v>Yes</v>
      </c>
      <c r="J411" s="51">
        <f t="shared" si="17"/>
        <v>389112</v>
      </c>
      <c r="K411" s="162"/>
      <c r="L411" s="163"/>
      <c r="M411" s="68"/>
      <c r="N411" s="68"/>
    </row>
    <row r="412" spans="2:14" ht="15.75" x14ac:dyDescent="0.25">
      <c r="B412" s="32" t="s">
        <v>26</v>
      </c>
      <c r="C412" s="33" t="s">
        <v>25</v>
      </c>
      <c r="D412" s="28" t="s">
        <v>868</v>
      </c>
      <c r="E412" s="29" t="s">
        <v>810</v>
      </c>
      <c r="F412" s="49">
        <f>VLOOKUP(B412,'Taxbase Calculations'!B:L,11,0)</f>
        <v>392195.35340000002</v>
      </c>
      <c r="G412" s="50">
        <v>142.55000000000001</v>
      </c>
      <c r="H412" s="50">
        <v>145.33000000000001</v>
      </c>
      <c r="I412" s="50" t="str">
        <f t="shared" si="16"/>
        <v>No</v>
      </c>
      <c r="J412" s="51">
        <f t="shared" si="17"/>
        <v>0</v>
      </c>
      <c r="K412" s="162"/>
      <c r="L412" s="163"/>
      <c r="M412" s="68"/>
      <c r="N412" s="68"/>
    </row>
    <row r="413" spans="2:14" ht="15.75" x14ac:dyDescent="0.25">
      <c r="B413" s="32" t="s">
        <v>30</v>
      </c>
      <c r="C413" s="33" t="s">
        <v>29</v>
      </c>
      <c r="D413" s="28" t="s">
        <v>868</v>
      </c>
      <c r="E413" s="29" t="s">
        <v>810</v>
      </c>
      <c r="F413" s="49">
        <f>VLOOKUP(B413,'Taxbase Calculations'!B:L,11,0)</f>
        <v>819814.76627200004</v>
      </c>
      <c r="G413" s="50">
        <v>102.43</v>
      </c>
      <c r="H413" s="50">
        <v>104.47</v>
      </c>
      <c r="I413" s="50" t="str">
        <f t="shared" si="16"/>
        <v>No</v>
      </c>
      <c r="J413" s="51">
        <f t="shared" si="17"/>
        <v>0</v>
      </c>
      <c r="K413" s="162"/>
      <c r="L413" s="163"/>
      <c r="M413" s="68"/>
      <c r="N413" s="68"/>
    </row>
    <row r="414" spans="2:14" ht="15.75" x14ac:dyDescent="0.25">
      <c r="B414" s="32" t="s">
        <v>32</v>
      </c>
      <c r="C414" s="33" t="s">
        <v>31</v>
      </c>
      <c r="D414" s="28" t="s">
        <v>868</v>
      </c>
      <c r="E414" s="29" t="s">
        <v>810</v>
      </c>
      <c r="F414" s="49">
        <f>VLOOKUP(B414,'Taxbase Calculations'!B:L,11,0)</f>
        <v>695199.59990000003</v>
      </c>
      <c r="G414" s="50">
        <v>135.5</v>
      </c>
      <c r="H414" s="50">
        <v>138.19999999999999</v>
      </c>
      <c r="I414" s="50" t="str">
        <f t="shared" si="16"/>
        <v>No</v>
      </c>
      <c r="J414" s="51">
        <f t="shared" si="17"/>
        <v>0</v>
      </c>
      <c r="K414" s="162"/>
      <c r="L414" s="163"/>
      <c r="M414" s="68"/>
      <c r="N414" s="68"/>
    </row>
    <row r="415" spans="2:14" ht="15.75" x14ac:dyDescent="0.25">
      <c r="B415" s="32"/>
      <c r="C415" s="33"/>
      <c r="D415" s="28"/>
      <c r="E415" s="29"/>
      <c r="F415" s="117"/>
      <c r="G415" s="45"/>
      <c r="H415" s="45"/>
      <c r="I415" s="45"/>
      <c r="J415" s="46"/>
      <c r="K415" s="162"/>
      <c r="L415" s="163"/>
      <c r="M415" s="68"/>
    </row>
    <row r="416" spans="2:14" ht="15.75" x14ac:dyDescent="0.25">
      <c r="B416" s="32"/>
      <c r="C416" s="43" t="s">
        <v>812</v>
      </c>
      <c r="D416" s="28"/>
      <c r="E416" s="29"/>
      <c r="F416" s="117"/>
      <c r="G416" s="45"/>
      <c r="H416" s="45"/>
      <c r="I416" s="45"/>
      <c r="J416" s="46"/>
      <c r="K416" s="162"/>
      <c r="L416" s="163"/>
      <c r="M416" s="68"/>
    </row>
    <row r="417" spans="2:16" ht="15.75" x14ac:dyDescent="0.25">
      <c r="B417" s="32" t="s">
        <v>697</v>
      </c>
      <c r="C417" s="33" t="s">
        <v>813</v>
      </c>
      <c r="D417" s="28" t="s">
        <v>698</v>
      </c>
      <c r="E417" s="29" t="s">
        <v>810</v>
      </c>
      <c r="F417" s="49">
        <f>VLOOKUP(B417,'Taxbase Calculations'!B:L,11,0)</f>
        <v>378984.94547499996</v>
      </c>
      <c r="G417" s="50">
        <v>64.02</v>
      </c>
      <c r="H417" s="50">
        <v>65.3</v>
      </c>
      <c r="I417" s="50" t="str">
        <f t="shared" ref="I417:I447" si="18">IF(H417&lt;=G417,"Yes","No")</f>
        <v>No</v>
      </c>
      <c r="J417" s="51">
        <f t="shared" ref="J417:J447" si="19">ROUND(IF(I417="Yes",G417*F417*1%,0),0)</f>
        <v>0</v>
      </c>
      <c r="K417" s="162"/>
      <c r="L417" s="163"/>
      <c r="M417" s="68"/>
      <c r="N417" s="68"/>
      <c r="P417" s="78" t="s">
        <v>875</v>
      </c>
    </row>
    <row r="418" spans="2:16" ht="15.75" x14ac:dyDescent="0.25">
      <c r="B418" s="32" t="s">
        <v>699</v>
      </c>
      <c r="C418" s="33" t="s">
        <v>814</v>
      </c>
      <c r="D418" s="28" t="s">
        <v>698</v>
      </c>
      <c r="E418" s="29" t="s">
        <v>810</v>
      </c>
      <c r="F418" s="49">
        <f>VLOOKUP(B418,'Taxbase Calculations'!B:L,11,0)</f>
        <v>223967.076975</v>
      </c>
      <c r="G418" s="50">
        <v>85.77</v>
      </c>
      <c r="H418" s="50">
        <v>87.48</v>
      </c>
      <c r="I418" s="50" t="str">
        <f t="shared" si="18"/>
        <v>No</v>
      </c>
      <c r="J418" s="51">
        <f t="shared" si="19"/>
        <v>0</v>
      </c>
      <c r="K418" s="162"/>
      <c r="L418" s="163"/>
      <c r="M418" s="68"/>
      <c r="N418" s="68"/>
      <c r="P418" s="78" t="s">
        <v>876</v>
      </c>
    </row>
    <row r="419" spans="2:16" ht="15.75" x14ac:dyDescent="0.25">
      <c r="B419" s="32" t="s">
        <v>700</v>
      </c>
      <c r="C419" s="33" t="s">
        <v>815</v>
      </c>
      <c r="D419" s="28" t="s">
        <v>698</v>
      </c>
      <c r="E419" s="29" t="s">
        <v>810</v>
      </c>
      <c r="F419" s="49">
        <f>VLOOKUP(B419,'Taxbase Calculations'!B:L,11,0)</f>
        <v>340405.30356999999</v>
      </c>
      <c r="G419" s="50">
        <v>60.66</v>
      </c>
      <c r="H419" s="50">
        <v>60.66</v>
      </c>
      <c r="I419" s="50" t="str">
        <f t="shared" si="18"/>
        <v>Yes</v>
      </c>
      <c r="J419" s="51">
        <f t="shared" si="19"/>
        <v>206490</v>
      </c>
      <c r="K419" s="162"/>
      <c r="L419" s="163"/>
      <c r="M419" s="68"/>
      <c r="N419" s="68"/>
      <c r="P419" s="78" t="s">
        <v>877</v>
      </c>
    </row>
    <row r="420" spans="2:16" ht="15.75" x14ac:dyDescent="0.25">
      <c r="B420" s="32" t="s">
        <v>701</v>
      </c>
      <c r="C420" s="33" t="s">
        <v>816</v>
      </c>
      <c r="D420" s="28" t="s">
        <v>698</v>
      </c>
      <c r="E420" s="29" t="s">
        <v>810</v>
      </c>
      <c r="F420" s="49">
        <f>VLOOKUP(B420,'Taxbase Calculations'!B:L,11,0)</f>
        <v>305791.34814000002</v>
      </c>
      <c r="G420" s="50">
        <v>59.13</v>
      </c>
      <c r="H420" s="50">
        <v>59.13</v>
      </c>
      <c r="I420" s="50" t="str">
        <f t="shared" si="18"/>
        <v>Yes</v>
      </c>
      <c r="J420" s="51">
        <f t="shared" si="19"/>
        <v>180814</v>
      </c>
      <c r="K420" s="162"/>
      <c r="L420" s="163"/>
      <c r="M420" s="68"/>
      <c r="N420" s="68"/>
      <c r="P420" s="78" t="s">
        <v>878</v>
      </c>
    </row>
    <row r="421" spans="2:16" ht="15.75" x14ac:dyDescent="0.25">
      <c r="B421" s="32" t="s">
        <v>702</v>
      </c>
      <c r="C421" s="33" t="s">
        <v>817</v>
      </c>
      <c r="D421" s="28" t="s">
        <v>698</v>
      </c>
      <c r="E421" s="29" t="s">
        <v>810</v>
      </c>
      <c r="F421" s="49">
        <f>VLOOKUP(B421,'Taxbase Calculations'!B:L,11,0)</f>
        <v>287199.96799999994</v>
      </c>
      <c r="G421" s="50">
        <v>64.260000000000005</v>
      </c>
      <c r="H421" s="50">
        <v>64.260000000000005</v>
      </c>
      <c r="I421" s="50" t="str">
        <f t="shared" si="18"/>
        <v>Yes</v>
      </c>
      <c r="J421" s="51">
        <f t="shared" si="19"/>
        <v>184555</v>
      </c>
      <c r="K421" s="162"/>
      <c r="L421" s="163"/>
      <c r="M421" s="68"/>
      <c r="N421" s="68"/>
      <c r="P421" s="78" t="s">
        <v>879</v>
      </c>
    </row>
    <row r="422" spans="2:16" ht="15.75" x14ac:dyDescent="0.25">
      <c r="B422" s="32" t="s">
        <v>703</v>
      </c>
      <c r="C422" s="33" t="s">
        <v>818</v>
      </c>
      <c r="D422" s="28" t="s">
        <v>698</v>
      </c>
      <c r="E422" s="29" t="s">
        <v>810</v>
      </c>
      <c r="F422" s="49">
        <f>VLOOKUP(B422,'Taxbase Calculations'!B:L,11,0)</f>
        <v>382172.84649999999</v>
      </c>
      <c r="G422" s="50">
        <v>67.75</v>
      </c>
      <c r="H422" s="50">
        <v>69.09</v>
      </c>
      <c r="I422" s="50" t="str">
        <f t="shared" si="18"/>
        <v>No</v>
      </c>
      <c r="J422" s="51">
        <f t="shared" si="19"/>
        <v>0</v>
      </c>
      <c r="K422" s="162"/>
      <c r="L422" s="163"/>
      <c r="M422" s="68"/>
      <c r="N422" s="68"/>
      <c r="P422" s="78" t="s">
        <v>880</v>
      </c>
    </row>
    <row r="423" spans="2:16" ht="15.75" x14ac:dyDescent="0.25">
      <c r="B423" s="32" t="s">
        <v>704</v>
      </c>
      <c r="C423" s="33" t="s">
        <v>819</v>
      </c>
      <c r="D423" s="28" t="s">
        <v>698</v>
      </c>
      <c r="E423" s="29" t="s">
        <v>810</v>
      </c>
      <c r="F423" s="49">
        <f>VLOOKUP(B423,'Taxbase Calculations'!B:L,11,0)</f>
        <v>172922.01379999999</v>
      </c>
      <c r="G423" s="50">
        <v>67.760000000000005</v>
      </c>
      <c r="H423" s="50">
        <v>69.05</v>
      </c>
      <c r="I423" s="50" t="str">
        <f t="shared" si="18"/>
        <v>No</v>
      </c>
      <c r="J423" s="51">
        <f t="shared" si="19"/>
        <v>0</v>
      </c>
      <c r="K423" s="162"/>
      <c r="L423" s="163"/>
      <c r="M423" s="68"/>
      <c r="N423" s="68"/>
      <c r="P423" s="78" t="s">
        <v>881</v>
      </c>
    </row>
    <row r="424" spans="2:16" ht="15.75" x14ac:dyDescent="0.25">
      <c r="B424" s="32" t="s">
        <v>705</v>
      </c>
      <c r="C424" s="33" t="s">
        <v>820</v>
      </c>
      <c r="D424" s="28" t="s">
        <v>698</v>
      </c>
      <c r="E424" s="29" t="s">
        <v>810</v>
      </c>
      <c r="F424" s="49">
        <f>VLOOKUP(B424,'Taxbase Calculations'!B:L,11,0)</f>
        <v>335733.42085999995</v>
      </c>
      <c r="G424" s="50">
        <v>67.17</v>
      </c>
      <c r="H424" s="50">
        <v>68.45</v>
      </c>
      <c r="I424" s="50" t="str">
        <f t="shared" si="18"/>
        <v>No</v>
      </c>
      <c r="J424" s="51">
        <f t="shared" si="19"/>
        <v>0</v>
      </c>
      <c r="K424" s="162"/>
      <c r="L424" s="163"/>
      <c r="M424" s="68"/>
      <c r="N424" s="68"/>
      <c r="P424" s="78" t="s">
        <v>882</v>
      </c>
    </row>
    <row r="425" spans="2:16" ht="15.75" x14ac:dyDescent="0.25">
      <c r="B425" s="32" t="s">
        <v>706</v>
      </c>
      <c r="C425" s="33" t="s">
        <v>821</v>
      </c>
      <c r="D425" s="28" t="s">
        <v>698</v>
      </c>
      <c r="E425" s="29" t="s">
        <v>810</v>
      </c>
      <c r="F425" s="49">
        <f>VLOOKUP(B425,'Taxbase Calculations'!B:L,11,0)</f>
        <v>630322.49959999998</v>
      </c>
      <c r="G425" s="50">
        <v>75.39</v>
      </c>
      <c r="H425" s="50">
        <v>76.89</v>
      </c>
      <c r="I425" s="50" t="str">
        <f t="shared" si="18"/>
        <v>No</v>
      </c>
      <c r="J425" s="51">
        <f t="shared" si="19"/>
        <v>0</v>
      </c>
      <c r="K425" s="162"/>
      <c r="L425" s="163"/>
      <c r="M425" s="68"/>
      <c r="N425" s="68"/>
      <c r="P425" s="78" t="s">
        <v>883</v>
      </c>
    </row>
    <row r="426" spans="2:16" ht="15.75" x14ac:dyDescent="0.25">
      <c r="B426" s="32" t="s">
        <v>707</v>
      </c>
      <c r="C426" s="33" t="s">
        <v>822</v>
      </c>
      <c r="D426" s="28" t="s">
        <v>698</v>
      </c>
      <c r="E426" s="29" t="s">
        <v>810</v>
      </c>
      <c r="F426" s="49">
        <f>VLOOKUP(B426,'Taxbase Calculations'!B:L,11,0)</f>
        <v>304456.96559999994</v>
      </c>
      <c r="G426" s="50">
        <v>65.34</v>
      </c>
      <c r="H426" s="50">
        <v>66.599999999999994</v>
      </c>
      <c r="I426" s="50" t="str">
        <f t="shared" si="18"/>
        <v>No</v>
      </c>
      <c r="J426" s="51">
        <f t="shared" si="19"/>
        <v>0</v>
      </c>
      <c r="K426" s="162"/>
      <c r="L426" s="163"/>
      <c r="M426" s="68"/>
      <c r="N426" s="68"/>
      <c r="P426" s="78" t="s">
        <v>884</v>
      </c>
    </row>
    <row r="427" spans="2:16" ht="15.75" x14ac:dyDescent="0.25">
      <c r="B427" s="32" t="s">
        <v>708</v>
      </c>
      <c r="C427" s="33" t="s">
        <v>823</v>
      </c>
      <c r="D427" s="28" t="s">
        <v>698</v>
      </c>
      <c r="E427" s="29" t="s">
        <v>810</v>
      </c>
      <c r="F427" s="49">
        <f>VLOOKUP(B427,'Taxbase Calculations'!B:L,11,0)</f>
        <v>197161.5</v>
      </c>
      <c r="G427" s="50">
        <v>90.45</v>
      </c>
      <c r="H427" s="50">
        <v>92.16</v>
      </c>
      <c r="I427" s="50" t="str">
        <f t="shared" si="18"/>
        <v>No</v>
      </c>
      <c r="J427" s="51">
        <f t="shared" si="19"/>
        <v>0</v>
      </c>
      <c r="K427" s="162"/>
      <c r="L427" s="163"/>
      <c r="M427" s="68"/>
      <c r="N427" s="68"/>
      <c r="P427" s="78" t="s">
        <v>885</v>
      </c>
    </row>
    <row r="428" spans="2:16" ht="15.75" x14ac:dyDescent="0.25">
      <c r="B428" s="32" t="s">
        <v>709</v>
      </c>
      <c r="C428" s="33" t="s">
        <v>824</v>
      </c>
      <c r="D428" s="28" t="s">
        <v>698</v>
      </c>
      <c r="E428" s="29" t="s">
        <v>810</v>
      </c>
      <c r="F428" s="49">
        <f>VLOOKUP(B428,'Taxbase Calculations'!B:L,11,0)</f>
        <v>307695.90128000005</v>
      </c>
      <c r="G428" s="50">
        <v>81.86</v>
      </c>
      <c r="H428" s="50">
        <v>83.45</v>
      </c>
      <c r="I428" s="50" t="str">
        <f t="shared" si="18"/>
        <v>No</v>
      </c>
      <c r="J428" s="51">
        <f t="shared" si="19"/>
        <v>0</v>
      </c>
      <c r="K428" s="162"/>
      <c r="L428" s="163"/>
      <c r="M428" s="68"/>
      <c r="N428" s="68"/>
      <c r="P428" s="78" t="s">
        <v>886</v>
      </c>
    </row>
    <row r="429" spans="2:16" ht="15.75" x14ac:dyDescent="0.25">
      <c r="B429" s="32" t="s">
        <v>710</v>
      </c>
      <c r="C429" s="33" t="s">
        <v>825</v>
      </c>
      <c r="D429" s="28" t="s">
        <v>698</v>
      </c>
      <c r="E429" s="29" t="s">
        <v>810</v>
      </c>
      <c r="F429" s="49">
        <f>VLOOKUP(B429,'Taxbase Calculations'!B:L,11,0)</f>
        <v>660228.56717499986</v>
      </c>
      <c r="G429" s="50">
        <v>66.42</v>
      </c>
      <c r="H429" s="50">
        <v>66.42</v>
      </c>
      <c r="I429" s="50" t="str">
        <f t="shared" si="18"/>
        <v>Yes</v>
      </c>
      <c r="J429" s="51">
        <f t="shared" si="19"/>
        <v>438524</v>
      </c>
      <c r="K429" s="162"/>
      <c r="L429" s="163"/>
      <c r="M429" s="68"/>
      <c r="N429" s="68"/>
      <c r="P429" s="78" t="s">
        <v>887</v>
      </c>
    </row>
    <row r="430" spans="2:16" ht="15.75" x14ac:dyDescent="0.25">
      <c r="B430" s="32" t="s">
        <v>711</v>
      </c>
      <c r="C430" s="33" t="s">
        <v>826</v>
      </c>
      <c r="D430" s="28" t="s">
        <v>698</v>
      </c>
      <c r="E430" s="29" t="s">
        <v>810</v>
      </c>
      <c r="F430" s="49">
        <f>VLOOKUP(B430,'Taxbase Calculations'!B:L,11,0)</f>
        <v>651525.23124000011</v>
      </c>
      <c r="G430" s="50">
        <v>61.38</v>
      </c>
      <c r="H430" s="50">
        <v>61.38</v>
      </c>
      <c r="I430" s="50" t="str">
        <f t="shared" si="18"/>
        <v>Yes</v>
      </c>
      <c r="J430" s="51">
        <f t="shared" si="19"/>
        <v>399906</v>
      </c>
      <c r="K430" s="162"/>
      <c r="L430" s="163"/>
      <c r="M430" s="68"/>
      <c r="N430" s="68"/>
      <c r="P430" s="78" t="s">
        <v>889</v>
      </c>
    </row>
    <row r="431" spans="2:16" ht="15.75" x14ac:dyDescent="0.25">
      <c r="B431" s="32" t="s">
        <v>712</v>
      </c>
      <c r="C431" s="33" t="s">
        <v>827</v>
      </c>
      <c r="D431" s="28" t="s">
        <v>698</v>
      </c>
      <c r="E431" s="29" t="s">
        <v>810</v>
      </c>
      <c r="F431" s="49">
        <f>VLOOKUP(B431,'Taxbase Calculations'!B:L,11,0)</f>
        <v>288452.96807500004</v>
      </c>
      <c r="G431" s="50">
        <v>73.64</v>
      </c>
      <c r="H431" s="50">
        <v>75.06</v>
      </c>
      <c r="I431" s="50" t="str">
        <f t="shared" si="18"/>
        <v>No</v>
      </c>
      <c r="J431" s="51">
        <f t="shared" si="19"/>
        <v>0</v>
      </c>
      <c r="K431" s="162"/>
      <c r="L431" s="163"/>
      <c r="M431" s="68"/>
      <c r="N431" s="68"/>
      <c r="P431" s="78" t="s">
        <v>890</v>
      </c>
    </row>
    <row r="432" spans="2:16" ht="15.75" x14ac:dyDescent="0.25">
      <c r="B432" s="32" t="s">
        <v>713</v>
      </c>
      <c r="C432" s="33" t="s">
        <v>828</v>
      </c>
      <c r="D432" s="28" t="s">
        <v>698</v>
      </c>
      <c r="E432" s="29" t="s">
        <v>810</v>
      </c>
      <c r="F432" s="49">
        <f>VLOOKUP(B432,'Taxbase Calculations'!B:L,11,0)</f>
        <v>284488.94115999999</v>
      </c>
      <c r="G432" s="50">
        <v>77.92</v>
      </c>
      <c r="H432" s="50">
        <v>77.92</v>
      </c>
      <c r="I432" s="50" t="str">
        <f t="shared" si="18"/>
        <v>Yes</v>
      </c>
      <c r="J432" s="51">
        <f t="shared" si="19"/>
        <v>221674</v>
      </c>
      <c r="K432" s="162"/>
      <c r="L432" s="163"/>
      <c r="M432" s="68"/>
      <c r="N432" s="68"/>
      <c r="P432" s="78" t="s">
        <v>891</v>
      </c>
    </row>
    <row r="433" spans="2:16" ht="15.75" x14ac:dyDescent="0.25">
      <c r="B433" s="32" t="s">
        <v>714</v>
      </c>
      <c r="C433" s="33" t="s">
        <v>829</v>
      </c>
      <c r="D433" s="28" t="s">
        <v>698</v>
      </c>
      <c r="E433" s="29" t="s">
        <v>810</v>
      </c>
      <c r="F433" s="49">
        <f>VLOOKUP(B433,'Taxbase Calculations'!B:L,11,0)</f>
        <v>651725.5340913001</v>
      </c>
      <c r="G433" s="50">
        <v>67.95</v>
      </c>
      <c r="H433" s="50">
        <v>69.3</v>
      </c>
      <c r="I433" s="50" t="str">
        <f t="shared" si="18"/>
        <v>No</v>
      </c>
      <c r="J433" s="51">
        <f t="shared" si="19"/>
        <v>0</v>
      </c>
      <c r="K433" s="162"/>
      <c r="L433" s="163"/>
      <c r="M433" s="68"/>
      <c r="N433" s="68"/>
      <c r="P433" s="78" t="s">
        <v>892</v>
      </c>
    </row>
    <row r="434" spans="2:16" ht="15.75" x14ac:dyDescent="0.25">
      <c r="B434" s="32" t="s">
        <v>715</v>
      </c>
      <c r="C434" s="33" t="s">
        <v>830</v>
      </c>
      <c r="D434" s="28" t="s">
        <v>698</v>
      </c>
      <c r="E434" s="29" t="s">
        <v>810</v>
      </c>
      <c r="F434" s="49">
        <f>VLOOKUP(B434,'Taxbase Calculations'!B:L,11,0)</f>
        <v>478774.20916999999</v>
      </c>
      <c r="G434" s="50">
        <v>63.65</v>
      </c>
      <c r="H434" s="50">
        <v>63.65</v>
      </c>
      <c r="I434" s="50" t="str">
        <f t="shared" si="18"/>
        <v>Yes</v>
      </c>
      <c r="J434" s="51">
        <f t="shared" si="19"/>
        <v>304740</v>
      </c>
      <c r="K434" s="162"/>
      <c r="L434" s="163"/>
      <c r="M434" s="68"/>
      <c r="N434" s="68"/>
      <c r="P434" s="78" t="s">
        <v>893</v>
      </c>
    </row>
    <row r="435" spans="2:16" ht="15.75" x14ac:dyDescent="0.25">
      <c r="B435" s="32" t="s">
        <v>716</v>
      </c>
      <c r="C435" s="33" t="s">
        <v>831</v>
      </c>
      <c r="D435" s="28" t="s">
        <v>698</v>
      </c>
      <c r="E435" s="29" t="s">
        <v>810</v>
      </c>
      <c r="F435" s="49">
        <f>VLOOKUP(B435,'Taxbase Calculations'!B:L,11,0)</f>
        <v>327176.64159999997</v>
      </c>
      <c r="G435" s="50">
        <v>58.38</v>
      </c>
      <c r="H435" s="50">
        <v>59.25</v>
      </c>
      <c r="I435" s="50" t="str">
        <f t="shared" si="18"/>
        <v>No</v>
      </c>
      <c r="J435" s="51">
        <f t="shared" si="19"/>
        <v>0</v>
      </c>
      <c r="K435" s="162"/>
      <c r="L435" s="163"/>
      <c r="M435" s="68"/>
      <c r="N435" s="68"/>
      <c r="P435" s="78" t="s">
        <v>894</v>
      </c>
    </row>
    <row r="436" spans="2:16" ht="15.75" x14ac:dyDescent="0.25">
      <c r="B436" s="32" t="s">
        <v>717</v>
      </c>
      <c r="C436" s="33" t="s">
        <v>832</v>
      </c>
      <c r="D436" s="28" t="s">
        <v>698</v>
      </c>
      <c r="E436" s="29" t="s">
        <v>810</v>
      </c>
      <c r="F436" s="49">
        <f>VLOOKUP(B436,'Taxbase Calculations'!B:L,11,0)</f>
        <v>304866.57011700002</v>
      </c>
      <c r="G436" s="50">
        <v>62.1</v>
      </c>
      <c r="H436" s="50">
        <v>63.33</v>
      </c>
      <c r="I436" s="50" t="str">
        <f t="shared" si="18"/>
        <v>No</v>
      </c>
      <c r="J436" s="51">
        <f t="shared" si="19"/>
        <v>0</v>
      </c>
      <c r="K436" s="162"/>
      <c r="L436" s="163"/>
      <c r="M436" s="68"/>
      <c r="N436" s="68"/>
      <c r="P436" s="78" t="s">
        <v>896</v>
      </c>
    </row>
    <row r="437" spans="2:16" ht="15.75" x14ac:dyDescent="0.25">
      <c r="B437" s="32" t="s">
        <v>718</v>
      </c>
      <c r="C437" s="33" t="s">
        <v>833</v>
      </c>
      <c r="D437" s="28" t="s">
        <v>698</v>
      </c>
      <c r="E437" s="29" t="s">
        <v>810</v>
      </c>
      <c r="F437" s="49">
        <f>VLOOKUP(B437,'Taxbase Calculations'!B:L,11,0)</f>
        <v>341115.20362500002</v>
      </c>
      <c r="G437" s="50">
        <v>69.69</v>
      </c>
      <c r="H437" s="50">
        <v>71.05</v>
      </c>
      <c r="I437" s="50" t="str">
        <f t="shared" si="18"/>
        <v>No</v>
      </c>
      <c r="J437" s="51">
        <f t="shared" si="19"/>
        <v>0</v>
      </c>
      <c r="K437" s="162"/>
      <c r="L437" s="163"/>
      <c r="M437" s="68"/>
      <c r="N437" s="68"/>
      <c r="P437" s="78" t="s">
        <v>897</v>
      </c>
    </row>
    <row r="438" spans="2:16" ht="15.75" x14ac:dyDescent="0.25">
      <c r="B438" s="32" t="s">
        <v>719</v>
      </c>
      <c r="C438" s="33" t="s">
        <v>834</v>
      </c>
      <c r="D438" s="28" t="s">
        <v>698</v>
      </c>
      <c r="E438" s="29" t="s">
        <v>810</v>
      </c>
      <c r="F438" s="49">
        <f>VLOOKUP(B438,'Taxbase Calculations'!B:L,11,0)</f>
        <v>165046.09974999999</v>
      </c>
      <c r="G438" s="50">
        <v>88.66</v>
      </c>
      <c r="H438" s="50">
        <v>90.42</v>
      </c>
      <c r="I438" s="50" t="str">
        <f t="shared" si="18"/>
        <v>No</v>
      </c>
      <c r="J438" s="51">
        <f t="shared" si="19"/>
        <v>0</v>
      </c>
      <c r="K438" s="162"/>
      <c r="L438" s="163"/>
      <c r="M438" s="68"/>
      <c r="N438" s="68"/>
      <c r="P438" s="78" t="s">
        <v>898</v>
      </c>
    </row>
    <row r="439" spans="2:16" ht="15.75" x14ac:dyDescent="0.25">
      <c r="B439" s="32" t="s">
        <v>720</v>
      </c>
      <c r="C439" s="33" t="s">
        <v>835</v>
      </c>
      <c r="D439" s="28" t="s">
        <v>698</v>
      </c>
      <c r="E439" s="29" t="s">
        <v>810</v>
      </c>
      <c r="F439" s="49">
        <f>VLOOKUP(B439,'Taxbase Calculations'!B:L,11,0)</f>
        <v>364260.79702499992</v>
      </c>
      <c r="G439" s="50">
        <v>67.64</v>
      </c>
      <c r="H439" s="50">
        <v>67.64</v>
      </c>
      <c r="I439" s="50" t="str">
        <f t="shared" si="18"/>
        <v>Yes</v>
      </c>
      <c r="J439" s="51">
        <f t="shared" si="19"/>
        <v>246386</v>
      </c>
      <c r="K439" s="162"/>
      <c r="L439" s="163"/>
      <c r="M439" s="68"/>
      <c r="N439" s="68"/>
      <c r="P439" s="78" t="s">
        <v>900</v>
      </c>
    </row>
    <row r="440" spans="2:16" ht="15.75" x14ac:dyDescent="0.25">
      <c r="B440" s="32" t="s">
        <v>721</v>
      </c>
      <c r="C440" s="33" t="s">
        <v>836</v>
      </c>
      <c r="D440" s="28" t="s">
        <v>698</v>
      </c>
      <c r="E440" s="29" t="s">
        <v>810</v>
      </c>
      <c r="F440" s="49">
        <f>VLOOKUP(B440,'Taxbase Calculations'!B:L,11,0)</f>
        <v>256993.0564</v>
      </c>
      <c r="G440" s="50">
        <v>62.38</v>
      </c>
      <c r="H440" s="50">
        <v>63.62</v>
      </c>
      <c r="I440" s="50" t="str">
        <f t="shared" si="18"/>
        <v>No</v>
      </c>
      <c r="J440" s="51">
        <f t="shared" si="19"/>
        <v>0</v>
      </c>
      <c r="K440" s="162"/>
      <c r="L440" s="163"/>
      <c r="M440" s="68"/>
      <c r="N440" s="68"/>
      <c r="P440" s="78" t="s">
        <v>904</v>
      </c>
    </row>
    <row r="441" spans="2:16" ht="15.75" x14ac:dyDescent="0.25">
      <c r="B441" s="32"/>
      <c r="C441" s="33"/>
      <c r="D441" s="28"/>
      <c r="E441" s="29"/>
      <c r="F441" s="117"/>
      <c r="G441" s="45"/>
      <c r="H441" s="45"/>
      <c r="I441" s="45"/>
      <c r="J441" s="46"/>
      <c r="K441" s="162"/>
      <c r="L441" s="163"/>
      <c r="M441" s="68"/>
      <c r="N441" s="68"/>
    </row>
    <row r="442" spans="2:16" ht="15.75" x14ac:dyDescent="0.25">
      <c r="B442" s="32" t="s">
        <v>722</v>
      </c>
      <c r="C442" s="33" t="s">
        <v>837</v>
      </c>
      <c r="D442" s="28" t="s">
        <v>723</v>
      </c>
      <c r="E442" s="29" t="s">
        <v>810</v>
      </c>
      <c r="F442" s="49">
        <f>VLOOKUP(B442,'Taxbase Calculations'!B:L,11,0)</f>
        <v>815472.55614800006</v>
      </c>
      <c r="G442" s="50">
        <v>57.64</v>
      </c>
      <c r="H442" s="50">
        <v>57.64</v>
      </c>
      <c r="I442" s="50" t="str">
        <f t="shared" si="18"/>
        <v>Yes</v>
      </c>
      <c r="J442" s="51">
        <f t="shared" si="19"/>
        <v>470038</v>
      </c>
      <c r="K442" s="162"/>
      <c r="L442" s="163"/>
      <c r="M442" s="68"/>
      <c r="N442" s="68"/>
      <c r="P442" s="78" t="s">
        <v>888</v>
      </c>
    </row>
    <row r="443" spans="2:16" ht="15.75" x14ac:dyDescent="0.25">
      <c r="B443" s="32" t="s">
        <v>724</v>
      </c>
      <c r="C443" s="33" t="s">
        <v>838</v>
      </c>
      <c r="D443" s="28" t="s">
        <v>723</v>
      </c>
      <c r="E443" s="29" t="s">
        <v>810</v>
      </c>
      <c r="F443" s="49">
        <f>VLOOKUP(B443,'Taxbase Calculations'!B:L,11,0)</f>
        <v>424763.5149999999</v>
      </c>
      <c r="G443" s="50">
        <v>68.7</v>
      </c>
      <c r="H443" s="50">
        <v>70.069999999999993</v>
      </c>
      <c r="I443" s="50" t="str">
        <f t="shared" si="18"/>
        <v>No</v>
      </c>
      <c r="J443" s="51">
        <f t="shared" si="19"/>
        <v>0</v>
      </c>
      <c r="K443" s="162"/>
      <c r="L443" s="163"/>
      <c r="M443" s="68"/>
      <c r="N443" s="68"/>
      <c r="P443" s="78" t="s">
        <v>895</v>
      </c>
    </row>
    <row r="444" spans="2:16" ht="15.75" x14ac:dyDescent="0.25">
      <c r="B444" s="32" t="s">
        <v>725</v>
      </c>
      <c r="C444" s="33" t="s">
        <v>839</v>
      </c>
      <c r="D444" s="28" t="s">
        <v>723</v>
      </c>
      <c r="E444" s="29" t="s">
        <v>810</v>
      </c>
      <c r="F444" s="49">
        <f>VLOOKUP(B444,'Taxbase Calculations'!B:L,11,0)</f>
        <v>392195.35340000002</v>
      </c>
      <c r="G444" s="50">
        <v>63.78</v>
      </c>
      <c r="H444" s="50">
        <v>65.040000000000006</v>
      </c>
      <c r="I444" s="50" t="str">
        <f t="shared" si="18"/>
        <v>No</v>
      </c>
      <c r="J444" s="51">
        <f t="shared" si="19"/>
        <v>0</v>
      </c>
      <c r="K444" s="162"/>
      <c r="L444" s="163"/>
      <c r="M444" s="68"/>
      <c r="N444" s="68"/>
      <c r="P444" s="78" t="s">
        <v>899</v>
      </c>
    </row>
    <row r="445" spans="2:16" ht="15.75" x14ac:dyDescent="0.25">
      <c r="B445" s="32" t="s">
        <v>726</v>
      </c>
      <c r="C445" s="33" t="s">
        <v>840</v>
      </c>
      <c r="D445" s="28" t="s">
        <v>723</v>
      </c>
      <c r="E445" s="29" t="s">
        <v>810</v>
      </c>
      <c r="F445" s="49">
        <f>VLOOKUP(B445,'Taxbase Calculations'!B:L,11,0)</f>
        <v>330799.83</v>
      </c>
      <c r="G445" s="50">
        <v>73.16</v>
      </c>
      <c r="H445" s="50">
        <v>73.16</v>
      </c>
      <c r="I445" s="50" t="str">
        <f t="shared" si="18"/>
        <v>Yes</v>
      </c>
      <c r="J445" s="51">
        <f t="shared" si="19"/>
        <v>242013</v>
      </c>
      <c r="K445" s="162"/>
      <c r="L445" s="163"/>
      <c r="M445" s="68"/>
      <c r="N445" s="68"/>
      <c r="P445" s="78" t="s">
        <v>901</v>
      </c>
    </row>
    <row r="446" spans="2:16" ht="15.75" x14ac:dyDescent="0.25">
      <c r="B446" s="32" t="s">
        <v>727</v>
      </c>
      <c r="C446" s="33" t="s">
        <v>841</v>
      </c>
      <c r="D446" s="28" t="s">
        <v>723</v>
      </c>
      <c r="E446" s="29" t="s">
        <v>810</v>
      </c>
      <c r="F446" s="49">
        <f>VLOOKUP(B446,'Taxbase Calculations'!B:L,11,0)</f>
        <v>819814.76627200004</v>
      </c>
      <c r="G446" s="50">
        <v>52.82</v>
      </c>
      <c r="H446" s="50">
        <v>53.87</v>
      </c>
      <c r="I446" s="50" t="str">
        <f t="shared" si="18"/>
        <v>No</v>
      </c>
      <c r="J446" s="51">
        <f t="shared" si="19"/>
        <v>0</v>
      </c>
      <c r="K446" s="162"/>
      <c r="L446" s="163"/>
      <c r="M446" s="68"/>
      <c r="N446" s="68"/>
      <c r="P446" s="78" t="s">
        <v>902</v>
      </c>
    </row>
    <row r="447" spans="2:16" ht="15.75" x14ac:dyDescent="0.25">
      <c r="B447" s="32" t="s">
        <v>728</v>
      </c>
      <c r="C447" s="33" t="s">
        <v>842</v>
      </c>
      <c r="D447" s="28" t="s">
        <v>723</v>
      </c>
      <c r="E447" s="29" t="s">
        <v>810</v>
      </c>
      <c r="F447" s="49">
        <f>VLOOKUP(B447,'Taxbase Calculations'!B:L,11,0)</f>
        <v>695199.59990000003</v>
      </c>
      <c r="G447" s="50">
        <v>57.4</v>
      </c>
      <c r="H447" s="50">
        <v>57.4</v>
      </c>
      <c r="I447" s="50" t="str">
        <f t="shared" si="18"/>
        <v>Yes</v>
      </c>
      <c r="J447" s="51">
        <f t="shared" si="19"/>
        <v>399045</v>
      </c>
      <c r="K447" s="162"/>
      <c r="L447" s="163"/>
      <c r="M447" s="68"/>
      <c r="N447" s="68"/>
      <c r="P447" s="78" t="s">
        <v>903</v>
      </c>
    </row>
    <row r="448" spans="2:16" ht="15.75" x14ac:dyDescent="0.25">
      <c r="B448" s="32"/>
      <c r="C448" s="33"/>
      <c r="D448" s="28"/>
      <c r="E448" s="29"/>
      <c r="F448" s="45"/>
      <c r="G448" s="45"/>
      <c r="H448" s="45"/>
      <c r="I448" s="45"/>
      <c r="J448" s="46"/>
      <c r="K448" s="162"/>
      <c r="L448" s="163"/>
      <c r="M448" s="68"/>
    </row>
    <row r="449" spans="2:14" ht="15.75" x14ac:dyDescent="0.25">
      <c r="B449" s="32"/>
      <c r="C449" s="43" t="s">
        <v>785</v>
      </c>
      <c r="D449" s="28"/>
      <c r="E449" s="29"/>
      <c r="F449" s="45"/>
      <c r="G449" s="45"/>
      <c r="H449" s="45"/>
      <c r="I449" s="45"/>
      <c r="J449" s="46"/>
      <c r="K449" s="162"/>
      <c r="L449" s="163"/>
      <c r="M449" s="68"/>
    </row>
    <row r="450" spans="2:14" ht="15.75" x14ac:dyDescent="0.25">
      <c r="B450" s="32"/>
      <c r="C450" s="33"/>
      <c r="D450" s="28"/>
      <c r="E450" s="29"/>
      <c r="F450" s="45"/>
      <c r="G450" s="45"/>
      <c r="H450" s="45"/>
      <c r="I450" s="45"/>
      <c r="J450" s="46"/>
      <c r="K450" s="162"/>
      <c r="L450" s="163"/>
      <c r="M450" s="68"/>
    </row>
    <row r="451" spans="2:14" ht="15.75" x14ac:dyDescent="0.25">
      <c r="B451" s="32" t="s">
        <v>784</v>
      </c>
      <c r="C451" s="52" t="s">
        <v>785</v>
      </c>
      <c r="D451" s="40" t="s">
        <v>786</v>
      </c>
      <c r="E451" s="29" t="s">
        <v>810</v>
      </c>
      <c r="F451" s="49"/>
      <c r="G451" s="50">
        <v>303</v>
      </c>
      <c r="H451" s="50">
        <v>299</v>
      </c>
      <c r="I451" s="50" t="str">
        <f t="shared" ref="I451" si="20">IF(H451&lt;=G451,"Yes","No")</f>
        <v>Yes</v>
      </c>
      <c r="J451" s="51">
        <f>ROUND(SUM(J452:J453),0)</f>
        <v>9459393</v>
      </c>
      <c r="K451" s="162"/>
      <c r="L451" s="163"/>
      <c r="M451" s="68"/>
    </row>
    <row r="452" spans="2:14" ht="15" x14ac:dyDescent="0.2">
      <c r="B452" s="32"/>
      <c r="C452" s="61" t="s">
        <v>787</v>
      </c>
      <c r="D452" s="62"/>
      <c r="E452" s="63"/>
      <c r="F452" s="118">
        <f>'Taxbase Calculations'!L451</f>
        <v>3126505.9080857001</v>
      </c>
      <c r="G452" s="64">
        <v>86.08</v>
      </c>
      <c r="H452" s="64">
        <v>214.52</v>
      </c>
      <c r="I452" s="64"/>
      <c r="J452" s="65">
        <f>G452*F452*1%</f>
        <v>2691296.2856801706</v>
      </c>
      <c r="K452" s="162"/>
      <c r="L452" s="163"/>
      <c r="M452" s="68"/>
      <c r="N452" s="68"/>
    </row>
    <row r="453" spans="2:14" ht="15" x14ac:dyDescent="0.2">
      <c r="B453" s="32"/>
      <c r="C453" s="61" t="s">
        <v>971</v>
      </c>
      <c r="D453" s="62"/>
      <c r="E453" s="63"/>
      <c r="F453" s="118">
        <f>'Taxbase Calculations'!L452</f>
        <v>3120088.9430857003</v>
      </c>
      <c r="G453" s="64">
        <v>216.92</v>
      </c>
      <c r="H453" s="64">
        <v>84.48</v>
      </c>
      <c r="I453" s="64"/>
      <c r="J453" s="65">
        <f>G453*F453*1%</f>
        <v>6768096.9353415016</v>
      </c>
      <c r="K453" s="162"/>
      <c r="L453" s="163"/>
      <c r="M453" s="68"/>
      <c r="N453" s="68"/>
    </row>
    <row r="454" spans="2:14" ht="15.75" x14ac:dyDescent="0.25">
      <c r="B454" s="32"/>
      <c r="C454" s="53"/>
      <c r="D454" s="54"/>
      <c r="E454" s="12"/>
      <c r="F454" s="55"/>
      <c r="G454" s="56"/>
      <c r="H454" s="56"/>
      <c r="I454" s="56"/>
      <c r="J454" s="57"/>
    </row>
    <row r="455" spans="2:14" x14ac:dyDescent="0.2">
      <c r="B455" s="2"/>
      <c r="C455" s="73" t="s">
        <v>870</v>
      </c>
      <c r="D455" s="74"/>
      <c r="E455" s="75"/>
      <c r="F455" s="76"/>
      <c r="G455" s="73"/>
      <c r="H455" s="73"/>
      <c r="I455" s="73"/>
      <c r="J455" s="77"/>
    </row>
    <row r="456" spans="2:14" ht="12.75" customHeight="1" x14ac:dyDescent="0.2">
      <c r="B456" s="2"/>
      <c r="C456" s="171" t="s">
        <v>843</v>
      </c>
      <c r="D456" s="171"/>
      <c r="E456" s="171"/>
      <c r="F456" s="171"/>
      <c r="G456" s="171"/>
      <c r="H456" s="171"/>
      <c r="I456" s="171"/>
      <c r="J456" s="171"/>
    </row>
    <row r="457" spans="2:14" ht="39" customHeight="1" x14ac:dyDescent="0.2">
      <c r="B457" s="2"/>
      <c r="C457" s="172" t="s">
        <v>965</v>
      </c>
      <c r="D457" s="173"/>
      <c r="E457" s="173"/>
      <c r="F457" s="173"/>
      <c r="G457" s="173"/>
      <c r="H457" s="173"/>
      <c r="I457" s="173"/>
      <c r="J457" s="173"/>
    </row>
    <row r="458" spans="2:14" x14ac:dyDescent="0.2">
      <c r="B458" s="2"/>
      <c r="C458" s="165" t="s">
        <v>968</v>
      </c>
      <c r="D458" s="79"/>
      <c r="E458" s="79"/>
      <c r="F458" s="79"/>
      <c r="G458" s="79"/>
      <c r="H458" s="79"/>
      <c r="I458" s="79"/>
      <c r="J458" s="79"/>
    </row>
    <row r="459" spans="2:14" ht="27" customHeight="1" x14ac:dyDescent="0.2">
      <c r="B459" s="2"/>
      <c r="C459" s="174" t="s">
        <v>969</v>
      </c>
      <c r="D459" s="175"/>
      <c r="E459" s="175"/>
      <c r="F459" s="175"/>
      <c r="G459" s="175"/>
      <c r="H459" s="175"/>
      <c r="I459" s="175"/>
      <c r="J459" s="175"/>
    </row>
    <row r="460" spans="2:14" x14ac:dyDescent="0.2">
      <c r="B460" s="2"/>
      <c r="C460" s="169" t="s">
        <v>970</v>
      </c>
      <c r="D460" s="170"/>
      <c r="E460" s="170"/>
      <c r="F460" s="170"/>
      <c r="G460" s="170"/>
      <c r="H460" s="170"/>
      <c r="I460" s="170"/>
      <c r="J460" s="170"/>
    </row>
    <row r="461" spans="2:14" x14ac:dyDescent="0.2">
      <c r="B461" s="2"/>
      <c r="C461" s="2"/>
      <c r="D461" s="58"/>
      <c r="E461" s="29"/>
      <c r="F461" s="59"/>
      <c r="G461" s="2"/>
      <c r="H461" s="2"/>
      <c r="I461" s="2"/>
      <c r="J461" s="60"/>
    </row>
    <row r="462" spans="2:14" x14ac:dyDescent="0.2">
      <c r="B462" s="2"/>
      <c r="C462" s="2"/>
      <c r="D462" s="2"/>
      <c r="E462" s="2"/>
      <c r="F462" s="2"/>
      <c r="G462" s="2"/>
      <c r="H462" s="2"/>
      <c r="I462" s="2"/>
      <c r="J462" s="2"/>
    </row>
    <row r="463" spans="2:14" x14ac:dyDescent="0.2">
      <c r="B463" s="2"/>
      <c r="C463" s="2"/>
      <c r="D463" s="58"/>
      <c r="E463" s="29"/>
      <c r="F463" s="59"/>
      <c r="G463" s="2"/>
      <c r="H463" s="2"/>
      <c r="I463" s="2"/>
      <c r="J463" s="60"/>
    </row>
    <row r="464" spans="2:14" x14ac:dyDescent="0.2">
      <c r="B464" s="2"/>
      <c r="C464" s="2"/>
      <c r="D464" s="58"/>
      <c r="E464" s="29"/>
      <c r="F464" s="59"/>
      <c r="G464" s="2"/>
      <c r="H464" s="2"/>
      <c r="I464" s="2"/>
      <c r="J464" s="60"/>
    </row>
    <row r="465" spans="2:10" x14ac:dyDescent="0.2">
      <c r="B465" s="2"/>
      <c r="C465" s="2"/>
      <c r="D465" s="58"/>
      <c r="E465" s="29"/>
      <c r="F465" s="59"/>
      <c r="G465" s="2"/>
      <c r="H465" s="2"/>
      <c r="I465" s="2"/>
      <c r="J465" s="60"/>
    </row>
    <row r="466" spans="2:10" x14ac:dyDescent="0.2">
      <c r="B466" s="2"/>
      <c r="C466" s="2"/>
      <c r="D466" s="58"/>
      <c r="E466" s="29"/>
      <c r="F466" s="59"/>
      <c r="G466" s="2"/>
      <c r="H466" s="2"/>
      <c r="I466" s="2"/>
      <c r="J466" s="60"/>
    </row>
    <row r="467" spans="2:10" x14ac:dyDescent="0.2">
      <c r="B467" s="2"/>
      <c r="C467" s="2"/>
      <c r="D467" s="58"/>
      <c r="E467" s="29"/>
      <c r="F467" s="59"/>
      <c r="G467" s="2"/>
      <c r="H467" s="2"/>
      <c r="I467" s="2"/>
      <c r="J467" s="60"/>
    </row>
    <row r="468" spans="2:10" x14ac:dyDescent="0.2">
      <c r="B468" s="2"/>
      <c r="C468" s="2"/>
      <c r="D468" s="58"/>
      <c r="E468" s="29"/>
      <c r="F468" s="59"/>
      <c r="G468" s="2"/>
      <c r="H468" s="2"/>
      <c r="I468" s="2"/>
      <c r="J468" s="60"/>
    </row>
    <row r="469" spans="2:10" x14ac:dyDescent="0.2">
      <c r="B469" s="2"/>
      <c r="C469" s="2"/>
      <c r="D469" s="58"/>
      <c r="E469" s="29"/>
      <c r="F469" s="59"/>
      <c r="G469" s="2"/>
      <c r="H469" s="2"/>
      <c r="I469" s="2"/>
      <c r="J469" s="60"/>
    </row>
    <row r="470" spans="2:10" x14ac:dyDescent="0.2">
      <c r="B470" s="2"/>
      <c r="C470" s="2"/>
      <c r="D470" s="58"/>
      <c r="E470" s="29"/>
      <c r="F470" s="59"/>
      <c r="G470" s="2"/>
      <c r="H470" s="2"/>
      <c r="I470" s="2"/>
      <c r="J470" s="60"/>
    </row>
    <row r="471" spans="2:10" x14ac:dyDescent="0.2">
      <c r="B471" s="2"/>
      <c r="C471" s="2"/>
      <c r="D471" s="58"/>
      <c r="E471" s="29"/>
      <c r="F471" s="59"/>
      <c r="G471" s="2"/>
      <c r="H471" s="2"/>
      <c r="I471" s="2"/>
      <c r="J471" s="60"/>
    </row>
    <row r="472" spans="2:10" x14ac:dyDescent="0.2">
      <c r="B472" s="2"/>
      <c r="C472" s="2"/>
      <c r="D472" s="58"/>
      <c r="E472" s="29"/>
      <c r="F472" s="59"/>
      <c r="G472" s="2"/>
      <c r="H472" s="2"/>
      <c r="I472" s="2"/>
      <c r="J472" s="60"/>
    </row>
    <row r="473" spans="2:10" x14ac:dyDescent="0.2">
      <c r="B473" s="2"/>
      <c r="C473" s="2"/>
      <c r="D473" s="58"/>
      <c r="E473" s="29"/>
      <c r="F473" s="59"/>
      <c r="G473" s="2"/>
      <c r="H473" s="2"/>
      <c r="I473" s="2"/>
      <c r="J473" s="60"/>
    </row>
  </sheetData>
  <mergeCells count="6">
    <mergeCell ref="C4:J4"/>
    <mergeCell ref="C6:J6"/>
    <mergeCell ref="C460:J460"/>
    <mergeCell ref="C456:J456"/>
    <mergeCell ref="C457:J457"/>
    <mergeCell ref="C459:J459"/>
  </mergeCells>
  <phoneticPr fontId="2" type="noConversion"/>
  <pageMargins left="0.75" right="0.75" top="1" bottom="1" header="0.5" footer="0.5"/>
  <pageSetup paperSize="9" scale="47" fitToHeight="0" orientation="landscape" r:id="rId1"/>
  <headerFooter alignWithMargins="0"/>
  <rowBreaks count="7" manualBreakCount="7">
    <brk id="165" min="2" max="13" man="1"/>
    <brk id="206" min="2" max="13" man="1"/>
    <brk id="246" min="2" max="13" man="1"/>
    <brk id="286" min="2" max="13" man="1"/>
    <brk id="326" min="2" max="13" man="1"/>
    <brk id="366" min="2" max="13" man="1"/>
    <brk id="406" min="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452"/>
  <sheetViews>
    <sheetView topLeftCell="F1" workbookViewId="0">
      <selection activeCell="O9" sqref="O9:O39"/>
    </sheetView>
  </sheetViews>
  <sheetFormatPr defaultRowHeight="12.75" x14ac:dyDescent="0.2"/>
  <cols>
    <col min="1" max="1" width="9.140625" style="80"/>
    <col min="2" max="2" width="28.42578125" style="80" bestFit="1" customWidth="1"/>
    <col min="3" max="3" width="67.85546875" style="82" bestFit="1" customWidth="1"/>
    <col min="4" max="4" width="44.7109375" style="82" bestFit="1" customWidth="1"/>
    <col min="5" max="5" width="17.7109375" style="82" bestFit="1" customWidth="1"/>
    <col min="6" max="10" width="9.140625" style="80"/>
    <col min="11" max="11" width="7.140625" style="94" customWidth="1"/>
    <col min="12" max="12" width="23" style="94" bestFit="1" customWidth="1"/>
    <col min="13" max="14" width="9.140625" style="80"/>
    <col min="15" max="15" width="41" style="80" customWidth="1"/>
    <col min="16" max="16384" width="9.140625" style="80"/>
  </cols>
  <sheetData>
    <row r="4" spans="1:17" ht="30" x14ac:dyDescent="0.2">
      <c r="A4" s="83" t="s">
        <v>788</v>
      </c>
      <c r="B4" s="83" t="s">
        <v>789</v>
      </c>
      <c r="C4" s="83" t="s">
        <v>950</v>
      </c>
      <c r="D4" s="83" t="s">
        <v>948</v>
      </c>
      <c r="E4" s="83" t="s">
        <v>949</v>
      </c>
    </row>
    <row r="5" spans="1:17" x14ac:dyDescent="0.2">
      <c r="C5" s="84"/>
    </row>
    <row r="6" spans="1:17" x14ac:dyDescent="0.2">
      <c r="C6" s="84"/>
    </row>
    <row r="7" spans="1:17" ht="13.5" thickBot="1" x14ac:dyDescent="0.25">
      <c r="C7" s="84"/>
    </row>
    <row r="8" spans="1:17" x14ac:dyDescent="0.2">
      <c r="C8" s="85"/>
      <c r="K8" s="95"/>
      <c r="L8" s="96"/>
      <c r="O8" s="108" t="s">
        <v>956</v>
      </c>
      <c r="P8"/>
      <c r="Q8"/>
    </row>
    <row r="9" spans="1:17" x14ac:dyDescent="0.2">
      <c r="A9" s="80" t="s">
        <v>189</v>
      </c>
      <c r="B9" s="80" t="s">
        <v>190</v>
      </c>
      <c r="C9" s="86" t="s">
        <v>39</v>
      </c>
      <c r="D9" s="87" t="s">
        <v>910</v>
      </c>
      <c r="E9" s="82" t="str">
        <f>LEFT(D9,LEN(D9)-30)</f>
        <v>Sussex</v>
      </c>
      <c r="K9" s="97" t="s">
        <v>874</v>
      </c>
      <c r="L9" s="98"/>
      <c r="O9" s="78" t="s">
        <v>875</v>
      </c>
      <c r="P9"/>
      <c r="Q9"/>
    </row>
    <row r="10" spans="1:17" x14ac:dyDescent="0.2">
      <c r="A10" s="80" t="s">
        <v>192</v>
      </c>
      <c r="B10" s="80" t="s">
        <v>193</v>
      </c>
      <c r="C10" s="86" t="s">
        <v>852</v>
      </c>
      <c r="D10" s="87" t="s">
        <v>911</v>
      </c>
      <c r="E10" s="82" t="str">
        <f t="shared" ref="E10:E73" si="0">LEFT(D10,LEN(D10)-30)</f>
        <v>Cumbria</v>
      </c>
      <c r="K10" s="99" t="s">
        <v>951</v>
      </c>
      <c r="L10" s="100" t="s">
        <v>952</v>
      </c>
      <c r="O10" s="78" t="s">
        <v>876</v>
      </c>
      <c r="P10"/>
      <c r="Q10"/>
    </row>
    <row r="11" spans="1:17" x14ac:dyDescent="0.2">
      <c r="A11" s="80" t="s">
        <v>194</v>
      </c>
      <c r="B11" s="80" t="s">
        <v>195</v>
      </c>
      <c r="C11" s="86" t="s">
        <v>854</v>
      </c>
      <c r="D11" s="87" t="s">
        <v>912</v>
      </c>
      <c r="E11" s="82" t="str">
        <f t="shared" si="0"/>
        <v>Derbyshire</v>
      </c>
      <c r="K11" s="101" t="s">
        <v>953</v>
      </c>
      <c r="L11" s="102"/>
      <c r="O11" s="78" t="s">
        <v>877</v>
      </c>
      <c r="P11"/>
      <c r="Q11"/>
    </row>
    <row r="12" spans="1:17" x14ac:dyDescent="0.2">
      <c r="A12" s="80" t="s">
        <v>196</v>
      </c>
      <c r="B12" s="80" t="s">
        <v>197</v>
      </c>
      <c r="C12" s="86" t="s">
        <v>39</v>
      </c>
      <c r="D12" s="87" t="s">
        <v>910</v>
      </c>
      <c r="E12" s="82" t="str">
        <f t="shared" si="0"/>
        <v>Sussex</v>
      </c>
      <c r="K12" s="101" t="s">
        <v>953</v>
      </c>
      <c r="L12" s="102"/>
      <c r="O12" s="78" t="s">
        <v>878</v>
      </c>
      <c r="P12"/>
      <c r="Q12"/>
    </row>
    <row r="13" spans="1:17" x14ac:dyDescent="0.2">
      <c r="A13" s="80" t="s">
        <v>198</v>
      </c>
      <c r="B13" s="80" t="s">
        <v>199</v>
      </c>
      <c r="C13" s="86" t="s">
        <v>11</v>
      </c>
      <c r="D13" s="87" t="s">
        <v>913</v>
      </c>
      <c r="E13" s="82" t="str">
        <f t="shared" si="0"/>
        <v>Nottinghamshire</v>
      </c>
      <c r="K13" s="101" t="s">
        <v>705</v>
      </c>
      <c r="L13" s="102" t="s">
        <v>882</v>
      </c>
      <c r="O13" s="78" t="s">
        <v>879</v>
      </c>
      <c r="P13"/>
      <c r="Q13"/>
    </row>
    <row r="14" spans="1:17" x14ac:dyDescent="0.2">
      <c r="A14" s="80" t="s">
        <v>200</v>
      </c>
      <c r="B14" s="80" t="s">
        <v>201</v>
      </c>
      <c r="C14" s="86" t="s">
        <v>864</v>
      </c>
      <c r="D14" s="87" t="s">
        <v>914</v>
      </c>
      <c r="E14" s="82" t="str">
        <f t="shared" si="0"/>
        <v>Kent</v>
      </c>
      <c r="K14" s="101" t="s">
        <v>953</v>
      </c>
      <c r="L14" s="102"/>
      <c r="O14" s="78" t="s">
        <v>880</v>
      </c>
      <c r="P14"/>
      <c r="Q14"/>
    </row>
    <row r="15" spans="1:17" x14ac:dyDescent="0.2">
      <c r="A15" s="80" t="s">
        <v>202</v>
      </c>
      <c r="B15" s="80" t="s">
        <v>203</v>
      </c>
      <c r="C15" s="86" t="s">
        <v>41</v>
      </c>
      <c r="D15" s="87" t="s">
        <v>915</v>
      </c>
      <c r="E15" s="82" t="str">
        <f t="shared" si="0"/>
        <v>Thames Valley</v>
      </c>
      <c r="K15" s="101" t="s">
        <v>718</v>
      </c>
      <c r="L15" s="102" t="s">
        <v>897</v>
      </c>
      <c r="O15" s="78" t="s">
        <v>881</v>
      </c>
      <c r="P15"/>
      <c r="Q15"/>
    </row>
    <row r="16" spans="1:17" x14ac:dyDescent="0.2">
      <c r="A16" s="80" t="s">
        <v>204</v>
      </c>
      <c r="B16" s="80" t="s">
        <v>205</v>
      </c>
      <c r="C16" s="86" t="s">
        <v>15</v>
      </c>
      <c r="D16" s="87" t="s">
        <v>916</v>
      </c>
      <c r="E16" s="82" t="str">
        <f t="shared" si="0"/>
        <v>Suffolk</v>
      </c>
      <c r="K16" s="101" t="s">
        <v>714</v>
      </c>
      <c r="L16" s="102" t="s">
        <v>892</v>
      </c>
      <c r="O16" s="78" t="s">
        <v>882</v>
      </c>
      <c r="P16"/>
      <c r="Q16"/>
    </row>
    <row r="17" spans="1:17" x14ac:dyDescent="0.2">
      <c r="A17" s="80" t="s">
        <v>206</v>
      </c>
      <c r="B17" s="80" t="s">
        <v>207</v>
      </c>
      <c r="C17" s="86" t="s">
        <v>852</v>
      </c>
      <c r="D17" s="87" t="s">
        <v>911</v>
      </c>
      <c r="E17" s="82" t="str">
        <f t="shared" si="0"/>
        <v>Cumbria</v>
      </c>
      <c r="K17" s="101" t="s">
        <v>701</v>
      </c>
      <c r="L17" s="102" t="s">
        <v>878</v>
      </c>
      <c r="O17" s="78" t="s">
        <v>883</v>
      </c>
      <c r="P17"/>
      <c r="Q17"/>
    </row>
    <row r="18" spans="1:17" x14ac:dyDescent="0.2">
      <c r="A18" s="80" t="s">
        <v>208</v>
      </c>
      <c r="B18" s="80" t="s">
        <v>209</v>
      </c>
      <c r="C18" s="86" t="s">
        <v>45</v>
      </c>
      <c r="D18" s="87" t="s">
        <v>917</v>
      </c>
      <c r="E18" s="82" t="str">
        <f t="shared" si="0"/>
        <v>Essex</v>
      </c>
      <c r="K18" s="101" t="s">
        <v>953</v>
      </c>
      <c r="L18" s="102"/>
      <c r="O18" s="78" t="s">
        <v>884</v>
      </c>
      <c r="P18"/>
      <c r="Q18"/>
    </row>
    <row r="19" spans="1:17" x14ac:dyDescent="0.2">
      <c r="A19" s="80" t="s">
        <v>210</v>
      </c>
      <c r="B19" s="80" t="s">
        <v>211</v>
      </c>
      <c r="C19" s="86" t="s">
        <v>37</v>
      </c>
      <c r="D19" s="87" t="s">
        <v>918</v>
      </c>
      <c r="E19" s="82" t="str">
        <f t="shared" si="0"/>
        <v>Hampshire</v>
      </c>
      <c r="K19" s="101" t="s">
        <v>953</v>
      </c>
      <c r="L19" s="102"/>
      <c r="O19" s="78" t="s">
        <v>885</v>
      </c>
      <c r="P19"/>
      <c r="Q19"/>
    </row>
    <row r="20" spans="1:17" x14ac:dyDescent="0.2">
      <c r="A20" s="80" t="s">
        <v>212</v>
      </c>
      <c r="B20" s="80" t="s">
        <v>213</v>
      </c>
      <c r="C20" s="86" t="s">
        <v>11</v>
      </c>
      <c r="D20" s="87" t="s">
        <v>913</v>
      </c>
      <c r="E20" s="82" t="str">
        <f t="shared" si="0"/>
        <v>Nottinghamshire</v>
      </c>
      <c r="K20" s="101" t="s">
        <v>710</v>
      </c>
      <c r="L20" s="102" t="s">
        <v>887</v>
      </c>
      <c r="O20" s="78" t="s">
        <v>886</v>
      </c>
      <c r="P20"/>
      <c r="Q20"/>
    </row>
    <row r="21" spans="1:17" x14ac:dyDescent="0.2">
      <c r="A21" s="80" t="s">
        <v>214</v>
      </c>
      <c r="B21" s="80" t="s">
        <v>215</v>
      </c>
      <c r="C21" s="86" t="s">
        <v>1</v>
      </c>
      <c r="D21" s="87" t="s">
        <v>919</v>
      </c>
      <c r="E21" s="82" t="str">
        <f t="shared" si="0"/>
        <v>Leicestershire</v>
      </c>
      <c r="K21" s="101" t="s">
        <v>711</v>
      </c>
      <c r="L21" s="102" t="s">
        <v>889</v>
      </c>
      <c r="O21" s="78" t="s">
        <v>887</v>
      </c>
      <c r="P21"/>
      <c r="Q21"/>
    </row>
    <row r="22" spans="1:17" x14ac:dyDescent="0.2">
      <c r="A22" s="80" t="s">
        <v>216</v>
      </c>
      <c r="B22" s="80" t="s">
        <v>217</v>
      </c>
      <c r="C22" s="86" t="s">
        <v>854</v>
      </c>
      <c r="D22" s="87" t="s">
        <v>912</v>
      </c>
      <c r="E22" s="82" t="str">
        <f t="shared" si="0"/>
        <v>Derbyshire</v>
      </c>
      <c r="K22" s="101" t="s">
        <v>718</v>
      </c>
      <c r="L22" s="102" t="s">
        <v>897</v>
      </c>
      <c r="O22" s="78" t="s">
        <v>888</v>
      </c>
      <c r="P22"/>
      <c r="Q22"/>
    </row>
    <row r="23" spans="1:17" x14ac:dyDescent="0.2">
      <c r="A23" s="80" t="s">
        <v>218</v>
      </c>
      <c r="B23" s="80" t="s">
        <v>219</v>
      </c>
      <c r="C23" s="86" t="s">
        <v>3</v>
      </c>
      <c r="D23" s="87" t="s">
        <v>920</v>
      </c>
      <c r="E23" s="82" t="str">
        <f t="shared" si="0"/>
        <v>Lincolnshire</v>
      </c>
      <c r="K23" s="101" t="s">
        <v>716</v>
      </c>
      <c r="L23" s="102" t="s">
        <v>894</v>
      </c>
      <c r="O23" s="78" t="s">
        <v>889</v>
      </c>
      <c r="P23"/>
      <c r="Q23"/>
    </row>
    <row r="24" spans="1:17" x14ac:dyDescent="0.2">
      <c r="A24" s="80" t="s">
        <v>220</v>
      </c>
      <c r="B24" s="80" t="s">
        <v>221</v>
      </c>
      <c r="C24" s="86" t="s">
        <v>45</v>
      </c>
      <c r="D24" s="87" t="s">
        <v>917</v>
      </c>
      <c r="E24" s="82" t="str">
        <f t="shared" si="0"/>
        <v>Essex</v>
      </c>
      <c r="K24" s="101" t="s">
        <v>705</v>
      </c>
      <c r="L24" s="102" t="s">
        <v>882</v>
      </c>
      <c r="O24" s="78" t="s">
        <v>890</v>
      </c>
      <c r="P24"/>
      <c r="Q24"/>
    </row>
    <row r="25" spans="1:17" x14ac:dyDescent="0.2">
      <c r="A25" s="80" t="s">
        <v>222</v>
      </c>
      <c r="B25" s="80" t="s">
        <v>223</v>
      </c>
      <c r="C25" s="86" t="s">
        <v>5</v>
      </c>
      <c r="D25" s="87" t="s">
        <v>921</v>
      </c>
      <c r="E25" s="82" t="str">
        <f t="shared" si="0"/>
        <v>Norfolk</v>
      </c>
      <c r="K25" s="101" t="s">
        <v>953</v>
      </c>
      <c r="L25" s="102"/>
      <c r="O25" s="78" t="s">
        <v>891</v>
      </c>
      <c r="P25"/>
      <c r="Q25"/>
    </row>
    <row r="26" spans="1:17" x14ac:dyDescent="0.2">
      <c r="A26" s="80" t="s">
        <v>224</v>
      </c>
      <c r="B26" s="80" t="s">
        <v>225</v>
      </c>
      <c r="C26" s="86" t="s">
        <v>45</v>
      </c>
      <c r="D26" s="87" t="s">
        <v>917</v>
      </c>
      <c r="E26" s="82" t="str">
        <f t="shared" si="0"/>
        <v>Essex</v>
      </c>
      <c r="K26" s="101" t="s">
        <v>710</v>
      </c>
      <c r="L26" s="102" t="s">
        <v>887</v>
      </c>
      <c r="O26" s="78" t="s">
        <v>892</v>
      </c>
    </row>
    <row r="27" spans="1:17" x14ac:dyDescent="0.2">
      <c r="A27" s="80" t="s">
        <v>226</v>
      </c>
      <c r="B27" s="80" t="s">
        <v>227</v>
      </c>
      <c r="C27" s="86" t="s">
        <v>5</v>
      </c>
      <c r="D27" s="87" t="s">
        <v>921</v>
      </c>
      <c r="E27" s="82" t="str">
        <f t="shared" si="0"/>
        <v>Norfolk</v>
      </c>
      <c r="K27" s="101" t="s">
        <v>953</v>
      </c>
      <c r="L27" s="102"/>
      <c r="O27" s="78" t="s">
        <v>893</v>
      </c>
    </row>
    <row r="28" spans="1:17" x14ac:dyDescent="0.2">
      <c r="A28" s="80" t="s">
        <v>228</v>
      </c>
      <c r="B28" s="80" t="s">
        <v>229</v>
      </c>
      <c r="C28" s="86" t="s">
        <v>43</v>
      </c>
      <c r="D28" s="87" t="s">
        <v>922</v>
      </c>
      <c r="E28" s="82" t="str">
        <f t="shared" si="0"/>
        <v>West Mercia</v>
      </c>
      <c r="K28" s="101" t="s">
        <v>710</v>
      </c>
      <c r="L28" s="102" t="s">
        <v>887</v>
      </c>
      <c r="O28" s="78" t="s">
        <v>894</v>
      </c>
    </row>
    <row r="29" spans="1:17" x14ac:dyDescent="0.2">
      <c r="A29" s="80" t="s">
        <v>230</v>
      </c>
      <c r="B29" s="80" t="s">
        <v>231</v>
      </c>
      <c r="C29" s="86" t="s">
        <v>47</v>
      </c>
      <c r="D29" s="87" t="s">
        <v>923</v>
      </c>
      <c r="E29" s="82" t="str">
        <f t="shared" si="0"/>
        <v>Hertfordshire</v>
      </c>
      <c r="K29" s="101" t="s">
        <v>953</v>
      </c>
      <c r="L29" s="102"/>
      <c r="O29" s="78" t="s">
        <v>955</v>
      </c>
    </row>
    <row r="30" spans="1:17" x14ac:dyDescent="0.2">
      <c r="A30" s="80" t="s">
        <v>232</v>
      </c>
      <c r="B30" s="80" t="s">
        <v>233</v>
      </c>
      <c r="C30" s="86" t="s">
        <v>11</v>
      </c>
      <c r="D30" s="87" t="s">
        <v>913</v>
      </c>
      <c r="E30" s="82" t="str">
        <f t="shared" si="0"/>
        <v>Nottinghamshire</v>
      </c>
      <c r="K30" s="101" t="s">
        <v>712</v>
      </c>
      <c r="L30" s="102" t="s">
        <v>890</v>
      </c>
      <c r="O30" s="78" t="s">
        <v>895</v>
      </c>
    </row>
    <row r="31" spans="1:17" x14ac:dyDescent="0.2">
      <c r="A31" s="80" t="s">
        <v>234</v>
      </c>
      <c r="B31" s="80" t="s">
        <v>235</v>
      </c>
      <c r="C31" s="86" t="s">
        <v>866</v>
      </c>
      <c r="D31" s="87" t="s">
        <v>924</v>
      </c>
      <c r="E31" s="82" t="str">
        <f t="shared" si="0"/>
        <v>Lancashire</v>
      </c>
      <c r="K31" s="101" t="s">
        <v>953</v>
      </c>
      <c r="L31" s="102"/>
      <c r="O31" s="78" t="s">
        <v>896</v>
      </c>
    </row>
    <row r="32" spans="1:17" x14ac:dyDescent="0.2">
      <c r="A32" s="80" t="s">
        <v>236</v>
      </c>
      <c r="B32" s="80" t="s">
        <v>237</v>
      </c>
      <c r="C32" s="86" t="s">
        <v>846</v>
      </c>
      <c r="D32" s="87" t="s">
        <v>925</v>
      </c>
      <c r="E32" s="82" t="str">
        <f t="shared" si="0"/>
        <v>Cambridgeshire</v>
      </c>
      <c r="K32" s="101" t="s">
        <v>718</v>
      </c>
      <c r="L32" s="102" t="s">
        <v>897</v>
      </c>
      <c r="O32" s="78" t="s">
        <v>897</v>
      </c>
    </row>
    <row r="33" spans="1:15" x14ac:dyDescent="0.2">
      <c r="A33" s="80" t="s">
        <v>238</v>
      </c>
      <c r="B33" s="80" t="s">
        <v>239</v>
      </c>
      <c r="C33" s="86" t="s">
        <v>13</v>
      </c>
      <c r="D33" s="87" t="s">
        <v>926</v>
      </c>
      <c r="E33" s="82" t="str">
        <f t="shared" si="0"/>
        <v>Staffordshire</v>
      </c>
      <c r="K33" s="101" t="s">
        <v>715</v>
      </c>
      <c r="L33" s="102" t="s">
        <v>893</v>
      </c>
      <c r="O33" s="78" t="s">
        <v>898</v>
      </c>
    </row>
    <row r="34" spans="1:15" x14ac:dyDescent="0.2">
      <c r="A34" s="80" t="s">
        <v>240</v>
      </c>
      <c r="B34" s="80" t="s">
        <v>241</v>
      </c>
      <c r="C34" s="86" t="s">
        <v>864</v>
      </c>
      <c r="D34" s="87" t="s">
        <v>914</v>
      </c>
      <c r="E34" s="82" t="str">
        <f t="shared" si="0"/>
        <v>Kent</v>
      </c>
      <c r="K34" s="101" t="s">
        <v>702</v>
      </c>
      <c r="L34" s="102" t="s">
        <v>879</v>
      </c>
      <c r="O34" s="78" t="s">
        <v>899</v>
      </c>
    </row>
    <row r="35" spans="1:15" x14ac:dyDescent="0.2">
      <c r="A35" s="80" t="s">
        <v>242</v>
      </c>
      <c r="B35" s="80" t="s">
        <v>243</v>
      </c>
      <c r="C35" s="86" t="s">
        <v>852</v>
      </c>
      <c r="D35" s="87" t="s">
        <v>911</v>
      </c>
      <c r="E35" s="82" t="str">
        <f t="shared" si="0"/>
        <v>Cumbria</v>
      </c>
      <c r="K35" s="101" t="s">
        <v>720</v>
      </c>
      <c r="L35" s="102" t="s">
        <v>900</v>
      </c>
      <c r="O35" s="78" t="s">
        <v>900</v>
      </c>
    </row>
    <row r="36" spans="1:15" x14ac:dyDescent="0.2">
      <c r="A36" s="80" t="s">
        <v>244</v>
      </c>
      <c r="B36" s="80" t="s">
        <v>245</v>
      </c>
      <c r="C36" s="86" t="s">
        <v>45</v>
      </c>
      <c r="D36" s="87" t="s">
        <v>917</v>
      </c>
      <c r="E36" s="82" t="str">
        <f t="shared" si="0"/>
        <v>Essex</v>
      </c>
      <c r="K36" s="101" t="s">
        <v>714</v>
      </c>
      <c r="L36" s="102" t="s">
        <v>892</v>
      </c>
      <c r="O36" s="78" t="s">
        <v>901</v>
      </c>
    </row>
    <row r="37" spans="1:15" x14ac:dyDescent="0.2">
      <c r="A37" s="80" t="s">
        <v>246</v>
      </c>
      <c r="B37" s="80" t="s">
        <v>247</v>
      </c>
      <c r="C37" s="86" t="s">
        <v>1</v>
      </c>
      <c r="D37" s="87" t="s">
        <v>919</v>
      </c>
      <c r="E37" s="82" t="str">
        <f t="shared" si="0"/>
        <v>Leicestershire</v>
      </c>
      <c r="K37" s="101" t="s">
        <v>953</v>
      </c>
      <c r="L37" s="102"/>
      <c r="O37" s="78" t="s">
        <v>902</v>
      </c>
    </row>
    <row r="38" spans="1:15" x14ac:dyDescent="0.2">
      <c r="A38" s="80" t="s">
        <v>248</v>
      </c>
      <c r="B38" s="80" t="s">
        <v>249</v>
      </c>
      <c r="C38" s="86" t="s">
        <v>45</v>
      </c>
      <c r="D38" s="87" t="s">
        <v>917</v>
      </c>
      <c r="E38" s="82" t="str">
        <f t="shared" si="0"/>
        <v>Essex</v>
      </c>
      <c r="K38" s="101" t="s">
        <v>710</v>
      </c>
      <c r="L38" s="102" t="s">
        <v>887</v>
      </c>
      <c r="O38" s="78" t="s">
        <v>903</v>
      </c>
    </row>
    <row r="39" spans="1:15" x14ac:dyDescent="0.2">
      <c r="A39" s="80" t="s">
        <v>250</v>
      </c>
      <c r="B39" s="80" t="s">
        <v>251</v>
      </c>
      <c r="C39" s="86" t="s">
        <v>860</v>
      </c>
      <c r="D39" s="87" t="s">
        <v>927</v>
      </c>
      <c r="E39" s="82" t="str">
        <f t="shared" si="0"/>
        <v>Gloucestershire</v>
      </c>
      <c r="K39" s="101" t="s">
        <v>716</v>
      </c>
      <c r="L39" s="102" t="s">
        <v>894</v>
      </c>
      <c r="O39" s="78" t="s">
        <v>904</v>
      </c>
    </row>
    <row r="40" spans="1:15" x14ac:dyDescent="0.2">
      <c r="A40" s="80" t="s">
        <v>252</v>
      </c>
      <c r="B40" s="80" t="s">
        <v>253</v>
      </c>
      <c r="C40" s="86" t="s">
        <v>41</v>
      </c>
      <c r="D40" s="87" t="s">
        <v>915</v>
      </c>
      <c r="E40" s="82" t="str">
        <f t="shared" si="0"/>
        <v>Thames Valley</v>
      </c>
      <c r="K40" s="101" t="s">
        <v>710</v>
      </c>
      <c r="L40" s="102" t="s">
        <v>887</v>
      </c>
      <c r="O40" s="78" t="s">
        <v>957</v>
      </c>
    </row>
    <row r="41" spans="1:15" x14ac:dyDescent="0.2">
      <c r="A41" s="80" t="s">
        <v>254</v>
      </c>
      <c r="B41" s="80" t="s">
        <v>255</v>
      </c>
      <c r="C41" s="86" t="s">
        <v>854</v>
      </c>
      <c r="D41" s="87" t="s">
        <v>912</v>
      </c>
      <c r="E41" s="82" t="str">
        <f t="shared" si="0"/>
        <v>Derbyshire</v>
      </c>
      <c r="K41" s="101" t="s">
        <v>953</v>
      </c>
      <c r="L41" s="102"/>
      <c r="O41" s="78" t="s">
        <v>958</v>
      </c>
    </row>
    <row r="42" spans="1:15" x14ac:dyDescent="0.2">
      <c r="A42" s="80" t="s">
        <v>256</v>
      </c>
      <c r="B42" s="80" t="s">
        <v>257</v>
      </c>
      <c r="C42" s="86" t="s">
        <v>39</v>
      </c>
      <c r="D42" s="87" t="s">
        <v>910</v>
      </c>
      <c r="E42" s="82" t="str">
        <f t="shared" si="0"/>
        <v>Sussex</v>
      </c>
      <c r="K42" s="101" t="s">
        <v>953</v>
      </c>
      <c r="L42" s="102"/>
      <c r="O42"/>
    </row>
    <row r="43" spans="1:15" x14ac:dyDescent="0.2">
      <c r="A43" s="80" t="s">
        <v>258</v>
      </c>
      <c r="B43" s="80" t="s">
        <v>259</v>
      </c>
      <c r="C43" s="86" t="s">
        <v>41</v>
      </c>
      <c r="D43" s="87" t="s">
        <v>915</v>
      </c>
      <c r="E43" s="82" t="str">
        <f t="shared" si="0"/>
        <v>Thames Valley</v>
      </c>
      <c r="K43" s="101" t="s">
        <v>705</v>
      </c>
      <c r="L43" s="102" t="s">
        <v>882</v>
      </c>
      <c r="O43"/>
    </row>
    <row r="44" spans="1:15" x14ac:dyDescent="0.2">
      <c r="A44" s="80" t="s">
        <v>260</v>
      </c>
      <c r="B44" s="80" t="s">
        <v>261</v>
      </c>
      <c r="C44" s="86" t="s">
        <v>866</v>
      </c>
      <c r="D44" s="87" t="s">
        <v>924</v>
      </c>
      <c r="E44" s="82" t="str">
        <f t="shared" si="0"/>
        <v>Lancashire</v>
      </c>
      <c r="K44" s="101" t="s">
        <v>953</v>
      </c>
      <c r="L44" s="102"/>
      <c r="O44"/>
    </row>
    <row r="45" spans="1:15" x14ac:dyDescent="0.2">
      <c r="A45" s="80" t="s">
        <v>262</v>
      </c>
      <c r="B45" s="80" t="s">
        <v>263</v>
      </c>
      <c r="C45" s="86" t="s">
        <v>856</v>
      </c>
      <c r="D45" s="87" t="s">
        <v>928</v>
      </c>
      <c r="E45" s="82" t="str">
        <f t="shared" si="0"/>
        <v>Dorset</v>
      </c>
      <c r="K45" s="101" t="s">
        <v>701</v>
      </c>
      <c r="L45" s="102" t="s">
        <v>878</v>
      </c>
      <c r="O45"/>
    </row>
    <row r="46" spans="1:15" x14ac:dyDescent="0.2">
      <c r="A46" s="80" t="s">
        <v>264</v>
      </c>
      <c r="B46" s="80" t="s">
        <v>265</v>
      </c>
      <c r="C46" s="86" t="s">
        <v>45</v>
      </c>
      <c r="D46" s="87" t="s">
        <v>917</v>
      </c>
      <c r="E46" s="82" t="str">
        <f t="shared" si="0"/>
        <v>Essex</v>
      </c>
      <c r="K46" s="101" t="s">
        <v>715</v>
      </c>
      <c r="L46" s="102" t="s">
        <v>893</v>
      </c>
      <c r="O46"/>
    </row>
    <row r="47" spans="1:15" x14ac:dyDescent="0.2">
      <c r="A47" s="80" t="s">
        <v>266</v>
      </c>
      <c r="B47" s="80" t="s">
        <v>267</v>
      </c>
      <c r="C47" s="86" t="s">
        <v>852</v>
      </c>
      <c r="D47" s="87" t="s">
        <v>911</v>
      </c>
      <c r="E47" s="82" t="str">
        <f t="shared" si="0"/>
        <v>Cumbria</v>
      </c>
      <c r="K47" s="101" t="s">
        <v>707</v>
      </c>
      <c r="L47" s="102" t="s">
        <v>884</v>
      </c>
      <c r="O47"/>
    </row>
    <row r="48" spans="1:15" x14ac:dyDescent="0.2">
      <c r="A48" s="80" t="s">
        <v>268</v>
      </c>
      <c r="B48" s="80" t="s">
        <v>269</v>
      </c>
      <c r="C48" s="86" t="s">
        <v>9</v>
      </c>
      <c r="D48" s="87" t="s">
        <v>929</v>
      </c>
      <c r="E48" s="82" t="str">
        <f t="shared" si="0"/>
        <v>Northamptonshire</v>
      </c>
      <c r="K48" s="101" t="s">
        <v>710</v>
      </c>
      <c r="L48" s="102" t="s">
        <v>887</v>
      </c>
      <c r="O48"/>
    </row>
    <row r="49" spans="1:15" x14ac:dyDescent="0.2">
      <c r="A49" s="80" t="s">
        <v>270</v>
      </c>
      <c r="B49" s="80" t="s">
        <v>271</v>
      </c>
      <c r="C49" s="86" t="s">
        <v>860</v>
      </c>
      <c r="D49" s="87" t="s">
        <v>927</v>
      </c>
      <c r="E49" s="82" t="str">
        <f t="shared" si="0"/>
        <v>Gloucestershire</v>
      </c>
      <c r="K49" s="101" t="s">
        <v>953</v>
      </c>
      <c r="L49" s="102"/>
      <c r="O49"/>
    </row>
    <row r="50" spans="1:15" x14ac:dyDescent="0.2">
      <c r="A50" s="80" t="s">
        <v>272</v>
      </c>
      <c r="B50" s="80" t="s">
        <v>273</v>
      </c>
      <c r="C50" s="86" t="s">
        <v>7</v>
      </c>
      <c r="D50" s="87" t="s">
        <v>930</v>
      </c>
      <c r="E50" s="82" t="str">
        <f t="shared" si="0"/>
        <v>North Yorkshire</v>
      </c>
      <c r="K50" s="101" t="s">
        <v>953</v>
      </c>
      <c r="L50" s="102"/>
      <c r="O50"/>
    </row>
    <row r="51" spans="1:15" x14ac:dyDescent="0.2">
      <c r="A51" s="80" t="s">
        <v>274</v>
      </c>
      <c r="B51" s="80" t="s">
        <v>275</v>
      </c>
      <c r="C51" s="86" t="s">
        <v>39</v>
      </c>
      <c r="D51" s="87" t="s">
        <v>910</v>
      </c>
      <c r="E51" s="82" t="str">
        <f t="shared" si="0"/>
        <v>Sussex</v>
      </c>
      <c r="K51" s="101" t="s">
        <v>953</v>
      </c>
      <c r="L51" s="102"/>
      <c r="O51"/>
    </row>
    <row r="52" spans="1:15" x14ac:dyDescent="0.2">
      <c r="A52" s="80" t="s">
        <v>276</v>
      </c>
      <c r="B52" s="80" t="s">
        <v>277</v>
      </c>
      <c r="C52" s="86" t="s">
        <v>47</v>
      </c>
      <c r="D52" s="87" t="s">
        <v>923</v>
      </c>
      <c r="E52" s="82" t="str">
        <f t="shared" si="0"/>
        <v>Hertfordshire</v>
      </c>
      <c r="K52" s="101" t="s">
        <v>717</v>
      </c>
      <c r="L52" s="102" t="s">
        <v>896</v>
      </c>
      <c r="O52"/>
    </row>
    <row r="53" spans="1:15" x14ac:dyDescent="0.2">
      <c r="A53" s="80" t="s">
        <v>278</v>
      </c>
      <c r="B53" s="80" t="s">
        <v>279</v>
      </c>
      <c r="C53" s="86" t="s">
        <v>864</v>
      </c>
      <c r="D53" s="87" t="s">
        <v>914</v>
      </c>
      <c r="E53" s="82" t="str">
        <f t="shared" si="0"/>
        <v>Kent</v>
      </c>
      <c r="K53" s="101" t="s">
        <v>953</v>
      </c>
      <c r="L53" s="102"/>
      <c r="O53"/>
    </row>
    <row r="54" spans="1:15" x14ac:dyDescent="0.2">
      <c r="A54" s="80" t="s">
        <v>280</v>
      </c>
      <c r="B54" s="80" t="s">
        <v>281</v>
      </c>
      <c r="C54" s="86" t="s">
        <v>9</v>
      </c>
      <c r="D54" s="87" t="s">
        <v>929</v>
      </c>
      <c r="E54" s="82" t="str">
        <f t="shared" si="0"/>
        <v>Northamptonshire</v>
      </c>
      <c r="K54" s="101" t="s">
        <v>953</v>
      </c>
      <c r="L54" s="102"/>
      <c r="O54"/>
    </row>
    <row r="55" spans="1:15" x14ac:dyDescent="0.2">
      <c r="A55" s="80" t="s">
        <v>282</v>
      </c>
      <c r="B55" s="80" t="s">
        <v>283</v>
      </c>
      <c r="C55" s="86" t="s">
        <v>854</v>
      </c>
      <c r="D55" s="87" t="s">
        <v>912</v>
      </c>
      <c r="E55" s="82" t="str">
        <f t="shared" si="0"/>
        <v>Derbyshire</v>
      </c>
      <c r="K55" s="101" t="s">
        <v>714</v>
      </c>
      <c r="L55" s="102" t="s">
        <v>892</v>
      </c>
      <c r="O55"/>
    </row>
    <row r="56" spans="1:15" x14ac:dyDescent="0.2">
      <c r="A56" s="80" t="s">
        <v>284</v>
      </c>
      <c r="B56" s="80" t="s">
        <v>285</v>
      </c>
      <c r="C56" s="86" t="s">
        <v>864</v>
      </c>
      <c r="D56" s="87" t="s">
        <v>914</v>
      </c>
      <c r="E56" s="82" t="str">
        <f t="shared" si="0"/>
        <v>Kent</v>
      </c>
      <c r="K56" s="101" t="s">
        <v>953</v>
      </c>
      <c r="L56" s="102"/>
      <c r="O56"/>
    </row>
    <row r="57" spans="1:15" x14ac:dyDescent="0.2">
      <c r="A57" s="80" t="s">
        <v>286</v>
      </c>
      <c r="B57" s="80" t="s">
        <v>287</v>
      </c>
      <c r="C57" s="86" t="s">
        <v>846</v>
      </c>
      <c r="D57" s="87" t="s">
        <v>925</v>
      </c>
      <c r="E57" s="82" t="str">
        <f t="shared" si="0"/>
        <v>Cambridgeshire</v>
      </c>
      <c r="K57" s="101" t="s">
        <v>705</v>
      </c>
      <c r="L57" s="102" t="s">
        <v>882</v>
      </c>
      <c r="O57"/>
    </row>
    <row r="58" spans="1:15" x14ac:dyDescent="0.2">
      <c r="A58" s="80" t="s">
        <v>288</v>
      </c>
      <c r="B58" s="80" t="s">
        <v>289</v>
      </c>
      <c r="C58" s="86" t="s">
        <v>35</v>
      </c>
      <c r="D58" s="87" t="s">
        <v>931</v>
      </c>
      <c r="E58" s="82" t="str">
        <f t="shared" si="0"/>
        <v>Devon &amp; Cornwall</v>
      </c>
      <c r="K58" s="101" t="s">
        <v>714</v>
      </c>
      <c r="L58" s="102" t="s">
        <v>892</v>
      </c>
      <c r="O58"/>
    </row>
    <row r="59" spans="1:15" x14ac:dyDescent="0.2">
      <c r="A59" s="80" t="s">
        <v>290</v>
      </c>
      <c r="B59" s="80" t="s">
        <v>291</v>
      </c>
      <c r="C59" s="86" t="s">
        <v>856</v>
      </c>
      <c r="D59" s="87" t="s">
        <v>928</v>
      </c>
      <c r="E59" s="82" t="str">
        <f t="shared" si="0"/>
        <v>Dorset</v>
      </c>
      <c r="K59" s="101" t="s">
        <v>702</v>
      </c>
      <c r="L59" s="102" t="s">
        <v>879</v>
      </c>
      <c r="O59"/>
    </row>
    <row r="60" spans="1:15" x14ac:dyDescent="0.2">
      <c r="A60" s="80" t="s">
        <v>292</v>
      </c>
      <c r="B60" s="80" t="s">
        <v>293</v>
      </c>
      <c r="C60" s="86" t="s">
        <v>37</v>
      </c>
      <c r="D60" s="87" t="s">
        <v>918</v>
      </c>
      <c r="E60" s="82" t="str">
        <f t="shared" si="0"/>
        <v>Hampshire</v>
      </c>
      <c r="K60" s="103" t="s">
        <v>706</v>
      </c>
      <c r="L60" s="102" t="s">
        <v>883</v>
      </c>
      <c r="O60"/>
    </row>
    <row r="61" spans="1:15" x14ac:dyDescent="0.2">
      <c r="A61" s="80" t="s">
        <v>294</v>
      </c>
      <c r="B61" s="80" t="s">
        <v>295</v>
      </c>
      <c r="C61" s="86" t="s">
        <v>47</v>
      </c>
      <c r="D61" s="87" t="s">
        <v>923</v>
      </c>
      <c r="E61" s="82" t="str">
        <f t="shared" si="0"/>
        <v>Hertfordshire</v>
      </c>
      <c r="K61" s="101" t="s">
        <v>707</v>
      </c>
      <c r="L61" s="102" t="s">
        <v>884</v>
      </c>
      <c r="O61"/>
    </row>
    <row r="62" spans="1:15" x14ac:dyDescent="0.2">
      <c r="A62" s="80" t="s">
        <v>296</v>
      </c>
      <c r="B62" s="80" t="s">
        <v>297</v>
      </c>
      <c r="C62" s="86" t="s">
        <v>3</v>
      </c>
      <c r="D62" s="87" t="s">
        <v>920</v>
      </c>
      <c r="E62" s="82" t="str">
        <f t="shared" si="0"/>
        <v>Lincolnshire</v>
      </c>
      <c r="K62" s="101" t="s">
        <v>711</v>
      </c>
      <c r="L62" s="102" t="s">
        <v>889</v>
      </c>
      <c r="O62"/>
    </row>
    <row r="63" spans="1:15" x14ac:dyDescent="0.2">
      <c r="A63" s="80" t="s">
        <v>298</v>
      </c>
      <c r="B63" s="80" t="s">
        <v>299</v>
      </c>
      <c r="C63" s="86" t="s">
        <v>9</v>
      </c>
      <c r="D63" s="87" t="s">
        <v>929</v>
      </c>
      <c r="E63" s="82" t="str">
        <f t="shared" si="0"/>
        <v>Northamptonshire</v>
      </c>
      <c r="K63" s="101" t="s">
        <v>953</v>
      </c>
      <c r="L63" s="102"/>
      <c r="O63"/>
    </row>
    <row r="64" spans="1:15" x14ac:dyDescent="0.2">
      <c r="A64" s="80" t="s">
        <v>300</v>
      </c>
      <c r="B64" s="80" t="s">
        <v>301</v>
      </c>
      <c r="C64" s="86" t="s">
        <v>13</v>
      </c>
      <c r="D64" s="87" t="s">
        <v>926</v>
      </c>
      <c r="E64" s="82" t="str">
        <f t="shared" si="0"/>
        <v>Staffordshire</v>
      </c>
      <c r="K64" s="101" t="s">
        <v>953</v>
      </c>
      <c r="L64" s="102"/>
      <c r="O64"/>
    </row>
    <row r="65" spans="1:15" x14ac:dyDescent="0.2">
      <c r="A65" s="80" t="s">
        <v>302</v>
      </c>
      <c r="B65" s="80" t="s">
        <v>303</v>
      </c>
      <c r="C65" s="86" t="s">
        <v>39</v>
      </c>
      <c r="D65" s="87" t="s">
        <v>910</v>
      </c>
      <c r="E65" s="82" t="str">
        <f t="shared" si="0"/>
        <v>Sussex</v>
      </c>
      <c r="K65" s="101" t="s">
        <v>953</v>
      </c>
      <c r="L65" s="102"/>
      <c r="O65"/>
    </row>
    <row r="66" spans="1:15" x14ac:dyDescent="0.2">
      <c r="A66" s="80" t="s">
        <v>304</v>
      </c>
      <c r="B66" s="80" t="s">
        <v>305</v>
      </c>
      <c r="C66" s="86" t="s">
        <v>37</v>
      </c>
      <c r="D66" s="87" t="s">
        <v>918</v>
      </c>
      <c r="E66" s="82" t="str">
        <f t="shared" si="0"/>
        <v>Hampshire</v>
      </c>
      <c r="K66" s="101" t="s">
        <v>720</v>
      </c>
      <c r="L66" s="102" t="s">
        <v>900</v>
      </c>
      <c r="O66"/>
    </row>
    <row r="67" spans="1:15" x14ac:dyDescent="0.2">
      <c r="A67" s="80" t="s">
        <v>306</v>
      </c>
      <c r="B67" s="80" t="s">
        <v>307</v>
      </c>
      <c r="C67" s="86" t="s">
        <v>852</v>
      </c>
      <c r="D67" s="87" t="s">
        <v>911</v>
      </c>
      <c r="E67" s="82" t="str">
        <f t="shared" si="0"/>
        <v>Cumbria</v>
      </c>
      <c r="K67" s="101" t="s">
        <v>709</v>
      </c>
      <c r="L67" s="102" t="s">
        <v>886</v>
      </c>
      <c r="O67"/>
    </row>
    <row r="68" spans="1:15" x14ac:dyDescent="0.2">
      <c r="A68" s="80" t="s">
        <v>308</v>
      </c>
      <c r="B68" s="80" t="s">
        <v>309</v>
      </c>
      <c r="C68" s="86" t="s">
        <v>49</v>
      </c>
      <c r="D68" s="87" t="s">
        <v>932</v>
      </c>
      <c r="E68" s="82" t="str">
        <f t="shared" si="0"/>
        <v>Surrey</v>
      </c>
      <c r="K68" s="101" t="s">
        <v>711</v>
      </c>
      <c r="L68" s="102" t="s">
        <v>889</v>
      </c>
      <c r="O68"/>
    </row>
    <row r="69" spans="1:15" x14ac:dyDescent="0.2">
      <c r="A69" s="80" t="s">
        <v>310</v>
      </c>
      <c r="B69" s="80" t="s">
        <v>311</v>
      </c>
      <c r="C69" s="86" t="s">
        <v>45</v>
      </c>
      <c r="D69" s="87" t="s">
        <v>917</v>
      </c>
      <c r="E69" s="82" t="str">
        <f t="shared" si="0"/>
        <v>Essex</v>
      </c>
      <c r="K69" s="101" t="s">
        <v>953</v>
      </c>
      <c r="L69" s="102"/>
      <c r="O69"/>
    </row>
    <row r="70" spans="1:15" x14ac:dyDescent="0.2">
      <c r="A70" s="80" t="s">
        <v>312</v>
      </c>
      <c r="B70" s="80" t="s">
        <v>313</v>
      </c>
      <c r="C70" s="86" t="s">
        <v>49</v>
      </c>
      <c r="D70" s="87" t="s">
        <v>932</v>
      </c>
      <c r="E70" s="82" t="str">
        <f t="shared" si="0"/>
        <v>Surrey</v>
      </c>
      <c r="K70" s="101" t="s">
        <v>953</v>
      </c>
      <c r="L70" s="102"/>
      <c r="O70"/>
    </row>
    <row r="71" spans="1:15" x14ac:dyDescent="0.2">
      <c r="A71" s="80" t="s">
        <v>314</v>
      </c>
      <c r="B71" s="80" t="s">
        <v>315</v>
      </c>
      <c r="C71" s="86" t="s">
        <v>854</v>
      </c>
      <c r="D71" s="87" t="s">
        <v>912</v>
      </c>
      <c r="E71" s="82" t="str">
        <f t="shared" si="0"/>
        <v>Derbyshire</v>
      </c>
      <c r="K71" s="101" t="s">
        <v>710</v>
      </c>
      <c r="L71" s="102" t="s">
        <v>887</v>
      </c>
      <c r="O71"/>
    </row>
    <row r="72" spans="1:15" x14ac:dyDescent="0.2">
      <c r="A72" s="80" t="s">
        <v>316</v>
      </c>
      <c r="B72" s="80" t="s">
        <v>317</v>
      </c>
      <c r="C72" s="86" t="s">
        <v>35</v>
      </c>
      <c r="D72" s="87" t="s">
        <v>931</v>
      </c>
      <c r="E72" s="82" t="str">
        <f t="shared" si="0"/>
        <v>Devon &amp; Cornwall</v>
      </c>
      <c r="K72" s="101" t="s">
        <v>953</v>
      </c>
      <c r="L72" s="102"/>
      <c r="O72"/>
    </row>
    <row r="73" spans="1:15" x14ac:dyDescent="0.2">
      <c r="A73" s="80" t="s">
        <v>318</v>
      </c>
      <c r="B73" s="80" t="s">
        <v>319</v>
      </c>
      <c r="C73" s="86" t="s">
        <v>37</v>
      </c>
      <c r="D73" s="87" t="s">
        <v>918</v>
      </c>
      <c r="E73" s="82" t="str">
        <f t="shared" si="0"/>
        <v>Hampshire</v>
      </c>
      <c r="K73" s="101" t="s">
        <v>705</v>
      </c>
      <c r="L73" s="102" t="s">
        <v>882</v>
      </c>
      <c r="O73"/>
    </row>
    <row r="74" spans="1:15" x14ac:dyDescent="0.2">
      <c r="A74" s="80" t="s">
        <v>320</v>
      </c>
      <c r="B74" s="80" t="s">
        <v>321</v>
      </c>
      <c r="C74" s="86" t="s">
        <v>846</v>
      </c>
      <c r="D74" s="87" t="s">
        <v>925</v>
      </c>
      <c r="E74" s="82" t="str">
        <f t="shared" ref="E74:E137" si="1">LEFT(D74,LEN(D74)-30)</f>
        <v>Cambridgeshire</v>
      </c>
      <c r="K74" s="103" t="s">
        <v>706</v>
      </c>
      <c r="L74" s="102" t="s">
        <v>883</v>
      </c>
      <c r="O74"/>
    </row>
    <row r="75" spans="1:15" x14ac:dyDescent="0.2">
      <c r="A75" s="80" t="s">
        <v>322</v>
      </c>
      <c r="B75" s="80" t="s">
        <v>323</v>
      </c>
      <c r="C75" s="86" t="s">
        <v>15</v>
      </c>
      <c r="D75" s="87" t="s">
        <v>916</v>
      </c>
      <c r="E75" s="82" t="str">
        <f t="shared" si="1"/>
        <v>Suffolk</v>
      </c>
      <c r="K75" s="101" t="s">
        <v>711</v>
      </c>
      <c r="L75" s="102" t="s">
        <v>889</v>
      </c>
    </row>
    <row r="76" spans="1:15" x14ac:dyDescent="0.2">
      <c r="A76" s="80" t="s">
        <v>324</v>
      </c>
      <c r="B76" s="80" t="s">
        <v>325</v>
      </c>
      <c r="C76" s="86" t="s">
        <v>860</v>
      </c>
      <c r="D76" s="87" t="s">
        <v>927</v>
      </c>
      <c r="E76" s="82" t="str">
        <f t="shared" si="1"/>
        <v>Gloucestershire</v>
      </c>
      <c r="K76" s="101" t="s">
        <v>702</v>
      </c>
      <c r="L76" s="102" t="s">
        <v>879</v>
      </c>
    </row>
    <row r="77" spans="1:15" x14ac:dyDescent="0.2">
      <c r="A77" s="80" t="s">
        <v>326</v>
      </c>
      <c r="B77" s="80" t="s">
        <v>327</v>
      </c>
      <c r="C77" s="86" t="s">
        <v>866</v>
      </c>
      <c r="D77" s="87" t="s">
        <v>924</v>
      </c>
      <c r="E77" s="82" t="str">
        <f t="shared" si="1"/>
        <v>Lancashire</v>
      </c>
      <c r="K77" s="101" t="s">
        <v>953</v>
      </c>
      <c r="L77" s="102"/>
    </row>
    <row r="78" spans="1:15" x14ac:dyDescent="0.2">
      <c r="A78" s="80" t="s">
        <v>328</v>
      </c>
      <c r="B78" s="80" t="s">
        <v>329</v>
      </c>
      <c r="C78" s="86" t="s">
        <v>11</v>
      </c>
      <c r="D78" s="87" t="s">
        <v>913</v>
      </c>
      <c r="E78" s="82" t="str">
        <f t="shared" si="1"/>
        <v>Nottinghamshire</v>
      </c>
      <c r="K78" s="101" t="s">
        <v>953</v>
      </c>
      <c r="L78" s="102"/>
    </row>
    <row r="79" spans="1:15" x14ac:dyDescent="0.2">
      <c r="A79" s="80" t="s">
        <v>330</v>
      </c>
      <c r="B79" s="80" t="s">
        <v>331</v>
      </c>
      <c r="C79" s="86" t="s">
        <v>860</v>
      </c>
      <c r="D79" s="87" t="s">
        <v>927</v>
      </c>
      <c r="E79" s="82" t="str">
        <f t="shared" si="1"/>
        <v>Gloucestershire</v>
      </c>
      <c r="K79" s="101" t="s">
        <v>715</v>
      </c>
      <c r="L79" s="102" t="s">
        <v>893</v>
      </c>
    </row>
    <row r="80" spans="1:15" x14ac:dyDescent="0.2">
      <c r="A80" s="80" t="s">
        <v>332</v>
      </c>
      <c r="B80" s="80" t="s">
        <v>333</v>
      </c>
      <c r="C80" s="86" t="s">
        <v>37</v>
      </c>
      <c r="D80" s="87" t="s">
        <v>918</v>
      </c>
      <c r="E80" s="82" t="str">
        <f t="shared" si="1"/>
        <v>Hampshire</v>
      </c>
      <c r="K80" s="101" t="s">
        <v>718</v>
      </c>
      <c r="L80" s="102" t="s">
        <v>897</v>
      </c>
    </row>
    <row r="81" spans="1:12" x14ac:dyDescent="0.2">
      <c r="A81" s="80" t="s">
        <v>334</v>
      </c>
      <c r="B81" s="80" t="s">
        <v>335</v>
      </c>
      <c r="C81" s="86" t="s">
        <v>864</v>
      </c>
      <c r="D81" s="87" t="s">
        <v>914</v>
      </c>
      <c r="E81" s="82" t="str">
        <f t="shared" si="1"/>
        <v>Kent</v>
      </c>
      <c r="K81" s="101" t="s">
        <v>953</v>
      </c>
      <c r="L81" s="102"/>
    </row>
    <row r="82" spans="1:12" x14ac:dyDescent="0.2">
      <c r="A82" s="80" t="s">
        <v>336</v>
      </c>
      <c r="B82" s="80" t="s">
        <v>337</v>
      </c>
      <c r="C82" s="86" t="s">
        <v>5</v>
      </c>
      <c r="D82" s="87" t="s">
        <v>921</v>
      </c>
      <c r="E82" s="82" t="str">
        <f t="shared" si="1"/>
        <v>Norfolk</v>
      </c>
      <c r="K82" s="101" t="s">
        <v>711</v>
      </c>
      <c r="L82" s="102" t="s">
        <v>889</v>
      </c>
    </row>
    <row r="83" spans="1:12" x14ac:dyDescent="0.2">
      <c r="A83" s="80" t="s">
        <v>338</v>
      </c>
      <c r="B83" s="80" t="s">
        <v>339</v>
      </c>
      <c r="C83" s="86" t="s">
        <v>49</v>
      </c>
      <c r="D83" s="87" t="s">
        <v>932</v>
      </c>
      <c r="E83" s="82" t="str">
        <f t="shared" si="1"/>
        <v>Surrey</v>
      </c>
      <c r="K83" s="101" t="s">
        <v>714</v>
      </c>
      <c r="L83" s="102" t="s">
        <v>892</v>
      </c>
    </row>
    <row r="84" spans="1:12" x14ac:dyDescent="0.2">
      <c r="A84" s="80" t="s">
        <v>340</v>
      </c>
      <c r="B84" s="80" t="s">
        <v>341</v>
      </c>
      <c r="C84" s="86" t="s">
        <v>7</v>
      </c>
      <c r="D84" s="87" t="s">
        <v>930</v>
      </c>
      <c r="E84" s="82" t="str">
        <f t="shared" si="1"/>
        <v>North Yorkshire</v>
      </c>
      <c r="K84" s="101" t="s">
        <v>953</v>
      </c>
      <c r="L84" s="102"/>
    </row>
    <row r="85" spans="1:12" x14ac:dyDescent="0.2">
      <c r="A85" s="80" t="s">
        <v>342</v>
      </c>
      <c r="B85" s="80" t="s">
        <v>343</v>
      </c>
      <c r="C85" s="86" t="s">
        <v>1</v>
      </c>
      <c r="D85" s="87" t="s">
        <v>919</v>
      </c>
      <c r="E85" s="82" t="str">
        <f t="shared" si="1"/>
        <v>Leicestershire</v>
      </c>
      <c r="K85" s="101" t="s">
        <v>953</v>
      </c>
      <c r="L85" s="102"/>
    </row>
    <row r="86" spans="1:12" x14ac:dyDescent="0.2">
      <c r="A86" s="80" t="s">
        <v>344</v>
      </c>
      <c r="B86" s="80" t="s">
        <v>345</v>
      </c>
      <c r="C86" s="86" t="s">
        <v>45</v>
      </c>
      <c r="D86" s="87" t="s">
        <v>917</v>
      </c>
      <c r="E86" s="82" t="str">
        <f t="shared" si="1"/>
        <v>Essex</v>
      </c>
      <c r="K86" s="101" t="s">
        <v>717</v>
      </c>
      <c r="L86" s="102" t="s">
        <v>896</v>
      </c>
    </row>
    <row r="87" spans="1:12" x14ac:dyDescent="0.2">
      <c r="A87" s="80" t="s">
        <v>346</v>
      </c>
      <c r="B87" s="80" t="s">
        <v>347</v>
      </c>
      <c r="C87" s="86" t="s">
        <v>7</v>
      </c>
      <c r="D87" s="87" t="s">
        <v>930</v>
      </c>
      <c r="E87" s="82" t="str">
        <f t="shared" si="1"/>
        <v>North Yorkshire</v>
      </c>
      <c r="K87" s="101" t="s">
        <v>716</v>
      </c>
      <c r="L87" s="102" t="s">
        <v>894</v>
      </c>
    </row>
    <row r="88" spans="1:12" x14ac:dyDescent="0.2">
      <c r="A88" s="80" t="s">
        <v>348</v>
      </c>
      <c r="B88" s="80" t="s">
        <v>349</v>
      </c>
      <c r="C88" s="86" t="s">
        <v>37</v>
      </c>
      <c r="D88" s="87" t="s">
        <v>918</v>
      </c>
      <c r="E88" s="82" t="str">
        <f t="shared" si="1"/>
        <v>Hampshire</v>
      </c>
      <c r="K88" s="101" t="s">
        <v>710</v>
      </c>
      <c r="L88" s="102" t="s">
        <v>887</v>
      </c>
    </row>
    <row r="89" spans="1:12" x14ac:dyDescent="0.2">
      <c r="A89" s="80" t="s">
        <v>350</v>
      </c>
      <c r="B89" s="80" t="s">
        <v>351</v>
      </c>
      <c r="C89" s="86" t="s">
        <v>39</v>
      </c>
      <c r="D89" s="87" t="s">
        <v>910</v>
      </c>
      <c r="E89" s="82" t="str">
        <f t="shared" si="1"/>
        <v>Sussex</v>
      </c>
      <c r="K89" s="101" t="s">
        <v>717</v>
      </c>
      <c r="L89" s="102" t="s">
        <v>896</v>
      </c>
    </row>
    <row r="90" spans="1:12" x14ac:dyDescent="0.2">
      <c r="A90" s="80" t="s">
        <v>352</v>
      </c>
      <c r="B90" s="80" t="s">
        <v>353</v>
      </c>
      <c r="C90" s="86" t="s">
        <v>37</v>
      </c>
      <c r="D90" s="87" t="s">
        <v>918</v>
      </c>
      <c r="E90" s="82" t="str">
        <f t="shared" si="1"/>
        <v>Hampshire</v>
      </c>
      <c r="K90" s="101" t="s">
        <v>711</v>
      </c>
      <c r="L90" s="102" t="s">
        <v>889</v>
      </c>
    </row>
    <row r="91" spans="1:12" x14ac:dyDescent="0.2">
      <c r="A91" s="80" t="s">
        <v>354</v>
      </c>
      <c r="B91" s="80" t="s">
        <v>355</v>
      </c>
      <c r="C91" s="86" t="s">
        <v>47</v>
      </c>
      <c r="D91" s="87" t="s">
        <v>923</v>
      </c>
      <c r="E91" s="82" t="str">
        <f t="shared" si="1"/>
        <v>Hertfordshire</v>
      </c>
      <c r="K91" s="101" t="s">
        <v>709</v>
      </c>
      <c r="L91" s="102" t="s">
        <v>886</v>
      </c>
    </row>
    <row r="92" spans="1:12" x14ac:dyDescent="0.2">
      <c r="A92" s="80" t="s">
        <v>356</v>
      </c>
      <c r="B92" s="80" t="s">
        <v>357</v>
      </c>
      <c r="C92" s="86" t="s">
        <v>854</v>
      </c>
      <c r="D92" s="87" t="s">
        <v>912</v>
      </c>
      <c r="E92" s="82" t="str">
        <f t="shared" si="1"/>
        <v>Derbyshire</v>
      </c>
      <c r="K92" s="101" t="s">
        <v>711</v>
      </c>
      <c r="L92" s="102" t="s">
        <v>889</v>
      </c>
    </row>
    <row r="93" spans="1:12" x14ac:dyDescent="0.2">
      <c r="A93" s="80" t="s">
        <v>358</v>
      </c>
      <c r="B93" s="80" t="s">
        <v>359</v>
      </c>
      <c r="C93" s="86" t="s">
        <v>1</v>
      </c>
      <c r="D93" s="87" t="s">
        <v>919</v>
      </c>
      <c r="E93" s="82" t="str">
        <f t="shared" si="1"/>
        <v>Leicestershire</v>
      </c>
      <c r="K93" s="101" t="s">
        <v>953</v>
      </c>
      <c r="L93" s="102"/>
    </row>
    <row r="94" spans="1:12" x14ac:dyDescent="0.2">
      <c r="A94" s="80" t="s">
        <v>360</v>
      </c>
      <c r="B94" s="80" t="s">
        <v>361</v>
      </c>
      <c r="C94" s="86" t="s">
        <v>39</v>
      </c>
      <c r="D94" s="87" t="s">
        <v>910</v>
      </c>
      <c r="E94" s="82" t="str">
        <f t="shared" si="1"/>
        <v>Sussex</v>
      </c>
      <c r="K94" s="101" t="s">
        <v>705</v>
      </c>
      <c r="L94" s="102" t="s">
        <v>882</v>
      </c>
    </row>
    <row r="95" spans="1:12" x14ac:dyDescent="0.2">
      <c r="A95" s="80" t="s">
        <v>362</v>
      </c>
      <c r="B95" s="80" t="s">
        <v>363</v>
      </c>
      <c r="C95" s="86" t="s">
        <v>846</v>
      </c>
      <c r="D95" s="87" t="s">
        <v>925</v>
      </c>
      <c r="E95" s="82" t="str">
        <f t="shared" si="1"/>
        <v>Cambridgeshire</v>
      </c>
      <c r="K95" s="101" t="s">
        <v>716</v>
      </c>
      <c r="L95" s="102" t="s">
        <v>894</v>
      </c>
    </row>
    <row r="96" spans="1:12" x14ac:dyDescent="0.2">
      <c r="A96" s="80" t="s">
        <v>364</v>
      </c>
      <c r="B96" s="80" t="s">
        <v>365</v>
      </c>
      <c r="C96" s="86" t="s">
        <v>866</v>
      </c>
      <c r="D96" s="87" t="s">
        <v>924</v>
      </c>
      <c r="E96" s="82" t="str">
        <f t="shared" si="1"/>
        <v>Lancashire</v>
      </c>
      <c r="K96" s="101" t="s">
        <v>953</v>
      </c>
      <c r="L96" s="102"/>
    </row>
    <row r="97" spans="1:12" x14ac:dyDescent="0.2">
      <c r="A97" s="80" t="s">
        <v>366</v>
      </c>
      <c r="B97" s="80" t="s">
        <v>367</v>
      </c>
      <c r="C97" s="86" t="s">
        <v>15</v>
      </c>
      <c r="D97" s="87" t="s">
        <v>916</v>
      </c>
      <c r="E97" s="82" t="str">
        <f t="shared" si="1"/>
        <v>Suffolk</v>
      </c>
      <c r="K97" s="101" t="s">
        <v>702</v>
      </c>
      <c r="L97" s="102" t="s">
        <v>879</v>
      </c>
    </row>
    <row r="98" spans="1:12" x14ac:dyDescent="0.2">
      <c r="A98" s="80" t="s">
        <v>368</v>
      </c>
      <c r="B98" s="80" t="s">
        <v>369</v>
      </c>
      <c r="C98" s="86" t="s">
        <v>9</v>
      </c>
      <c r="D98" s="87" t="s">
        <v>929</v>
      </c>
      <c r="E98" s="82" t="str">
        <f t="shared" si="1"/>
        <v>Northamptonshire</v>
      </c>
      <c r="K98" s="101" t="s">
        <v>715</v>
      </c>
      <c r="L98" s="102" t="s">
        <v>893</v>
      </c>
    </row>
    <row r="99" spans="1:12" x14ac:dyDescent="0.2">
      <c r="A99" s="80" t="s">
        <v>370</v>
      </c>
      <c r="B99" s="80" t="s">
        <v>371</v>
      </c>
      <c r="C99" s="86" t="s">
        <v>5</v>
      </c>
      <c r="D99" s="87" t="s">
        <v>921</v>
      </c>
      <c r="E99" s="82" t="str">
        <f t="shared" si="1"/>
        <v>Norfolk</v>
      </c>
      <c r="K99" s="101" t="s">
        <v>953</v>
      </c>
      <c r="L99" s="102"/>
    </row>
    <row r="100" spans="1:12" x14ac:dyDescent="0.2">
      <c r="A100" s="80" t="s">
        <v>372</v>
      </c>
      <c r="B100" s="80" t="s">
        <v>373</v>
      </c>
      <c r="C100" s="86" t="s">
        <v>866</v>
      </c>
      <c r="D100" s="87" t="s">
        <v>924</v>
      </c>
      <c r="E100" s="82" t="str">
        <f t="shared" si="1"/>
        <v>Lancashire</v>
      </c>
      <c r="K100" s="101" t="s">
        <v>953</v>
      </c>
      <c r="L100" s="102"/>
    </row>
    <row r="101" spans="1:12" x14ac:dyDescent="0.2">
      <c r="A101" s="80" t="s">
        <v>374</v>
      </c>
      <c r="B101" s="80" t="s">
        <v>375</v>
      </c>
      <c r="C101" s="86" t="s">
        <v>39</v>
      </c>
      <c r="D101" s="87" t="s">
        <v>910</v>
      </c>
      <c r="E101" s="82" t="str">
        <f t="shared" si="1"/>
        <v>Sussex</v>
      </c>
      <c r="K101" s="101" t="s">
        <v>953</v>
      </c>
      <c r="L101" s="102"/>
    </row>
    <row r="102" spans="1:12" x14ac:dyDescent="0.2">
      <c r="A102" s="80" t="s">
        <v>376</v>
      </c>
      <c r="B102" s="80" t="s">
        <v>377</v>
      </c>
      <c r="C102" s="86" t="s">
        <v>13</v>
      </c>
      <c r="D102" s="87" t="s">
        <v>926</v>
      </c>
      <c r="E102" s="82" t="str">
        <f t="shared" si="1"/>
        <v>Staffordshire</v>
      </c>
      <c r="K102" s="101" t="s">
        <v>715</v>
      </c>
      <c r="L102" s="102" t="s">
        <v>893</v>
      </c>
    </row>
    <row r="103" spans="1:12" x14ac:dyDescent="0.2">
      <c r="A103" s="80" t="s">
        <v>378</v>
      </c>
      <c r="B103" s="80" t="s">
        <v>379</v>
      </c>
      <c r="C103" s="86" t="s">
        <v>3</v>
      </c>
      <c r="D103" s="87" t="s">
        <v>920</v>
      </c>
      <c r="E103" s="82" t="str">
        <f t="shared" si="1"/>
        <v>Lincolnshire</v>
      </c>
      <c r="K103" s="101" t="s">
        <v>709</v>
      </c>
      <c r="L103" s="102" t="s">
        <v>886</v>
      </c>
    </row>
    <row r="104" spans="1:12" x14ac:dyDescent="0.2">
      <c r="A104" s="80" t="s">
        <v>380</v>
      </c>
      <c r="B104" s="80" t="s">
        <v>381</v>
      </c>
      <c r="C104" s="86" t="s">
        <v>864</v>
      </c>
      <c r="D104" s="87" t="s">
        <v>914</v>
      </c>
      <c r="E104" s="82" t="str">
        <f t="shared" si="1"/>
        <v>Kent</v>
      </c>
      <c r="K104" s="101" t="s">
        <v>720</v>
      </c>
      <c r="L104" s="102" t="s">
        <v>900</v>
      </c>
    </row>
    <row r="105" spans="1:12" x14ac:dyDescent="0.2">
      <c r="A105" s="80" t="s">
        <v>382</v>
      </c>
      <c r="B105" s="80" t="s">
        <v>383</v>
      </c>
      <c r="C105" s="86" t="s">
        <v>45</v>
      </c>
      <c r="D105" s="87" t="s">
        <v>917</v>
      </c>
      <c r="E105" s="82" t="str">
        <f t="shared" si="1"/>
        <v>Essex</v>
      </c>
      <c r="K105" s="101" t="s">
        <v>953</v>
      </c>
      <c r="L105" s="102"/>
    </row>
    <row r="106" spans="1:12" x14ac:dyDescent="0.2">
      <c r="A106" s="80" t="s">
        <v>384</v>
      </c>
      <c r="B106" s="80" t="s">
        <v>385</v>
      </c>
      <c r="C106" s="86" t="s">
        <v>43</v>
      </c>
      <c r="D106" s="87" t="s">
        <v>922</v>
      </c>
      <c r="E106" s="82" t="str">
        <f t="shared" si="1"/>
        <v>West Mercia</v>
      </c>
      <c r="K106" s="101" t="s">
        <v>714</v>
      </c>
      <c r="L106" s="102" t="s">
        <v>892</v>
      </c>
    </row>
    <row r="107" spans="1:12" x14ac:dyDescent="0.2">
      <c r="A107" s="80" t="s">
        <v>386</v>
      </c>
      <c r="B107" s="80" t="s">
        <v>387</v>
      </c>
      <c r="C107" s="86" t="s">
        <v>11</v>
      </c>
      <c r="D107" s="87" t="s">
        <v>913</v>
      </c>
      <c r="E107" s="82" t="str">
        <f t="shared" si="1"/>
        <v>Nottinghamshire</v>
      </c>
      <c r="K107" s="101" t="s">
        <v>710</v>
      </c>
      <c r="L107" s="102" t="s">
        <v>887</v>
      </c>
    </row>
    <row r="108" spans="1:12" x14ac:dyDescent="0.2">
      <c r="A108" s="80" t="s">
        <v>388</v>
      </c>
      <c r="B108" s="80" t="s">
        <v>389</v>
      </c>
      <c r="C108" s="86" t="s">
        <v>1</v>
      </c>
      <c r="D108" s="87" t="s">
        <v>919</v>
      </c>
      <c r="E108" s="82" t="str">
        <f t="shared" si="1"/>
        <v>Leicestershire</v>
      </c>
      <c r="K108" s="101" t="s">
        <v>712</v>
      </c>
      <c r="L108" s="102" t="s">
        <v>890</v>
      </c>
    </row>
    <row r="109" spans="1:12" x14ac:dyDescent="0.2">
      <c r="A109" s="80" t="s">
        <v>390</v>
      </c>
      <c r="B109" s="80" t="s">
        <v>391</v>
      </c>
      <c r="C109" s="86" t="s">
        <v>33</v>
      </c>
      <c r="D109" s="87" t="s">
        <v>933</v>
      </c>
      <c r="E109" s="82" t="str">
        <f t="shared" si="1"/>
        <v>Avon &amp; Somerset</v>
      </c>
      <c r="K109" s="101" t="s">
        <v>718</v>
      </c>
      <c r="L109" s="102" t="s">
        <v>897</v>
      </c>
    </row>
    <row r="110" spans="1:12" x14ac:dyDescent="0.2">
      <c r="A110" s="80" t="s">
        <v>392</v>
      </c>
      <c r="B110" s="80" t="s">
        <v>393</v>
      </c>
      <c r="C110" s="86" t="s">
        <v>35</v>
      </c>
      <c r="D110" s="87" t="s">
        <v>931</v>
      </c>
      <c r="E110" s="82" t="str">
        <f t="shared" si="1"/>
        <v>Devon &amp; Cornwall</v>
      </c>
      <c r="K110" s="101" t="s">
        <v>716</v>
      </c>
      <c r="L110" s="102" t="s">
        <v>894</v>
      </c>
    </row>
    <row r="111" spans="1:12" x14ac:dyDescent="0.2">
      <c r="A111" s="80" t="s">
        <v>394</v>
      </c>
      <c r="B111" s="80" t="s">
        <v>395</v>
      </c>
      <c r="C111" s="86" t="s">
        <v>15</v>
      </c>
      <c r="D111" s="87" t="s">
        <v>916</v>
      </c>
      <c r="E111" s="82" t="str">
        <f t="shared" si="1"/>
        <v>Suffolk</v>
      </c>
      <c r="K111" s="103" t="s">
        <v>706</v>
      </c>
      <c r="L111" s="102" t="s">
        <v>883</v>
      </c>
    </row>
    <row r="112" spans="1:12" x14ac:dyDescent="0.2">
      <c r="A112" s="80" t="s">
        <v>396</v>
      </c>
      <c r="B112" s="80" t="s">
        <v>397</v>
      </c>
      <c r="C112" s="86" t="s">
        <v>39</v>
      </c>
      <c r="D112" s="87" t="s">
        <v>910</v>
      </c>
      <c r="E112" s="82" t="str">
        <f t="shared" si="1"/>
        <v>Sussex</v>
      </c>
      <c r="K112" s="103" t="s">
        <v>706</v>
      </c>
      <c r="L112" s="102" t="s">
        <v>883</v>
      </c>
    </row>
    <row r="113" spans="1:12" x14ac:dyDescent="0.2">
      <c r="A113" s="80" t="s">
        <v>398</v>
      </c>
      <c r="B113" s="80" t="s">
        <v>399</v>
      </c>
      <c r="C113" s="86" t="s">
        <v>49</v>
      </c>
      <c r="D113" s="87" t="s">
        <v>932</v>
      </c>
      <c r="E113" s="82" t="str">
        <f t="shared" si="1"/>
        <v>Surrey</v>
      </c>
      <c r="K113" s="101" t="s">
        <v>953</v>
      </c>
      <c r="L113" s="102"/>
    </row>
    <row r="114" spans="1:12" x14ac:dyDescent="0.2">
      <c r="A114" s="80" t="s">
        <v>400</v>
      </c>
      <c r="B114" s="80" t="s">
        <v>401</v>
      </c>
      <c r="C114" s="86" t="s">
        <v>37</v>
      </c>
      <c r="D114" s="87" t="s">
        <v>918</v>
      </c>
      <c r="E114" s="82" t="str">
        <f t="shared" si="1"/>
        <v>Hampshire</v>
      </c>
      <c r="K114" s="101" t="s">
        <v>953</v>
      </c>
      <c r="L114" s="102"/>
    </row>
    <row r="115" spans="1:12" x14ac:dyDescent="0.2">
      <c r="A115" s="80" t="s">
        <v>402</v>
      </c>
      <c r="B115" s="80" t="s">
        <v>403</v>
      </c>
      <c r="C115" s="86" t="s">
        <v>11</v>
      </c>
      <c r="D115" s="87" t="s">
        <v>913</v>
      </c>
      <c r="E115" s="82" t="str">
        <f t="shared" si="1"/>
        <v>Nottinghamshire</v>
      </c>
      <c r="K115" s="101" t="s">
        <v>953</v>
      </c>
      <c r="L115" s="102"/>
    </row>
    <row r="116" spans="1:12" x14ac:dyDescent="0.2">
      <c r="A116" s="80" t="s">
        <v>404</v>
      </c>
      <c r="B116" s="80" t="s">
        <v>405</v>
      </c>
      <c r="C116" s="86" t="s">
        <v>13</v>
      </c>
      <c r="D116" s="87" t="s">
        <v>926</v>
      </c>
      <c r="E116" s="82" t="str">
        <f t="shared" si="1"/>
        <v>Staffordshire</v>
      </c>
      <c r="K116" s="101" t="s">
        <v>711</v>
      </c>
      <c r="L116" s="102" t="s">
        <v>889</v>
      </c>
    </row>
    <row r="117" spans="1:12" x14ac:dyDescent="0.2">
      <c r="A117" s="80" t="s">
        <v>406</v>
      </c>
      <c r="B117" s="80" t="s">
        <v>407</v>
      </c>
      <c r="C117" s="86" t="s">
        <v>35</v>
      </c>
      <c r="D117" s="87" t="s">
        <v>931</v>
      </c>
      <c r="E117" s="82" t="str">
        <f t="shared" si="1"/>
        <v>Devon &amp; Cornwall</v>
      </c>
      <c r="K117" s="101" t="s">
        <v>718</v>
      </c>
      <c r="L117" s="102" t="s">
        <v>897</v>
      </c>
    </row>
    <row r="118" spans="1:12" x14ac:dyDescent="0.2">
      <c r="A118" s="80" t="s">
        <v>408</v>
      </c>
      <c r="B118" s="80" t="s">
        <v>409</v>
      </c>
      <c r="C118" s="86" t="s">
        <v>856</v>
      </c>
      <c r="D118" s="87" t="s">
        <v>928</v>
      </c>
      <c r="E118" s="82" t="str">
        <f t="shared" si="1"/>
        <v>Dorset</v>
      </c>
      <c r="K118" s="101" t="s">
        <v>720</v>
      </c>
      <c r="L118" s="102" t="s">
        <v>900</v>
      </c>
    </row>
    <row r="119" spans="1:12" x14ac:dyDescent="0.2">
      <c r="A119" s="80" t="s">
        <v>410</v>
      </c>
      <c r="B119" s="80" t="s">
        <v>411</v>
      </c>
      <c r="C119" s="86" t="s">
        <v>854</v>
      </c>
      <c r="D119" s="87" t="s">
        <v>912</v>
      </c>
      <c r="E119" s="82" t="str">
        <f t="shared" si="1"/>
        <v>Derbyshire</v>
      </c>
      <c r="K119" s="103" t="s">
        <v>706</v>
      </c>
      <c r="L119" s="102" t="s">
        <v>883</v>
      </c>
    </row>
    <row r="120" spans="1:12" x14ac:dyDescent="0.2">
      <c r="A120" s="80" t="s">
        <v>412</v>
      </c>
      <c r="B120" s="80" t="s">
        <v>413</v>
      </c>
      <c r="C120" s="86" t="s">
        <v>47</v>
      </c>
      <c r="D120" s="87" t="s">
        <v>923</v>
      </c>
      <c r="E120" s="82" t="str">
        <f t="shared" si="1"/>
        <v>Hertfordshire</v>
      </c>
      <c r="K120" s="101" t="s">
        <v>707</v>
      </c>
      <c r="L120" s="102" t="s">
        <v>884</v>
      </c>
    </row>
    <row r="121" spans="1:12" x14ac:dyDescent="0.2">
      <c r="A121" s="80" t="s">
        <v>414</v>
      </c>
      <c r="B121" s="80" t="s">
        <v>415</v>
      </c>
      <c r="C121" s="86" t="s">
        <v>3</v>
      </c>
      <c r="D121" s="87" t="s">
        <v>920</v>
      </c>
      <c r="E121" s="82" t="str">
        <f t="shared" si="1"/>
        <v>Lincolnshire</v>
      </c>
      <c r="K121" s="101" t="s">
        <v>705</v>
      </c>
      <c r="L121" s="102" t="s">
        <v>882</v>
      </c>
    </row>
    <row r="122" spans="1:12" x14ac:dyDescent="0.2">
      <c r="A122" s="80" t="s">
        <v>416</v>
      </c>
      <c r="B122" s="80" t="s">
        <v>417</v>
      </c>
      <c r="C122" s="86" t="s">
        <v>5</v>
      </c>
      <c r="D122" s="87" t="s">
        <v>921</v>
      </c>
      <c r="E122" s="82" t="str">
        <f t="shared" si="1"/>
        <v>Norfolk</v>
      </c>
      <c r="K122" s="101" t="s">
        <v>953</v>
      </c>
      <c r="L122" s="102"/>
    </row>
    <row r="123" spans="1:12" x14ac:dyDescent="0.2">
      <c r="A123" s="80" t="s">
        <v>418</v>
      </c>
      <c r="B123" s="80" t="s">
        <v>419</v>
      </c>
      <c r="C123" s="86" t="s">
        <v>17</v>
      </c>
      <c r="D123" s="87" t="s">
        <v>934</v>
      </c>
      <c r="E123" s="82" t="str">
        <f t="shared" si="1"/>
        <v>Warwickshire</v>
      </c>
      <c r="K123" s="101" t="s">
        <v>953</v>
      </c>
      <c r="L123" s="102"/>
    </row>
    <row r="124" spans="1:12" x14ac:dyDescent="0.2">
      <c r="A124" s="80" t="s">
        <v>420</v>
      </c>
      <c r="B124" s="80" t="s">
        <v>421</v>
      </c>
      <c r="C124" s="86" t="s">
        <v>1</v>
      </c>
      <c r="D124" s="87" t="s">
        <v>919</v>
      </c>
      <c r="E124" s="82" t="str">
        <f t="shared" si="1"/>
        <v>Leicestershire</v>
      </c>
      <c r="K124" s="101" t="s">
        <v>953</v>
      </c>
      <c r="L124" s="102"/>
    </row>
    <row r="125" spans="1:12" x14ac:dyDescent="0.2">
      <c r="A125" s="80" t="s">
        <v>422</v>
      </c>
      <c r="B125" s="80" t="s">
        <v>423</v>
      </c>
      <c r="C125" s="86" t="s">
        <v>9</v>
      </c>
      <c r="D125" s="87" t="s">
        <v>929</v>
      </c>
      <c r="E125" s="82" t="str">
        <f t="shared" si="1"/>
        <v>Northamptonshire</v>
      </c>
      <c r="K125" s="101" t="s">
        <v>953</v>
      </c>
      <c r="L125" s="102"/>
    </row>
    <row r="126" spans="1:12" x14ac:dyDescent="0.2">
      <c r="A126" s="80" t="s">
        <v>424</v>
      </c>
      <c r="B126" s="80" t="s">
        <v>425</v>
      </c>
      <c r="C126" s="86" t="s">
        <v>5</v>
      </c>
      <c r="D126" s="87" t="s">
        <v>921</v>
      </c>
      <c r="E126" s="82" t="str">
        <f t="shared" si="1"/>
        <v>Norfolk</v>
      </c>
      <c r="K126" s="101" t="s">
        <v>716</v>
      </c>
      <c r="L126" s="102" t="s">
        <v>894</v>
      </c>
    </row>
    <row r="127" spans="1:12" x14ac:dyDescent="0.2">
      <c r="A127" s="80" t="s">
        <v>426</v>
      </c>
      <c r="B127" s="80" t="s">
        <v>427</v>
      </c>
      <c r="C127" s="86" t="s">
        <v>17</v>
      </c>
      <c r="D127" s="87" t="s">
        <v>934</v>
      </c>
      <c r="E127" s="82" t="str">
        <f t="shared" si="1"/>
        <v>Warwickshire</v>
      </c>
      <c r="K127" s="101" t="s">
        <v>953</v>
      </c>
      <c r="L127" s="102"/>
    </row>
    <row r="128" spans="1:12" x14ac:dyDescent="0.2">
      <c r="A128" s="80" t="s">
        <v>428</v>
      </c>
      <c r="B128" s="80" t="s">
        <v>429</v>
      </c>
      <c r="C128" s="86" t="s">
        <v>1</v>
      </c>
      <c r="D128" s="87" t="s">
        <v>919</v>
      </c>
      <c r="E128" s="82" t="str">
        <f t="shared" si="1"/>
        <v>Leicestershire</v>
      </c>
      <c r="K128" s="101" t="s">
        <v>953</v>
      </c>
      <c r="L128" s="102"/>
    </row>
    <row r="129" spans="1:12" x14ac:dyDescent="0.2">
      <c r="A129" s="80" t="s">
        <v>430</v>
      </c>
      <c r="B129" s="80" t="s">
        <v>431</v>
      </c>
      <c r="C129" s="86" t="s">
        <v>41</v>
      </c>
      <c r="D129" s="87" t="s">
        <v>915</v>
      </c>
      <c r="E129" s="82" t="str">
        <f t="shared" si="1"/>
        <v>Thames Valley</v>
      </c>
      <c r="K129" s="101" t="s">
        <v>953</v>
      </c>
      <c r="L129" s="102"/>
    </row>
    <row r="130" spans="1:12" x14ac:dyDescent="0.2">
      <c r="A130" s="80" t="s">
        <v>432</v>
      </c>
      <c r="B130" s="80" t="s">
        <v>433</v>
      </c>
      <c r="C130" s="86" t="s">
        <v>866</v>
      </c>
      <c r="D130" s="87" t="s">
        <v>924</v>
      </c>
      <c r="E130" s="82" t="str">
        <f t="shared" si="1"/>
        <v>Lancashire</v>
      </c>
      <c r="K130" s="101" t="s">
        <v>716</v>
      </c>
      <c r="L130" s="102" t="s">
        <v>894</v>
      </c>
    </row>
    <row r="131" spans="1:12" x14ac:dyDescent="0.2">
      <c r="A131" s="80" t="s">
        <v>434</v>
      </c>
      <c r="B131" s="80" t="s">
        <v>435</v>
      </c>
      <c r="C131" s="86" t="s">
        <v>866</v>
      </c>
      <c r="D131" s="87" t="s">
        <v>924</v>
      </c>
      <c r="E131" s="82" t="str">
        <f t="shared" si="1"/>
        <v>Lancashire</v>
      </c>
      <c r="K131" s="101" t="s">
        <v>953</v>
      </c>
      <c r="L131" s="102"/>
    </row>
    <row r="132" spans="1:12" x14ac:dyDescent="0.2">
      <c r="A132" s="80" t="s">
        <v>436</v>
      </c>
      <c r="B132" s="80" t="s">
        <v>437</v>
      </c>
      <c r="C132" s="86" t="s">
        <v>856</v>
      </c>
      <c r="D132" s="87" t="s">
        <v>928</v>
      </c>
      <c r="E132" s="82" t="str">
        <f t="shared" si="1"/>
        <v>Dorset</v>
      </c>
      <c r="K132" s="101" t="s">
        <v>715</v>
      </c>
      <c r="L132" s="102" t="s">
        <v>893</v>
      </c>
    </row>
    <row r="133" spans="1:12" x14ac:dyDescent="0.2">
      <c r="A133" s="80" t="s">
        <v>438</v>
      </c>
      <c r="B133" s="80" t="s">
        <v>439</v>
      </c>
      <c r="C133" s="86" t="s">
        <v>43</v>
      </c>
      <c r="D133" s="87" t="s">
        <v>922</v>
      </c>
      <c r="E133" s="82" t="str">
        <f t="shared" si="1"/>
        <v>West Mercia</v>
      </c>
      <c r="K133" s="101" t="s">
        <v>715</v>
      </c>
      <c r="L133" s="102" t="s">
        <v>893</v>
      </c>
    </row>
    <row r="134" spans="1:12" x14ac:dyDescent="0.2">
      <c r="A134" s="80" t="s">
        <v>440</v>
      </c>
      <c r="B134" s="80" t="s">
        <v>441</v>
      </c>
      <c r="C134" s="86" t="s">
        <v>49</v>
      </c>
      <c r="D134" s="87" t="s">
        <v>932</v>
      </c>
      <c r="E134" s="82" t="str">
        <f t="shared" si="1"/>
        <v>Surrey</v>
      </c>
      <c r="K134" s="101" t="s">
        <v>707</v>
      </c>
      <c r="L134" s="102" t="s">
        <v>884</v>
      </c>
    </row>
    <row r="135" spans="1:12" x14ac:dyDescent="0.2">
      <c r="A135" s="80" t="s">
        <v>442</v>
      </c>
      <c r="B135" s="80" t="s">
        <v>443</v>
      </c>
      <c r="C135" s="86" t="s">
        <v>866</v>
      </c>
      <c r="D135" s="87" t="s">
        <v>924</v>
      </c>
      <c r="E135" s="82" t="str">
        <f t="shared" si="1"/>
        <v>Lancashire</v>
      </c>
      <c r="K135" s="101" t="s">
        <v>712</v>
      </c>
      <c r="L135" s="102" t="s">
        <v>890</v>
      </c>
    </row>
    <row r="136" spans="1:12" x14ac:dyDescent="0.2">
      <c r="A136" s="80" t="s">
        <v>444</v>
      </c>
      <c r="B136" s="80" t="s">
        <v>445</v>
      </c>
      <c r="C136" s="86" t="s">
        <v>7</v>
      </c>
      <c r="D136" s="87" t="s">
        <v>930</v>
      </c>
      <c r="E136" s="82" t="str">
        <f t="shared" si="1"/>
        <v>North Yorkshire</v>
      </c>
      <c r="K136" s="101" t="s">
        <v>953</v>
      </c>
      <c r="L136" s="102"/>
    </row>
    <row r="137" spans="1:12" x14ac:dyDescent="0.2">
      <c r="A137" s="80" t="s">
        <v>446</v>
      </c>
      <c r="B137" s="80" t="s">
        <v>447</v>
      </c>
      <c r="C137" s="86" t="s">
        <v>45</v>
      </c>
      <c r="D137" s="87" t="s">
        <v>917</v>
      </c>
      <c r="E137" s="82" t="str">
        <f t="shared" si="1"/>
        <v>Essex</v>
      </c>
      <c r="K137" s="101" t="s">
        <v>715</v>
      </c>
      <c r="L137" s="102" t="s">
        <v>893</v>
      </c>
    </row>
    <row r="138" spans="1:12" x14ac:dyDescent="0.2">
      <c r="A138" s="80" t="s">
        <v>448</v>
      </c>
      <c r="B138" s="80" t="s">
        <v>449</v>
      </c>
      <c r="C138" s="86" t="s">
        <v>866</v>
      </c>
      <c r="D138" s="87" t="s">
        <v>924</v>
      </c>
      <c r="E138" s="82" t="str">
        <f t="shared" ref="E138:E201" si="2">LEFT(D138,LEN(D138)-30)</f>
        <v>Lancashire</v>
      </c>
      <c r="K138" s="101" t="s">
        <v>717</v>
      </c>
      <c r="L138" s="102" t="s">
        <v>896</v>
      </c>
    </row>
    <row r="139" spans="1:12" x14ac:dyDescent="0.2">
      <c r="A139" s="80" t="s">
        <v>450</v>
      </c>
      <c r="B139" s="80" t="s">
        <v>451</v>
      </c>
      <c r="C139" s="86" t="s">
        <v>39</v>
      </c>
      <c r="D139" s="87" t="s">
        <v>910</v>
      </c>
      <c r="E139" s="82" t="str">
        <f t="shared" si="2"/>
        <v>Sussex</v>
      </c>
      <c r="K139" s="101" t="s">
        <v>710</v>
      </c>
      <c r="L139" s="102" t="s">
        <v>887</v>
      </c>
    </row>
    <row r="140" spans="1:12" x14ac:dyDescent="0.2">
      <c r="A140" s="80" t="s">
        <v>452</v>
      </c>
      <c r="B140" s="80" t="s">
        <v>453</v>
      </c>
      <c r="C140" s="86" t="s">
        <v>17</v>
      </c>
      <c r="D140" s="87" t="s">
        <v>934</v>
      </c>
      <c r="E140" s="82" t="str">
        <f t="shared" si="2"/>
        <v>Warwickshire</v>
      </c>
      <c r="K140" s="101" t="s">
        <v>715</v>
      </c>
      <c r="L140" s="102" t="s">
        <v>893</v>
      </c>
    </row>
    <row r="141" spans="1:12" x14ac:dyDescent="0.2">
      <c r="A141" s="80" t="s">
        <v>454</v>
      </c>
      <c r="B141" s="80" t="s">
        <v>455</v>
      </c>
      <c r="C141" s="86" t="s">
        <v>49</v>
      </c>
      <c r="D141" s="87" t="s">
        <v>932</v>
      </c>
      <c r="E141" s="82" t="str">
        <f t="shared" si="2"/>
        <v>Surrey</v>
      </c>
      <c r="K141" s="101" t="s">
        <v>709</v>
      </c>
      <c r="L141" s="102" t="s">
        <v>886</v>
      </c>
    </row>
    <row r="142" spans="1:12" x14ac:dyDescent="0.2">
      <c r="A142" s="80" t="s">
        <v>456</v>
      </c>
      <c r="B142" s="80" t="s">
        <v>457</v>
      </c>
      <c r="C142" s="86" t="s">
        <v>11</v>
      </c>
      <c r="D142" s="87" t="s">
        <v>913</v>
      </c>
      <c r="E142" s="82" t="str">
        <f t="shared" si="2"/>
        <v>Nottinghamshire</v>
      </c>
      <c r="K142" s="101" t="s">
        <v>953</v>
      </c>
      <c r="L142" s="102"/>
    </row>
    <row r="143" spans="1:12" x14ac:dyDescent="0.2">
      <c r="A143" s="80" t="s">
        <v>458</v>
      </c>
      <c r="B143" s="80" t="s">
        <v>459</v>
      </c>
      <c r="C143" s="86" t="s">
        <v>37</v>
      </c>
      <c r="D143" s="87" t="s">
        <v>918</v>
      </c>
      <c r="E143" s="82" t="str">
        <f t="shared" si="2"/>
        <v>Hampshire</v>
      </c>
      <c r="K143" s="101" t="s">
        <v>953</v>
      </c>
      <c r="L143" s="102"/>
    </row>
    <row r="144" spans="1:12" x14ac:dyDescent="0.2">
      <c r="A144" s="80" t="s">
        <v>460</v>
      </c>
      <c r="B144" s="80" t="s">
        <v>461</v>
      </c>
      <c r="C144" s="86" t="s">
        <v>7</v>
      </c>
      <c r="D144" s="87" t="s">
        <v>930</v>
      </c>
      <c r="E144" s="82" t="str">
        <f t="shared" si="2"/>
        <v>North Yorkshire</v>
      </c>
      <c r="K144" s="101" t="s">
        <v>718</v>
      </c>
      <c r="L144" s="102" t="s">
        <v>897</v>
      </c>
    </row>
    <row r="145" spans="1:12" x14ac:dyDescent="0.2">
      <c r="A145" s="80" t="s">
        <v>462</v>
      </c>
      <c r="B145" s="80" t="s">
        <v>463</v>
      </c>
      <c r="C145" s="86" t="s">
        <v>7</v>
      </c>
      <c r="D145" s="87" t="s">
        <v>930</v>
      </c>
      <c r="E145" s="82" t="str">
        <f t="shared" si="2"/>
        <v>North Yorkshire</v>
      </c>
      <c r="K145" s="101" t="s">
        <v>711</v>
      </c>
      <c r="L145" s="102" t="s">
        <v>889</v>
      </c>
    </row>
    <row r="146" spans="1:12" x14ac:dyDescent="0.2">
      <c r="A146" s="80" t="s">
        <v>464</v>
      </c>
      <c r="B146" s="80" t="s">
        <v>465</v>
      </c>
      <c r="C146" s="86" t="s">
        <v>33</v>
      </c>
      <c r="D146" s="87" t="s">
        <v>933</v>
      </c>
      <c r="E146" s="82" t="str">
        <f t="shared" si="2"/>
        <v>Avon &amp; Somerset</v>
      </c>
      <c r="K146" s="101" t="s">
        <v>717</v>
      </c>
      <c r="L146" s="102" t="s">
        <v>896</v>
      </c>
    </row>
    <row r="147" spans="1:12" x14ac:dyDescent="0.2">
      <c r="A147" s="80" t="s">
        <v>466</v>
      </c>
      <c r="B147" s="80" t="s">
        <v>467</v>
      </c>
      <c r="C147" s="86" t="s">
        <v>7</v>
      </c>
      <c r="D147" s="87" t="s">
        <v>930</v>
      </c>
      <c r="E147" s="82" t="str">
        <f t="shared" si="2"/>
        <v>North Yorkshire</v>
      </c>
      <c r="K147" s="101" t="s">
        <v>717</v>
      </c>
      <c r="L147" s="102" t="s">
        <v>896</v>
      </c>
    </row>
    <row r="148" spans="1:12" x14ac:dyDescent="0.2">
      <c r="A148" s="80" t="s">
        <v>468</v>
      </c>
      <c r="B148" s="80" t="s">
        <v>469</v>
      </c>
      <c r="C148" s="86" t="s">
        <v>864</v>
      </c>
      <c r="D148" s="87" t="s">
        <v>914</v>
      </c>
      <c r="E148" s="82" t="str">
        <f t="shared" si="2"/>
        <v>Kent</v>
      </c>
      <c r="K148" s="103" t="s">
        <v>706</v>
      </c>
      <c r="L148" s="102" t="s">
        <v>883</v>
      </c>
    </row>
    <row r="149" spans="1:12" x14ac:dyDescent="0.2">
      <c r="A149" s="80" t="s">
        <v>470</v>
      </c>
      <c r="B149" s="80" t="s">
        <v>471</v>
      </c>
      <c r="C149" s="86" t="s">
        <v>864</v>
      </c>
      <c r="D149" s="87" t="s">
        <v>914</v>
      </c>
      <c r="E149" s="82" t="str">
        <f t="shared" si="2"/>
        <v>Kent</v>
      </c>
      <c r="K149" s="101" t="s">
        <v>717</v>
      </c>
      <c r="L149" s="102" t="s">
        <v>896</v>
      </c>
    </row>
    <row r="150" spans="1:12" x14ac:dyDescent="0.2">
      <c r="A150" s="80" t="s">
        <v>472</v>
      </c>
      <c r="B150" s="80" t="s">
        <v>473</v>
      </c>
      <c r="C150" s="86" t="s">
        <v>41</v>
      </c>
      <c r="D150" s="87" t="s">
        <v>915</v>
      </c>
      <c r="E150" s="82" t="str">
        <f t="shared" si="2"/>
        <v>Thames Valley</v>
      </c>
      <c r="K150" s="101" t="s">
        <v>714</v>
      </c>
      <c r="L150" s="102" t="s">
        <v>892</v>
      </c>
    </row>
    <row r="151" spans="1:12" x14ac:dyDescent="0.2">
      <c r="A151" s="80" t="s">
        <v>474</v>
      </c>
      <c r="B151" s="80" t="s">
        <v>475</v>
      </c>
      <c r="C151" s="86" t="s">
        <v>846</v>
      </c>
      <c r="D151" s="87" t="s">
        <v>925</v>
      </c>
      <c r="E151" s="82" t="str">
        <f t="shared" si="2"/>
        <v>Cambridgeshire</v>
      </c>
      <c r="K151" s="101" t="s">
        <v>714</v>
      </c>
      <c r="L151" s="102" t="s">
        <v>892</v>
      </c>
    </row>
    <row r="152" spans="1:12" x14ac:dyDescent="0.2">
      <c r="A152" s="80" t="s">
        <v>476</v>
      </c>
      <c r="B152" s="80" t="s">
        <v>477</v>
      </c>
      <c r="C152" s="86" t="s">
        <v>854</v>
      </c>
      <c r="D152" s="87" t="s">
        <v>912</v>
      </c>
      <c r="E152" s="82" t="str">
        <f t="shared" si="2"/>
        <v>Derbyshire</v>
      </c>
      <c r="K152" s="101" t="s">
        <v>701</v>
      </c>
      <c r="L152" s="102" t="s">
        <v>878</v>
      </c>
    </row>
    <row r="153" spans="1:12" x14ac:dyDescent="0.2">
      <c r="A153" s="80" t="s">
        <v>478</v>
      </c>
      <c r="B153" s="80" t="s">
        <v>479</v>
      </c>
      <c r="C153" s="86" t="s">
        <v>35</v>
      </c>
      <c r="D153" s="87" t="s">
        <v>931</v>
      </c>
      <c r="E153" s="82" t="str">
        <f t="shared" si="2"/>
        <v>Devon &amp; Cornwall</v>
      </c>
      <c r="K153" s="101" t="s">
        <v>702</v>
      </c>
      <c r="L153" s="102" t="s">
        <v>879</v>
      </c>
    </row>
    <row r="154" spans="1:12" x14ac:dyDescent="0.2">
      <c r="A154" s="80" t="s">
        <v>480</v>
      </c>
      <c r="B154" s="80" t="s">
        <v>481</v>
      </c>
      <c r="C154" s="86" t="s">
        <v>3</v>
      </c>
      <c r="D154" s="87" t="s">
        <v>920</v>
      </c>
      <c r="E154" s="82" t="str">
        <f t="shared" si="2"/>
        <v>Lincolnshire</v>
      </c>
      <c r="K154" s="101" t="s">
        <v>705</v>
      </c>
      <c r="L154" s="102" t="s">
        <v>882</v>
      </c>
    </row>
    <row r="155" spans="1:12" x14ac:dyDescent="0.2">
      <c r="A155" s="80" t="s">
        <v>482</v>
      </c>
      <c r="B155" s="80" t="s">
        <v>483</v>
      </c>
      <c r="C155" s="86" t="s">
        <v>3</v>
      </c>
      <c r="D155" s="87" t="s">
        <v>920</v>
      </c>
      <c r="E155" s="82" t="str">
        <f t="shared" si="2"/>
        <v>Lincolnshire</v>
      </c>
      <c r="K155" s="103" t="s">
        <v>706</v>
      </c>
      <c r="L155" s="102" t="s">
        <v>883</v>
      </c>
    </row>
    <row r="156" spans="1:12" x14ac:dyDescent="0.2">
      <c r="A156" s="80" t="s">
        <v>484</v>
      </c>
      <c r="B156" s="80" t="s">
        <v>485</v>
      </c>
      <c r="C156" s="86" t="s">
        <v>852</v>
      </c>
      <c r="D156" s="87" t="s">
        <v>911</v>
      </c>
      <c r="E156" s="82" t="str">
        <f t="shared" si="2"/>
        <v>Cumbria</v>
      </c>
      <c r="K156" s="101" t="s">
        <v>953</v>
      </c>
      <c r="L156" s="102"/>
    </row>
    <row r="157" spans="1:12" x14ac:dyDescent="0.2">
      <c r="A157" s="80" t="s">
        <v>486</v>
      </c>
      <c r="B157" s="80" t="s">
        <v>487</v>
      </c>
      <c r="C157" s="86" t="s">
        <v>5</v>
      </c>
      <c r="D157" s="87" t="s">
        <v>921</v>
      </c>
      <c r="E157" s="82" t="str">
        <f t="shared" si="2"/>
        <v>Norfolk</v>
      </c>
      <c r="K157" s="101" t="s">
        <v>953</v>
      </c>
      <c r="L157" s="102"/>
    </row>
    <row r="158" spans="1:12" x14ac:dyDescent="0.2">
      <c r="A158" s="80" t="s">
        <v>488</v>
      </c>
      <c r="B158" s="80" t="s">
        <v>489</v>
      </c>
      <c r="C158" s="86" t="s">
        <v>9</v>
      </c>
      <c r="D158" s="87" t="s">
        <v>929</v>
      </c>
      <c r="E158" s="82" t="str">
        <f t="shared" si="2"/>
        <v>Northamptonshire</v>
      </c>
      <c r="K158" s="101" t="s">
        <v>953</v>
      </c>
      <c r="L158" s="102"/>
    </row>
    <row r="159" spans="1:12" x14ac:dyDescent="0.2">
      <c r="A159" s="80" t="s">
        <v>490</v>
      </c>
      <c r="B159" s="80" t="s">
        <v>491</v>
      </c>
      <c r="C159" s="86" t="s">
        <v>41</v>
      </c>
      <c r="D159" s="87" t="s">
        <v>915</v>
      </c>
      <c r="E159" s="82" t="str">
        <f t="shared" si="2"/>
        <v>Thames Valley</v>
      </c>
      <c r="K159" s="101" t="s">
        <v>953</v>
      </c>
      <c r="L159" s="102"/>
    </row>
    <row r="160" spans="1:12" x14ac:dyDescent="0.2">
      <c r="A160" s="80" t="s">
        <v>492</v>
      </c>
      <c r="B160" s="80" t="s">
        <v>493</v>
      </c>
      <c r="C160" s="86" t="s">
        <v>866</v>
      </c>
      <c r="D160" s="87" t="s">
        <v>924</v>
      </c>
      <c r="E160" s="82" t="str">
        <f t="shared" si="2"/>
        <v>Lancashire</v>
      </c>
      <c r="K160" s="101" t="s">
        <v>953</v>
      </c>
      <c r="L160" s="102"/>
    </row>
    <row r="161" spans="1:12" x14ac:dyDescent="0.2">
      <c r="A161" s="80" t="s">
        <v>494</v>
      </c>
      <c r="B161" s="80" t="s">
        <v>495</v>
      </c>
      <c r="C161" s="86" t="s">
        <v>33</v>
      </c>
      <c r="D161" s="87" t="s">
        <v>933</v>
      </c>
      <c r="E161" s="82" t="str">
        <f t="shared" si="2"/>
        <v>Avon &amp; Somerset</v>
      </c>
      <c r="K161" s="101" t="s">
        <v>953</v>
      </c>
      <c r="L161" s="102"/>
    </row>
    <row r="162" spans="1:12" x14ac:dyDescent="0.2">
      <c r="A162" s="80" t="s">
        <v>496</v>
      </c>
      <c r="B162" s="80" t="s">
        <v>497</v>
      </c>
      <c r="C162" s="86" t="s">
        <v>13</v>
      </c>
      <c r="D162" s="87" t="s">
        <v>926</v>
      </c>
      <c r="E162" s="82" t="str">
        <f t="shared" si="2"/>
        <v>Staffordshire</v>
      </c>
      <c r="K162" s="101" t="s">
        <v>715</v>
      </c>
      <c r="L162" s="102" t="s">
        <v>893</v>
      </c>
    </row>
    <row r="163" spans="1:12" x14ac:dyDescent="0.2">
      <c r="A163" s="80" t="s">
        <v>498</v>
      </c>
      <c r="B163" s="80" t="s">
        <v>499</v>
      </c>
      <c r="C163" s="86" t="s">
        <v>49</v>
      </c>
      <c r="D163" s="87" t="s">
        <v>932</v>
      </c>
      <c r="E163" s="82" t="str">
        <f t="shared" si="2"/>
        <v>Surrey</v>
      </c>
      <c r="K163" s="103" t="s">
        <v>706</v>
      </c>
      <c r="L163" s="102" t="s">
        <v>883</v>
      </c>
    </row>
    <row r="164" spans="1:12" x14ac:dyDescent="0.2">
      <c r="A164" s="80" t="s">
        <v>500</v>
      </c>
      <c r="B164" s="80" t="s">
        <v>501</v>
      </c>
      <c r="C164" s="86" t="s">
        <v>47</v>
      </c>
      <c r="D164" s="87" t="s">
        <v>923</v>
      </c>
      <c r="E164" s="82" t="str">
        <f t="shared" si="2"/>
        <v>Hertfordshire</v>
      </c>
      <c r="K164" s="101" t="s">
        <v>720</v>
      </c>
      <c r="L164" s="102" t="s">
        <v>900</v>
      </c>
    </row>
    <row r="165" spans="1:12" x14ac:dyDescent="0.2">
      <c r="A165" s="80" t="s">
        <v>502</v>
      </c>
      <c r="B165" s="80" t="s">
        <v>503</v>
      </c>
      <c r="C165" s="86" t="s">
        <v>15</v>
      </c>
      <c r="D165" s="87" t="s">
        <v>916</v>
      </c>
      <c r="E165" s="82" t="str">
        <f t="shared" si="2"/>
        <v>Suffolk</v>
      </c>
      <c r="K165" s="101" t="s">
        <v>953</v>
      </c>
      <c r="L165" s="102"/>
    </row>
    <row r="166" spans="1:12" x14ac:dyDescent="0.2">
      <c r="A166" s="80" t="s">
        <v>504</v>
      </c>
      <c r="B166" s="80" t="s">
        <v>505</v>
      </c>
      <c r="C166" s="86" t="s">
        <v>13</v>
      </c>
      <c r="D166" s="87" t="s">
        <v>926</v>
      </c>
      <c r="E166" s="82" t="str">
        <f t="shared" si="2"/>
        <v>Staffordshire</v>
      </c>
      <c r="K166" s="101" t="s">
        <v>953</v>
      </c>
      <c r="L166" s="102"/>
    </row>
    <row r="167" spans="1:12" x14ac:dyDescent="0.2">
      <c r="A167" s="80" t="s">
        <v>506</v>
      </c>
      <c r="B167" s="80" t="s">
        <v>507</v>
      </c>
      <c r="C167" s="86" t="s">
        <v>13</v>
      </c>
      <c r="D167" s="87" t="s">
        <v>926</v>
      </c>
      <c r="E167" s="82" t="str">
        <f t="shared" si="2"/>
        <v>Staffordshire</v>
      </c>
      <c r="K167" s="101" t="s">
        <v>953</v>
      </c>
      <c r="L167" s="102"/>
    </row>
    <row r="168" spans="1:12" x14ac:dyDescent="0.2">
      <c r="A168" s="80" t="s">
        <v>508</v>
      </c>
      <c r="B168" s="80" t="s">
        <v>509</v>
      </c>
      <c r="C168" s="86" t="s">
        <v>47</v>
      </c>
      <c r="D168" s="87" t="s">
        <v>923</v>
      </c>
      <c r="E168" s="82" t="str">
        <f t="shared" si="2"/>
        <v>Hertfordshire</v>
      </c>
      <c r="K168" s="101" t="s">
        <v>720</v>
      </c>
      <c r="L168" s="102" t="s">
        <v>900</v>
      </c>
    </row>
    <row r="169" spans="1:12" x14ac:dyDescent="0.2">
      <c r="A169" s="80" t="s">
        <v>510</v>
      </c>
      <c r="B169" s="80" t="s">
        <v>511</v>
      </c>
      <c r="C169" s="86" t="s">
        <v>17</v>
      </c>
      <c r="D169" s="87" t="s">
        <v>934</v>
      </c>
      <c r="E169" s="82" t="str">
        <f t="shared" si="2"/>
        <v>Warwickshire</v>
      </c>
      <c r="K169" s="101" t="s">
        <v>720</v>
      </c>
      <c r="L169" s="102" t="s">
        <v>900</v>
      </c>
    </row>
    <row r="170" spans="1:12" x14ac:dyDescent="0.2">
      <c r="A170" s="80" t="s">
        <v>512</v>
      </c>
      <c r="B170" s="80" t="s">
        <v>513</v>
      </c>
      <c r="C170" s="86" t="s">
        <v>860</v>
      </c>
      <c r="D170" s="87" t="s">
        <v>927</v>
      </c>
      <c r="E170" s="82" t="str">
        <f t="shared" si="2"/>
        <v>Gloucestershire</v>
      </c>
      <c r="K170" s="101" t="s">
        <v>953</v>
      </c>
      <c r="L170" s="102"/>
    </row>
    <row r="171" spans="1:12" x14ac:dyDescent="0.2">
      <c r="A171" s="80" t="s">
        <v>514</v>
      </c>
      <c r="B171" s="80" t="s">
        <v>515</v>
      </c>
      <c r="C171" s="86" t="s">
        <v>15</v>
      </c>
      <c r="D171" s="87" t="s">
        <v>916</v>
      </c>
      <c r="E171" s="82" t="str">
        <f t="shared" si="2"/>
        <v>Suffolk</v>
      </c>
      <c r="K171" s="101" t="s">
        <v>953</v>
      </c>
      <c r="L171" s="102"/>
    </row>
    <row r="172" spans="1:12" x14ac:dyDescent="0.2">
      <c r="A172" s="80" t="s">
        <v>516</v>
      </c>
      <c r="B172" s="80" t="s">
        <v>517</v>
      </c>
      <c r="C172" s="86" t="s">
        <v>49</v>
      </c>
      <c r="D172" s="87" t="s">
        <v>932</v>
      </c>
      <c r="E172" s="82" t="str">
        <f t="shared" si="2"/>
        <v>Surrey</v>
      </c>
      <c r="K172" s="101" t="s">
        <v>953</v>
      </c>
      <c r="L172" s="102"/>
    </row>
    <row r="173" spans="1:12" x14ac:dyDescent="0.2">
      <c r="A173" s="80" t="s">
        <v>518</v>
      </c>
      <c r="B173" s="80" t="s">
        <v>519</v>
      </c>
      <c r="C173" s="86" t="s">
        <v>864</v>
      </c>
      <c r="D173" s="87" t="s">
        <v>914</v>
      </c>
      <c r="E173" s="82" t="str">
        <f t="shared" si="2"/>
        <v>Kent</v>
      </c>
      <c r="K173" s="101" t="s">
        <v>953</v>
      </c>
      <c r="L173" s="102"/>
    </row>
    <row r="174" spans="1:12" x14ac:dyDescent="0.2">
      <c r="A174" s="80" t="s">
        <v>520</v>
      </c>
      <c r="B174" s="80" t="s">
        <v>521</v>
      </c>
      <c r="C174" s="86" t="s">
        <v>13</v>
      </c>
      <c r="D174" s="87" t="s">
        <v>926</v>
      </c>
      <c r="E174" s="82" t="str">
        <f t="shared" si="2"/>
        <v>Staffordshire</v>
      </c>
      <c r="K174" s="101" t="s">
        <v>953</v>
      </c>
      <c r="L174" s="102"/>
    </row>
    <row r="175" spans="1:12" x14ac:dyDescent="0.2">
      <c r="A175" s="80" t="s">
        <v>522</v>
      </c>
      <c r="B175" s="80" t="s">
        <v>523</v>
      </c>
      <c r="C175" s="86" t="s">
        <v>49</v>
      </c>
      <c r="D175" s="87" t="s">
        <v>932</v>
      </c>
      <c r="E175" s="82" t="str">
        <f t="shared" si="2"/>
        <v>Surrey</v>
      </c>
      <c r="K175" s="101" t="s">
        <v>714</v>
      </c>
      <c r="L175" s="102" t="s">
        <v>892</v>
      </c>
    </row>
    <row r="176" spans="1:12" x14ac:dyDescent="0.2">
      <c r="A176" s="80" t="s">
        <v>524</v>
      </c>
      <c r="B176" s="80" t="s">
        <v>525</v>
      </c>
      <c r="C176" s="86" t="s">
        <v>33</v>
      </c>
      <c r="D176" s="87" t="s">
        <v>933</v>
      </c>
      <c r="E176" s="82" t="str">
        <f t="shared" si="2"/>
        <v>Avon &amp; Somerset</v>
      </c>
      <c r="K176" s="101" t="s">
        <v>720</v>
      </c>
      <c r="L176" s="102" t="s">
        <v>900</v>
      </c>
    </row>
    <row r="177" spans="1:12" x14ac:dyDescent="0.2">
      <c r="A177" s="80" t="s">
        <v>526</v>
      </c>
      <c r="B177" s="80" t="s">
        <v>527</v>
      </c>
      <c r="C177" s="86" t="s">
        <v>35</v>
      </c>
      <c r="D177" s="87" t="s">
        <v>931</v>
      </c>
      <c r="E177" s="82" t="str">
        <f t="shared" si="2"/>
        <v>Devon &amp; Cornwall</v>
      </c>
      <c r="K177" s="101" t="s">
        <v>953</v>
      </c>
      <c r="L177" s="102"/>
    </row>
    <row r="178" spans="1:12" x14ac:dyDescent="0.2">
      <c r="A178" s="80" t="s">
        <v>528</v>
      </c>
      <c r="B178" s="80" t="s">
        <v>529</v>
      </c>
      <c r="C178" s="86" t="s">
        <v>45</v>
      </c>
      <c r="D178" s="87" t="s">
        <v>917</v>
      </c>
      <c r="E178" s="82" t="str">
        <f t="shared" si="2"/>
        <v>Essex</v>
      </c>
      <c r="K178" s="103" t="s">
        <v>706</v>
      </c>
      <c r="L178" s="102" t="s">
        <v>883</v>
      </c>
    </row>
    <row r="179" spans="1:12" x14ac:dyDescent="0.2">
      <c r="A179" s="80" t="s">
        <v>530</v>
      </c>
      <c r="B179" s="80" t="s">
        <v>531</v>
      </c>
      <c r="C179" s="86" t="s">
        <v>37</v>
      </c>
      <c r="D179" s="87" t="s">
        <v>918</v>
      </c>
      <c r="E179" s="82" t="str">
        <f t="shared" si="2"/>
        <v>Hampshire</v>
      </c>
      <c r="K179" s="103" t="s">
        <v>706</v>
      </c>
      <c r="L179" s="102" t="s">
        <v>883</v>
      </c>
    </row>
    <row r="180" spans="1:12" x14ac:dyDescent="0.2">
      <c r="A180" s="80" t="s">
        <v>532</v>
      </c>
      <c r="B180" s="80" t="s">
        <v>533</v>
      </c>
      <c r="C180" s="86" t="s">
        <v>860</v>
      </c>
      <c r="D180" s="87" t="s">
        <v>927</v>
      </c>
      <c r="E180" s="82" t="str">
        <f t="shared" si="2"/>
        <v>Gloucestershire</v>
      </c>
      <c r="K180" s="101" t="s">
        <v>710</v>
      </c>
      <c r="L180" s="102" t="s">
        <v>887</v>
      </c>
    </row>
    <row r="181" spans="1:12" x14ac:dyDescent="0.2">
      <c r="A181" s="80" t="s">
        <v>534</v>
      </c>
      <c r="B181" s="80" t="s">
        <v>535</v>
      </c>
      <c r="C181" s="86" t="s">
        <v>864</v>
      </c>
      <c r="D181" s="87" t="s">
        <v>914</v>
      </c>
      <c r="E181" s="82" t="str">
        <f t="shared" si="2"/>
        <v>Kent</v>
      </c>
      <c r="K181" s="101" t="s">
        <v>711</v>
      </c>
      <c r="L181" s="102" t="s">
        <v>889</v>
      </c>
    </row>
    <row r="182" spans="1:12" x14ac:dyDescent="0.2">
      <c r="A182" s="80" t="s">
        <v>536</v>
      </c>
      <c r="B182" s="80" t="s">
        <v>537</v>
      </c>
      <c r="C182" s="86" t="s">
        <v>47</v>
      </c>
      <c r="D182" s="87" t="s">
        <v>923</v>
      </c>
      <c r="E182" s="82" t="str">
        <f t="shared" si="2"/>
        <v>Hertfordshire</v>
      </c>
      <c r="K182" s="101" t="s">
        <v>953</v>
      </c>
      <c r="L182" s="102"/>
    </row>
    <row r="183" spans="1:12" x14ac:dyDescent="0.2">
      <c r="A183" s="80" t="s">
        <v>538</v>
      </c>
      <c r="B183" s="80" t="s">
        <v>539</v>
      </c>
      <c r="C183" s="86" t="s">
        <v>864</v>
      </c>
      <c r="D183" s="87" t="s">
        <v>914</v>
      </c>
      <c r="E183" s="82" t="str">
        <f t="shared" si="2"/>
        <v>Kent</v>
      </c>
      <c r="K183" s="101" t="s">
        <v>714</v>
      </c>
      <c r="L183" s="102" t="s">
        <v>892</v>
      </c>
    </row>
    <row r="184" spans="1:12" x14ac:dyDescent="0.2">
      <c r="A184" s="80" t="s">
        <v>540</v>
      </c>
      <c r="B184" s="80" t="s">
        <v>541</v>
      </c>
      <c r="C184" s="86" t="s">
        <v>35</v>
      </c>
      <c r="D184" s="87" t="s">
        <v>931</v>
      </c>
      <c r="E184" s="82" t="str">
        <f t="shared" si="2"/>
        <v>Devon &amp; Cornwall</v>
      </c>
      <c r="K184" s="101" t="s">
        <v>953</v>
      </c>
      <c r="L184" s="102"/>
    </row>
    <row r="185" spans="1:12" x14ac:dyDescent="0.2">
      <c r="A185" s="80" t="s">
        <v>542</v>
      </c>
      <c r="B185" s="80" t="s">
        <v>543</v>
      </c>
      <c r="C185" s="86" t="s">
        <v>864</v>
      </c>
      <c r="D185" s="87" t="s">
        <v>914</v>
      </c>
      <c r="E185" s="82" t="str">
        <f t="shared" si="2"/>
        <v>Kent</v>
      </c>
      <c r="K185" s="101" t="s">
        <v>714</v>
      </c>
      <c r="L185" s="102" t="s">
        <v>892</v>
      </c>
    </row>
    <row r="186" spans="1:12" x14ac:dyDescent="0.2">
      <c r="A186" s="80" t="s">
        <v>544</v>
      </c>
      <c r="B186" s="80" t="s">
        <v>545</v>
      </c>
      <c r="C186" s="86" t="s">
        <v>45</v>
      </c>
      <c r="D186" s="87" t="s">
        <v>917</v>
      </c>
      <c r="E186" s="82" t="str">
        <f t="shared" si="2"/>
        <v>Essex</v>
      </c>
      <c r="K186" s="103" t="s">
        <v>706</v>
      </c>
      <c r="L186" s="102" t="s">
        <v>883</v>
      </c>
    </row>
    <row r="187" spans="1:12" x14ac:dyDescent="0.2">
      <c r="A187" s="80" t="s">
        <v>546</v>
      </c>
      <c r="B187" s="80" t="s">
        <v>547</v>
      </c>
      <c r="C187" s="86" t="s">
        <v>41</v>
      </c>
      <c r="D187" s="87" t="s">
        <v>915</v>
      </c>
      <c r="E187" s="82" t="str">
        <f t="shared" si="2"/>
        <v>Thames Valley</v>
      </c>
      <c r="K187" s="101" t="s">
        <v>714</v>
      </c>
      <c r="L187" s="102" t="s">
        <v>892</v>
      </c>
    </row>
    <row r="188" spans="1:12" x14ac:dyDescent="0.2">
      <c r="A188" s="80" t="s">
        <v>548</v>
      </c>
      <c r="B188" s="80" t="s">
        <v>549</v>
      </c>
      <c r="C188" s="86" t="s">
        <v>17</v>
      </c>
      <c r="D188" s="87" t="s">
        <v>934</v>
      </c>
      <c r="E188" s="82" t="str">
        <f t="shared" si="2"/>
        <v>Warwickshire</v>
      </c>
      <c r="K188" s="101" t="s">
        <v>710</v>
      </c>
      <c r="L188" s="102" t="s">
        <v>887</v>
      </c>
    </row>
    <row r="189" spans="1:12" x14ac:dyDescent="0.2">
      <c r="A189" s="80" t="s">
        <v>550</v>
      </c>
      <c r="B189" s="80" t="s">
        <v>551</v>
      </c>
      <c r="C189" s="86" t="s">
        <v>47</v>
      </c>
      <c r="D189" s="87" t="s">
        <v>923</v>
      </c>
      <c r="E189" s="82" t="str">
        <f t="shared" si="2"/>
        <v>Hertfordshire</v>
      </c>
      <c r="K189" s="101" t="s">
        <v>953</v>
      </c>
      <c r="L189" s="102"/>
    </row>
    <row r="190" spans="1:12" x14ac:dyDescent="0.2">
      <c r="A190" s="80" t="s">
        <v>552</v>
      </c>
      <c r="B190" s="80" t="s">
        <v>553</v>
      </c>
      <c r="C190" s="86" t="s">
        <v>15</v>
      </c>
      <c r="D190" s="87" t="s">
        <v>916</v>
      </c>
      <c r="E190" s="82" t="str">
        <f t="shared" si="2"/>
        <v>Suffolk</v>
      </c>
      <c r="K190" s="101" t="s">
        <v>953</v>
      </c>
      <c r="L190" s="102"/>
    </row>
    <row r="191" spans="1:12" x14ac:dyDescent="0.2">
      <c r="A191" s="80" t="s">
        <v>554</v>
      </c>
      <c r="B191" s="80" t="s">
        <v>555</v>
      </c>
      <c r="C191" s="86" t="s">
        <v>49</v>
      </c>
      <c r="D191" s="87" t="s">
        <v>932</v>
      </c>
      <c r="E191" s="82" t="str">
        <f t="shared" si="2"/>
        <v>Surrey</v>
      </c>
      <c r="K191" s="101" t="s">
        <v>953</v>
      </c>
      <c r="L191" s="102"/>
    </row>
    <row r="192" spans="1:12" x14ac:dyDescent="0.2">
      <c r="A192" s="80" t="s">
        <v>556</v>
      </c>
      <c r="B192" s="80" t="s">
        <v>557</v>
      </c>
      <c r="C192" s="86" t="s">
        <v>39</v>
      </c>
      <c r="D192" s="87" t="s">
        <v>910</v>
      </c>
      <c r="E192" s="82" t="str">
        <f t="shared" si="2"/>
        <v>Sussex</v>
      </c>
      <c r="K192" s="101" t="s">
        <v>953</v>
      </c>
      <c r="L192" s="102"/>
    </row>
    <row r="193" spans="1:12" x14ac:dyDescent="0.2">
      <c r="A193" s="80" t="s">
        <v>558</v>
      </c>
      <c r="B193" s="80" t="s">
        <v>559</v>
      </c>
      <c r="C193" s="86" t="s">
        <v>9</v>
      </c>
      <c r="D193" s="87" t="s">
        <v>929</v>
      </c>
      <c r="E193" s="82" t="str">
        <f t="shared" si="2"/>
        <v>Northamptonshire</v>
      </c>
      <c r="K193" s="101" t="s">
        <v>953</v>
      </c>
      <c r="L193" s="102"/>
    </row>
    <row r="194" spans="1:12" x14ac:dyDescent="0.2">
      <c r="A194" s="80" t="s">
        <v>560</v>
      </c>
      <c r="B194" s="80" t="s">
        <v>561</v>
      </c>
      <c r="C194" s="86" t="s">
        <v>47</v>
      </c>
      <c r="D194" s="87" t="s">
        <v>923</v>
      </c>
      <c r="E194" s="82" t="str">
        <f t="shared" si="2"/>
        <v>Hertfordshire</v>
      </c>
      <c r="K194" s="101" t="s">
        <v>709</v>
      </c>
      <c r="L194" s="102" t="s">
        <v>886</v>
      </c>
    </row>
    <row r="195" spans="1:12" x14ac:dyDescent="0.2">
      <c r="A195" s="80" t="s">
        <v>562</v>
      </c>
      <c r="B195" s="80" t="s">
        <v>563</v>
      </c>
      <c r="C195" s="86" t="s">
        <v>35</v>
      </c>
      <c r="D195" s="87" t="s">
        <v>931</v>
      </c>
      <c r="E195" s="82" t="str">
        <f t="shared" si="2"/>
        <v>Devon &amp; Cornwall</v>
      </c>
      <c r="K195" s="101" t="s">
        <v>953</v>
      </c>
      <c r="L195" s="102"/>
    </row>
    <row r="196" spans="1:12" x14ac:dyDescent="0.2">
      <c r="A196" s="80" t="s">
        <v>564</v>
      </c>
      <c r="B196" s="80" t="s">
        <v>565</v>
      </c>
      <c r="C196" s="86" t="s">
        <v>856</v>
      </c>
      <c r="D196" s="87" t="s">
        <v>928</v>
      </c>
      <c r="E196" s="82" t="str">
        <f t="shared" si="2"/>
        <v>Dorset</v>
      </c>
      <c r="K196" s="101" t="s">
        <v>953</v>
      </c>
      <c r="L196" s="102"/>
    </row>
    <row r="197" spans="1:12" x14ac:dyDescent="0.2">
      <c r="A197" s="80" t="s">
        <v>566</v>
      </c>
      <c r="B197" s="80" t="s">
        <v>567</v>
      </c>
      <c r="C197" s="86" t="s">
        <v>866</v>
      </c>
      <c r="D197" s="87" t="s">
        <v>924</v>
      </c>
      <c r="E197" s="82" t="str">
        <f t="shared" si="2"/>
        <v>Lancashire</v>
      </c>
      <c r="K197" s="103" t="s">
        <v>706</v>
      </c>
      <c r="L197" s="102" t="s">
        <v>883</v>
      </c>
    </row>
    <row r="198" spans="1:12" x14ac:dyDescent="0.2">
      <c r="A198" s="80" t="s">
        <v>568</v>
      </c>
      <c r="B198" s="80" t="s">
        <v>569</v>
      </c>
      <c r="C198" s="86" t="s">
        <v>3</v>
      </c>
      <c r="D198" s="87" t="s">
        <v>920</v>
      </c>
      <c r="E198" s="82" t="str">
        <f t="shared" si="2"/>
        <v>Lincolnshire</v>
      </c>
      <c r="K198" s="101" t="s">
        <v>707</v>
      </c>
      <c r="L198" s="102" t="s">
        <v>884</v>
      </c>
    </row>
    <row r="199" spans="1:12" x14ac:dyDescent="0.2">
      <c r="A199" s="80" t="s">
        <v>570</v>
      </c>
      <c r="B199" s="80" t="s">
        <v>571</v>
      </c>
      <c r="C199" s="86" t="s">
        <v>41</v>
      </c>
      <c r="D199" s="87" t="s">
        <v>915</v>
      </c>
      <c r="E199" s="82" t="str">
        <f t="shared" si="2"/>
        <v>Thames Valley</v>
      </c>
      <c r="K199" s="101" t="s">
        <v>715</v>
      </c>
      <c r="L199" s="102" t="s">
        <v>893</v>
      </c>
    </row>
    <row r="200" spans="1:12" x14ac:dyDescent="0.2">
      <c r="A200" s="80" t="s">
        <v>572</v>
      </c>
      <c r="B200" s="80" t="s">
        <v>573</v>
      </c>
      <c r="C200" s="86" t="s">
        <v>33</v>
      </c>
      <c r="D200" s="87" t="s">
        <v>933</v>
      </c>
      <c r="E200" s="82" t="str">
        <f t="shared" si="2"/>
        <v>Avon &amp; Somerset</v>
      </c>
      <c r="K200" s="101" t="s">
        <v>953</v>
      </c>
      <c r="L200" s="102"/>
    </row>
    <row r="201" spans="1:12" x14ac:dyDescent="0.2">
      <c r="A201" s="80" t="s">
        <v>574</v>
      </c>
      <c r="B201" s="80" t="s">
        <v>575</v>
      </c>
      <c r="C201" s="86" t="s">
        <v>856</v>
      </c>
      <c r="D201" s="87" t="s">
        <v>928</v>
      </c>
      <c r="E201" s="82" t="str">
        <f t="shared" si="2"/>
        <v>Dorset</v>
      </c>
      <c r="K201" s="101" t="s">
        <v>953</v>
      </c>
      <c r="L201" s="102"/>
    </row>
    <row r="202" spans="1:12" x14ac:dyDescent="0.2">
      <c r="A202" s="80" t="s">
        <v>576</v>
      </c>
      <c r="B202" s="80" t="s">
        <v>577</v>
      </c>
      <c r="C202" s="86" t="s">
        <v>37</v>
      </c>
      <c r="D202" s="87" t="s">
        <v>918</v>
      </c>
      <c r="E202" s="82" t="str">
        <f t="shared" ref="E202:E209" si="3">LEFT(D202,LEN(D202)-30)</f>
        <v>Hampshire</v>
      </c>
      <c r="K202" s="103" t="s">
        <v>706</v>
      </c>
      <c r="L202" s="102" t="s">
        <v>883</v>
      </c>
    </row>
    <row r="203" spans="1:12" x14ac:dyDescent="0.2">
      <c r="A203" s="80" t="s">
        <v>578</v>
      </c>
      <c r="B203" s="80" t="s">
        <v>579</v>
      </c>
      <c r="C203" s="86" t="s">
        <v>49</v>
      </c>
      <c r="D203" s="87" t="s">
        <v>932</v>
      </c>
      <c r="E203" s="82" t="str">
        <f t="shared" si="3"/>
        <v>Surrey</v>
      </c>
      <c r="K203" s="101" t="s">
        <v>707</v>
      </c>
      <c r="L203" s="102" t="s">
        <v>884</v>
      </c>
    </row>
    <row r="204" spans="1:12" x14ac:dyDescent="0.2">
      <c r="A204" s="80" t="s">
        <v>580</v>
      </c>
      <c r="B204" s="80" t="s">
        <v>581</v>
      </c>
      <c r="C204" s="86" t="s">
        <v>43</v>
      </c>
      <c r="D204" s="87" t="s">
        <v>922</v>
      </c>
      <c r="E204" s="82" t="str">
        <f t="shared" si="3"/>
        <v>West Mercia</v>
      </c>
      <c r="K204" s="101" t="s">
        <v>711</v>
      </c>
      <c r="L204" s="102" t="s">
        <v>889</v>
      </c>
    </row>
    <row r="205" spans="1:12" x14ac:dyDescent="0.2">
      <c r="A205" s="80" t="s">
        <v>582</v>
      </c>
      <c r="B205" s="80" t="s">
        <v>583</v>
      </c>
      <c r="C205" s="86" t="s">
        <v>39</v>
      </c>
      <c r="D205" s="87" t="s">
        <v>910</v>
      </c>
      <c r="E205" s="82" t="str">
        <f t="shared" si="3"/>
        <v>Sussex</v>
      </c>
      <c r="K205" s="101" t="s">
        <v>953</v>
      </c>
      <c r="L205" s="102"/>
    </row>
    <row r="206" spans="1:12" x14ac:dyDescent="0.2">
      <c r="A206" s="80" t="s">
        <v>584</v>
      </c>
      <c r="B206" s="80" t="s">
        <v>585</v>
      </c>
      <c r="C206" s="86" t="s">
        <v>43</v>
      </c>
      <c r="D206" s="87" t="s">
        <v>922</v>
      </c>
      <c r="E206" s="82" t="str">
        <f t="shared" si="3"/>
        <v>West Mercia</v>
      </c>
      <c r="K206" s="101" t="s">
        <v>712</v>
      </c>
      <c r="L206" s="102" t="s">
        <v>890</v>
      </c>
    </row>
    <row r="207" spans="1:12" x14ac:dyDescent="0.2">
      <c r="A207" s="80" t="s">
        <v>586</v>
      </c>
      <c r="B207" s="80" t="s">
        <v>587</v>
      </c>
      <c r="C207" s="86" t="s">
        <v>41</v>
      </c>
      <c r="D207" s="87" t="s">
        <v>915</v>
      </c>
      <c r="E207" s="82" t="str">
        <f t="shared" si="3"/>
        <v>Thames Valley</v>
      </c>
      <c r="K207" s="101" t="s">
        <v>953</v>
      </c>
      <c r="L207" s="102"/>
    </row>
    <row r="208" spans="1:12" x14ac:dyDescent="0.2">
      <c r="A208" s="80" t="s">
        <v>588</v>
      </c>
      <c r="B208" s="80" t="s">
        <v>589</v>
      </c>
      <c r="C208" s="86" t="s">
        <v>866</v>
      </c>
      <c r="D208" s="87" t="s">
        <v>924</v>
      </c>
      <c r="E208" s="82" t="str">
        <f t="shared" si="3"/>
        <v>Lancashire</v>
      </c>
      <c r="K208" s="101" t="s">
        <v>712</v>
      </c>
      <c r="L208" s="102" t="s">
        <v>890</v>
      </c>
    </row>
    <row r="209" spans="1:12" x14ac:dyDescent="0.2">
      <c r="A209" s="80" t="s">
        <v>590</v>
      </c>
      <c r="B209" s="80" t="s">
        <v>591</v>
      </c>
      <c r="C209" s="86" t="s">
        <v>43</v>
      </c>
      <c r="D209" s="87" t="s">
        <v>922</v>
      </c>
      <c r="E209" s="82" t="str">
        <f t="shared" si="3"/>
        <v>West Mercia</v>
      </c>
      <c r="K209" s="101" t="s">
        <v>701</v>
      </c>
      <c r="L209" s="102" t="s">
        <v>878</v>
      </c>
    </row>
    <row r="210" spans="1:12" x14ac:dyDescent="0.2">
      <c r="C210" s="86"/>
      <c r="D210" s="87"/>
      <c r="K210" s="101" t="s">
        <v>715</v>
      </c>
      <c r="L210" s="102" t="s">
        <v>893</v>
      </c>
    </row>
    <row r="211" spans="1:12" x14ac:dyDescent="0.2">
      <c r="B211" s="80" t="s">
        <v>795</v>
      </c>
      <c r="C211" s="86"/>
      <c r="D211" s="87"/>
      <c r="K211" s="101" t="s">
        <v>712</v>
      </c>
      <c r="L211" s="102" t="s">
        <v>890</v>
      </c>
    </row>
    <row r="212" spans="1:12" x14ac:dyDescent="0.2">
      <c r="C212" s="86"/>
      <c r="D212" s="87"/>
      <c r="K212" s="101"/>
      <c r="L212" s="104"/>
    </row>
    <row r="213" spans="1:12" x14ac:dyDescent="0.2">
      <c r="A213" s="80" t="s">
        <v>51</v>
      </c>
      <c r="B213" s="80" t="s">
        <v>52</v>
      </c>
      <c r="C213" s="86" t="s">
        <v>909</v>
      </c>
      <c r="D213" s="87" t="s">
        <v>935</v>
      </c>
      <c r="K213" s="101"/>
      <c r="L213" s="104"/>
    </row>
    <row r="214" spans="1:12" x14ac:dyDescent="0.2">
      <c r="A214" s="80" t="s">
        <v>54</v>
      </c>
      <c r="B214" s="80" t="s">
        <v>55</v>
      </c>
      <c r="C214" s="86"/>
      <c r="D214" s="87"/>
      <c r="K214" s="101"/>
      <c r="L214" s="104"/>
    </row>
    <row r="215" spans="1:12" x14ac:dyDescent="0.2">
      <c r="A215" s="80" t="s">
        <v>56</v>
      </c>
      <c r="B215" s="80" t="s">
        <v>57</v>
      </c>
      <c r="C215" s="86" t="s">
        <v>909</v>
      </c>
      <c r="D215" s="87" t="s">
        <v>935</v>
      </c>
      <c r="K215" s="101" t="s">
        <v>725</v>
      </c>
      <c r="L215" s="102" t="s">
        <v>899</v>
      </c>
    </row>
    <row r="216" spans="1:12" x14ac:dyDescent="0.2">
      <c r="A216" s="80" t="s">
        <v>58</v>
      </c>
      <c r="B216" s="80" t="s">
        <v>59</v>
      </c>
      <c r="C216" s="86" t="s">
        <v>909</v>
      </c>
      <c r="D216" s="87" t="s">
        <v>935</v>
      </c>
      <c r="K216" s="101" t="s">
        <v>727</v>
      </c>
      <c r="L216" s="102" t="s">
        <v>902</v>
      </c>
    </row>
    <row r="217" spans="1:12" x14ac:dyDescent="0.2">
      <c r="A217" s="80" t="s">
        <v>60</v>
      </c>
      <c r="B217" s="80" t="s">
        <v>61</v>
      </c>
      <c r="C217" s="86" t="s">
        <v>909</v>
      </c>
      <c r="D217" s="87" t="s">
        <v>935</v>
      </c>
      <c r="K217" s="101" t="s">
        <v>722</v>
      </c>
      <c r="L217" s="102" t="s">
        <v>888</v>
      </c>
    </row>
    <row r="218" spans="1:12" x14ac:dyDescent="0.2">
      <c r="A218" s="80" t="s">
        <v>62</v>
      </c>
      <c r="B218" s="80" t="s">
        <v>63</v>
      </c>
      <c r="C218" s="86" t="s">
        <v>909</v>
      </c>
      <c r="D218" s="87" t="s">
        <v>935</v>
      </c>
      <c r="K218" s="101" t="s">
        <v>728</v>
      </c>
      <c r="L218" s="102" t="s">
        <v>903</v>
      </c>
    </row>
    <row r="219" spans="1:12" x14ac:dyDescent="0.2">
      <c r="A219" s="80" t="s">
        <v>64</v>
      </c>
      <c r="B219" s="80" t="s">
        <v>65</v>
      </c>
      <c r="C219" s="86" t="s">
        <v>909</v>
      </c>
      <c r="D219" s="87" t="s">
        <v>935</v>
      </c>
      <c r="K219" s="101" t="s">
        <v>722</v>
      </c>
      <c r="L219" s="102" t="s">
        <v>888</v>
      </c>
    </row>
    <row r="220" spans="1:12" x14ac:dyDescent="0.2">
      <c r="A220" s="80" t="s">
        <v>66</v>
      </c>
      <c r="B220" s="80" t="s">
        <v>67</v>
      </c>
      <c r="C220" s="86" t="s">
        <v>909</v>
      </c>
      <c r="D220" s="87" t="s">
        <v>935</v>
      </c>
      <c r="K220" s="101" t="s">
        <v>728</v>
      </c>
      <c r="L220" s="102" t="s">
        <v>903</v>
      </c>
    </row>
    <row r="221" spans="1:12" x14ac:dyDescent="0.2">
      <c r="A221" s="80" t="s">
        <v>68</v>
      </c>
      <c r="B221" s="80" t="s">
        <v>69</v>
      </c>
      <c r="C221" s="86" t="s">
        <v>909</v>
      </c>
      <c r="D221" s="87" t="s">
        <v>935</v>
      </c>
      <c r="K221" s="101" t="s">
        <v>727</v>
      </c>
      <c r="L221" s="102" t="s">
        <v>902</v>
      </c>
    </row>
    <row r="222" spans="1:12" x14ac:dyDescent="0.2">
      <c r="A222" s="80" t="s">
        <v>70</v>
      </c>
      <c r="B222" s="80" t="s">
        <v>71</v>
      </c>
      <c r="C222" s="86" t="s">
        <v>909</v>
      </c>
      <c r="D222" s="87" t="s">
        <v>935</v>
      </c>
      <c r="K222" s="101" t="s">
        <v>725</v>
      </c>
      <c r="L222" s="102" t="s">
        <v>899</v>
      </c>
    </row>
    <row r="223" spans="1:12" x14ac:dyDescent="0.2">
      <c r="A223" s="80" t="s">
        <v>72</v>
      </c>
      <c r="B223" s="80" t="s">
        <v>73</v>
      </c>
      <c r="C223" s="86" t="s">
        <v>909</v>
      </c>
      <c r="D223" s="87" t="s">
        <v>935</v>
      </c>
      <c r="K223" s="101" t="s">
        <v>727</v>
      </c>
      <c r="L223" s="102" t="s">
        <v>902</v>
      </c>
    </row>
    <row r="224" spans="1:12" x14ac:dyDescent="0.2">
      <c r="A224" s="80" t="s">
        <v>74</v>
      </c>
      <c r="B224" s="80" t="s">
        <v>75</v>
      </c>
      <c r="C224" s="86" t="s">
        <v>909</v>
      </c>
      <c r="D224" s="87" t="s">
        <v>935</v>
      </c>
      <c r="K224" s="101" t="s">
        <v>726</v>
      </c>
      <c r="L224" s="102" t="s">
        <v>901</v>
      </c>
    </row>
    <row r="225" spans="1:12" x14ac:dyDescent="0.2">
      <c r="A225" s="80" t="s">
        <v>76</v>
      </c>
      <c r="B225" s="80" t="s">
        <v>77</v>
      </c>
      <c r="C225" s="86" t="s">
        <v>909</v>
      </c>
      <c r="D225" s="87" t="s">
        <v>935</v>
      </c>
      <c r="K225" s="101" t="s">
        <v>728</v>
      </c>
      <c r="L225" s="102" t="s">
        <v>903</v>
      </c>
    </row>
    <row r="226" spans="1:12" x14ac:dyDescent="0.2">
      <c r="C226" s="86"/>
      <c r="D226" s="87"/>
      <c r="K226" s="101" t="s">
        <v>724</v>
      </c>
      <c r="L226" s="102" t="s">
        <v>895</v>
      </c>
    </row>
    <row r="227" spans="1:12" x14ac:dyDescent="0.2">
      <c r="A227" s="80" t="s">
        <v>150</v>
      </c>
      <c r="B227" s="80" t="s">
        <v>151</v>
      </c>
      <c r="C227" s="86" t="s">
        <v>909</v>
      </c>
      <c r="D227" s="87" t="s">
        <v>935</v>
      </c>
      <c r="K227" s="101" t="s">
        <v>728</v>
      </c>
      <c r="L227" s="102" t="s">
        <v>903</v>
      </c>
    </row>
    <row r="228" spans="1:12" x14ac:dyDescent="0.2">
      <c r="A228" s="80" t="s">
        <v>153</v>
      </c>
      <c r="B228" s="80" t="s">
        <v>154</v>
      </c>
      <c r="C228" s="86" t="s">
        <v>909</v>
      </c>
      <c r="D228" s="87" t="s">
        <v>935</v>
      </c>
      <c r="K228" s="101" t="s">
        <v>724</v>
      </c>
      <c r="L228" s="102" t="s">
        <v>895</v>
      </c>
    </row>
    <row r="229" spans="1:12" x14ac:dyDescent="0.2">
      <c r="A229" s="80" t="s">
        <v>155</v>
      </c>
      <c r="B229" s="80" t="s">
        <v>156</v>
      </c>
      <c r="C229" s="86" t="s">
        <v>909</v>
      </c>
      <c r="D229" s="87" t="s">
        <v>935</v>
      </c>
      <c r="K229" s="101" t="s">
        <v>722</v>
      </c>
      <c r="L229" s="102" t="s">
        <v>888</v>
      </c>
    </row>
    <row r="230" spans="1:12" x14ac:dyDescent="0.2">
      <c r="A230" s="80" t="s">
        <v>157</v>
      </c>
      <c r="B230" s="80" t="s">
        <v>158</v>
      </c>
      <c r="C230" s="86" t="s">
        <v>909</v>
      </c>
      <c r="D230" s="87" t="s">
        <v>935</v>
      </c>
      <c r="K230" s="101" t="s">
        <v>726</v>
      </c>
      <c r="L230" s="102" t="s">
        <v>901</v>
      </c>
    </row>
    <row r="231" spans="1:12" x14ac:dyDescent="0.2">
      <c r="A231" s="80" t="s">
        <v>159</v>
      </c>
      <c r="B231" s="80" t="s">
        <v>160</v>
      </c>
      <c r="C231" s="86" t="s">
        <v>909</v>
      </c>
      <c r="D231" s="87" t="s">
        <v>935</v>
      </c>
      <c r="K231" s="101" t="s">
        <v>726</v>
      </c>
      <c r="L231" s="102" t="s">
        <v>901</v>
      </c>
    </row>
    <row r="232" spans="1:12" x14ac:dyDescent="0.2">
      <c r="A232" s="80" t="s">
        <v>161</v>
      </c>
      <c r="B232" s="80" t="s">
        <v>162</v>
      </c>
      <c r="C232" s="86" t="s">
        <v>909</v>
      </c>
      <c r="D232" s="87" t="s">
        <v>935</v>
      </c>
      <c r="K232" s="101" t="s">
        <v>722</v>
      </c>
      <c r="L232" s="102" t="s">
        <v>888</v>
      </c>
    </row>
    <row r="233" spans="1:12" x14ac:dyDescent="0.2">
      <c r="A233" s="80" t="s">
        <v>163</v>
      </c>
      <c r="B233" s="80" t="s">
        <v>164</v>
      </c>
      <c r="C233" s="86" t="s">
        <v>909</v>
      </c>
      <c r="D233" s="87" t="s">
        <v>935</v>
      </c>
      <c r="K233" s="101" t="s">
        <v>722</v>
      </c>
      <c r="L233" s="102" t="s">
        <v>888</v>
      </c>
    </row>
    <row r="234" spans="1:12" x14ac:dyDescent="0.2">
      <c r="A234" s="80" t="s">
        <v>165</v>
      </c>
      <c r="B234" s="80" t="s">
        <v>166</v>
      </c>
      <c r="C234" s="86" t="s">
        <v>909</v>
      </c>
      <c r="D234" s="87" t="s">
        <v>935</v>
      </c>
      <c r="K234" s="101" t="s">
        <v>725</v>
      </c>
      <c r="L234" s="102" t="s">
        <v>899</v>
      </c>
    </row>
    <row r="235" spans="1:12" x14ac:dyDescent="0.2">
      <c r="A235" s="80" t="s">
        <v>167</v>
      </c>
      <c r="B235" s="80" t="s">
        <v>168</v>
      </c>
      <c r="C235" s="86" t="s">
        <v>909</v>
      </c>
      <c r="D235" s="87" t="s">
        <v>935</v>
      </c>
      <c r="K235" s="101" t="s">
        <v>722</v>
      </c>
      <c r="L235" s="102" t="s">
        <v>888</v>
      </c>
    </row>
    <row r="236" spans="1:12" x14ac:dyDescent="0.2">
      <c r="A236" s="80" t="s">
        <v>169</v>
      </c>
      <c r="B236" s="80" t="s">
        <v>170</v>
      </c>
      <c r="C236" s="86" t="s">
        <v>909</v>
      </c>
      <c r="D236" s="87" t="s">
        <v>935</v>
      </c>
      <c r="K236" s="101" t="s">
        <v>727</v>
      </c>
      <c r="L236" s="102" t="s">
        <v>902</v>
      </c>
    </row>
    <row r="237" spans="1:12" x14ac:dyDescent="0.2">
      <c r="A237" s="80" t="s">
        <v>171</v>
      </c>
      <c r="B237" s="80" t="s">
        <v>172</v>
      </c>
      <c r="C237" s="86" t="s">
        <v>909</v>
      </c>
      <c r="D237" s="87" t="s">
        <v>935</v>
      </c>
      <c r="K237" s="101" t="s">
        <v>724</v>
      </c>
      <c r="L237" s="102" t="s">
        <v>895</v>
      </c>
    </row>
    <row r="238" spans="1:12" x14ac:dyDescent="0.2">
      <c r="A238" s="80" t="s">
        <v>173</v>
      </c>
      <c r="B238" s="80" t="s">
        <v>174</v>
      </c>
      <c r="C238" s="86" t="s">
        <v>909</v>
      </c>
      <c r="D238" s="87" t="s">
        <v>935</v>
      </c>
      <c r="K238" s="101" t="s">
        <v>725</v>
      </c>
      <c r="L238" s="102" t="s">
        <v>899</v>
      </c>
    </row>
    <row r="239" spans="1:12" x14ac:dyDescent="0.2">
      <c r="A239" s="80" t="s">
        <v>175</v>
      </c>
      <c r="B239" s="80" t="s">
        <v>176</v>
      </c>
      <c r="C239" s="86" t="s">
        <v>909</v>
      </c>
      <c r="D239" s="87" t="s">
        <v>935</v>
      </c>
      <c r="K239" s="101" t="s">
        <v>727</v>
      </c>
      <c r="L239" s="102" t="s">
        <v>902</v>
      </c>
    </row>
    <row r="240" spans="1:12" x14ac:dyDescent="0.2">
      <c r="A240" s="80" t="s">
        <v>177</v>
      </c>
      <c r="B240" s="80" t="s">
        <v>796</v>
      </c>
      <c r="C240" s="86" t="s">
        <v>909</v>
      </c>
      <c r="D240" s="87" t="s">
        <v>935</v>
      </c>
      <c r="K240" s="101" t="s">
        <v>726</v>
      </c>
      <c r="L240" s="102" t="s">
        <v>901</v>
      </c>
    </row>
    <row r="241" spans="1:12" x14ac:dyDescent="0.2">
      <c r="A241" s="80" t="s">
        <v>178</v>
      </c>
      <c r="B241" s="80" t="s">
        <v>179</v>
      </c>
      <c r="C241" s="86" t="s">
        <v>909</v>
      </c>
      <c r="D241" s="87" t="s">
        <v>935</v>
      </c>
      <c r="K241" s="101" t="s">
        <v>724</v>
      </c>
      <c r="L241" s="102" t="s">
        <v>895</v>
      </c>
    </row>
    <row r="242" spans="1:12" x14ac:dyDescent="0.2">
      <c r="A242" s="80" t="s">
        <v>180</v>
      </c>
      <c r="B242" s="80" t="s">
        <v>181</v>
      </c>
      <c r="C242" s="86" t="s">
        <v>909</v>
      </c>
      <c r="D242" s="87" t="s">
        <v>935</v>
      </c>
      <c r="K242" s="101" t="s">
        <v>722</v>
      </c>
      <c r="L242" s="102" t="s">
        <v>888</v>
      </c>
    </row>
    <row r="243" spans="1:12" x14ac:dyDescent="0.2">
      <c r="A243" s="80" t="s">
        <v>182</v>
      </c>
      <c r="B243" s="80" t="s">
        <v>183</v>
      </c>
      <c r="C243" s="86" t="s">
        <v>909</v>
      </c>
      <c r="D243" s="87" t="s">
        <v>935</v>
      </c>
      <c r="K243" s="101" t="s">
        <v>726</v>
      </c>
      <c r="L243" s="102" t="s">
        <v>901</v>
      </c>
    </row>
    <row r="244" spans="1:12" x14ac:dyDescent="0.2">
      <c r="A244" s="80" t="s">
        <v>184</v>
      </c>
      <c r="B244" s="80" t="s">
        <v>797</v>
      </c>
      <c r="C244" s="86" t="s">
        <v>909</v>
      </c>
      <c r="D244" s="87" t="s">
        <v>935</v>
      </c>
      <c r="K244" s="101" t="s">
        <v>722</v>
      </c>
      <c r="L244" s="102" t="s">
        <v>888</v>
      </c>
    </row>
    <row r="245" spans="1:12" x14ac:dyDescent="0.2">
      <c r="A245" s="80" t="s">
        <v>185</v>
      </c>
      <c r="B245" s="80" t="s">
        <v>186</v>
      </c>
      <c r="C245" s="86" t="s">
        <v>909</v>
      </c>
      <c r="D245" s="87" t="s">
        <v>935</v>
      </c>
      <c r="K245" s="101" t="s">
        <v>722</v>
      </c>
      <c r="L245" s="102" t="s">
        <v>888</v>
      </c>
    </row>
    <row r="246" spans="1:12" x14ac:dyDescent="0.2">
      <c r="A246" s="80" t="s">
        <v>187</v>
      </c>
      <c r="B246" s="80" t="s">
        <v>188</v>
      </c>
      <c r="C246" s="86" t="s">
        <v>909</v>
      </c>
      <c r="D246" s="87" t="s">
        <v>935</v>
      </c>
      <c r="K246" s="101" t="s">
        <v>728</v>
      </c>
      <c r="L246" s="102" t="s">
        <v>903</v>
      </c>
    </row>
    <row r="247" spans="1:12" x14ac:dyDescent="0.2">
      <c r="C247" s="86"/>
      <c r="D247" s="87"/>
      <c r="K247" s="101" t="s">
        <v>727</v>
      </c>
      <c r="L247" s="102" t="s">
        <v>902</v>
      </c>
    </row>
    <row r="248" spans="1:12" x14ac:dyDescent="0.2">
      <c r="B248" s="80" t="s">
        <v>798</v>
      </c>
      <c r="C248" s="86"/>
      <c r="D248" s="87"/>
      <c r="K248" s="101" t="s">
        <v>722</v>
      </c>
      <c r="L248" s="102" t="s">
        <v>888</v>
      </c>
    </row>
    <row r="249" spans="1:12" x14ac:dyDescent="0.2">
      <c r="C249" s="86"/>
      <c r="D249" s="87"/>
      <c r="K249" s="101" t="s">
        <v>724</v>
      </c>
      <c r="L249" s="102" t="s">
        <v>895</v>
      </c>
    </row>
    <row r="250" spans="1:12" x14ac:dyDescent="0.2">
      <c r="A250" s="80" t="s">
        <v>78</v>
      </c>
      <c r="B250" s="80" t="s">
        <v>79</v>
      </c>
      <c r="C250" s="86" t="s">
        <v>25</v>
      </c>
      <c r="D250" s="87" t="s">
        <v>936</v>
      </c>
      <c r="E250" s="82" t="str">
        <f t="shared" ref="E250:E285" si="4">LEFT(D250,LEN(D250)-30)</f>
        <v>South Yorkshire</v>
      </c>
      <c r="K250" s="101" t="s">
        <v>727</v>
      </c>
      <c r="L250" s="102" t="s">
        <v>902</v>
      </c>
    </row>
    <row r="251" spans="1:12" x14ac:dyDescent="0.2">
      <c r="A251" s="80" t="s">
        <v>81</v>
      </c>
      <c r="B251" s="80" t="s">
        <v>82</v>
      </c>
      <c r="C251" s="86" t="s">
        <v>29</v>
      </c>
      <c r="D251" s="87" t="s">
        <v>937</v>
      </c>
      <c r="E251" s="82" t="str">
        <f t="shared" si="4"/>
        <v>West Midlands</v>
      </c>
      <c r="K251" s="101"/>
      <c r="L251" s="104"/>
    </row>
    <row r="252" spans="1:12" x14ac:dyDescent="0.2">
      <c r="A252" s="80" t="s">
        <v>83</v>
      </c>
      <c r="B252" s="80" t="s">
        <v>84</v>
      </c>
      <c r="C252" s="86" t="s">
        <v>21</v>
      </c>
      <c r="D252" s="87" t="s">
        <v>938</v>
      </c>
      <c r="E252" s="82" t="str">
        <f t="shared" si="4"/>
        <v>Greater Manchester</v>
      </c>
      <c r="K252" s="101"/>
      <c r="L252" s="104"/>
    </row>
    <row r="253" spans="1:12" x14ac:dyDescent="0.2">
      <c r="A253" s="80" t="s">
        <v>85</v>
      </c>
      <c r="B253" s="80" t="s">
        <v>86</v>
      </c>
      <c r="C253" s="86" t="s">
        <v>31</v>
      </c>
      <c r="D253" s="87" t="s">
        <v>939</v>
      </c>
      <c r="E253" s="82" t="str">
        <f t="shared" si="4"/>
        <v>West Yorkshire</v>
      </c>
      <c r="K253" s="101"/>
      <c r="L253" s="104"/>
    </row>
    <row r="254" spans="1:12" x14ac:dyDescent="0.2">
      <c r="A254" s="80" t="s">
        <v>87</v>
      </c>
      <c r="B254" s="80" t="s">
        <v>88</v>
      </c>
      <c r="C254" s="86" t="s">
        <v>21</v>
      </c>
      <c r="D254" s="87" t="s">
        <v>938</v>
      </c>
      <c r="E254" s="82" t="str">
        <f t="shared" si="4"/>
        <v>Greater Manchester</v>
      </c>
      <c r="K254" s="101" t="s">
        <v>697</v>
      </c>
      <c r="L254" s="102" t="s">
        <v>875</v>
      </c>
    </row>
    <row r="255" spans="1:12" x14ac:dyDescent="0.2">
      <c r="A255" s="80" t="s">
        <v>89</v>
      </c>
      <c r="B255" s="80" t="s">
        <v>90</v>
      </c>
      <c r="C255" s="86" t="s">
        <v>31</v>
      </c>
      <c r="D255" s="87" t="s">
        <v>939</v>
      </c>
      <c r="E255" s="82" t="str">
        <f t="shared" si="4"/>
        <v>West Yorkshire</v>
      </c>
      <c r="K255" s="101" t="s">
        <v>699</v>
      </c>
      <c r="L255" s="102" t="s">
        <v>876</v>
      </c>
    </row>
    <row r="256" spans="1:12" x14ac:dyDescent="0.2">
      <c r="A256" s="80" t="s">
        <v>91</v>
      </c>
      <c r="B256" s="80" t="s">
        <v>92</v>
      </c>
      <c r="C256" s="86" t="s">
        <v>29</v>
      </c>
      <c r="D256" s="87" t="s">
        <v>937</v>
      </c>
      <c r="E256" s="82" t="str">
        <f t="shared" si="4"/>
        <v>West Midlands</v>
      </c>
      <c r="K256" s="101" t="s">
        <v>699</v>
      </c>
      <c r="L256" s="102" t="s">
        <v>876</v>
      </c>
    </row>
    <row r="257" spans="1:12" x14ac:dyDescent="0.2">
      <c r="A257" s="80" t="s">
        <v>93</v>
      </c>
      <c r="B257" s="80" t="s">
        <v>94</v>
      </c>
      <c r="C257" s="86" t="s">
        <v>25</v>
      </c>
      <c r="D257" s="87" t="s">
        <v>936</v>
      </c>
      <c r="E257" s="82" t="str">
        <f t="shared" si="4"/>
        <v>South Yorkshire</v>
      </c>
      <c r="K257" s="101" t="s">
        <v>703</v>
      </c>
      <c r="L257" s="102" t="s">
        <v>880</v>
      </c>
    </row>
    <row r="258" spans="1:12" x14ac:dyDescent="0.2">
      <c r="A258" s="80" t="s">
        <v>95</v>
      </c>
      <c r="B258" s="80" t="s">
        <v>96</v>
      </c>
      <c r="C258" s="86" t="s">
        <v>29</v>
      </c>
      <c r="D258" s="87" t="s">
        <v>937</v>
      </c>
      <c r="E258" s="82" t="str">
        <f t="shared" si="4"/>
        <v>West Midlands</v>
      </c>
      <c r="K258" s="101" t="s">
        <v>703</v>
      </c>
      <c r="L258" s="102" t="s">
        <v>880</v>
      </c>
    </row>
    <row r="259" spans="1:12" x14ac:dyDescent="0.2">
      <c r="A259" s="80" t="s">
        <v>97</v>
      </c>
      <c r="B259" s="80" t="s">
        <v>98</v>
      </c>
      <c r="C259" s="86" t="s">
        <v>27</v>
      </c>
      <c r="D259" s="87" t="s">
        <v>940</v>
      </c>
      <c r="E259" s="82" t="str">
        <f t="shared" si="4"/>
        <v>Northumbria</v>
      </c>
      <c r="K259" s="105" t="s">
        <v>953</v>
      </c>
      <c r="L259" s="102"/>
    </row>
    <row r="260" spans="1:12" x14ac:dyDescent="0.2">
      <c r="A260" s="80" t="s">
        <v>99</v>
      </c>
      <c r="B260" s="80" t="s">
        <v>100</v>
      </c>
      <c r="C260" s="86" t="s">
        <v>31</v>
      </c>
      <c r="D260" s="87" t="s">
        <v>939</v>
      </c>
      <c r="E260" s="82" t="str">
        <f t="shared" si="4"/>
        <v>West Yorkshire</v>
      </c>
      <c r="K260" s="101" t="s">
        <v>708</v>
      </c>
      <c r="L260" s="102" t="s">
        <v>885</v>
      </c>
    </row>
    <row r="261" spans="1:12" x14ac:dyDescent="0.2">
      <c r="A261" s="80" t="s">
        <v>101</v>
      </c>
      <c r="B261" s="80" t="s">
        <v>102</v>
      </c>
      <c r="C261" s="86" t="s">
        <v>23</v>
      </c>
      <c r="D261" s="87" t="s">
        <v>941</v>
      </c>
      <c r="E261" s="82" t="str">
        <f t="shared" si="4"/>
        <v>Merseyside</v>
      </c>
      <c r="K261" s="105" t="s">
        <v>953</v>
      </c>
      <c r="L261" s="102"/>
    </row>
    <row r="262" spans="1:12" x14ac:dyDescent="0.2">
      <c r="A262" s="80" t="s">
        <v>103</v>
      </c>
      <c r="B262" s="80" t="s">
        <v>104</v>
      </c>
      <c r="C262" s="86" t="s">
        <v>31</v>
      </c>
      <c r="D262" s="87" t="s">
        <v>939</v>
      </c>
      <c r="E262" s="82" t="str">
        <f t="shared" si="4"/>
        <v>West Yorkshire</v>
      </c>
      <c r="K262" s="101" t="s">
        <v>719</v>
      </c>
      <c r="L262" s="102" t="s">
        <v>898</v>
      </c>
    </row>
    <row r="263" spans="1:12" x14ac:dyDescent="0.2">
      <c r="A263" s="80" t="s">
        <v>105</v>
      </c>
      <c r="B263" s="80" t="s">
        <v>106</v>
      </c>
      <c r="C263" s="86" t="s">
        <v>23</v>
      </c>
      <c r="D263" s="87" t="s">
        <v>941</v>
      </c>
      <c r="E263" s="82" t="str">
        <f t="shared" si="4"/>
        <v>Merseyside</v>
      </c>
      <c r="K263" s="101" t="s">
        <v>721</v>
      </c>
      <c r="L263" s="102" t="s">
        <v>904</v>
      </c>
    </row>
    <row r="264" spans="1:12" x14ac:dyDescent="0.2">
      <c r="A264" s="80" t="s">
        <v>107</v>
      </c>
      <c r="B264" s="80" t="s">
        <v>108</v>
      </c>
      <c r="C264" s="86" t="s">
        <v>21</v>
      </c>
      <c r="D264" s="87" t="s">
        <v>938</v>
      </c>
      <c r="E264" s="82" t="str">
        <f t="shared" si="4"/>
        <v>Greater Manchester</v>
      </c>
      <c r="K264" s="101" t="s">
        <v>715</v>
      </c>
      <c r="L264" s="102" t="s">
        <v>893</v>
      </c>
    </row>
    <row r="265" spans="1:12" x14ac:dyDescent="0.2">
      <c r="A265" s="80" t="s">
        <v>109</v>
      </c>
      <c r="B265" s="80" t="s">
        <v>799</v>
      </c>
      <c r="C265" s="86" t="s">
        <v>27</v>
      </c>
      <c r="D265" s="87" t="s">
        <v>940</v>
      </c>
      <c r="E265" s="82" t="str">
        <f t="shared" si="4"/>
        <v>Northumbria</v>
      </c>
      <c r="K265" s="101" t="s">
        <v>715</v>
      </c>
      <c r="L265" s="102" t="s">
        <v>893</v>
      </c>
    </row>
    <row r="266" spans="1:12" x14ac:dyDescent="0.2">
      <c r="A266" s="80" t="s">
        <v>110</v>
      </c>
      <c r="B266" s="80" t="s">
        <v>111</v>
      </c>
      <c r="C266" s="86" t="s">
        <v>27</v>
      </c>
      <c r="D266" s="87" t="s">
        <v>940</v>
      </c>
      <c r="E266" s="82" t="str">
        <f t="shared" si="4"/>
        <v>Northumbria</v>
      </c>
      <c r="K266" s="101" t="s">
        <v>707</v>
      </c>
      <c r="L266" s="102" t="s">
        <v>884</v>
      </c>
    </row>
    <row r="267" spans="1:12" x14ac:dyDescent="0.2">
      <c r="A267" s="80" t="s">
        <v>112</v>
      </c>
      <c r="B267" s="80" t="s">
        <v>113</v>
      </c>
      <c r="C267" s="86" t="s">
        <v>21</v>
      </c>
      <c r="D267" s="87" t="s">
        <v>938</v>
      </c>
      <c r="E267" s="82" t="str">
        <f t="shared" si="4"/>
        <v>Greater Manchester</v>
      </c>
      <c r="K267" s="101" t="s">
        <v>700</v>
      </c>
      <c r="L267" s="102" t="s">
        <v>877</v>
      </c>
    </row>
    <row r="268" spans="1:12" x14ac:dyDescent="0.2">
      <c r="A268" s="80" t="s">
        <v>114</v>
      </c>
      <c r="B268" s="80" t="s">
        <v>115</v>
      </c>
      <c r="C268" s="86" t="s">
        <v>21</v>
      </c>
      <c r="D268" s="87" t="s">
        <v>938</v>
      </c>
      <c r="E268" s="82" t="str">
        <f t="shared" si="4"/>
        <v>Greater Manchester</v>
      </c>
      <c r="K268" s="101" t="s">
        <v>709</v>
      </c>
      <c r="L268" s="102" t="s">
        <v>886</v>
      </c>
    </row>
    <row r="269" spans="1:12" x14ac:dyDescent="0.2">
      <c r="A269" s="80" t="s">
        <v>116</v>
      </c>
      <c r="B269" s="80" t="s">
        <v>117</v>
      </c>
      <c r="C269" s="86" t="s">
        <v>25</v>
      </c>
      <c r="D269" s="87" t="s">
        <v>936</v>
      </c>
      <c r="E269" s="82" t="str">
        <f t="shared" si="4"/>
        <v>South Yorkshire</v>
      </c>
      <c r="K269" s="101" t="s">
        <v>697</v>
      </c>
      <c r="L269" s="102" t="s">
        <v>875</v>
      </c>
    </row>
    <row r="270" spans="1:12" x14ac:dyDescent="0.2">
      <c r="A270" s="80" t="s">
        <v>118</v>
      </c>
      <c r="B270" s="80" t="s">
        <v>119</v>
      </c>
      <c r="C270" s="86" t="s">
        <v>21</v>
      </c>
      <c r="D270" s="87" t="s">
        <v>938</v>
      </c>
      <c r="E270" s="82" t="str">
        <f t="shared" si="4"/>
        <v>Greater Manchester</v>
      </c>
      <c r="K270" s="101" t="s">
        <v>718</v>
      </c>
      <c r="L270" s="102" t="s">
        <v>897</v>
      </c>
    </row>
    <row r="271" spans="1:12" x14ac:dyDescent="0.2">
      <c r="A271" s="80" t="s">
        <v>120</v>
      </c>
      <c r="B271" s="80" t="s">
        <v>121</v>
      </c>
      <c r="C271" s="86" t="s">
        <v>29</v>
      </c>
      <c r="D271" s="87" t="s">
        <v>937</v>
      </c>
      <c r="E271" s="82" t="str">
        <f t="shared" si="4"/>
        <v>West Midlands</v>
      </c>
      <c r="K271" s="101" t="s">
        <v>708</v>
      </c>
      <c r="L271" s="102" t="s">
        <v>885</v>
      </c>
    </row>
    <row r="272" spans="1:12" x14ac:dyDescent="0.2">
      <c r="A272" s="80" t="s">
        <v>122</v>
      </c>
      <c r="B272" s="80" t="s">
        <v>123</v>
      </c>
      <c r="C272" s="86" t="s">
        <v>23</v>
      </c>
      <c r="D272" s="87" t="s">
        <v>941</v>
      </c>
      <c r="E272" s="82" t="str">
        <f t="shared" si="4"/>
        <v>Merseyside</v>
      </c>
      <c r="K272" s="101" t="s">
        <v>705</v>
      </c>
      <c r="L272" s="102" t="s">
        <v>882</v>
      </c>
    </row>
    <row r="273" spans="1:12" x14ac:dyDescent="0.2">
      <c r="A273" s="80" t="s">
        <v>124</v>
      </c>
      <c r="B273" s="80" t="s">
        <v>125</v>
      </c>
      <c r="C273" s="86" t="s">
        <v>25</v>
      </c>
      <c r="D273" s="87" t="s">
        <v>936</v>
      </c>
      <c r="E273" s="82" t="str">
        <f t="shared" si="4"/>
        <v>South Yorkshire</v>
      </c>
      <c r="K273" s="101" t="s">
        <v>713</v>
      </c>
      <c r="L273" s="102" t="s">
        <v>891</v>
      </c>
    </row>
    <row r="274" spans="1:12" x14ac:dyDescent="0.2">
      <c r="A274" s="80" t="s">
        <v>126</v>
      </c>
      <c r="B274" s="80" t="s">
        <v>127</v>
      </c>
      <c r="C274" s="86" t="s">
        <v>29</v>
      </c>
      <c r="D274" s="87" t="s">
        <v>937</v>
      </c>
      <c r="E274" s="82" t="str">
        <f t="shared" si="4"/>
        <v>West Midlands</v>
      </c>
      <c r="K274" s="101" t="s">
        <v>703</v>
      </c>
      <c r="L274" s="102" t="s">
        <v>880</v>
      </c>
    </row>
    <row r="275" spans="1:12" x14ac:dyDescent="0.2">
      <c r="A275" s="80" t="s">
        <v>128</v>
      </c>
      <c r="B275" s="80" t="s">
        <v>129</v>
      </c>
      <c r="C275" s="86" t="s">
        <v>27</v>
      </c>
      <c r="D275" s="87" t="s">
        <v>940</v>
      </c>
      <c r="E275" s="82" t="str">
        <f t="shared" si="4"/>
        <v>Northumbria</v>
      </c>
      <c r="K275" s="101" t="s">
        <v>704</v>
      </c>
      <c r="L275" s="102" t="s">
        <v>881</v>
      </c>
    </row>
    <row r="276" spans="1:12" x14ac:dyDescent="0.2">
      <c r="A276" s="80" t="s">
        <v>130</v>
      </c>
      <c r="B276" s="80" t="s">
        <v>131</v>
      </c>
      <c r="C276" s="86" t="s">
        <v>23</v>
      </c>
      <c r="D276" s="87" t="s">
        <v>941</v>
      </c>
      <c r="E276" s="82" t="str">
        <f t="shared" si="4"/>
        <v>Merseyside</v>
      </c>
      <c r="K276" s="101" t="s">
        <v>712</v>
      </c>
      <c r="L276" s="102" t="s">
        <v>890</v>
      </c>
    </row>
    <row r="277" spans="1:12" x14ac:dyDescent="0.2">
      <c r="A277" s="80" t="s">
        <v>132</v>
      </c>
      <c r="B277" s="80" t="s">
        <v>133</v>
      </c>
      <c r="C277" s="86" t="s">
        <v>21</v>
      </c>
      <c r="D277" s="87" t="s">
        <v>938</v>
      </c>
      <c r="E277" s="82" t="str">
        <f t="shared" si="4"/>
        <v>Greater Manchester</v>
      </c>
      <c r="K277" s="101" t="s">
        <v>953</v>
      </c>
      <c r="L277" s="102"/>
    </row>
    <row r="278" spans="1:12" x14ac:dyDescent="0.2">
      <c r="A278" s="80" t="s">
        <v>134</v>
      </c>
      <c r="B278" s="80" t="s">
        <v>135</v>
      </c>
      <c r="C278" s="86" t="s">
        <v>27</v>
      </c>
      <c r="D278" s="87" t="s">
        <v>940</v>
      </c>
      <c r="E278" s="82" t="str">
        <f t="shared" si="4"/>
        <v>Northumbria</v>
      </c>
      <c r="K278" s="101" t="s">
        <v>953</v>
      </c>
      <c r="L278" s="102"/>
    </row>
    <row r="279" spans="1:12" x14ac:dyDescent="0.2">
      <c r="A279" s="80" t="s">
        <v>136</v>
      </c>
      <c r="B279" s="80" t="s">
        <v>137</v>
      </c>
      <c r="C279" s="86" t="s">
        <v>21</v>
      </c>
      <c r="D279" s="87" t="s">
        <v>938</v>
      </c>
      <c r="E279" s="82" t="str">
        <f t="shared" si="4"/>
        <v>Greater Manchester</v>
      </c>
      <c r="K279" s="101" t="s">
        <v>713</v>
      </c>
      <c r="L279" s="102" t="s">
        <v>891</v>
      </c>
    </row>
    <row r="280" spans="1:12" x14ac:dyDescent="0.2">
      <c r="A280" s="80" t="s">
        <v>138</v>
      </c>
      <c r="B280" s="80" t="s">
        <v>139</v>
      </c>
      <c r="C280" s="86" t="s">
        <v>21</v>
      </c>
      <c r="D280" s="87" t="s">
        <v>938</v>
      </c>
      <c r="E280" s="82" t="str">
        <f t="shared" si="4"/>
        <v>Greater Manchester</v>
      </c>
      <c r="K280" s="101" t="s">
        <v>716</v>
      </c>
      <c r="L280" s="102" t="s">
        <v>894</v>
      </c>
    </row>
    <row r="281" spans="1:12" x14ac:dyDescent="0.2">
      <c r="A281" s="80" t="s">
        <v>140</v>
      </c>
      <c r="B281" s="80" t="s">
        <v>141</v>
      </c>
      <c r="C281" s="86" t="s">
        <v>31</v>
      </c>
      <c r="D281" s="87" t="s">
        <v>939</v>
      </c>
      <c r="E281" s="82" t="str">
        <f t="shared" si="4"/>
        <v>West Yorkshire</v>
      </c>
      <c r="K281" s="101" t="s">
        <v>699</v>
      </c>
      <c r="L281" s="102" t="s">
        <v>876</v>
      </c>
    </row>
    <row r="282" spans="1:12" x14ac:dyDescent="0.2">
      <c r="A282" s="80" t="s">
        <v>142</v>
      </c>
      <c r="B282" s="80" t="s">
        <v>143</v>
      </c>
      <c r="C282" s="86" t="s">
        <v>29</v>
      </c>
      <c r="D282" s="87" t="s">
        <v>937</v>
      </c>
      <c r="E282" s="82" t="str">
        <f t="shared" si="4"/>
        <v>West Midlands</v>
      </c>
      <c r="K282" s="101" t="s">
        <v>704</v>
      </c>
      <c r="L282" s="102" t="s">
        <v>881</v>
      </c>
    </row>
    <row r="283" spans="1:12" x14ac:dyDescent="0.2">
      <c r="A283" s="80" t="s">
        <v>144</v>
      </c>
      <c r="B283" s="80" t="s">
        <v>145</v>
      </c>
      <c r="C283" s="86" t="s">
        <v>21</v>
      </c>
      <c r="D283" s="87" t="s">
        <v>938</v>
      </c>
      <c r="E283" s="82" t="str">
        <f t="shared" si="4"/>
        <v>Greater Manchester</v>
      </c>
      <c r="K283" s="101" t="s">
        <v>701</v>
      </c>
      <c r="L283" s="102" t="s">
        <v>878</v>
      </c>
    </row>
    <row r="284" spans="1:12" x14ac:dyDescent="0.2">
      <c r="A284" s="80" t="s">
        <v>146</v>
      </c>
      <c r="B284" s="80" t="s">
        <v>147</v>
      </c>
      <c r="C284" s="86" t="s">
        <v>23</v>
      </c>
      <c r="D284" s="87" t="s">
        <v>941</v>
      </c>
      <c r="E284" s="82" t="str">
        <f t="shared" si="4"/>
        <v>Merseyside</v>
      </c>
      <c r="K284" s="101" t="s">
        <v>713</v>
      </c>
      <c r="L284" s="102" t="s">
        <v>891</v>
      </c>
    </row>
    <row r="285" spans="1:12" x14ac:dyDescent="0.2">
      <c r="A285" s="80" t="s">
        <v>148</v>
      </c>
      <c r="B285" s="80" t="s">
        <v>149</v>
      </c>
      <c r="C285" s="86" t="s">
        <v>29</v>
      </c>
      <c r="D285" s="87" t="s">
        <v>937</v>
      </c>
      <c r="E285" s="82" t="str">
        <f t="shared" si="4"/>
        <v>West Midlands</v>
      </c>
      <c r="K285" s="101" t="s">
        <v>713</v>
      </c>
      <c r="L285" s="102" t="s">
        <v>891</v>
      </c>
    </row>
    <row r="286" spans="1:12" x14ac:dyDescent="0.2">
      <c r="C286" s="86"/>
      <c r="D286" s="87"/>
      <c r="K286" s="101" t="s">
        <v>697</v>
      </c>
      <c r="L286" s="102" t="s">
        <v>875</v>
      </c>
    </row>
    <row r="287" spans="1:12" x14ac:dyDescent="0.2">
      <c r="B287" s="80" t="s">
        <v>800</v>
      </c>
      <c r="C287" s="86"/>
      <c r="D287" s="87"/>
      <c r="K287" s="101" t="s">
        <v>702</v>
      </c>
      <c r="L287" s="102" t="s">
        <v>879</v>
      </c>
    </row>
    <row r="288" spans="1:12" x14ac:dyDescent="0.2">
      <c r="C288" s="86"/>
      <c r="D288" s="87"/>
      <c r="K288" s="103" t="s">
        <v>706</v>
      </c>
      <c r="L288" s="102" t="s">
        <v>883</v>
      </c>
    </row>
    <row r="289" spans="1:12" x14ac:dyDescent="0.2">
      <c r="A289" s="80" t="s">
        <v>592</v>
      </c>
      <c r="B289" s="80" t="s">
        <v>593</v>
      </c>
      <c r="C289" s="86" t="s">
        <v>33</v>
      </c>
      <c r="D289" s="87" t="s">
        <v>933</v>
      </c>
      <c r="E289" s="82" t="str">
        <f t="shared" ref="E289:E344" si="5">LEFT(D289,LEN(D289)-30)</f>
        <v>Avon &amp; Somerset</v>
      </c>
      <c r="K289" s="101" t="s">
        <v>707</v>
      </c>
      <c r="L289" s="102" t="s">
        <v>884</v>
      </c>
    </row>
    <row r="290" spans="1:12" x14ac:dyDescent="0.2">
      <c r="A290" s="80" t="s">
        <v>595</v>
      </c>
      <c r="B290" s="80" t="s">
        <v>596</v>
      </c>
      <c r="C290" s="86" t="s">
        <v>844</v>
      </c>
      <c r="D290" s="87" t="s">
        <v>942</v>
      </c>
      <c r="E290" s="82" t="str">
        <f t="shared" si="5"/>
        <v>Bedfordshire</v>
      </c>
      <c r="K290" s="101" t="s">
        <v>711</v>
      </c>
      <c r="L290" s="102" t="s">
        <v>889</v>
      </c>
    </row>
    <row r="291" spans="1:12" x14ac:dyDescent="0.2">
      <c r="A291" s="80" t="s">
        <v>597</v>
      </c>
      <c r="B291" s="80" t="s">
        <v>598</v>
      </c>
      <c r="C291" s="86" t="s">
        <v>866</v>
      </c>
      <c r="D291" s="87" t="s">
        <v>924</v>
      </c>
      <c r="E291" s="82" t="str">
        <f t="shared" si="5"/>
        <v>Lancashire</v>
      </c>
      <c r="K291" s="101" t="s">
        <v>700</v>
      </c>
      <c r="L291" s="102" t="s">
        <v>877</v>
      </c>
    </row>
    <row r="292" spans="1:12" x14ac:dyDescent="0.2">
      <c r="A292" s="80" t="s">
        <v>599</v>
      </c>
      <c r="B292" s="80" t="s">
        <v>600</v>
      </c>
      <c r="C292" s="86" t="s">
        <v>866</v>
      </c>
      <c r="D292" s="87" t="s">
        <v>924</v>
      </c>
      <c r="E292" s="82" t="str">
        <f t="shared" si="5"/>
        <v>Lancashire</v>
      </c>
      <c r="K292" s="101" t="s">
        <v>704</v>
      </c>
      <c r="L292" s="102" t="s">
        <v>881</v>
      </c>
    </row>
    <row r="293" spans="1:12" x14ac:dyDescent="0.2">
      <c r="A293" s="80" t="s">
        <v>601</v>
      </c>
      <c r="B293" s="80" t="s">
        <v>602</v>
      </c>
      <c r="C293" s="86" t="s">
        <v>856</v>
      </c>
      <c r="D293" s="87" t="s">
        <v>928</v>
      </c>
      <c r="E293" s="82" t="str">
        <f t="shared" si="5"/>
        <v>Dorset</v>
      </c>
      <c r="K293" s="101" t="s">
        <v>716</v>
      </c>
      <c r="L293" s="102" t="s">
        <v>894</v>
      </c>
    </row>
    <row r="294" spans="1:12" x14ac:dyDescent="0.2">
      <c r="A294" s="80" t="s">
        <v>603</v>
      </c>
      <c r="B294" s="80" t="s">
        <v>604</v>
      </c>
      <c r="C294" s="86" t="s">
        <v>41</v>
      </c>
      <c r="D294" s="87" t="s">
        <v>915</v>
      </c>
      <c r="E294" s="82" t="str">
        <f t="shared" si="5"/>
        <v>Thames Valley</v>
      </c>
      <c r="K294" s="101" t="s">
        <v>700</v>
      </c>
      <c r="L294" s="102" t="s">
        <v>877</v>
      </c>
    </row>
    <row r="295" spans="1:12" x14ac:dyDescent="0.2">
      <c r="A295" s="80" t="s">
        <v>605</v>
      </c>
      <c r="B295" s="80" t="s">
        <v>606</v>
      </c>
      <c r="C295" s="86" t="s">
        <v>39</v>
      </c>
      <c r="D295" s="87" t="s">
        <v>910</v>
      </c>
      <c r="E295" s="82" t="str">
        <f t="shared" si="5"/>
        <v>Sussex</v>
      </c>
      <c r="K295" s="101" t="s">
        <v>697</v>
      </c>
      <c r="L295" s="102" t="s">
        <v>875</v>
      </c>
    </row>
    <row r="296" spans="1:12" x14ac:dyDescent="0.2">
      <c r="A296" s="80" t="s">
        <v>607</v>
      </c>
      <c r="B296" s="80" t="s">
        <v>608</v>
      </c>
      <c r="C296" s="86" t="s">
        <v>33</v>
      </c>
      <c r="D296" s="87" t="s">
        <v>933</v>
      </c>
      <c r="E296" s="82" t="str">
        <f t="shared" si="5"/>
        <v>Avon &amp; Somerset</v>
      </c>
      <c r="K296" s="101" t="s">
        <v>711</v>
      </c>
      <c r="L296" s="102" t="s">
        <v>889</v>
      </c>
    </row>
    <row r="297" spans="1:12" x14ac:dyDescent="0.2">
      <c r="A297" s="80" t="s">
        <v>609</v>
      </c>
      <c r="B297" s="80" t="s">
        <v>610</v>
      </c>
      <c r="C297" s="86" t="s">
        <v>844</v>
      </c>
      <c r="D297" s="87" t="s">
        <v>942</v>
      </c>
      <c r="E297" s="82" t="str">
        <f t="shared" si="5"/>
        <v>Bedfordshire</v>
      </c>
      <c r="K297" s="101" t="s">
        <v>710</v>
      </c>
      <c r="L297" s="102" t="s">
        <v>887</v>
      </c>
    </row>
    <row r="298" spans="1:12" x14ac:dyDescent="0.2">
      <c r="A298" s="80" t="s">
        <v>611</v>
      </c>
      <c r="B298" s="80" t="s">
        <v>612</v>
      </c>
      <c r="C298" s="86" t="s">
        <v>848</v>
      </c>
      <c r="D298" s="87" t="s">
        <v>943</v>
      </c>
      <c r="E298" s="82" t="str">
        <f t="shared" si="5"/>
        <v>Cheshire</v>
      </c>
      <c r="K298" s="101" t="s">
        <v>704</v>
      </c>
      <c r="L298" s="102" t="s">
        <v>881</v>
      </c>
    </row>
    <row r="299" spans="1:12" x14ac:dyDescent="0.2">
      <c r="A299" s="80" t="s">
        <v>613</v>
      </c>
      <c r="B299" s="80" t="s">
        <v>614</v>
      </c>
      <c r="C299" s="86" t="s">
        <v>848</v>
      </c>
      <c r="D299" s="87" t="s">
        <v>943</v>
      </c>
      <c r="E299" s="82" t="str">
        <f t="shared" si="5"/>
        <v>Cheshire</v>
      </c>
      <c r="K299" s="101" t="s">
        <v>720</v>
      </c>
      <c r="L299" s="102" t="s">
        <v>900</v>
      </c>
    </row>
    <row r="300" spans="1:12" x14ac:dyDescent="0.2">
      <c r="A300" s="80" t="s">
        <v>649</v>
      </c>
      <c r="B300" s="80" t="s">
        <v>801</v>
      </c>
      <c r="C300" s="86" t="s">
        <v>11</v>
      </c>
      <c r="D300" s="87" t="s">
        <v>913</v>
      </c>
      <c r="E300" s="82" t="str">
        <f t="shared" si="5"/>
        <v>Nottinghamshire</v>
      </c>
      <c r="K300" s="101" t="s">
        <v>721</v>
      </c>
      <c r="L300" s="102" t="s">
        <v>904</v>
      </c>
    </row>
    <row r="301" spans="1:12" x14ac:dyDescent="0.2">
      <c r="A301" s="80" t="s">
        <v>615</v>
      </c>
      <c r="B301" s="80" t="s">
        <v>616</v>
      </c>
      <c r="C301" s="86" t="s">
        <v>35</v>
      </c>
      <c r="D301" s="87" t="s">
        <v>931</v>
      </c>
      <c r="E301" s="82" t="str">
        <f t="shared" si="5"/>
        <v>Devon &amp; Cornwall</v>
      </c>
      <c r="K301" s="101" t="s">
        <v>719</v>
      </c>
      <c r="L301" s="102" t="s">
        <v>898</v>
      </c>
    </row>
    <row r="302" spans="1:12" x14ac:dyDescent="0.2">
      <c r="A302" s="80" t="s">
        <v>617</v>
      </c>
      <c r="B302" s="80" t="s">
        <v>618</v>
      </c>
      <c r="C302" s="86" t="s">
        <v>858</v>
      </c>
      <c r="D302" s="87" t="s">
        <v>944</v>
      </c>
      <c r="E302" s="82" t="str">
        <f t="shared" si="5"/>
        <v>Durham</v>
      </c>
      <c r="K302" s="101" t="s">
        <v>714</v>
      </c>
      <c r="L302" s="102" t="s">
        <v>892</v>
      </c>
    </row>
    <row r="303" spans="1:12" x14ac:dyDescent="0.2">
      <c r="A303" s="80" t="s">
        <v>619</v>
      </c>
      <c r="B303" s="80" t="s">
        <v>802</v>
      </c>
      <c r="C303" s="86" t="s">
        <v>854</v>
      </c>
      <c r="D303" s="87" t="s">
        <v>912</v>
      </c>
      <c r="E303" s="82" t="str">
        <f t="shared" si="5"/>
        <v>Derbyshire</v>
      </c>
      <c r="K303" s="101" t="s">
        <v>710</v>
      </c>
      <c r="L303" s="102" t="s">
        <v>887</v>
      </c>
    </row>
    <row r="304" spans="1:12" x14ac:dyDescent="0.2">
      <c r="A304" s="80" t="s">
        <v>620</v>
      </c>
      <c r="B304" s="80" t="s">
        <v>621</v>
      </c>
      <c r="C304" s="86" t="s">
        <v>858</v>
      </c>
      <c r="D304" s="87" t="s">
        <v>944</v>
      </c>
      <c r="E304" s="82" t="str">
        <f t="shared" si="5"/>
        <v>Durham</v>
      </c>
      <c r="K304" s="103" t="s">
        <v>706</v>
      </c>
      <c r="L304" s="102" t="s">
        <v>883</v>
      </c>
    </row>
    <row r="305" spans="1:12" x14ac:dyDescent="0.2">
      <c r="A305" s="80" t="s">
        <v>622</v>
      </c>
      <c r="B305" s="80" t="s">
        <v>623</v>
      </c>
      <c r="C305" s="86" t="s">
        <v>862</v>
      </c>
      <c r="D305" s="87" t="s">
        <v>945</v>
      </c>
      <c r="E305" s="82" t="str">
        <f t="shared" si="5"/>
        <v>Humberside</v>
      </c>
      <c r="K305" s="101" t="s">
        <v>703</v>
      </c>
      <c r="L305" s="102" t="s">
        <v>880</v>
      </c>
    </row>
    <row r="306" spans="1:12" x14ac:dyDescent="0.2">
      <c r="A306" s="80" t="s">
        <v>624</v>
      </c>
      <c r="B306" s="80" t="s">
        <v>625</v>
      </c>
      <c r="C306" s="86" t="s">
        <v>848</v>
      </c>
      <c r="D306" s="87" t="s">
        <v>943</v>
      </c>
      <c r="E306" s="82" t="str">
        <f t="shared" si="5"/>
        <v>Cheshire</v>
      </c>
      <c r="K306" s="101" t="s">
        <v>700</v>
      </c>
      <c r="L306" s="102" t="s">
        <v>877</v>
      </c>
    </row>
    <row r="307" spans="1:12" x14ac:dyDescent="0.2">
      <c r="A307" s="80" t="s">
        <v>626</v>
      </c>
      <c r="B307" s="80" t="s">
        <v>627</v>
      </c>
      <c r="C307" s="86" t="s">
        <v>850</v>
      </c>
      <c r="D307" s="87" t="s">
        <v>946</v>
      </c>
      <c r="E307" s="82" t="str">
        <f t="shared" si="5"/>
        <v>Cleveland</v>
      </c>
      <c r="K307" s="101" t="s">
        <v>700</v>
      </c>
      <c r="L307" s="102" t="s">
        <v>877</v>
      </c>
    </row>
    <row r="308" spans="1:12" x14ac:dyDescent="0.2">
      <c r="A308" s="80" t="s">
        <v>628</v>
      </c>
      <c r="B308" s="80" t="s">
        <v>629</v>
      </c>
      <c r="C308" s="86" t="s">
        <v>43</v>
      </c>
      <c r="D308" s="87" t="s">
        <v>922</v>
      </c>
      <c r="E308" s="82" t="str">
        <f t="shared" si="5"/>
        <v>West Mercia</v>
      </c>
      <c r="K308" s="101" t="s">
        <v>700</v>
      </c>
      <c r="L308" s="102" t="s">
        <v>877</v>
      </c>
    </row>
    <row r="309" spans="1:12" x14ac:dyDescent="0.2">
      <c r="A309" s="80" t="s">
        <v>630</v>
      </c>
      <c r="B309" s="80" t="s">
        <v>803</v>
      </c>
      <c r="C309" s="86" t="s">
        <v>37</v>
      </c>
      <c r="D309" s="87" t="s">
        <v>918</v>
      </c>
      <c r="E309" s="82" t="str">
        <f t="shared" si="5"/>
        <v>Hampshire</v>
      </c>
      <c r="K309" s="101" t="s">
        <v>717</v>
      </c>
      <c r="L309" s="102" t="s">
        <v>896</v>
      </c>
    </row>
    <row r="310" spans="1:12" x14ac:dyDescent="0.2">
      <c r="A310" s="80" t="s">
        <v>631</v>
      </c>
      <c r="B310" s="80" t="s">
        <v>632</v>
      </c>
      <c r="C310" s="86" t="s">
        <v>35</v>
      </c>
      <c r="D310" s="87" t="s">
        <v>931</v>
      </c>
      <c r="E310" s="82" t="str">
        <f t="shared" si="5"/>
        <v>Devon &amp; Cornwall</v>
      </c>
      <c r="K310" s="101"/>
      <c r="L310" s="104"/>
    </row>
    <row r="311" spans="1:12" x14ac:dyDescent="0.2">
      <c r="A311" s="80" t="s">
        <v>633</v>
      </c>
      <c r="B311" s="80" t="s">
        <v>804</v>
      </c>
      <c r="C311" s="86" t="s">
        <v>862</v>
      </c>
      <c r="D311" s="87" t="s">
        <v>945</v>
      </c>
      <c r="E311" s="82" t="str">
        <f t="shared" si="5"/>
        <v>Humberside</v>
      </c>
      <c r="K311" s="101"/>
      <c r="L311" s="104"/>
    </row>
    <row r="312" spans="1:12" x14ac:dyDescent="0.2">
      <c r="A312" s="80" t="s">
        <v>634</v>
      </c>
      <c r="B312" s="80" t="s">
        <v>805</v>
      </c>
      <c r="C312" s="86" t="s">
        <v>1</v>
      </c>
      <c r="D312" s="87" t="s">
        <v>919</v>
      </c>
      <c r="E312" s="82" t="str">
        <f t="shared" si="5"/>
        <v>Leicestershire</v>
      </c>
      <c r="K312" s="101"/>
      <c r="L312" s="104"/>
    </row>
    <row r="313" spans="1:12" x14ac:dyDescent="0.2">
      <c r="A313" s="80" t="s">
        <v>635</v>
      </c>
      <c r="B313" s="80" t="s">
        <v>636</v>
      </c>
      <c r="C313" s="86" t="s">
        <v>844</v>
      </c>
      <c r="D313" s="87" t="s">
        <v>942</v>
      </c>
      <c r="E313" s="82" t="str">
        <f t="shared" si="5"/>
        <v>Bedfordshire</v>
      </c>
      <c r="K313" s="101" t="s">
        <v>954</v>
      </c>
      <c r="L313" s="104" t="s">
        <v>955</v>
      </c>
    </row>
    <row r="314" spans="1:12" x14ac:dyDescent="0.2">
      <c r="A314" s="80" t="s">
        <v>638</v>
      </c>
      <c r="B314" s="80" t="s">
        <v>806</v>
      </c>
      <c r="C314" s="86" t="s">
        <v>850</v>
      </c>
      <c r="D314" s="87" t="s">
        <v>946</v>
      </c>
      <c r="E314" s="82" t="str">
        <f t="shared" si="5"/>
        <v>Cleveland</v>
      </c>
      <c r="K314" s="101" t="s">
        <v>954</v>
      </c>
      <c r="L314" s="104" t="s">
        <v>955</v>
      </c>
    </row>
    <row r="315" spans="1:12" x14ac:dyDescent="0.2">
      <c r="A315" s="80" t="s">
        <v>639</v>
      </c>
      <c r="B315" s="80" t="s">
        <v>640</v>
      </c>
      <c r="C315" s="86" t="s">
        <v>41</v>
      </c>
      <c r="D315" s="87" t="s">
        <v>915</v>
      </c>
      <c r="E315" s="82" t="str">
        <f t="shared" si="5"/>
        <v>Thames Valley</v>
      </c>
      <c r="K315" s="101" t="s">
        <v>954</v>
      </c>
      <c r="L315" s="104" t="s">
        <v>955</v>
      </c>
    </row>
    <row r="316" spans="1:12" x14ac:dyDescent="0.2">
      <c r="A316" s="80" t="s">
        <v>641</v>
      </c>
      <c r="B316" s="80" t="s">
        <v>642</v>
      </c>
      <c r="C316" s="86" t="s">
        <v>862</v>
      </c>
      <c r="D316" s="87" t="s">
        <v>945</v>
      </c>
      <c r="E316" s="82" t="str">
        <f t="shared" si="5"/>
        <v>Humberside</v>
      </c>
      <c r="K316" s="101" t="s">
        <v>954</v>
      </c>
      <c r="L316" s="104" t="s">
        <v>955</v>
      </c>
    </row>
    <row r="317" spans="1:12" x14ac:dyDescent="0.2">
      <c r="A317" s="80" t="s">
        <v>643</v>
      </c>
      <c r="B317" s="80" t="s">
        <v>644</v>
      </c>
      <c r="C317" s="86" t="s">
        <v>862</v>
      </c>
      <c r="D317" s="87" t="s">
        <v>945</v>
      </c>
      <c r="E317" s="82" t="str">
        <f t="shared" si="5"/>
        <v>Humberside</v>
      </c>
      <c r="K317" s="101" t="s">
        <v>954</v>
      </c>
      <c r="L317" s="104" t="s">
        <v>955</v>
      </c>
    </row>
    <row r="318" spans="1:12" x14ac:dyDescent="0.2">
      <c r="A318" s="80" t="s">
        <v>645</v>
      </c>
      <c r="B318" s="80" t="s">
        <v>646</v>
      </c>
      <c r="C318" s="86" t="s">
        <v>33</v>
      </c>
      <c r="D318" s="87" t="s">
        <v>933</v>
      </c>
      <c r="E318" s="82" t="str">
        <f t="shared" si="5"/>
        <v>Avon &amp; Somerset</v>
      </c>
      <c r="K318" s="101" t="s">
        <v>954</v>
      </c>
      <c r="L318" s="104" t="s">
        <v>955</v>
      </c>
    </row>
    <row r="319" spans="1:12" x14ac:dyDescent="0.2">
      <c r="A319" s="80" t="s">
        <v>647</v>
      </c>
      <c r="B319" s="80" t="s">
        <v>648</v>
      </c>
      <c r="C319" s="86" t="s">
        <v>27</v>
      </c>
      <c r="D319" s="87" t="s">
        <v>940</v>
      </c>
      <c r="E319" s="82" t="str">
        <f t="shared" si="5"/>
        <v>Northumbria</v>
      </c>
      <c r="K319" s="101" t="s">
        <v>954</v>
      </c>
      <c r="L319" s="104" t="s">
        <v>955</v>
      </c>
    </row>
    <row r="320" spans="1:12" x14ac:dyDescent="0.2">
      <c r="A320" s="80" t="s">
        <v>650</v>
      </c>
      <c r="B320" s="80" t="s">
        <v>651</v>
      </c>
      <c r="C320" s="86" t="s">
        <v>846</v>
      </c>
      <c r="D320" s="87" t="s">
        <v>925</v>
      </c>
      <c r="E320" s="82" t="str">
        <f t="shared" si="5"/>
        <v>Cambridgeshire</v>
      </c>
      <c r="K320" s="101" t="s">
        <v>954</v>
      </c>
      <c r="L320" s="104" t="s">
        <v>955</v>
      </c>
    </row>
    <row r="321" spans="1:12" x14ac:dyDescent="0.2">
      <c r="A321" s="80" t="s">
        <v>652</v>
      </c>
      <c r="B321" s="80" t="s">
        <v>653</v>
      </c>
      <c r="C321" s="86" t="s">
        <v>35</v>
      </c>
      <c r="D321" s="87" t="s">
        <v>931</v>
      </c>
      <c r="E321" s="82" t="str">
        <f t="shared" si="5"/>
        <v>Devon &amp; Cornwall</v>
      </c>
      <c r="K321" s="101" t="s">
        <v>954</v>
      </c>
      <c r="L321" s="104" t="s">
        <v>955</v>
      </c>
    </row>
    <row r="322" spans="1:12" x14ac:dyDescent="0.2">
      <c r="A322" s="80" t="s">
        <v>654</v>
      </c>
      <c r="B322" s="80" t="s">
        <v>655</v>
      </c>
      <c r="C322" s="86" t="s">
        <v>856</v>
      </c>
      <c r="D322" s="87" t="s">
        <v>928</v>
      </c>
      <c r="E322" s="82" t="str">
        <f t="shared" si="5"/>
        <v>Dorset</v>
      </c>
      <c r="K322" s="101" t="s">
        <v>954</v>
      </c>
      <c r="L322" s="104" t="s">
        <v>955</v>
      </c>
    </row>
    <row r="323" spans="1:12" x14ac:dyDescent="0.2">
      <c r="A323" s="80" t="s">
        <v>656</v>
      </c>
      <c r="B323" s="80" t="s">
        <v>657</v>
      </c>
      <c r="C323" s="86" t="s">
        <v>37</v>
      </c>
      <c r="D323" s="87" t="s">
        <v>918</v>
      </c>
      <c r="E323" s="82" t="str">
        <f t="shared" si="5"/>
        <v>Hampshire</v>
      </c>
      <c r="K323" s="101" t="s">
        <v>954</v>
      </c>
      <c r="L323" s="104" t="s">
        <v>955</v>
      </c>
    </row>
    <row r="324" spans="1:12" x14ac:dyDescent="0.2">
      <c r="A324" s="80" t="s">
        <v>658</v>
      </c>
      <c r="B324" s="80" t="s">
        <v>659</v>
      </c>
      <c r="C324" s="86" t="s">
        <v>41</v>
      </c>
      <c r="D324" s="87" t="s">
        <v>915</v>
      </c>
      <c r="E324" s="82" t="str">
        <f t="shared" si="5"/>
        <v>Thames Valley</v>
      </c>
      <c r="K324" s="101" t="s">
        <v>954</v>
      </c>
      <c r="L324" s="104" t="s">
        <v>955</v>
      </c>
    </row>
    <row r="325" spans="1:12" x14ac:dyDescent="0.2">
      <c r="A325" s="80" t="s">
        <v>660</v>
      </c>
      <c r="B325" s="80" t="s">
        <v>661</v>
      </c>
      <c r="C325" s="86" t="s">
        <v>850</v>
      </c>
      <c r="D325" s="87" t="s">
        <v>946</v>
      </c>
      <c r="E325" s="82" t="str">
        <f t="shared" si="5"/>
        <v>Cleveland</v>
      </c>
      <c r="K325" s="101"/>
      <c r="L325" s="104"/>
    </row>
    <row r="326" spans="1:12" x14ac:dyDescent="0.2">
      <c r="A326" s="80" t="s">
        <v>662</v>
      </c>
      <c r="B326" s="80" t="s">
        <v>663</v>
      </c>
      <c r="C326" s="86" t="s">
        <v>1</v>
      </c>
      <c r="D326" s="87" t="s">
        <v>919</v>
      </c>
      <c r="E326" s="82" t="str">
        <f t="shared" si="5"/>
        <v>Leicestershire</v>
      </c>
      <c r="K326" s="101"/>
      <c r="L326" s="104"/>
    </row>
    <row r="327" spans="1:12" x14ac:dyDescent="0.2">
      <c r="A327" s="80" t="s">
        <v>664</v>
      </c>
      <c r="B327" s="80" t="s">
        <v>665</v>
      </c>
      <c r="C327" s="86" t="s">
        <v>43</v>
      </c>
      <c r="D327" s="87" t="s">
        <v>922</v>
      </c>
      <c r="E327" s="82" t="str">
        <f t="shared" si="5"/>
        <v>West Mercia</v>
      </c>
      <c r="K327" s="101"/>
      <c r="L327" s="104"/>
    </row>
    <row r="328" spans="1:12" x14ac:dyDescent="0.2">
      <c r="A328" s="80" t="s">
        <v>666</v>
      </c>
      <c r="B328" s="80" t="s">
        <v>667</v>
      </c>
      <c r="C328" s="86" t="s">
        <v>41</v>
      </c>
      <c r="D328" s="87" t="s">
        <v>915</v>
      </c>
      <c r="E328" s="82" t="str">
        <f t="shared" si="5"/>
        <v>Thames Valley</v>
      </c>
      <c r="K328" s="101" t="s">
        <v>954</v>
      </c>
      <c r="L328" s="104" t="s">
        <v>955</v>
      </c>
    </row>
    <row r="329" spans="1:12" x14ac:dyDescent="0.2">
      <c r="A329" s="80" t="s">
        <v>668</v>
      </c>
      <c r="B329" s="80" t="s">
        <v>669</v>
      </c>
      <c r="C329" s="86" t="s">
        <v>33</v>
      </c>
      <c r="D329" s="87" t="s">
        <v>933</v>
      </c>
      <c r="E329" s="82" t="str">
        <f t="shared" si="5"/>
        <v>Avon &amp; Somerset</v>
      </c>
      <c r="K329" s="101" t="s">
        <v>954</v>
      </c>
      <c r="L329" s="104" t="s">
        <v>955</v>
      </c>
    </row>
    <row r="330" spans="1:12" x14ac:dyDescent="0.2">
      <c r="A330" s="80" t="s">
        <v>670</v>
      </c>
      <c r="B330" s="80" t="s">
        <v>671</v>
      </c>
      <c r="C330" s="86" t="s">
        <v>37</v>
      </c>
      <c r="D330" s="87" t="s">
        <v>918</v>
      </c>
      <c r="E330" s="82" t="str">
        <f t="shared" si="5"/>
        <v>Hampshire</v>
      </c>
      <c r="K330" s="101" t="s">
        <v>954</v>
      </c>
      <c r="L330" s="104" t="s">
        <v>955</v>
      </c>
    </row>
    <row r="331" spans="1:12" x14ac:dyDescent="0.2">
      <c r="A331" s="80" t="s">
        <v>672</v>
      </c>
      <c r="B331" s="80" t="s">
        <v>673</v>
      </c>
      <c r="C331" s="86" t="s">
        <v>45</v>
      </c>
      <c r="D331" s="87" t="s">
        <v>917</v>
      </c>
      <c r="E331" s="82" t="str">
        <f t="shared" si="5"/>
        <v>Essex</v>
      </c>
      <c r="K331" s="101" t="s">
        <v>954</v>
      </c>
      <c r="L331" s="104" t="s">
        <v>955</v>
      </c>
    </row>
    <row r="332" spans="1:12" x14ac:dyDescent="0.2">
      <c r="A332" s="80" t="s">
        <v>674</v>
      </c>
      <c r="B332" s="80" t="s">
        <v>675</v>
      </c>
      <c r="C332" s="86" t="s">
        <v>850</v>
      </c>
      <c r="D332" s="87" t="s">
        <v>946</v>
      </c>
      <c r="E332" s="82" t="str">
        <f t="shared" si="5"/>
        <v>Cleveland</v>
      </c>
      <c r="K332" s="101" t="s">
        <v>954</v>
      </c>
      <c r="L332" s="104" t="s">
        <v>955</v>
      </c>
    </row>
    <row r="333" spans="1:12" x14ac:dyDescent="0.2">
      <c r="A333" s="80" t="s">
        <v>676</v>
      </c>
      <c r="B333" s="80" t="s">
        <v>677</v>
      </c>
      <c r="C333" s="86" t="s">
        <v>13</v>
      </c>
      <c r="D333" s="87" t="s">
        <v>926</v>
      </c>
      <c r="E333" s="82" t="str">
        <f t="shared" si="5"/>
        <v>Staffordshire</v>
      </c>
      <c r="K333" s="101" t="s">
        <v>954</v>
      </c>
      <c r="L333" s="104" t="s">
        <v>955</v>
      </c>
    </row>
    <row r="334" spans="1:12" x14ac:dyDescent="0.2">
      <c r="A334" s="80" t="s">
        <v>678</v>
      </c>
      <c r="B334" s="80" t="s">
        <v>679</v>
      </c>
      <c r="C334" s="86" t="s">
        <v>19</v>
      </c>
      <c r="D334" s="87" t="s">
        <v>947</v>
      </c>
      <c r="E334" s="82" t="str">
        <f t="shared" si="5"/>
        <v>Wiltshire</v>
      </c>
      <c r="K334" s="101" t="s">
        <v>954</v>
      </c>
      <c r="L334" s="104" t="s">
        <v>955</v>
      </c>
    </row>
    <row r="335" spans="1:12" x14ac:dyDescent="0.2">
      <c r="A335" s="80" t="s">
        <v>680</v>
      </c>
      <c r="B335" s="80" t="s">
        <v>807</v>
      </c>
      <c r="C335" s="86" t="s">
        <v>43</v>
      </c>
      <c r="D335" s="87" t="s">
        <v>922</v>
      </c>
      <c r="E335" s="82" t="str">
        <f t="shared" si="5"/>
        <v>West Mercia</v>
      </c>
      <c r="K335" s="101" t="s">
        <v>954</v>
      </c>
      <c r="L335" s="104" t="s">
        <v>955</v>
      </c>
    </row>
    <row r="336" spans="1:12" x14ac:dyDescent="0.2">
      <c r="A336" s="80" t="s">
        <v>637</v>
      </c>
      <c r="B336" s="80" t="s">
        <v>808</v>
      </c>
      <c r="C336" s="86" t="s">
        <v>864</v>
      </c>
      <c r="D336" s="87" t="s">
        <v>914</v>
      </c>
      <c r="E336" s="82" t="str">
        <f t="shared" si="5"/>
        <v>Kent</v>
      </c>
      <c r="K336" s="101" t="s">
        <v>954</v>
      </c>
      <c r="L336" s="104" t="s">
        <v>955</v>
      </c>
    </row>
    <row r="337" spans="1:12" x14ac:dyDescent="0.2">
      <c r="A337" s="80" t="s">
        <v>681</v>
      </c>
      <c r="B337" s="80" t="s">
        <v>682</v>
      </c>
      <c r="C337" s="86" t="s">
        <v>45</v>
      </c>
      <c r="D337" s="87" t="s">
        <v>917</v>
      </c>
      <c r="E337" s="82" t="str">
        <f t="shared" si="5"/>
        <v>Essex</v>
      </c>
      <c r="K337" s="101" t="s">
        <v>954</v>
      </c>
      <c r="L337" s="104" t="s">
        <v>955</v>
      </c>
    </row>
    <row r="338" spans="1:12" x14ac:dyDescent="0.2">
      <c r="A338" s="80" t="s">
        <v>683</v>
      </c>
      <c r="B338" s="80" t="s">
        <v>684</v>
      </c>
      <c r="C338" s="86" t="s">
        <v>35</v>
      </c>
      <c r="D338" s="87" t="s">
        <v>931</v>
      </c>
      <c r="E338" s="82" t="str">
        <f t="shared" si="5"/>
        <v>Devon &amp; Cornwall</v>
      </c>
      <c r="K338" s="101" t="s">
        <v>954</v>
      </c>
      <c r="L338" s="104" t="s">
        <v>955</v>
      </c>
    </row>
    <row r="339" spans="1:12" x14ac:dyDescent="0.2">
      <c r="A339" s="80" t="s">
        <v>685</v>
      </c>
      <c r="B339" s="80" t="s">
        <v>686</v>
      </c>
      <c r="C339" s="86" t="s">
        <v>848</v>
      </c>
      <c r="D339" s="87" t="s">
        <v>943</v>
      </c>
      <c r="E339" s="82" t="str">
        <f t="shared" si="5"/>
        <v>Cheshire</v>
      </c>
      <c r="K339" s="101" t="s">
        <v>954</v>
      </c>
      <c r="L339" s="104" t="s">
        <v>955</v>
      </c>
    </row>
    <row r="340" spans="1:12" x14ac:dyDescent="0.2">
      <c r="A340" s="80" t="s">
        <v>687</v>
      </c>
      <c r="B340" s="80" t="s">
        <v>688</v>
      </c>
      <c r="C340" s="86" t="s">
        <v>41</v>
      </c>
      <c r="D340" s="87" t="s">
        <v>915</v>
      </c>
      <c r="E340" s="82" t="str">
        <f t="shared" si="5"/>
        <v>Thames Valley</v>
      </c>
      <c r="K340" s="101" t="s">
        <v>954</v>
      </c>
      <c r="L340" s="104" t="s">
        <v>955</v>
      </c>
    </row>
    <row r="341" spans="1:12" x14ac:dyDescent="0.2">
      <c r="A341" s="80" t="s">
        <v>689</v>
      </c>
      <c r="B341" s="80" t="s">
        <v>690</v>
      </c>
      <c r="C341" s="86" t="s">
        <v>19</v>
      </c>
      <c r="D341" s="87" t="s">
        <v>947</v>
      </c>
      <c r="E341" s="82" t="str">
        <f t="shared" si="5"/>
        <v>Wiltshire</v>
      </c>
      <c r="K341" s="101" t="s">
        <v>954</v>
      </c>
      <c r="L341" s="104" t="s">
        <v>955</v>
      </c>
    </row>
    <row r="342" spans="1:12" x14ac:dyDescent="0.2">
      <c r="A342" s="80" t="s">
        <v>691</v>
      </c>
      <c r="B342" s="80" t="s">
        <v>692</v>
      </c>
      <c r="C342" s="86" t="s">
        <v>41</v>
      </c>
      <c r="D342" s="87" t="s">
        <v>915</v>
      </c>
      <c r="E342" s="82" t="str">
        <f t="shared" si="5"/>
        <v>Thames Valley</v>
      </c>
      <c r="K342" s="101" t="s">
        <v>954</v>
      </c>
      <c r="L342" s="104" t="s">
        <v>955</v>
      </c>
    </row>
    <row r="343" spans="1:12" x14ac:dyDescent="0.2">
      <c r="A343" s="80" t="s">
        <v>693</v>
      </c>
      <c r="B343" s="80" t="s">
        <v>694</v>
      </c>
      <c r="C343" s="86" t="s">
        <v>41</v>
      </c>
      <c r="D343" s="87" t="s">
        <v>915</v>
      </c>
      <c r="E343" s="82" t="str">
        <f t="shared" si="5"/>
        <v>Thames Valley</v>
      </c>
      <c r="K343" s="101" t="s">
        <v>954</v>
      </c>
      <c r="L343" s="104" t="s">
        <v>955</v>
      </c>
    </row>
    <row r="344" spans="1:12" x14ac:dyDescent="0.2">
      <c r="A344" s="80" t="s">
        <v>695</v>
      </c>
      <c r="B344" s="80" t="s">
        <v>696</v>
      </c>
      <c r="C344" s="86" t="s">
        <v>7</v>
      </c>
      <c r="D344" s="87" t="s">
        <v>930</v>
      </c>
      <c r="E344" s="82" t="str">
        <f t="shared" si="5"/>
        <v>North Yorkshire</v>
      </c>
      <c r="K344" s="101" t="s">
        <v>954</v>
      </c>
      <c r="L344" s="104" t="s">
        <v>955</v>
      </c>
    </row>
    <row r="345" spans="1:12" x14ac:dyDescent="0.2">
      <c r="C345" s="85"/>
      <c r="K345" s="101" t="s">
        <v>954</v>
      </c>
      <c r="L345" s="104" t="s">
        <v>955</v>
      </c>
    </row>
    <row r="346" spans="1:12" x14ac:dyDescent="0.2">
      <c r="C346" s="85"/>
      <c r="K346" s="101" t="s">
        <v>954</v>
      </c>
      <c r="L346" s="104" t="s">
        <v>955</v>
      </c>
    </row>
    <row r="347" spans="1:12" x14ac:dyDescent="0.2">
      <c r="C347" s="85"/>
      <c r="K347" s="101" t="s">
        <v>954</v>
      </c>
      <c r="L347" s="104" t="s">
        <v>955</v>
      </c>
    </row>
    <row r="348" spans="1:12" x14ac:dyDescent="0.2">
      <c r="C348" s="85"/>
      <c r="K348" s="101"/>
      <c r="L348" s="104"/>
    </row>
    <row r="349" spans="1:12" x14ac:dyDescent="0.2">
      <c r="C349" s="85"/>
      <c r="K349" s="101"/>
      <c r="L349" s="104"/>
    </row>
    <row r="350" spans="1:12" x14ac:dyDescent="0.2">
      <c r="C350" s="85"/>
      <c r="K350" s="101"/>
      <c r="L350" s="104"/>
    </row>
    <row r="351" spans="1:12" x14ac:dyDescent="0.2">
      <c r="C351" s="85"/>
      <c r="K351" s="101" t="s">
        <v>953</v>
      </c>
      <c r="L351" s="104"/>
    </row>
    <row r="352" spans="1:12" x14ac:dyDescent="0.2">
      <c r="C352" s="85"/>
      <c r="K352" s="101"/>
      <c r="L352" s="104"/>
    </row>
    <row r="353" spans="3:12" ht="13.5" thickBot="1" x14ac:dyDescent="0.25">
      <c r="C353" s="85"/>
      <c r="K353" s="106"/>
      <c r="L353" s="107"/>
    </row>
    <row r="354" spans="3:12" x14ac:dyDescent="0.2">
      <c r="C354" s="85"/>
    </row>
    <row r="355" spans="3:12" x14ac:dyDescent="0.2">
      <c r="C355" s="85"/>
    </row>
    <row r="356" spans="3:12" x14ac:dyDescent="0.2">
      <c r="C356" s="85"/>
    </row>
    <row r="357" spans="3:12" x14ac:dyDescent="0.2">
      <c r="C357" s="85"/>
    </row>
    <row r="358" spans="3:12" x14ac:dyDescent="0.2">
      <c r="C358" s="85"/>
    </row>
    <row r="359" spans="3:12" x14ac:dyDescent="0.2">
      <c r="C359" s="85"/>
    </row>
    <row r="360" spans="3:12" x14ac:dyDescent="0.2">
      <c r="C360" s="85"/>
    </row>
    <row r="361" spans="3:12" x14ac:dyDescent="0.2">
      <c r="C361" s="85"/>
    </row>
    <row r="362" spans="3:12" x14ac:dyDescent="0.2">
      <c r="C362" s="85"/>
    </row>
    <row r="363" spans="3:12" x14ac:dyDescent="0.2">
      <c r="C363" s="85"/>
    </row>
    <row r="364" spans="3:12" x14ac:dyDescent="0.2">
      <c r="C364" s="85"/>
    </row>
    <row r="365" spans="3:12" x14ac:dyDescent="0.2">
      <c r="C365" s="85"/>
    </row>
    <row r="366" spans="3:12" x14ac:dyDescent="0.2">
      <c r="C366" s="85"/>
    </row>
    <row r="367" spans="3:12" x14ac:dyDescent="0.2">
      <c r="C367" s="85"/>
    </row>
    <row r="368" spans="3:12" x14ac:dyDescent="0.2">
      <c r="C368" s="85"/>
    </row>
    <row r="369" spans="3:3" x14ac:dyDescent="0.2">
      <c r="C369" s="85"/>
    </row>
    <row r="370" spans="3:3" x14ac:dyDescent="0.2">
      <c r="C370" s="85"/>
    </row>
    <row r="371" spans="3:3" x14ac:dyDescent="0.2">
      <c r="C371" s="85"/>
    </row>
    <row r="372" spans="3:3" x14ac:dyDescent="0.2">
      <c r="C372" s="85"/>
    </row>
    <row r="373" spans="3:3" x14ac:dyDescent="0.2">
      <c r="C373" s="85"/>
    </row>
    <row r="374" spans="3:3" x14ac:dyDescent="0.2">
      <c r="C374" s="85"/>
    </row>
    <row r="375" spans="3:3" x14ac:dyDescent="0.2">
      <c r="C375" s="85"/>
    </row>
    <row r="376" spans="3:3" x14ac:dyDescent="0.2">
      <c r="C376" s="85"/>
    </row>
    <row r="377" spans="3:3" x14ac:dyDescent="0.2">
      <c r="C377" s="85"/>
    </row>
    <row r="378" spans="3:3" x14ac:dyDescent="0.2">
      <c r="C378" s="85"/>
    </row>
    <row r="379" spans="3:3" x14ac:dyDescent="0.2">
      <c r="C379" s="85"/>
    </row>
    <row r="380" spans="3:3" x14ac:dyDescent="0.2">
      <c r="C380" s="85"/>
    </row>
    <row r="381" spans="3:3" x14ac:dyDescent="0.2">
      <c r="C381" s="85"/>
    </row>
    <row r="382" spans="3:3" x14ac:dyDescent="0.2">
      <c r="C382" s="85"/>
    </row>
    <row r="383" spans="3:3" x14ac:dyDescent="0.2">
      <c r="C383" s="85"/>
    </row>
    <row r="384" spans="3:3" x14ac:dyDescent="0.2">
      <c r="C384" s="85"/>
    </row>
    <row r="385" spans="3:3" x14ac:dyDescent="0.2">
      <c r="C385" s="85"/>
    </row>
    <row r="386" spans="3:3" x14ac:dyDescent="0.2">
      <c r="C386" s="85"/>
    </row>
    <row r="387" spans="3:3" x14ac:dyDescent="0.2">
      <c r="C387" s="85"/>
    </row>
    <row r="388" spans="3:3" x14ac:dyDescent="0.2">
      <c r="C388" s="85"/>
    </row>
    <row r="389" spans="3:3" x14ac:dyDescent="0.2">
      <c r="C389" s="85"/>
    </row>
    <row r="390" spans="3:3" x14ac:dyDescent="0.2">
      <c r="C390" s="85"/>
    </row>
    <row r="391" spans="3:3" x14ac:dyDescent="0.2">
      <c r="C391" s="85"/>
    </row>
    <row r="392" spans="3:3" x14ac:dyDescent="0.2">
      <c r="C392" s="85"/>
    </row>
    <row r="393" spans="3:3" x14ac:dyDescent="0.2">
      <c r="C393" s="85"/>
    </row>
    <row r="394" spans="3:3" x14ac:dyDescent="0.2">
      <c r="C394" s="85"/>
    </row>
    <row r="395" spans="3:3" x14ac:dyDescent="0.2">
      <c r="C395" s="85"/>
    </row>
    <row r="396" spans="3:3" x14ac:dyDescent="0.2">
      <c r="C396" s="85"/>
    </row>
    <row r="397" spans="3:3" x14ac:dyDescent="0.2">
      <c r="C397" s="85"/>
    </row>
    <row r="398" spans="3:3" x14ac:dyDescent="0.2">
      <c r="C398" s="85"/>
    </row>
    <row r="399" spans="3:3" x14ac:dyDescent="0.2">
      <c r="C399" s="85"/>
    </row>
    <row r="400" spans="3:3" x14ac:dyDescent="0.2">
      <c r="C400" s="85"/>
    </row>
    <row r="401" spans="3:3" x14ac:dyDescent="0.2">
      <c r="C401" s="85"/>
    </row>
    <row r="402" spans="3:3" x14ac:dyDescent="0.2">
      <c r="C402" s="85"/>
    </row>
    <row r="403" spans="3:3" x14ac:dyDescent="0.2">
      <c r="C403" s="85"/>
    </row>
    <row r="404" spans="3:3" x14ac:dyDescent="0.2">
      <c r="C404" s="85"/>
    </row>
    <row r="405" spans="3:3" x14ac:dyDescent="0.2">
      <c r="C405" s="85"/>
    </row>
    <row r="406" spans="3:3" x14ac:dyDescent="0.2">
      <c r="C406" s="85"/>
    </row>
    <row r="407" spans="3:3" x14ac:dyDescent="0.2">
      <c r="C407" s="85"/>
    </row>
    <row r="408" spans="3:3" x14ac:dyDescent="0.2">
      <c r="C408" s="85"/>
    </row>
    <row r="409" spans="3:3" x14ac:dyDescent="0.2">
      <c r="C409" s="85"/>
    </row>
    <row r="410" spans="3:3" x14ac:dyDescent="0.2">
      <c r="C410" s="85"/>
    </row>
    <row r="411" spans="3:3" x14ac:dyDescent="0.2">
      <c r="C411" s="85"/>
    </row>
    <row r="412" spans="3:3" x14ac:dyDescent="0.2">
      <c r="C412" s="85"/>
    </row>
    <row r="413" spans="3:3" x14ac:dyDescent="0.2">
      <c r="C413" s="85"/>
    </row>
    <row r="414" spans="3:3" x14ac:dyDescent="0.2">
      <c r="C414" s="85"/>
    </row>
    <row r="415" spans="3:3" x14ac:dyDescent="0.2">
      <c r="C415" s="85"/>
    </row>
    <row r="416" spans="3:3" x14ac:dyDescent="0.2">
      <c r="C416" s="85"/>
    </row>
    <row r="417" spans="3:3" x14ac:dyDescent="0.2">
      <c r="C417" s="85"/>
    </row>
    <row r="418" spans="3:3" x14ac:dyDescent="0.2">
      <c r="C418" s="85"/>
    </row>
    <row r="419" spans="3:3" x14ac:dyDescent="0.2">
      <c r="C419" s="85"/>
    </row>
    <row r="420" spans="3:3" x14ac:dyDescent="0.2">
      <c r="C420" s="85"/>
    </row>
    <row r="421" spans="3:3" x14ac:dyDescent="0.2">
      <c r="C421" s="85"/>
    </row>
    <row r="422" spans="3:3" x14ac:dyDescent="0.2">
      <c r="C422" s="85"/>
    </row>
    <row r="423" spans="3:3" x14ac:dyDescent="0.2">
      <c r="C423" s="85"/>
    </row>
    <row r="424" spans="3:3" x14ac:dyDescent="0.2">
      <c r="C424" s="85"/>
    </row>
    <row r="425" spans="3:3" x14ac:dyDescent="0.2">
      <c r="C425" s="85"/>
    </row>
    <row r="426" spans="3:3" x14ac:dyDescent="0.2">
      <c r="C426" s="85"/>
    </row>
    <row r="427" spans="3:3" x14ac:dyDescent="0.2">
      <c r="C427" s="85"/>
    </row>
    <row r="428" spans="3:3" x14ac:dyDescent="0.2">
      <c r="C428" s="85"/>
    </row>
    <row r="429" spans="3:3" x14ac:dyDescent="0.2">
      <c r="C429" s="85"/>
    </row>
    <row r="430" spans="3:3" x14ac:dyDescent="0.2">
      <c r="C430" s="85"/>
    </row>
    <row r="431" spans="3:3" x14ac:dyDescent="0.2">
      <c r="C431" s="85"/>
    </row>
    <row r="432" spans="3:3" x14ac:dyDescent="0.2">
      <c r="C432" s="85"/>
    </row>
    <row r="433" spans="3:3" x14ac:dyDescent="0.2">
      <c r="C433" s="85"/>
    </row>
    <row r="434" spans="3:3" x14ac:dyDescent="0.2">
      <c r="C434" s="85"/>
    </row>
    <row r="435" spans="3:3" x14ac:dyDescent="0.2">
      <c r="C435" s="85"/>
    </row>
    <row r="436" spans="3:3" x14ac:dyDescent="0.2">
      <c r="C436" s="85"/>
    </row>
    <row r="437" spans="3:3" x14ac:dyDescent="0.2">
      <c r="C437" s="85"/>
    </row>
    <row r="438" spans="3:3" x14ac:dyDescent="0.2">
      <c r="C438" s="85"/>
    </row>
    <row r="439" spans="3:3" x14ac:dyDescent="0.2">
      <c r="C439" s="85"/>
    </row>
    <row r="440" spans="3:3" x14ac:dyDescent="0.2">
      <c r="C440" s="85"/>
    </row>
    <row r="441" spans="3:3" x14ac:dyDescent="0.2">
      <c r="C441" s="85"/>
    </row>
    <row r="442" spans="3:3" x14ac:dyDescent="0.2">
      <c r="C442" s="85"/>
    </row>
    <row r="443" spans="3:3" x14ac:dyDescent="0.2">
      <c r="C443" s="85"/>
    </row>
    <row r="444" spans="3:3" x14ac:dyDescent="0.2">
      <c r="C444" s="85"/>
    </row>
    <row r="445" spans="3:3" x14ac:dyDescent="0.2">
      <c r="C445" s="85"/>
    </row>
    <row r="446" spans="3:3" x14ac:dyDescent="0.2">
      <c r="C446" s="85"/>
    </row>
    <row r="447" spans="3:3" x14ac:dyDescent="0.2">
      <c r="C447" s="85"/>
    </row>
    <row r="448" spans="3:3" x14ac:dyDescent="0.2">
      <c r="C448" s="85"/>
    </row>
    <row r="449" spans="3:3" x14ac:dyDescent="0.2">
      <c r="C449" s="85"/>
    </row>
    <row r="450" spans="3:3" x14ac:dyDescent="0.2">
      <c r="C450" s="85"/>
    </row>
    <row r="451" spans="3:3" x14ac:dyDescent="0.2">
      <c r="C451" s="85"/>
    </row>
    <row r="452" spans="3:3" x14ac:dyDescent="0.2">
      <c r="C452" s="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53DE4C8-8166-4DA8-BC1C-41DC8A6316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Taxbase Calculations</vt:lpstr>
      <vt:lpstr>2014-15 Final Allocations</vt:lpstr>
      <vt:lpstr>Alternative Names</vt:lpstr>
      <vt:lpstr>'2014-15 Final Allocations'!Print_Area</vt:lpstr>
      <vt:lpstr>'2014-15 Final Allocations'!Print_Titles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Roast</dc:creator>
  <cp:lastModifiedBy>Ian Rose</cp:lastModifiedBy>
  <cp:lastPrinted>2013-11-06T10:45:51Z</cp:lastPrinted>
  <dcterms:created xsi:type="dcterms:W3CDTF">2013-07-09T09:58:21Z</dcterms:created>
  <dcterms:modified xsi:type="dcterms:W3CDTF">2014-04-08T15:08:16Z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852db2d3-05b6-4ede-bf4e-3cc681033626</vt:lpwstr>
  </property>
  <property fmtid="{D5CDD505-2E9C-101B-9397-08002B2CF9AE}" pid="3" name="bjSaver">
    <vt:lpwstr>kMP9D+1cqqRhlTNxNdplTueaND1RPohh</vt:lpwstr>
  </property>
  <property fmtid="{D5CDD505-2E9C-101B-9397-08002B2CF9AE}" pid="4" name="bjDocumentSecurityLabel">
    <vt:lpwstr>No Marking</vt:lpwstr>
  </property>
</Properties>
</file>