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0" windowWidth="14760" windowHeight="11760" activeTab="0"/>
  </bookViews>
  <sheets>
    <sheet name="201516 Student Number - SSF" sheetId="1" r:id="rId1"/>
    <sheet name="Aims - School" sheetId="2" r:id="rId2"/>
    <sheet name="Programme" sheetId="3" r:id="rId3"/>
    <sheet name="Lagged Students" sheetId="4" r:id="rId4"/>
    <sheet name="Glossary" sheetId="5" r:id="rId5"/>
    <sheet name="Student names" sheetId="6" r:id="rId6"/>
  </sheets>
  <definedNames>
    <definedName name="_xlnm._FilterDatabase" localSheetId="1" hidden="1">'Aims - School'!$A$4:$K$553</definedName>
    <definedName name="_xlnm._FilterDatabase" localSheetId="3" hidden="1">'Lagged Students'!$A$5:$G$184</definedName>
    <definedName name="_xlnm._FilterDatabase" localSheetId="2" hidden="1">'Programme'!$A$5:$AB$167</definedName>
    <definedName name="_xlfn.IFERROR" hidden="1">#NAME?</definedName>
    <definedName name="_xlfn.SUMIFS" hidden="1">#NAME?</definedName>
    <definedName name="Bands">#REF!</definedName>
    <definedName name="Factors">#REF!</definedName>
    <definedName name="Factors2">#REF!</definedName>
    <definedName name="FTE_Thr2">#REF!</definedName>
    <definedName name="FTE_Threshhold" localSheetId="0">#REF!</definedName>
    <definedName name="FTE_Threshhold" localSheetId="3">#REF!</definedName>
    <definedName name="FTE_Threshhold">#REF!</definedName>
    <definedName name="Funding_Year_End_Date" localSheetId="0">#REF!</definedName>
    <definedName name="Funding_Year_End_Date" localSheetId="3">#REF!</definedName>
    <definedName name="Funding_Year_End_Date">#REF!</definedName>
    <definedName name="Funding_Year_Start_Date" localSheetId="0">#REF!</definedName>
    <definedName name="Funding_Year_Start_Date" localSheetId="3">#REF!</definedName>
    <definedName name="Funding_Year_Start_Date">#REF!</definedName>
    <definedName name="GLH_to_SLN_Divisor" localSheetId="0">#REF!</definedName>
    <definedName name="GLH_to_SLN_Divisor" localSheetId="3">#REF!</definedName>
    <definedName name="GLH_to_SLN_Divisor">#REF!</definedName>
    <definedName name="HNS">#REF!</definedName>
    <definedName name="LAG">#REF!</definedName>
    <definedName name="Lag2">#REF!</definedName>
    <definedName name="Pre_Entitlement_SLN_Value" localSheetId="0">#REF!</definedName>
    <definedName name="Pre_Entitlement_SLN_Value" localSheetId="3">#REF!</definedName>
    <definedName name="Pre_Entitlement_SLN_Value">#REF!</definedName>
    <definedName name="Pre_SLN_Cap_Level" localSheetId="0">#REF!</definedName>
    <definedName name="Pre_SLN_Cap_Level" localSheetId="3">#REF!</definedName>
    <definedName name="Pre_SLN_Cap_Level">#REF!</definedName>
    <definedName name="_xlnm.Print_Titles" localSheetId="1">'Aims - School'!$3:$4</definedName>
    <definedName name="_xlnm.Print_Titles" localSheetId="3">'Lagged Students'!$4:$5</definedName>
    <definedName name="_xlnm.Print_Titles" localSheetId="2">'Programme'!$4:$5</definedName>
    <definedName name="SLN_Cap_Level" localSheetId="0">#REF!</definedName>
    <definedName name="SLN_Cap_Level" localSheetId="3">#REF!</definedName>
    <definedName name="SLN_Cap_Level">#REF!</definedName>
    <definedName name="Start_Position" localSheetId="0">'Programme'!#REF!</definedName>
    <definedName name="Start_Position" localSheetId="3">'Lagged Students'!#REF!</definedName>
    <definedName name="Start_Position">'Programme'!#REF!</definedName>
  </definedNames>
  <calcPr fullCalcOnLoad="1"/>
</workbook>
</file>

<file path=xl/comments1.xml><?xml version="1.0" encoding="utf-8"?>
<comments xmlns="http://schemas.openxmlformats.org/spreadsheetml/2006/main">
  <authors>
    <author>GERISCH, Lisa</author>
  </authors>
  <commentList>
    <comment ref="H15" authorId="0">
      <text>
        <r>
          <rPr>
            <b/>
            <sz val="9"/>
            <rFont val="Tahoma"/>
            <family val="0"/>
          </rPr>
          <t>Calculated as a percentage of total student numbers.</t>
        </r>
        <r>
          <rPr>
            <sz val="9"/>
            <rFont val="Tahoma"/>
            <family val="0"/>
          </rPr>
          <t xml:space="preserve">
</t>
        </r>
      </text>
    </comment>
    <comment ref="H24" authorId="0">
      <text>
        <r>
          <rPr>
            <b/>
            <sz val="9"/>
            <rFont val="Tahoma"/>
            <family val="0"/>
          </rPr>
          <t>Calculated using the Student Retained and Student Start figures derived from the student data, taken from the Programme sheet.</t>
        </r>
      </text>
    </comment>
    <comment ref="H25" authorId="0">
      <text>
        <r>
          <rPr>
            <b/>
            <sz val="9"/>
            <rFont val="Tahoma"/>
            <family val="0"/>
          </rPr>
          <t>Calculated by dividing the sum of Weighted Cost Weighting Factor by the sum of Weighting Multiplier, taken from Programme sheet.</t>
        </r>
        <r>
          <rPr>
            <sz val="9"/>
            <rFont val="Tahoma"/>
            <family val="0"/>
          </rPr>
          <t xml:space="preserve">
</t>
        </r>
      </text>
    </comment>
    <comment ref="H26" authorId="0">
      <text>
        <r>
          <rPr>
            <b/>
            <sz val="9"/>
            <rFont val="Tahoma"/>
            <family val="0"/>
          </rPr>
          <t>The difference between the sum of Weighted Disadvantage Uplift (column AA) by the sum of Weighting Multiplier (column Z) displayed as a percentage of the sum of the Weighting Multiplier.</t>
        </r>
        <r>
          <rPr>
            <sz val="9"/>
            <rFont val="Tahoma"/>
            <family val="0"/>
          </rPr>
          <t xml:space="preserve">
</t>
        </r>
      </text>
    </comment>
  </commentList>
</comments>
</file>

<file path=xl/sharedStrings.xml><?xml version="1.0" encoding="utf-8"?>
<sst xmlns="http://schemas.openxmlformats.org/spreadsheetml/2006/main" count="3689" uniqueCount="633">
  <si>
    <t>Name</t>
  </si>
  <si>
    <t>UKPRN</t>
  </si>
  <si>
    <t>Local Authority</t>
  </si>
  <si>
    <t>Calderdale</t>
  </si>
  <si>
    <t>EFA Territory</t>
  </si>
  <si>
    <t>North</t>
  </si>
  <si>
    <t>Table 1a: Students Numbers</t>
  </si>
  <si>
    <t>1.1a</t>
  </si>
  <si>
    <t>Lagged Student Number</t>
  </si>
  <si>
    <t>1.2a</t>
  </si>
  <si>
    <t>Exceptional Variations to Lagged Student Number</t>
  </si>
  <si>
    <t>1.3a</t>
  </si>
  <si>
    <t>Total Student Numbers for 2015/16</t>
  </si>
  <si>
    <t>Table 1b: Distribution of Students by Funding Band</t>
  </si>
  <si>
    <t>Planned Hours</t>
  </si>
  <si>
    <t>Student Numbers in 2013/14</t>
  </si>
  <si>
    <t>Proportions for 2015/16 allocation</t>
  </si>
  <si>
    <t>16 &amp; 17 year olds¹</t>
  </si>
  <si>
    <t>18+ year olds²</t>
  </si>
  <si>
    <t>Total</t>
  </si>
  <si>
    <t>1.1b</t>
  </si>
  <si>
    <t xml:space="preserve">Band 5 </t>
  </si>
  <si>
    <t>1.2b</t>
  </si>
  <si>
    <t>Band 4</t>
  </si>
  <si>
    <t>1.3b</t>
  </si>
  <si>
    <t xml:space="preserve">Band 3 </t>
  </si>
  <si>
    <t>1.4b</t>
  </si>
  <si>
    <t xml:space="preserve">Band 2 </t>
  </si>
  <si>
    <t>1.5b</t>
  </si>
  <si>
    <t xml:space="preserve">Band 1 </t>
  </si>
  <si>
    <t>Students</t>
  </si>
  <si>
    <t>1.6b</t>
  </si>
  <si>
    <t>FTEs ³</t>
  </si>
  <si>
    <t>1.7b</t>
  </si>
  <si>
    <t>Table 2: Funding Factors</t>
  </si>
  <si>
    <t>Value in 2015/16
allocation</t>
  </si>
  <si>
    <t>Retention Factor</t>
  </si>
  <si>
    <t>Programme Cost Weighting</t>
  </si>
  <si>
    <t>Disadvantage Block 1: Economic Deprivation Factor</t>
  </si>
  <si>
    <t>1 Any 18+ high needs students are included with 16 &amp; 17 year olds</t>
  </si>
  <si>
    <t>2 All 18+ Students that are not HNS on band 5 programmes are counted as band 4</t>
  </si>
  <si>
    <t>3 Total students do not include full time equivalents (FTEs)</t>
  </si>
  <si>
    <t>Data Source: 2013/14 Academic Year data taken from the Autumn 2014 Census Return.</t>
  </si>
  <si>
    <t>Guidance to explain this allocation toolkit can be found on GOV.UK, 16-19 Funding 201516 – SSF ACA Allocation Toolkit Field Guide</t>
  </si>
  <si>
    <t>Allocation - All student aims</t>
  </si>
  <si>
    <t>Student Data</t>
  </si>
  <si>
    <t>Qualification Details</t>
  </si>
  <si>
    <t>Qualification Dates</t>
  </si>
  <si>
    <t>Student Reference</t>
  </si>
  <si>
    <t>Student Name</t>
  </si>
  <si>
    <t>Age</t>
  </si>
  <si>
    <t>Qualification Reference</t>
  </si>
  <si>
    <t>Qualification Title</t>
  </si>
  <si>
    <t>SSA Tier 2</t>
  </si>
  <si>
    <t>Start Date</t>
  </si>
  <si>
    <t>Planned End Date</t>
  </si>
  <si>
    <t>Actual End Date</t>
  </si>
  <si>
    <t>Completion Status</t>
  </si>
  <si>
    <t>Core Aim</t>
  </si>
  <si>
    <t>50067515</t>
  </si>
  <si>
    <t>BTEC Subsidiary Diploma in Sport (QCF)</t>
  </si>
  <si>
    <t>08.1</t>
  </si>
  <si>
    <t>5002193X</t>
  </si>
  <si>
    <t>GCE A Level in Geology</t>
  </si>
  <si>
    <t>02.1</t>
  </si>
  <si>
    <t>50025004</t>
  </si>
  <si>
    <t>GCE A Level in Psychology A</t>
  </si>
  <si>
    <t>50024255</t>
  </si>
  <si>
    <t>GCE AS Level in Chemistry A</t>
  </si>
  <si>
    <t>50022362</t>
  </si>
  <si>
    <t>GCE A Level in Biology</t>
  </si>
  <si>
    <t>50024978</t>
  </si>
  <si>
    <t>GCE A Level in English Language B</t>
  </si>
  <si>
    <t>12.1</t>
  </si>
  <si>
    <t>50025995</t>
  </si>
  <si>
    <t>GCE AS Level in Media Studies</t>
  </si>
  <si>
    <t>09.3</t>
  </si>
  <si>
    <t>50067503</t>
  </si>
  <si>
    <t>BTEC Subsidiary Diploma in Business (QCF)</t>
  </si>
  <si>
    <t>15.3</t>
  </si>
  <si>
    <t>10034122</t>
  </si>
  <si>
    <t>GCE A Level in Mathematics</t>
  </si>
  <si>
    <t>02.2</t>
  </si>
  <si>
    <t>10047256</t>
  </si>
  <si>
    <t>GCE A Level in Applied Information and Communication Technology (Single Award)</t>
  </si>
  <si>
    <t>06.2</t>
  </si>
  <si>
    <t>50079189</t>
  </si>
  <si>
    <t>GCSE in English Language</t>
  </si>
  <si>
    <t>50091487</t>
  </si>
  <si>
    <t>Certificate in IT (QCF)</t>
  </si>
  <si>
    <t>06.1</t>
  </si>
  <si>
    <t>50067485</t>
  </si>
  <si>
    <t>BTEC Certificate in Business (QCF)</t>
  </si>
  <si>
    <t>50067266</t>
  </si>
  <si>
    <t>BTEC Certificate in Applied Science (QCF)</t>
  </si>
  <si>
    <t>50025922</t>
  </si>
  <si>
    <t>GCE A Level in Geography</t>
  </si>
  <si>
    <t>11.1</t>
  </si>
  <si>
    <t>50067254</t>
  </si>
  <si>
    <t>BTEC Subsidiary Diploma in Applied Science (QCF)</t>
  </si>
  <si>
    <t>5002498X</t>
  </si>
  <si>
    <t>GCE AS Level in English Language B</t>
  </si>
  <si>
    <t>50022696</t>
  </si>
  <si>
    <t>GCE AS Level in Biology</t>
  </si>
  <si>
    <t>50025946</t>
  </si>
  <si>
    <t>GCE AS Level in Geography</t>
  </si>
  <si>
    <t>50022635</t>
  </si>
  <si>
    <t>GCE AS Level in Sociology</t>
  </si>
  <si>
    <t>11.2</t>
  </si>
  <si>
    <t>50022167</t>
  </si>
  <si>
    <t>GCE AS Level in Design and Technology: Product Design (3-D Design)</t>
  </si>
  <si>
    <t>04.2</t>
  </si>
  <si>
    <t>50081974</t>
  </si>
  <si>
    <t>Subsidiary Diploma in Hospitality (QCF)</t>
  </si>
  <si>
    <t>07.4</t>
  </si>
  <si>
    <t>60131597</t>
  </si>
  <si>
    <t>GCSE in English</t>
  </si>
  <si>
    <t>50025673</t>
  </si>
  <si>
    <t>GCE AS Level in Art and Design</t>
  </si>
  <si>
    <t>09.2</t>
  </si>
  <si>
    <t>50023123</t>
  </si>
  <si>
    <t>GCE A Level in English Literature B</t>
  </si>
  <si>
    <t>50026550</t>
  </si>
  <si>
    <t>GCE AS Level in Drama and Theatre Studies</t>
  </si>
  <si>
    <t>09.1</t>
  </si>
  <si>
    <t>50025892</t>
  </si>
  <si>
    <t>GCE A Level in Media Studies</t>
  </si>
  <si>
    <t>50091475</t>
  </si>
  <si>
    <t>Subsidiary Diploma in IT (QCF)</t>
  </si>
  <si>
    <t>50079165</t>
  </si>
  <si>
    <t>GCSE in Mathematics A</t>
  </si>
  <si>
    <t>50024991</t>
  </si>
  <si>
    <t>GCE AS Level in Psychology A</t>
  </si>
  <si>
    <t>50022209</t>
  </si>
  <si>
    <t>GCE A Level in Dance</t>
  </si>
  <si>
    <t>50022210</t>
  </si>
  <si>
    <t>GCE AS Level in Dance</t>
  </si>
  <si>
    <t>50022155</t>
  </si>
  <si>
    <t>GCE A Level in Design and Technology: Product Design (3-D Design)</t>
  </si>
  <si>
    <t>10034110</t>
  </si>
  <si>
    <t>GCE AS Level in Mathematics</t>
  </si>
  <si>
    <t>50025399</t>
  </si>
  <si>
    <t>GCE AS Level in History</t>
  </si>
  <si>
    <t>10.1</t>
  </si>
  <si>
    <t>60095349</t>
  </si>
  <si>
    <t>Extended Project</t>
  </si>
  <si>
    <t>14.1</t>
  </si>
  <si>
    <t>50025156</t>
  </si>
  <si>
    <t>GCE A Level in Art and Design</t>
  </si>
  <si>
    <t>50026598</t>
  </si>
  <si>
    <t>50024176</t>
  </si>
  <si>
    <t>GCE AS Level in English Literature B</t>
  </si>
  <si>
    <t>50025545</t>
  </si>
  <si>
    <t>GCE AS Level in Physics</t>
  </si>
  <si>
    <t>50022581</t>
  </si>
  <si>
    <t>GCE AS Level in Geology</t>
  </si>
  <si>
    <t>50026604</t>
  </si>
  <si>
    <t>10060121</t>
  </si>
  <si>
    <t>GCE AS Level in Further Mathematics</t>
  </si>
  <si>
    <t>60131603</t>
  </si>
  <si>
    <t>50067539</t>
  </si>
  <si>
    <t>BTEC Certificate in Sport (QCF)</t>
  </si>
  <si>
    <t>50022039</t>
  </si>
  <si>
    <t>GCE A Level in Sociology</t>
  </si>
  <si>
    <t>50023470</t>
  </si>
  <si>
    <t>GCE A Level in Chemistry A</t>
  </si>
  <si>
    <t>50024358</t>
  </si>
  <si>
    <t>GCE A Level in Physics</t>
  </si>
  <si>
    <t>50026203</t>
  </si>
  <si>
    <t>GCE A Level in Drama and Theatre Studies</t>
  </si>
  <si>
    <t>50025387</t>
  </si>
  <si>
    <t>GCE A Level in History</t>
  </si>
  <si>
    <t>50022106</t>
  </si>
  <si>
    <t>GCE AS Level in French</t>
  </si>
  <si>
    <t>12.2</t>
  </si>
  <si>
    <t>50022064</t>
  </si>
  <si>
    <t>GCE AS Level in Spanish</t>
  </si>
  <si>
    <t>50024917</t>
  </si>
  <si>
    <t>GCE A Level in French</t>
  </si>
  <si>
    <t>50081950</t>
  </si>
  <si>
    <t>Certificate in Hospitality (QCF)</t>
  </si>
  <si>
    <t>50022738</t>
  </si>
  <si>
    <t>GCE A Level in Music</t>
  </si>
  <si>
    <t>Allocation - Programmes</t>
  </si>
  <si>
    <t>Totals</t>
  </si>
  <si>
    <t>Programme</t>
  </si>
  <si>
    <t>Factors for Core Aim</t>
  </si>
  <si>
    <t xml:space="preserve">Study Programme Annual Planned Hours </t>
  </si>
  <si>
    <t>Banding and Funding</t>
  </si>
  <si>
    <t>Provider level factors</t>
  </si>
  <si>
    <t>Age Band</t>
  </si>
  <si>
    <t>Disadvantage Uplift Factor</t>
  </si>
  <si>
    <t>Student Start</t>
  </si>
  <si>
    <t>Student Retained</t>
  </si>
  <si>
    <t>High Need Student</t>
  </si>
  <si>
    <t>Living on campus - Care Standard</t>
  </si>
  <si>
    <t>Main Programme Type</t>
  </si>
  <si>
    <t>Earliest Start Date</t>
  </si>
  <si>
    <t>Latest Planned End Date</t>
  </si>
  <si>
    <t>Latest Actual End Date</t>
  </si>
  <si>
    <t>Cost Weighting Factor Description</t>
  </si>
  <si>
    <t>Cost Weighting Factor Value</t>
  </si>
  <si>
    <t>Sector Subject Area Tier 2</t>
  </si>
  <si>
    <t>Qualification
Hours in the Funding Year</t>
  </si>
  <si>
    <t>Non-Qualification Hours in the Funding Year</t>
  </si>
  <si>
    <t>Total
Hours in the Funding Year</t>
  </si>
  <si>
    <t>Funding Band</t>
  </si>
  <si>
    <t>Funded Full Band/FTE Student</t>
  </si>
  <si>
    <t>Weighting Multiplier</t>
  </si>
  <si>
    <t>Weighted Disadvantage Uplift</t>
  </si>
  <si>
    <t>Weighted Cost Weighting Factor</t>
  </si>
  <si>
    <t>16-17 incl HNS</t>
  </si>
  <si>
    <t>Vocational</t>
  </si>
  <si>
    <t>02/09/2013</t>
  </si>
  <si>
    <t>21/07/2014</t>
  </si>
  <si>
    <t>Base</t>
  </si>
  <si>
    <t>Band 5</t>
  </si>
  <si>
    <t>18+ not HNS</t>
  </si>
  <si>
    <t>Academic</t>
  </si>
  <si>
    <t>N/A</t>
  </si>
  <si>
    <t>09/09/2013</t>
  </si>
  <si>
    <t>17/01/2014</t>
  </si>
  <si>
    <t>Medium</t>
  </si>
  <si>
    <t>03/09/2013</t>
  </si>
  <si>
    <t>10/09/2013</t>
  </si>
  <si>
    <t>Band 2</t>
  </si>
  <si>
    <t>Band 3</t>
  </si>
  <si>
    <t>30/09/2013</t>
  </si>
  <si>
    <t>20/09/2013</t>
  </si>
  <si>
    <t>07/03/2014</t>
  </si>
  <si>
    <t>14/02/2014</t>
  </si>
  <si>
    <t>18/07/2014</t>
  </si>
  <si>
    <t>16/09/2013</t>
  </si>
  <si>
    <t>04/09/2013</t>
  </si>
  <si>
    <t>07/10/2013</t>
  </si>
  <si>
    <t>18/09/2013</t>
  </si>
  <si>
    <t>01/10/2013</t>
  </si>
  <si>
    <t>13/06/2014</t>
  </si>
  <si>
    <t>Allocation - Lagged Student numbers</t>
  </si>
  <si>
    <t>Funded Student</t>
  </si>
  <si>
    <t>Age at 31 Aug</t>
  </si>
  <si>
    <t>Earliest Start date</t>
  </si>
  <si>
    <t>Allocation Data Definitions</t>
  </si>
  <si>
    <t>Data Key</t>
  </si>
  <si>
    <t>Student data from provider data returns</t>
  </si>
  <si>
    <t>Aim data from LARA</t>
  </si>
  <si>
    <t>Qualification data from provider data returns</t>
  </si>
  <si>
    <t>Derived factors</t>
  </si>
  <si>
    <t>All Aims</t>
  </si>
  <si>
    <t>Column</t>
  </si>
  <si>
    <t>Source of data</t>
  </si>
  <si>
    <t>Field name</t>
  </si>
  <si>
    <t>Field description</t>
  </si>
  <si>
    <t>FE</t>
  </si>
  <si>
    <t>School/ academy</t>
  </si>
  <si>
    <t>Example of field values</t>
  </si>
  <si>
    <t>The unique student reference</t>
  </si>
  <si>
    <t>A</t>
  </si>
  <si>
    <t>ML9091234567</t>
  </si>
  <si>
    <t>ILR - Learner Reference Number</t>
  </si>
  <si>
    <t>School Census - UPN</t>
  </si>
  <si>
    <t>Student Names</t>
  </si>
  <si>
    <t>If the student's name has been entered in the Student names page, their name will appear here</t>
  </si>
  <si>
    <t>B</t>
  </si>
  <si>
    <t>John Smith</t>
  </si>
  <si>
    <t>Student names page</t>
  </si>
  <si>
    <t>Students age on 31 August, using Date of Birth</t>
  </si>
  <si>
    <t>C</t>
  </si>
  <si>
    <t>16, 17, 18</t>
  </si>
  <si>
    <t>ILR - Date of Birth</t>
  </si>
  <si>
    <t>School Census - DOB</t>
  </si>
  <si>
    <t>Qualification accreditation number</t>
  </si>
  <si>
    <t>D</t>
  </si>
  <si>
    <t>ILR - Learning Aim Reference</t>
  </si>
  <si>
    <t>School Census - QAN</t>
  </si>
  <si>
    <t>E</t>
  </si>
  <si>
    <t>GCE AS Level in Science</t>
  </si>
  <si>
    <t>Learning Aims Database</t>
  </si>
  <si>
    <t>F</t>
  </si>
  <si>
    <t>Student start date for the qualification</t>
  </si>
  <si>
    <t>G</t>
  </si>
  <si>
    <t>ILR - Learning Start date</t>
  </si>
  <si>
    <t>School Census - LearningStartDate</t>
  </si>
  <si>
    <t>Student planned completion date for the qualification</t>
  </si>
  <si>
    <t>H</t>
  </si>
  <si>
    <t>ILR - Learning Planned End Date</t>
  </si>
  <si>
    <t>School Census - LearningPlannedEndDate</t>
  </si>
  <si>
    <t>Student actual end date for the qualification</t>
  </si>
  <si>
    <t>I</t>
  </si>
  <si>
    <t>ILR - Learning Actual End Date</t>
  </si>
  <si>
    <t>School Census - LearningActualEndDate</t>
  </si>
  <si>
    <t>Completion status of the qualification</t>
  </si>
  <si>
    <t>J</t>
  </si>
  <si>
    <t>1 - Continuing
2 - Completed
3 - Withdrawn
4 - Transferred to new aim
5 - Changes in learning
6 - Temporarily withdrawn
9 - Missing</t>
  </si>
  <si>
    <t>ILR - Completion Status
Note: for code 4 - Transferred to new aim, this has been derived from code 3 plus withdrawal reason 40.</t>
  </si>
  <si>
    <t>School Census - LearningCompletionStatus</t>
  </si>
  <si>
    <t>Identifies the Core aim on which funding factors are based</t>
  </si>
  <si>
    <t>K</t>
  </si>
  <si>
    <t>1 - Core Aim
0 - Non-Core Aim</t>
  </si>
  <si>
    <t>ILR - Aim Type</t>
  </si>
  <si>
    <t>School Census - Core Aim</t>
  </si>
  <si>
    <t>Student programme type and dates</t>
  </si>
  <si>
    <t>CORE aim dates</t>
  </si>
  <si>
    <t>CORE aim factors</t>
  </si>
  <si>
    <t xml:space="preserve">Student Annual Planned Hours </t>
  </si>
  <si>
    <t>Provider level factor</t>
  </si>
  <si>
    <t>Students age band on 31 August, using Date of Birth</t>
  </si>
  <si>
    <t>Pupil Disadvantage Uplift Factor based on Student home post code, using Index of Multiple Deprivation</t>
  </si>
  <si>
    <t>Student meets EFA funding eligibility criteria</t>
  </si>
  <si>
    <t>1 - Student meets criteria
0 - Student does not meet criteria</t>
  </si>
  <si>
    <t>Student retained on core qualification</t>
  </si>
  <si>
    <t>1 - Student retained
0 - Student not retained</t>
  </si>
  <si>
    <t>Student has High Needs</t>
  </si>
  <si>
    <t>1 - High needs student
0 - Non-high needs student</t>
  </si>
  <si>
    <t>Students living on campus who are eligible for care standards funding</t>
  </si>
  <si>
    <t>1 - Student eligible for care standards
0 - Student not eligible for care standards</t>
  </si>
  <si>
    <t>Type of programme studied by student based on the mix of qualifications studied in the funding year</t>
  </si>
  <si>
    <t>Vocational
Academic</t>
  </si>
  <si>
    <t>Start date for the first qualifications studied by the student, where this date is before 1 Aug 2013, then it is set to 1 Aug 2014.</t>
  </si>
  <si>
    <t>Planned end date for the last qualification studied by the student, where this date is after 31 July 2014, then it is set to 31 July 2014.</t>
  </si>
  <si>
    <t>L</t>
  </si>
  <si>
    <t>Actual end date for the last qualification studied by the student, where this date is after 31 July 2014, then it is set to 31 July 2014.</t>
  </si>
  <si>
    <t>M</t>
  </si>
  <si>
    <t>N</t>
  </si>
  <si>
    <t>O</t>
  </si>
  <si>
    <t>P</t>
  </si>
  <si>
    <t>Q</t>
  </si>
  <si>
    <t>Description for Cost Weighting Factor for the CORE aim</t>
  </si>
  <si>
    <t>R</t>
  </si>
  <si>
    <t>Base
Medium
High
Specialist</t>
  </si>
  <si>
    <t>Value for Cost Weighting Factor for the CORE aim</t>
  </si>
  <si>
    <t>S</t>
  </si>
  <si>
    <t>Sector Subject Area Tier 2 for the CORE aim</t>
  </si>
  <si>
    <t>T</t>
  </si>
  <si>
    <t>Qualification Hours in the Funding Year</t>
  </si>
  <si>
    <t>U</t>
  </si>
  <si>
    <t>V</t>
  </si>
  <si>
    <t>Total Hours in the Funding Year</t>
  </si>
  <si>
    <t>Sum of the 2 above fields</t>
  </si>
  <si>
    <t>W</t>
  </si>
  <si>
    <t>Programme Funding Band based on student guided learning hours, mapped to the funding bands.</t>
  </si>
  <si>
    <t>X</t>
  </si>
  <si>
    <t>Identifier for Funded Full Band Student and Full Time Equivalent Student.</t>
  </si>
  <si>
    <t>Y</t>
  </si>
  <si>
    <t xml:space="preserve">Multiplier to weight Disadvantage uplift and Cost weighting.  This will be a) 600 for programme hours over 450 hours, b) Mid-point hours for part time bands or c) programme hours for part time less than 280 hours. </t>
  </si>
  <si>
    <t>Z</t>
  </si>
  <si>
    <t>Disadvantage Uplift Factor weighted by the Weighting multiplier</t>
  </si>
  <si>
    <t>AA</t>
  </si>
  <si>
    <t>Cost Weighting Factor weighted by the Weighting multiplier</t>
  </si>
  <si>
    <t>AB</t>
  </si>
  <si>
    <t>Student Names Tool</t>
  </si>
  <si>
    <t>Instructions</t>
  </si>
  <si>
    <t xml:space="preserve">To automatically fill the student names in the aims, programme and lagged students sheets: paste a list of student reference numbers and names in the table below.  
</t>
  </si>
  <si>
    <t xml:space="preserve">For data derived from the school census, use the Unique Pupil Number (UPN); data from the ILR should use field 'Learner Reference Number' and data based on the HESA return should use the HUSID.
</t>
  </si>
  <si>
    <t>Unique student reference</t>
  </si>
  <si>
    <t>Example School</t>
  </si>
  <si>
    <t>Stephen Bailey</t>
  </si>
  <si>
    <t>Audrey Forsyth</t>
  </si>
  <si>
    <t>Liam Springer</t>
  </si>
  <si>
    <t>Isaac Stewart</t>
  </si>
  <si>
    <t>Max Campbell</t>
  </si>
  <si>
    <t>Eric Paterson</t>
  </si>
  <si>
    <t>Dylan Nolan</t>
  </si>
  <si>
    <t>Alexandra McLean</t>
  </si>
  <si>
    <t>Matt McGrath</t>
  </si>
  <si>
    <t>Isaac Nash</t>
  </si>
  <si>
    <t>Gabrielle Vaughan</t>
  </si>
  <si>
    <t>Liam Morgan</t>
  </si>
  <si>
    <t>Sean Terry</t>
  </si>
  <si>
    <t>Lillian Scott</t>
  </si>
  <si>
    <t>Kylie Duncan</t>
  </si>
  <si>
    <t>Dylan Mills</t>
  </si>
  <si>
    <t>Joanne Vaughan</t>
  </si>
  <si>
    <t>Christian Graham</t>
  </si>
  <si>
    <t>Rachel Morgan</t>
  </si>
  <si>
    <t>Adrian Davidson</t>
  </si>
  <si>
    <t>Madeleine Dyer</t>
  </si>
  <si>
    <t>Wanda Watson</t>
  </si>
  <si>
    <t>Joanne Greene</t>
  </si>
  <si>
    <t>Stewart Hemmings</t>
  </si>
  <si>
    <t>Ava Peters</t>
  </si>
  <si>
    <t>Felicity Langdon</t>
  </si>
  <si>
    <t>Jessica Lyman</t>
  </si>
  <si>
    <t>Ruth Rampling</t>
  </si>
  <si>
    <t>Andrea Mitchell</t>
  </si>
  <si>
    <t>Dorothy Hardacre</t>
  </si>
  <si>
    <t>Jacob Gray</t>
  </si>
  <si>
    <t>Victor Murray</t>
  </si>
  <si>
    <t>Alison Morgan</t>
  </si>
  <si>
    <t>Alexandra Fraser</t>
  </si>
  <si>
    <t>Emily Churchill</t>
  </si>
  <si>
    <t>Dylan Ogden</t>
  </si>
  <si>
    <t>Stephen Gray</t>
  </si>
  <si>
    <t>Isaac Sanderson</t>
  </si>
  <si>
    <t>Julian Grant</t>
  </si>
  <si>
    <t>Jason Forsyth</t>
  </si>
  <si>
    <t>Stephen Stewart</t>
  </si>
  <si>
    <t>Claire Coleman</t>
  </si>
  <si>
    <t>Penelope Morgan</t>
  </si>
  <si>
    <t>Kevin Bailey</t>
  </si>
  <si>
    <t>Owen Wallace</t>
  </si>
  <si>
    <t>Sophie Hunter</t>
  </si>
  <si>
    <t>Jasmine Morgan</t>
  </si>
  <si>
    <t>Una Metcalfe</t>
  </si>
  <si>
    <t>Christian Skinner</t>
  </si>
  <si>
    <t>Dorothy Morgan</t>
  </si>
  <si>
    <t>Gordon Sanderson</t>
  </si>
  <si>
    <t>Tim Hart</t>
  </si>
  <si>
    <t>Piers Watson</t>
  </si>
  <si>
    <t>Cameron Quinn</t>
  </si>
  <si>
    <t>Liam Dyer</t>
  </si>
  <si>
    <t>Oliver Watson</t>
  </si>
  <si>
    <t>Olivia Kelly</t>
  </si>
  <si>
    <t>Fiona Hardacre</t>
  </si>
  <si>
    <t>Jan Cornish</t>
  </si>
  <si>
    <t>Felicity Peters</t>
  </si>
  <si>
    <t>Diana Brown</t>
  </si>
  <si>
    <t>Joe Newman</t>
  </si>
  <si>
    <t>Stewart Hodges</t>
  </si>
  <si>
    <t>Rose Ferguson</t>
  </si>
  <si>
    <t>Warren North</t>
  </si>
  <si>
    <t>Vanessa Allan</t>
  </si>
  <si>
    <t>Ella Brown</t>
  </si>
  <si>
    <t>Wanda Mills</t>
  </si>
  <si>
    <t>Sally Young</t>
  </si>
  <si>
    <t>Zoe Mackay</t>
  </si>
  <si>
    <t>Ava Walker</t>
  </si>
  <si>
    <t>Wanda Hemmings</t>
  </si>
  <si>
    <t>Penelope Bailey</t>
  </si>
  <si>
    <t>Eric Poole</t>
  </si>
  <si>
    <t>Alexandra Hunter</t>
  </si>
  <si>
    <t>Michael Davies</t>
  </si>
  <si>
    <t>Colin Mathis</t>
  </si>
  <si>
    <t>Karen Vance</t>
  </si>
  <si>
    <t>Isaac Ball</t>
  </si>
  <si>
    <t>Katherine North</t>
  </si>
  <si>
    <t>Lauren Gill</t>
  </si>
  <si>
    <t>Carol Jackson</t>
  </si>
  <si>
    <t>Penelope Simpson</t>
  </si>
  <si>
    <t>Keith Abraham</t>
  </si>
  <si>
    <t>Owen Mackay</t>
  </si>
  <si>
    <t>Stewart Bower</t>
  </si>
  <si>
    <t>Rose Martin</t>
  </si>
  <si>
    <t>Penelope Metcalfe</t>
  </si>
  <si>
    <t>Dorothy Miller</t>
  </si>
  <si>
    <t>Tim James</t>
  </si>
  <si>
    <t>Dorothy Oliver</t>
  </si>
  <si>
    <t>Jacob Edmunds</t>
  </si>
  <si>
    <t>Lily Watson</t>
  </si>
  <si>
    <t>Madeleine Hudson</t>
  </si>
  <si>
    <t>Nicola James</t>
  </si>
  <si>
    <t>Elizabeth Bell</t>
  </si>
  <si>
    <t>Jasmine Forsyth</t>
  </si>
  <si>
    <t>Jasmine White</t>
  </si>
  <si>
    <t>Kylie Bailey</t>
  </si>
  <si>
    <t>Diane Jackson</t>
  </si>
  <si>
    <t>Lily Rutherford</t>
  </si>
  <si>
    <t>Carl Randall</t>
  </si>
  <si>
    <t>Jonathan Hunter</t>
  </si>
  <si>
    <t>Sonia Ball</t>
  </si>
  <si>
    <t>Vanessa Davidson</t>
  </si>
  <si>
    <t>Ella Piper</t>
  </si>
  <si>
    <t>Caroline Nolan</t>
  </si>
  <si>
    <t>Oliver Robertson</t>
  </si>
  <si>
    <t>Katherine Glover</t>
  </si>
  <si>
    <t>Michael Howard</t>
  </si>
  <si>
    <t>Stephen James</t>
  </si>
  <si>
    <t>Joanne Anderson</t>
  </si>
  <si>
    <t>Emma Hemmings</t>
  </si>
  <si>
    <t>Jennifer Chapman</t>
  </si>
  <si>
    <t>Sebastian Arnold</t>
  </si>
  <si>
    <t>Penelope Thomson</t>
  </si>
  <si>
    <t>Nathan Langdon</t>
  </si>
  <si>
    <t>Ella Wright</t>
  </si>
  <si>
    <t>Joe Bower</t>
  </si>
  <si>
    <t>Eric Kelly</t>
  </si>
  <si>
    <t>Karen Forsyth</t>
  </si>
  <si>
    <t>Nicola Cornish</t>
  </si>
  <si>
    <t>Yvonne Forsyth</t>
  </si>
  <si>
    <t>Tracey Baker</t>
  </si>
  <si>
    <t>Isaac Quinn</t>
  </si>
  <si>
    <t>Sally MacLeod</t>
  </si>
  <si>
    <t>David Glover</t>
  </si>
  <si>
    <t>Sally Graham</t>
  </si>
  <si>
    <t>Bernadette Mathis</t>
  </si>
  <si>
    <t>Carol Morrison</t>
  </si>
  <si>
    <t>Amanda Hardacre</t>
  </si>
  <si>
    <t>Adam Scott</t>
  </si>
  <si>
    <t>Joseph Hardacre</t>
  </si>
  <si>
    <t>Alexander Marshall</t>
  </si>
  <si>
    <t>Brian Mackay</t>
  </si>
  <si>
    <t>Irene Harris</t>
  </si>
  <si>
    <t>Luke Lambert</t>
  </si>
  <si>
    <t>Michelle Newman</t>
  </si>
  <si>
    <t>Jonathan Oliver</t>
  </si>
  <si>
    <t>Rachel Dowd</t>
  </si>
  <si>
    <t>Natalie Nolan</t>
  </si>
  <si>
    <t>Jonathan Sanderson</t>
  </si>
  <si>
    <t>Stewart Quinn</t>
  </si>
  <si>
    <t>Boris Turner</t>
  </si>
  <si>
    <t>Eric Ince</t>
  </si>
  <si>
    <t>Lillian Peters</t>
  </si>
  <si>
    <t>Donna Grant</t>
  </si>
  <si>
    <t>Brandon Stewart</t>
  </si>
  <si>
    <t>Charles James</t>
  </si>
  <si>
    <t>Julia Coleman</t>
  </si>
  <si>
    <t>Ava Ross</t>
  </si>
  <si>
    <t>Carolyn Clark</t>
  </si>
  <si>
    <t>Dominic Forsyth</t>
  </si>
  <si>
    <t>Paul Marshall</t>
  </si>
  <si>
    <t>Ruth Mills</t>
  </si>
  <si>
    <t>Boris Springer</t>
  </si>
  <si>
    <t>Joseph Butler</t>
  </si>
  <si>
    <t>Sophie Bell</t>
  </si>
  <si>
    <t>Joshua Paterson</t>
  </si>
  <si>
    <t>Deirdre Short</t>
  </si>
  <si>
    <t>Justin Paterson</t>
  </si>
  <si>
    <t>Jack Powell</t>
  </si>
  <si>
    <t>Jessica Blake</t>
  </si>
  <si>
    <t>Ian Rees</t>
  </si>
  <si>
    <t>Sue Parsons</t>
  </si>
  <si>
    <t>Thomas Mackay</t>
  </si>
  <si>
    <t>Paul Cameron</t>
  </si>
  <si>
    <t>Angela Carr</t>
  </si>
  <si>
    <t>Maria Graham</t>
  </si>
  <si>
    <t>Yvonne Alsop</t>
  </si>
  <si>
    <t>Ryan Berry</t>
  </si>
  <si>
    <t>Molly Lyman</t>
  </si>
  <si>
    <t>Leah Sharp</t>
  </si>
  <si>
    <t>Neil Henderson</t>
  </si>
  <si>
    <t>Anne Skinner</t>
  </si>
  <si>
    <t>Amanda Slater</t>
  </si>
  <si>
    <t>Dominic North</t>
  </si>
  <si>
    <t>Harry Edmunds</t>
  </si>
  <si>
    <t>Robert Bond</t>
  </si>
  <si>
    <t>Colin Lewis</t>
  </si>
  <si>
    <t>Michael Hill</t>
  </si>
  <si>
    <t>James Harris</t>
  </si>
  <si>
    <t>Amelia Mackenzie</t>
  </si>
  <si>
    <t>Lisa Walker</t>
  </si>
  <si>
    <t>Pippa Coleman</t>
  </si>
  <si>
    <t>Lucas Taylor</t>
  </si>
  <si>
    <t>Connor Hill</t>
  </si>
  <si>
    <t>Bernadette Davidson</t>
  </si>
  <si>
    <t>Kimberly Oliver</t>
  </si>
  <si>
    <t>Emma McLean</t>
  </si>
  <si>
    <t>Megan Gill</t>
  </si>
  <si>
    <t>Trevor Cornish</t>
  </si>
  <si>
    <t>Fiona Mitchell</t>
  </si>
  <si>
    <t>Frank Miller</t>
  </si>
  <si>
    <t>Frank Gray</t>
  </si>
  <si>
    <t>Andrea McDonald</t>
  </si>
  <si>
    <t>Elizabeth Davies</t>
  </si>
  <si>
    <t>Phil Berry</t>
  </si>
  <si>
    <t>Cameron Dyer</t>
  </si>
  <si>
    <t>John Nash</t>
  </si>
  <si>
    <t>Stephen Lewis</t>
  </si>
  <si>
    <t>Carolyn Newman</t>
  </si>
  <si>
    <t>Colin Bell</t>
  </si>
  <si>
    <t>Julian Miller</t>
  </si>
  <si>
    <t>Dorothy Allan</t>
  </si>
  <si>
    <t>Anthony Forsyth</t>
  </si>
  <si>
    <t>Jacob Turner</t>
  </si>
  <si>
    <t>Evan Bell</t>
  </si>
  <si>
    <t>Carolyn Pullman</t>
  </si>
  <si>
    <t>Jake Johnston</t>
  </si>
  <si>
    <t>Harry Welch</t>
  </si>
  <si>
    <t>Lillian Reid</t>
  </si>
  <si>
    <t>Megan Duncan</t>
  </si>
  <si>
    <t>Sonia Johnston</t>
  </si>
  <si>
    <t>Jasmine Sharp</t>
  </si>
  <si>
    <t>Owen May</t>
  </si>
  <si>
    <t>Leonard Baker</t>
  </si>
  <si>
    <t>Jake Abraham</t>
  </si>
  <si>
    <t>Christian Avery</t>
  </si>
  <si>
    <t>Carol Morgan</t>
  </si>
  <si>
    <t>Sean Mackenzie</t>
  </si>
  <si>
    <t>Joseph Ellison</t>
  </si>
  <si>
    <t>Tracey Turner</t>
  </si>
  <si>
    <t>Paul Walker</t>
  </si>
  <si>
    <t>Jake MacDonald</t>
  </si>
  <si>
    <t>Angela Miller</t>
  </si>
  <si>
    <t>Jessica Marshall</t>
  </si>
  <si>
    <t>Neil Cameron</t>
  </si>
  <si>
    <t>Alison Parsons</t>
  </si>
  <si>
    <t>Sebastian Grant</t>
  </si>
  <si>
    <t>Julian Blake</t>
  </si>
  <si>
    <t>Justin Greene</t>
  </si>
  <si>
    <t>Madeleine Wallace</t>
  </si>
  <si>
    <t>Ian Abraham</t>
  </si>
  <si>
    <t>Hannah May</t>
  </si>
  <si>
    <t>Amy Pullman</t>
  </si>
  <si>
    <t>Leah Randall</t>
  </si>
  <si>
    <t>Neil Terry</t>
  </si>
  <si>
    <t>Katherine Peake</t>
  </si>
  <si>
    <t>Leonard Wilkins</t>
  </si>
  <si>
    <t>Colin Henderson</t>
  </si>
  <si>
    <t>Pippa Davies</t>
  </si>
  <si>
    <t>Thomas Henderson</t>
  </si>
  <si>
    <t>Angela Gray</t>
  </si>
  <si>
    <t>Tracey Morgan</t>
  </si>
  <si>
    <t>Anthony Marshall</t>
  </si>
  <si>
    <t>Owen Anderson</t>
  </si>
  <si>
    <t>Joe Mathis</t>
  </si>
  <si>
    <t>Sebastian Short</t>
  </si>
  <si>
    <t>Joe Miller</t>
  </si>
  <si>
    <t>Evan Chapman</t>
  </si>
  <si>
    <t>Piers Manning</t>
  </si>
  <si>
    <t>Justin Vance</t>
  </si>
  <si>
    <t>Tim Parsons</t>
  </si>
  <si>
    <t>Richard Fisher</t>
  </si>
  <si>
    <t>Warren Hughes</t>
  </si>
  <si>
    <t>Neil Poole</t>
  </si>
  <si>
    <t>Lily Randall</t>
  </si>
  <si>
    <t>Nathan Ince</t>
  </si>
  <si>
    <t>Claire Duncan</t>
  </si>
  <si>
    <t>Melanie Lewis</t>
  </si>
  <si>
    <t>Amelia Mills</t>
  </si>
  <si>
    <t>Una Short</t>
  </si>
  <si>
    <t>Dan Vance</t>
  </si>
  <si>
    <t>Benjamin Quinn</t>
  </si>
  <si>
    <t>Tracey Grant</t>
  </si>
  <si>
    <t>Benjamin Turner</t>
  </si>
  <si>
    <t>Anthony Hamilton</t>
  </si>
  <si>
    <t>EFA Reference</t>
  </si>
  <si>
    <t>16-19 School Sixth Form Student Number Statement Allocation Toolkit (ACT)
For the Academic Year 2015 to 2016
Date of Issue: January 2015</t>
  </si>
  <si>
    <t xml:space="preserve">Qualification accreditation number for vocational core aim or 'Academic' </t>
  </si>
  <si>
    <t>Start date of the vocational aim in the funding year. If qualification start date is before 1 Aug 2013, then is set to 1 Aug 2013, else as recorded in the data return. N/A for academic core aim.</t>
  </si>
  <si>
    <t>Planned end date for the vocational aim in the funding year.  If qualification planned end date is later than 31 July 2014, then is set to 31 July 2014, else as recorded in the data return. N/A for academic core aim.</t>
  </si>
  <si>
    <t>Actual end date for the vocational aim in the funding year.  If qualification actual end date is later than 31 July 2014, then is set to 31 July 2014, else as recorded in the data return. N/A for academic core aim.</t>
  </si>
  <si>
    <t xml:space="preserve">50031234
Academic 
</t>
  </si>
  <si>
    <t xml:space="preserve">01/09/2013
N/A 
</t>
  </si>
  <si>
    <t xml:space="preserve">31/07/2014
N/A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</si>
</sst>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_-* #,##0_-;\-* #,##0_-;_-* &quot;-&quot;??_-;_-@_-"/>
    <numFmt numFmtId="166" formatCode="dd/mm/yy;@"/>
    <numFmt numFmtId="167" formatCode="&quot;£&quot;#,##0"/>
    <numFmt numFmtId="168" formatCode="0.000"/>
    <numFmt numFmtId="169" formatCode="#,##0_ ;\-#,##0\ "/>
    <numFmt numFmtId="170" formatCode="[$-809]dd\ mmmm\ yyyy"/>
    <numFmt numFmtId="171" formatCode="dd/mm/yyyy;@"/>
    <numFmt numFmtId="172" formatCode="#,##0.000_ ;\-#,##0.000\ "/>
    <numFmt numFmtId="173" formatCode="#,##0.0000_ ;\-#,##0.0000\ "/>
    <numFmt numFmtId="174" formatCode="#,##0.00_ ;\-#,##0.00\ "/>
    <numFmt numFmtId="175" formatCode="0.0"/>
    <numFmt numFmtId="176" formatCode="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
    <numFmt numFmtId="184" formatCode="&quot;£&quot;#,##0.0;\-&quot;£&quot;#,##0.0"/>
    <numFmt numFmtId="185" formatCode="&quot;£&quot;#,##0.0"/>
    <numFmt numFmtId="186" formatCode="#,##0.000000"/>
    <numFmt numFmtId="187" formatCode="#,##0.0_ ;\-#,##0.0\ "/>
    <numFmt numFmtId="188" formatCode="ddmmyy"/>
    <numFmt numFmtId="189" formatCode="#,##0.000"/>
    <numFmt numFmtId="190" formatCode="mmmm\ yyyy"/>
    <numFmt numFmtId="191" formatCode="#,##0.0"/>
    <numFmt numFmtId="192" formatCode="0.00000"/>
    <numFmt numFmtId="193" formatCode="#,##0.0000"/>
    <numFmt numFmtId="194" formatCode="0.0000000"/>
    <numFmt numFmtId="195" formatCode="0.000000"/>
    <numFmt numFmtId="196" formatCode="0.00000000"/>
    <numFmt numFmtId="197" formatCode="0.0000%"/>
  </numFmts>
  <fonts count="51">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2"/>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u val="single"/>
      <sz val="8.5"/>
      <color indexed="12"/>
      <name val="Arial"/>
      <family val="2"/>
    </font>
    <font>
      <sz val="12"/>
      <color indexed="62"/>
      <name val="Arial"/>
      <family val="2"/>
    </font>
    <font>
      <sz val="12"/>
      <color indexed="52"/>
      <name val="Arial"/>
      <family val="2"/>
    </font>
    <font>
      <sz val="12"/>
      <color indexed="60"/>
      <name val="Arial"/>
      <family val="2"/>
    </font>
    <font>
      <sz val="10"/>
      <name val="Arial"/>
      <family val="2"/>
    </font>
    <font>
      <sz val="11"/>
      <color indexed="8"/>
      <name val="Calibri"/>
      <family val="2"/>
    </font>
    <font>
      <sz val="10"/>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2"/>
      <name val="Arial"/>
      <family val="2"/>
    </font>
    <font>
      <sz val="11"/>
      <color indexed="8"/>
      <name val="Arial"/>
      <family val="2"/>
    </font>
    <font>
      <b/>
      <sz val="11"/>
      <color indexed="8"/>
      <name val="Arial"/>
      <family val="2"/>
    </font>
    <font>
      <b/>
      <sz val="11"/>
      <color indexed="10"/>
      <name val="Arial"/>
      <family val="2"/>
    </font>
    <font>
      <sz val="11"/>
      <color indexed="50"/>
      <name val="Arial"/>
      <family val="2"/>
    </font>
    <font>
      <b/>
      <sz val="11"/>
      <name val="Arial"/>
      <family val="2"/>
    </font>
    <font>
      <sz val="8"/>
      <color indexed="8"/>
      <name val="Arial"/>
      <family val="2"/>
    </font>
    <font>
      <sz val="11"/>
      <color indexed="10"/>
      <name val="Arial"/>
      <family val="2"/>
    </font>
    <font>
      <u val="single"/>
      <sz val="10"/>
      <color indexed="12"/>
      <name val="Arial"/>
      <family val="2"/>
    </font>
    <font>
      <vertAlign val="superscript"/>
      <sz val="11"/>
      <color indexed="8"/>
      <name val="Arial"/>
      <family val="2"/>
    </font>
    <font>
      <vertAlign val="superscript"/>
      <sz val="11"/>
      <name val="Arial"/>
      <family val="2"/>
    </font>
    <font>
      <b/>
      <u val="single"/>
      <sz val="12"/>
      <color indexed="8"/>
      <name val="Arial"/>
      <family val="2"/>
    </font>
    <font>
      <sz val="10"/>
      <color indexed="9"/>
      <name val="Arial"/>
      <family val="2"/>
    </font>
    <font>
      <b/>
      <u val="single"/>
      <sz val="10"/>
      <color indexed="8"/>
      <name val="Arial"/>
      <family val="2"/>
    </font>
    <font>
      <b/>
      <sz val="10"/>
      <color indexed="10"/>
      <name val="Arial"/>
      <family val="2"/>
    </font>
    <font>
      <b/>
      <sz val="10"/>
      <color indexed="8"/>
      <name val="Arial"/>
      <family val="2"/>
    </font>
    <font>
      <sz val="10"/>
      <color indexed="10"/>
      <name val="Arial"/>
      <family val="2"/>
    </font>
    <font>
      <sz val="8"/>
      <color indexed="10"/>
      <name val="Arial"/>
      <family val="2"/>
    </font>
    <font>
      <b/>
      <sz val="10"/>
      <color indexed="9"/>
      <name val="Arial"/>
      <family val="2"/>
    </font>
    <font>
      <b/>
      <sz val="16"/>
      <color indexed="9"/>
      <name val="Arial"/>
      <family val="2"/>
    </font>
    <font>
      <b/>
      <sz val="9"/>
      <name val="Arial"/>
      <family val="2"/>
    </font>
    <font>
      <sz val="9"/>
      <name val="Arial"/>
      <family val="2"/>
    </font>
    <font>
      <sz val="9"/>
      <name val="Tahoma"/>
      <family val="0"/>
    </font>
    <font>
      <b/>
      <sz val="9"/>
      <name val="Tahoma"/>
      <family val="0"/>
    </font>
    <font>
      <sz val="8"/>
      <name val="Tahom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61"/>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double">
        <color indexed="63"/>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medium"/>
      <bottom style="thin"/>
    </border>
    <border>
      <left style="thin"/>
      <right style="thin"/>
      <top/>
      <bottom style="thin"/>
    </border>
    <border>
      <left style="thin"/>
      <right style="thin"/>
      <top style="thin"/>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right style="thin"/>
      <top style="thin"/>
      <bottom style="medium"/>
    </border>
    <border>
      <left/>
      <right/>
      <top style="thin"/>
      <bottom style="thin"/>
    </border>
    <border>
      <left style="medium"/>
      <right style="thin"/>
      <top style="medium"/>
      <bottom style="thin"/>
    </border>
    <border>
      <left style="thin"/>
      <right>
        <color indexed="63"/>
      </right>
      <top style="medium"/>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right style="medium"/>
      <top style="thin"/>
      <bottom style="thin"/>
    </border>
    <border>
      <left/>
      <right style="medium"/>
      <top style="thin"/>
      <bottom style="medium"/>
    </border>
    <border>
      <left style="medium"/>
      <right/>
      <top style="thin"/>
      <bottom/>
    </border>
    <border>
      <left style="medium"/>
      <right/>
      <top/>
      <bottom style="thin"/>
    </border>
    <border>
      <left/>
      <right/>
      <top/>
      <bottom style="thin"/>
    </border>
    <border>
      <left/>
      <right style="thin"/>
      <top/>
      <bottom style="thin"/>
    </border>
  </borders>
  <cellStyleXfs count="298">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3" fillId="20" borderId="0" applyNumberFormat="0" applyAlignment="0" applyProtection="0"/>
    <xf numFmtId="0" fontId="3" fillId="20" borderId="1" applyNumberFormat="0" applyAlignment="0" applyProtection="0"/>
    <xf numFmtId="0" fontId="4" fillId="21" borderId="2" applyNumberFormat="0" applyAlignment="0" applyProtection="0"/>
    <xf numFmtId="0" fontId="4" fillId="21" borderId="3"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4" fillId="7" borderId="0" applyNumberFormat="0" applyAlignment="0" applyProtection="0"/>
    <xf numFmtId="0" fontId="14" fillId="7" borderId="1" applyNumberFormat="0" applyAlignment="0" applyProtection="0"/>
    <xf numFmtId="0" fontId="15" fillId="0" borderId="7" applyNumberFormat="0" applyFill="0" applyAlignment="0" applyProtection="0"/>
    <xf numFmtId="0" fontId="15" fillId="0" borderId="0" applyNumberFormat="0" applyFill="0" applyAlignment="0" applyProtection="0"/>
    <xf numFmtId="0" fontId="15" fillId="0" borderId="7"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7" fillId="0" borderId="0">
      <alignment/>
      <protection/>
    </xf>
    <xf numFmtId="0" fontId="18"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8" fillId="0" borderId="0">
      <alignment/>
      <protection/>
    </xf>
    <xf numFmtId="0" fontId="5" fillId="0" borderId="0">
      <alignment/>
      <protection/>
    </xf>
    <xf numFmtId="0" fontId="17" fillId="0" borderId="0">
      <alignment/>
      <protection/>
    </xf>
    <xf numFmtId="0" fontId="1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5" fillId="0" borderId="0">
      <alignment/>
      <protection/>
    </xf>
    <xf numFmtId="0" fontId="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9"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23" borderId="8" applyNumberFormat="0" applyFont="0" applyAlignment="0" applyProtection="0"/>
    <xf numFmtId="0" fontId="5" fillId="23" borderId="0"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20" fillId="20" borderId="9" applyNumberFormat="0" applyAlignment="0" applyProtection="0"/>
    <xf numFmtId="0" fontId="20" fillId="20" borderId="0" applyNumberFormat="0" applyAlignment="0" applyProtection="0"/>
    <xf numFmtId="0" fontId="20"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2" fillId="0" borderId="0" applyNumberFormat="0" applyFill="0" applyAlignment="0" applyProtection="0"/>
    <xf numFmtId="0" fontId="22"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251">
    <xf numFmtId="0" fontId="0" fillId="0" borderId="0" xfId="0" applyAlignment="1">
      <alignment/>
    </xf>
    <xf numFmtId="0" fontId="0" fillId="0" borderId="0" xfId="0" applyFont="1" applyAlignment="1">
      <alignment vertical="center"/>
    </xf>
    <xf numFmtId="0" fontId="26" fillId="0" borderId="0" xfId="0" applyFont="1" applyAlignment="1">
      <alignment vertical="center"/>
    </xf>
    <xf numFmtId="0" fontId="26" fillId="0" borderId="11" xfId="0" applyFont="1" applyBorder="1" applyAlignment="1">
      <alignment horizontal="left" vertical="top" wrapText="1"/>
    </xf>
    <xf numFmtId="0" fontId="26" fillId="0" borderId="12" xfId="0" applyFont="1" applyBorder="1" applyAlignment="1">
      <alignment vertical="center" wrapText="1"/>
    </xf>
    <xf numFmtId="0" fontId="27" fillId="0" borderId="13" xfId="0" applyFont="1" applyBorder="1" applyAlignment="1">
      <alignment vertical="center" wrapText="1"/>
    </xf>
    <xf numFmtId="0" fontId="28" fillId="0" borderId="0" xfId="0" applyFont="1" applyAlignment="1">
      <alignment vertical="center"/>
    </xf>
    <xf numFmtId="0" fontId="29" fillId="0" borderId="0" xfId="0" applyFont="1" applyAlignment="1">
      <alignment vertical="center"/>
    </xf>
    <xf numFmtId="0" fontId="26" fillId="0" borderId="14" xfId="0" applyFont="1" applyBorder="1" applyAlignment="1">
      <alignment horizontal="left" vertical="center"/>
    </xf>
    <xf numFmtId="0" fontId="26" fillId="0" borderId="15" xfId="0" applyFont="1" applyBorder="1" applyAlignment="1">
      <alignment vertical="center"/>
    </xf>
    <xf numFmtId="0" fontId="26" fillId="0" borderId="16" xfId="0" applyFont="1" applyBorder="1" applyAlignment="1">
      <alignment horizontal="left" vertical="center"/>
    </xf>
    <xf numFmtId="0" fontId="26" fillId="0" borderId="17" xfId="0" applyFont="1" applyBorder="1" applyAlignment="1">
      <alignment vertical="center"/>
    </xf>
    <xf numFmtId="0" fontId="26" fillId="0" borderId="18" xfId="0" applyFont="1" applyBorder="1" applyAlignment="1">
      <alignment horizontal="left" vertical="center"/>
    </xf>
    <xf numFmtId="0" fontId="26" fillId="0" borderId="19" xfId="0" applyFont="1" applyBorder="1" applyAlignment="1">
      <alignment vertical="center"/>
    </xf>
    <xf numFmtId="0" fontId="31" fillId="0" borderId="0" xfId="0" applyFont="1" applyAlignment="1">
      <alignment vertical="center" wrapText="1"/>
    </xf>
    <xf numFmtId="0" fontId="30" fillId="0" borderId="13" xfId="0" applyFont="1" applyBorder="1" applyAlignment="1">
      <alignment horizontal="left"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Fill="1" applyBorder="1" applyAlignment="1">
      <alignment horizontal="right" vertical="center"/>
    </xf>
    <xf numFmtId="3" fontId="32" fillId="24" borderId="13" xfId="0" applyNumberFormat="1" applyFont="1" applyFill="1" applyBorder="1" applyAlignment="1">
      <alignment vertical="center"/>
    </xf>
    <xf numFmtId="3" fontId="26" fillId="0" borderId="13" xfId="0" applyNumberFormat="1" applyFont="1" applyFill="1" applyBorder="1" applyAlignment="1">
      <alignment vertical="center"/>
    </xf>
    <xf numFmtId="10" fontId="26" fillId="0" borderId="13" xfId="0" applyNumberFormat="1"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3" fontId="26" fillId="0" borderId="13" xfId="0" applyNumberFormat="1" applyFont="1" applyBorder="1" applyAlignment="1">
      <alignment vertical="center"/>
    </xf>
    <xf numFmtId="0" fontId="26" fillId="0" borderId="13" xfId="0" applyFont="1" applyBorder="1" applyAlignment="1">
      <alignment horizontal="right" vertical="center"/>
    </xf>
    <xf numFmtId="0" fontId="26" fillId="0" borderId="13" xfId="0" applyFont="1" applyBorder="1" applyAlignment="1">
      <alignment vertical="center"/>
    </xf>
    <xf numFmtId="2" fontId="26" fillId="0" borderId="13" xfId="0" applyNumberFormat="1" applyFont="1" applyBorder="1" applyAlignment="1">
      <alignment horizontal="right" vertical="center"/>
    </xf>
    <xf numFmtId="10" fontId="26" fillId="24" borderId="13" xfId="0" applyNumberFormat="1" applyFont="1" applyFill="1" applyBorder="1" applyAlignment="1">
      <alignment vertical="center"/>
    </xf>
    <xf numFmtId="0" fontId="26" fillId="0" borderId="20" xfId="0" applyFont="1" applyBorder="1" applyAlignment="1">
      <alignment horizontal="right" vertical="center"/>
    </xf>
    <xf numFmtId="10" fontId="26" fillId="0" borderId="20" xfId="0" applyNumberFormat="1" applyFont="1" applyBorder="1" applyAlignment="1">
      <alignment vertical="center"/>
    </xf>
    <xf numFmtId="0" fontId="0" fillId="0" borderId="0" xfId="0" applyAlignment="1">
      <alignment vertical="center"/>
    </xf>
    <xf numFmtId="0" fontId="0" fillId="0" borderId="0" xfId="0" applyFont="1" applyAlignment="1">
      <alignment vertical="center"/>
    </xf>
    <xf numFmtId="0" fontId="30" fillId="20" borderId="21" xfId="0" applyFont="1" applyFill="1" applyBorder="1" applyAlignment="1">
      <alignment horizontal="left" vertical="center" wrapText="1"/>
    </xf>
    <xf numFmtId="0" fontId="19" fillId="0" borderId="0" xfId="0" applyFont="1" applyAlignment="1">
      <alignment vertical="center"/>
    </xf>
    <xf numFmtId="0" fontId="26" fillId="0" borderId="16" xfId="0" applyFont="1" applyFill="1" applyBorder="1" applyAlignment="1">
      <alignment horizontal="left" vertical="center" wrapText="1"/>
    </xf>
    <xf numFmtId="168" fontId="26" fillId="0" borderId="13" xfId="0" applyNumberFormat="1" applyFont="1" applyFill="1" applyBorder="1" applyAlignment="1">
      <alignment horizontal="right" vertical="center" wrapText="1"/>
    </xf>
    <xf numFmtId="0" fontId="33" fillId="0" borderId="0" xfId="156" applyFont="1" applyAlignment="1">
      <alignment vertical="center"/>
    </xf>
    <xf numFmtId="0" fontId="22" fillId="0" borderId="0" xfId="0" applyFont="1" applyFill="1" applyBorder="1" applyAlignment="1">
      <alignment vertical="center"/>
    </xf>
    <xf numFmtId="0" fontId="0" fillId="0" borderId="0" xfId="0" applyFont="1" applyBorder="1" applyAlignment="1">
      <alignment vertical="center"/>
    </xf>
    <xf numFmtId="10" fontId="26" fillId="0" borderId="20" xfId="284" applyNumberFormat="1" applyFont="1" applyFill="1" applyBorder="1" applyAlignment="1">
      <alignment horizontal="right" vertical="center" wrapText="1"/>
    </xf>
    <xf numFmtId="0" fontId="34" fillId="0" borderId="0" xfId="0" applyFont="1" applyBorder="1" applyAlignment="1">
      <alignment horizontal="left" vertical="center"/>
    </xf>
    <xf numFmtId="0" fontId="34" fillId="0" borderId="0" xfId="0" applyFont="1" applyAlignment="1">
      <alignment vertical="center"/>
    </xf>
    <xf numFmtId="0" fontId="35" fillId="0" borderId="0" xfId="0" applyFont="1" applyAlignment="1">
      <alignment vertical="center"/>
    </xf>
    <xf numFmtId="0" fontId="19" fillId="0" borderId="0" xfId="0" applyFont="1" applyAlignment="1">
      <alignment/>
    </xf>
    <xf numFmtId="0" fontId="36" fillId="0" borderId="0" xfId="0" applyFont="1" applyAlignment="1">
      <alignment vertical="center"/>
    </xf>
    <xf numFmtId="1" fontId="19" fillId="0" borderId="0" xfId="0" applyNumberFormat="1" applyFont="1" applyAlignment="1">
      <alignment wrapText="1"/>
    </xf>
    <xf numFmtId="1" fontId="19" fillId="0" borderId="0" xfId="0" applyNumberFormat="1" applyFont="1" applyAlignment="1">
      <alignment/>
    </xf>
    <xf numFmtId="2" fontId="19" fillId="0" borderId="0" xfId="0" applyNumberFormat="1" applyFont="1" applyAlignment="1">
      <alignment/>
    </xf>
    <xf numFmtId="0" fontId="19" fillId="8" borderId="13" xfId="0" applyFont="1" applyFill="1" applyBorder="1" applyAlignment="1">
      <alignment horizontal="center" vertical="top" wrapText="1"/>
    </xf>
    <xf numFmtId="0" fontId="17" fillId="22" borderId="13" xfId="0" applyFont="1" applyFill="1" applyBorder="1" applyAlignment="1" applyProtection="1">
      <alignment horizontal="center" vertical="top" wrapText="1"/>
      <protection/>
    </xf>
    <xf numFmtId="0" fontId="19" fillId="10" borderId="13" xfId="0" applyFont="1" applyFill="1" applyBorder="1" applyAlignment="1">
      <alignment horizontal="center" vertical="top" wrapText="1"/>
    </xf>
    <xf numFmtId="0" fontId="19" fillId="11" borderId="13" xfId="0" applyFont="1" applyFill="1" applyBorder="1" applyAlignment="1">
      <alignment horizontal="center" vertical="top" wrapText="1"/>
    </xf>
    <xf numFmtId="0" fontId="19" fillId="0" borderId="0" xfId="0" applyFont="1" applyAlignment="1">
      <alignment horizontal="center" wrapText="1"/>
    </xf>
    <xf numFmtId="0" fontId="19" fillId="0" borderId="0" xfId="0" applyNumberFormat="1" applyFont="1" applyAlignment="1">
      <alignment/>
    </xf>
    <xf numFmtId="14" fontId="19" fillId="0" borderId="0" xfId="0" applyNumberFormat="1" applyFont="1" applyAlignment="1">
      <alignment/>
    </xf>
    <xf numFmtId="0" fontId="37" fillId="0" borderId="0" xfId="0" applyFont="1" applyAlignment="1">
      <alignment horizontal="center"/>
    </xf>
    <xf numFmtId="0" fontId="36" fillId="0" borderId="0" xfId="0" applyFont="1" applyAlignment="1">
      <alignment horizontal="center" vertical="center"/>
    </xf>
    <xf numFmtId="176" fontId="38" fillId="0" borderId="0" xfId="0" applyNumberFormat="1" applyFont="1" applyAlignment="1">
      <alignment vertical="center"/>
    </xf>
    <xf numFmtId="0" fontId="39" fillId="0" borderId="0" xfId="0" applyFont="1" applyAlignment="1">
      <alignment/>
    </xf>
    <xf numFmtId="166" fontId="19" fillId="0" borderId="0" xfId="0" applyNumberFormat="1" applyFont="1" applyAlignment="1">
      <alignment/>
    </xf>
    <xf numFmtId="0" fontId="19" fillId="0" borderId="0" xfId="0" applyFont="1" applyAlignment="1">
      <alignment horizontal="right"/>
    </xf>
    <xf numFmtId="166" fontId="19" fillId="0" borderId="0" xfId="0" applyNumberFormat="1" applyFont="1" applyAlignment="1">
      <alignment horizontal="right"/>
    </xf>
    <xf numFmtId="49" fontId="19" fillId="0" borderId="0" xfId="0" applyNumberFormat="1" applyFont="1" applyAlignment="1">
      <alignment/>
    </xf>
    <xf numFmtId="0" fontId="40" fillId="20" borderId="13" xfId="0" applyFont="1" applyFill="1" applyBorder="1" applyAlignment="1">
      <alignment/>
    </xf>
    <xf numFmtId="0" fontId="40" fillId="20" borderId="13" xfId="0" applyFont="1" applyFill="1" applyBorder="1" applyAlignment="1">
      <alignment horizontal="center"/>
    </xf>
    <xf numFmtId="176" fontId="40" fillId="20" borderId="13" xfId="0" applyNumberFormat="1" applyFont="1" applyFill="1" applyBorder="1" applyAlignment="1">
      <alignment/>
    </xf>
    <xf numFmtId="0" fontId="19" fillId="0" borderId="13" xfId="0" applyFont="1" applyFill="1" applyBorder="1" applyAlignment="1">
      <alignment horizontal="center"/>
    </xf>
    <xf numFmtId="0" fontId="19" fillId="0" borderId="13" xfId="0" applyFont="1" applyBorder="1" applyAlignment="1">
      <alignment horizontal="center"/>
    </xf>
    <xf numFmtId="1" fontId="19" fillId="0" borderId="13" xfId="0" applyNumberFormat="1" applyFont="1" applyBorder="1" applyAlignment="1">
      <alignment horizontal="center"/>
    </xf>
    <xf numFmtId="166" fontId="19" fillId="20" borderId="13" xfId="0" applyNumberFormat="1" applyFont="1" applyFill="1" applyBorder="1" applyAlignment="1">
      <alignment/>
    </xf>
    <xf numFmtId="0" fontId="19" fillId="20" borderId="13" xfId="0" applyFont="1" applyFill="1" applyBorder="1" applyAlignment="1">
      <alignment horizontal="right"/>
    </xf>
    <xf numFmtId="166" fontId="19" fillId="20" borderId="13" xfId="0" applyNumberFormat="1" applyFont="1" applyFill="1" applyBorder="1" applyAlignment="1">
      <alignment horizontal="right"/>
    </xf>
    <xf numFmtId="0" fontId="19" fillId="20" borderId="13" xfId="0" applyFont="1" applyFill="1" applyBorder="1" applyAlignment="1">
      <alignment/>
    </xf>
    <xf numFmtId="2" fontId="19" fillId="20" borderId="13" xfId="0" applyNumberFormat="1" applyFont="1" applyFill="1" applyBorder="1" applyAlignment="1">
      <alignment/>
    </xf>
    <xf numFmtId="3" fontId="19" fillId="0" borderId="13" xfId="0" applyNumberFormat="1" applyFont="1" applyBorder="1" applyAlignment="1">
      <alignment/>
    </xf>
    <xf numFmtId="49" fontId="19" fillId="20" borderId="13" xfId="0" applyNumberFormat="1" applyFont="1" applyFill="1" applyBorder="1" applyAlignment="1">
      <alignment/>
    </xf>
    <xf numFmtId="0" fontId="41" fillId="0" borderId="0" xfId="0" applyFont="1" applyAlignment="1">
      <alignment/>
    </xf>
    <xf numFmtId="0" fontId="19" fillId="0" borderId="0" xfId="0" applyFont="1" applyAlignment="1">
      <alignment horizontal="center"/>
    </xf>
    <xf numFmtId="0" fontId="42" fillId="0" borderId="0" xfId="0" applyFont="1" applyAlignment="1">
      <alignment/>
    </xf>
    <xf numFmtId="176" fontId="19" fillId="0" borderId="0" xfId="0" applyNumberFormat="1" applyFont="1" applyAlignment="1">
      <alignment/>
    </xf>
    <xf numFmtId="166" fontId="42" fillId="0" borderId="0" xfId="0" applyNumberFormat="1" applyFont="1" applyAlignment="1">
      <alignment/>
    </xf>
    <xf numFmtId="0" fontId="17" fillId="22" borderId="22" xfId="0" applyFont="1" applyFill="1" applyBorder="1" applyAlignment="1" applyProtection="1">
      <alignment horizontal="center" vertical="center" wrapText="1"/>
      <protection/>
    </xf>
    <xf numFmtId="176" fontId="17" fillId="22" borderId="22" xfId="0" applyNumberFormat="1" applyFont="1" applyFill="1" applyBorder="1" applyAlignment="1" applyProtection="1">
      <alignment horizontal="center" vertical="center" wrapText="1"/>
      <protection/>
    </xf>
    <xf numFmtId="1" fontId="17" fillId="22" borderId="22" xfId="0" applyNumberFormat="1" applyFont="1" applyFill="1" applyBorder="1" applyAlignment="1" applyProtection="1">
      <alignment horizontal="center" vertical="center" wrapText="1"/>
      <protection/>
    </xf>
    <xf numFmtId="0" fontId="17" fillId="7" borderId="13" xfId="0" applyFont="1" applyFill="1" applyBorder="1" applyAlignment="1" applyProtection="1">
      <alignment horizontal="center" vertical="center" wrapText="1"/>
      <protection/>
    </xf>
    <xf numFmtId="166" fontId="19" fillId="7" borderId="13" xfId="0" applyNumberFormat="1" applyFont="1" applyFill="1" applyBorder="1" applyAlignment="1">
      <alignment horizontal="center" vertical="center" wrapText="1"/>
    </xf>
    <xf numFmtId="0" fontId="19" fillId="10" borderId="13" xfId="0" applyFont="1" applyFill="1" applyBorder="1" applyAlignment="1">
      <alignment horizontal="center" vertical="center" wrapText="1"/>
    </xf>
    <xf numFmtId="166" fontId="19" fillId="10" borderId="13" xfId="0" applyNumberFormat="1" applyFont="1" applyFill="1" applyBorder="1" applyAlignment="1">
      <alignment horizontal="center" vertical="center" wrapText="1"/>
    </xf>
    <xf numFmtId="166" fontId="19" fillId="3" borderId="13" xfId="0" applyNumberFormat="1" applyFont="1" applyFill="1" applyBorder="1" applyAlignment="1">
      <alignment horizontal="center" vertical="center" wrapText="1"/>
    </xf>
    <xf numFmtId="2" fontId="19" fillId="3" borderId="13" xfId="0" applyNumberFormat="1" applyFont="1" applyFill="1" applyBorder="1" applyAlignment="1">
      <alignment horizontal="center" vertical="center" wrapText="1"/>
    </xf>
    <xf numFmtId="166" fontId="19" fillId="3" borderId="13" xfId="0" applyNumberFormat="1" applyFont="1" applyFill="1" applyBorder="1" applyAlignment="1">
      <alignment horizontal="right" vertical="center" wrapText="1"/>
    </xf>
    <xf numFmtId="1" fontId="19" fillId="6" borderId="13" xfId="0" applyNumberFormat="1" applyFont="1" applyFill="1" applyBorder="1" applyAlignment="1">
      <alignment horizontal="center" vertical="center" wrapText="1"/>
    </xf>
    <xf numFmtId="49" fontId="19" fillId="5" borderId="13" xfId="0" applyNumberFormat="1" applyFont="1" applyFill="1" applyBorder="1" applyAlignment="1">
      <alignment horizontal="center" vertical="top" wrapText="1"/>
    </xf>
    <xf numFmtId="2" fontId="19" fillId="5" borderId="13" xfId="0" applyNumberFormat="1" applyFont="1" applyFill="1" applyBorder="1" applyAlignment="1">
      <alignment horizontal="center" vertical="top" wrapText="1"/>
    </xf>
    <xf numFmtId="1" fontId="19" fillId="5" borderId="13" xfId="0" applyNumberFormat="1" applyFont="1" applyFill="1" applyBorder="1" applyAlignment="1">
      <alignment horizontal="center" vertical="top" wrapText="1"/>
    </xf>
    <xf numFmtId="2" fontId="19" fillId="20" borderId="13" xfId="0" applyNumberFormat="1" applyFont="1" applyFill="1" applyBorder="1" applyAlignment="1">
      <alignment horizontal="center" vertical="top" wrapText="1"/>
    </xf>
    <xf numFmtId="3" fontId="19" fillId="20" borderId="13" xfId="0" applyNumberFormat="1" applyFont="1" applyFill="1" applyBorder="1" applyAlignment="1">
      <alignment horizontal="center" vertical="top" wrapText="1"/>
    </xf>
    <xf numFmtId="14" fontId="19" fillId="0" borderId="0" xfId="0" applyNumberFormat="1" applyFont="1" applyAlignment="1">
      <alignment horizontal="right"/>
    </xf>
    <xf numFmtId="0" fontId="17" fillId="22" borderId="22" xfId="0" applyFont="1" applyFill="1" applyBorder="1" applyAlignment="1" applyProtection="1">
      <alignment horizontal="center" vertical="top" wrapText="1"/>
      <protection/>
    </xf>
    <xf numFmtId="1" fontId="17" fillId="22" borderId="22" xfId="0" applyNumberFormat="1" applyFont="1" applyFill="1" applyBorder="1" applyAlignment="1" applyProtection="1">
      <alignment horizontal="center" vertical="top" wrapText="1"/>
      <protection/>
    </xf>
    <xf numFmtId="0" fontId="19" fillId="0" borderId="0" xfId="0" applyFont="1" applyAlignment="1" applyProtection="1">
      <alignment vertical="center"/>
      <protection locked="0"/>
    </xf>
    <xf numFmtId="0" fontId="36" fillId="0" borderId="0" xfId="0" applyFont="1" applyBorder="1" applyAlignment="1" applyProtection="1">
      <alignment horizontal="left" vertical="center"/>
      <protection/>
    </xf>
    <xf numFmtId="0" fontId="38" fillId="0" borderId="0" xfId="0" applyFont="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0" fontId="17" fillId="22" borderId="13" xfId="0" applyFont="1" applyFill="1" applyBorder="1" applyAlignment="1" applyProtection="1">
      <alignment vertical="center" wrapText="1"/>
      <protection/>
    </xf>
    <xf numFmtId="0" fontId="17" fillId="10" borderId="13" xfId="0" applyFont="1" applyFill="1" applyBorder="1" applyAlignment="1" applyProtection="1">
      <alignment horizontal="left" vertical="center" wrapText="1"/>
      <protection/>
    </xf>
    <xf numFmtId="0" fontId="17" fillId="11" borderId="13" xfId="0" applyFont="1" applyFill="1" applyBorder="1" applyAlignment="1" applyProtection="1">
      <alignment horizontal="left" vertical="center" wrapText="1"/>
      <protection/>
    </xf>
    <xf numFmtId="0" fontId="19" fillId="8" borderId="13" xfId="0" applyFont="1" applyFill="1" applyBorder="1" applyAlignment="1">
      <alignment horizontal="left" vertical="center" wrapText="1"/>
    </xf>
    <xf numFmtId="0" fontId="44" fillId="25" borderId="13" xfId="0" applyFont="1" applyFill="1" applyBorder="1" applyAlignment="1" applyProtection="1">
      <alignment horizontal="left" vertical="center" wrapText="1"/>
      <protection/>
    </xf>
    <xf numFmtId="0" fontId="43" fillId="25" borderId="13" xfId="0" applyFont="1" applyFill="1" applyBorder="1" applyAlignment="1" applyProtection="1">
      <alignment horizontal="left" vertical="center" wrapText="1"/>
      <protection/>
    </xf>
    <xf numFmtId="0" fontId="43" fillId="25" borderId="13" xfId="0" applyFont="1" applyFill="1" applyBorder="1" applyAlignment="1" applyProtection="1">
      <alignment horizontal="center" vertical="center" wrapText="1"/>
      <protection/>
    </xf>
    <xf numFmtId="0" fontId="17" fillId="22" borderId="13" xfId="0" applyFont="1" applyFill="1" applyBorder="1" applyAlignment="1" applyProtection="1">
      <alignment horizontal="left" vertical="center" wrapText="1"/>
      <protection/>
    </xf>
    <xf numFmtId="0" fontId="17" fillId="22" borderId="13" xfId="0" applyFont="1" applyFill="1" applyBorder="1" applyAlignment="1" applyProtection="1">
      <alignment horizontal="center" vertical="center" wrapText="1"/>
      <protection/>
    </xf>
    <xf numFmtId="0" fontId="17" fillId="22" borderId="23" xfId="0" applyFont="1" applyFill="1" applyBorder="1" applyAlignment="1" applyProtection="1">
      <alignment horizontal="left" vertical="center" wrapText="1"/>
      <protection/>
    </xf>
    <xf numFmtId="0" fontId="19" fillId="10" borderId="13" xfId="0" applyFont="1" applyFill="1" applyBorder="1" applyAlignment="1">
      <alignment horizontal="left" vertical="center" wrapText="1"/>
    </xf>
    <xf numFmtId="0" fontId="17" fillId="10" borderId="13" xfId="0" applyFont="1" applyFill="1" applyBorder="1" applyAlignment="1" applyProtection="1">
      <alignment horizontal="center" vertical="center" wrapText="1"/>
      <protection/>
    </xf>
    <xf numFmtId="0" fontId="17" fillId="11" borderId="13" xfId="0" applyFont="1" applyFill="1" applyBorder="1" applyAlignment="1" applyProtection="1">
      <alignment horizontal="center" vertical="center" wrapText="1"/>
      <protection/>
    </xf>
    <xf numFmtId="14" fontId="17" fillId="11" borderId="13" xfId="0" applyNumberFormat="1" applyFont="1" applyFill="1" applyBorder="1" applyAlignment="1" applyProtection="1">
      <alignment horizontal="left" vertical="center" wrapText="1"/>
      <protection/>
    </xf>
    <xf numFmtId="0" fontId="19" fillId="11" borderId="13" xfId="0" applyFont="1" applyFill="1" applyBorder="1" applyAlignment="1">
      <alignment horizontal="left" vertical="center" wrapText="1"/>
    </xf>
    <xf numFmtId="0" fontId="19" fillId="11" borderId="13" xfId="0" applyFont="1" applyFill="1" applyBorder="1" applyAlignment="1">
      <alignment horizontal="center" vertical="center" wrapText="1"/>
    </xf>
    <xf numFmtId="0" fontId="19" fillId="11" borderId="11"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7" fillId="7" borderId="13" xfId="0" applyFont="1" applyFill="1" applyBorder="1" applyAlignment="1" applyProtection="1">
      <alignment horizontal="left" vertical="center" wrapText="1"/>
      <protection/>
    </xf>
    <xf numFmtId="166" fontId="19" fillId="3" borderId="13" xfId="0" applyNumberFormat="1" applyFont="1" applyFill="1" applyBorder="1" applyAlignment="1">
      <alignment horizontal="left" vertical="center" wrapText="1"/>
    </xf>
    <xf numFmtId="1" fontId="19" fillId="6" borderId="13" xfId="0" applyNumberFormat="1" applyFont="1" applyFill="1" applyBorder="1" applyAlignment="1">
      <alignment horizontal="left" vertical="center" wrapText="1"/>
    </xf>
    <xf numFmtId="1" fontId="19" fillId="5" borderId="13" xfId="0" applyNumberFormat="1" applyFont="1" applyFill="1" applyBorder="1" applyAlignment="1">
      <alignment horizontal="left" vertical="center" wrapText="1"/>
    </xf>
    <xf numFmtId="2" fontId="19" fillId="20" borderId="13" xfId="0" applyNumberFormat="1" applyFont="1" applyFill="1" applyBorder="1" applyAlignment="1">
      <alignment horizontal="left" vertical="center" wrapText="1"/>
    </xf>
    <xf numFmtId="0" fontId="43"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left" vertical="center" wrapText="1"/>
      <protection/>
    </xf>
    <xf numFmtId="14" fontId="17" fillId="7" borderId="13" xfId="0" applyNumberFormat="1" applyFont="1" applyFill="1" applyBorder="1" applyAlignment="1" applyProtection="1">
      <alignment horizontal="left" vertical="center" wrapText="1"/>
      <protection/>
    </xf>
    <xf numFmtId="14" fontId="19" fillId="10" borderId="13" xfId="0" applyNumberFormat="1" applyFont="1" applyFill="1" applyBorder="1" applyAlignment="1">
      <alignment horizontal="left" vertical="center" wrapText="1"/>
    </xf>
    <xf numFmtId="2" fontId="19" fillId="3" borderId="13" xfId="0" applyNumberFormat="1" applyFont="1" applyFill="1" applyBorder="1" applyAlignment="1">
      <alignment horizontal="left" vertical="center" wrapText="1"/>
    </xf>
    <xf numFmtId="175" fontId="19" fillId="3" borderId="13" xfId="0" applyNumberFormat="1" applyFont="1" applyFill="1" applyBorder="1" applyAlignment="1">
      <alignment horizontal="left" vertical="center" wrapText="1"/>
    </xf>
    <xf numFmtId="2" fontId="19" fillId="5" borderId="13" xfId="0" applyNumberFormat="1" applyFont="1" applyFill="1" applyBorder="1" applyAlignment="1">
      <alignment horizontal="left" vertical="center" wrapText="1"/>
    </xf>
    <xf numFmtId="3" fontId="19" fillId="5" borderId="13" xfId="0" applyNumberFormat="1" applyFont="1" applyFill="1" applyBorder="1" applyAlignment="1">
      <alignment horizontal="left" vertical="center" wrapText="1"/>
    </xf>
    <xf numFmtId="49" fontId="43" fillId="25" borderId="13" xfId="197" applyNumberFormat="1" applyFont="1" applyFill="1" applyBorder="1" applyAlignment="1" applyProtection="1">
      <alignment horizontal="center" vertical="center" wrapText="1"/>
      <protection locked="0"/>
    </xf>
    <xf numFmtId="0" fontId="43" fillId="25" borderId="13" xfId="197" applyFont="1" applyFill="1" applyBorder="1" applyAlignment="1" applyProtection="1">
      <alignment horizontal="center" vertical="center" wrapText="1"/>
      <protection locked="0"/>
    </xf>
    <xf numFmtId="49" fontId="19" fillId="0" borderId="13" xfId="0" applyNumberFormat="1" applyFont="1" applyBorder="1" applyAlignment="1">
      <alignment horizontal="left"/>
    </xf>
    <xf numFmtId="0" fontId="17" fillId="26" borderId="13" xfId="197" applyFont="1" applyFill="1" applyBorder="1" applyProtection="1">
      <alignment/>
      <protection locked="0"/>
    </xf>
    <xf numFmtId="49" fontId="17" fillId="0" borderId="13" xfId="197" applyNumberFormat="1" applyFont="1" applyBorder="1" applyAlignment="1" applyProtection="1">
      <alignment horizontal="left"/>
      <protection locked="0"/>
    </xf>
    <xf numFmtId="0" fontId="17" fillId="0" borderId="13" xfId="197" applyFont="1" applyBorder="1" applyProtection="1">
      <alignment/>
      <protection locked="0"/>
    </xf>
    <xf numFmtId="49" fontId="17" fillId="0" borderId="13" xfId="197" applyNumberFormat="1" applyFont="1" applyBorder="1" applyAlignment="1" applyProtection="1">
      <alignment horizontal="left" vertical="top" wrapText="1"/>
      <protection locked="0"/>
    </xf>
    <xf numFmtId="49" fontId="19" fillId="0" borderId="13" xfId="0" applyNumberFormat="1" applyFont="1" applyBorder="1" applyAlignment="1">
      <alignment/>
    </xf>
    <xf numFmtId="0" fontId="19" fillId="0" borderId="13" xfId="0" applyFont="1" applyBorder="1" applyAlignment="1">
      <alignment/>
    </xf>
    <xf numFmtId="0" fontId="19" fillId="0" borderId="0" xfId="0" applyFont="1" applyAlignment="1">
      <alignment vertical="center" wrapText="1"/>
    </xf>
    <xf numFmtId="0" fontId="26" fillId="0" borderId="20" xfId="0" applyFont="1" applyFill="1" applyBorder="1" applyAlignment="1">
      <alignment horizontal="left" vertical="center" wrapText="1"/>
    </xf>
    <xf numFmtId="0" fontId="27" fillId="20" borderId="24" xfId="0" applyFont="1" applyFill="1" applyBorder="1" applyAlignment="1">
      <alignment horizontal="left" vertical="center"/>
    </xf>
    <xf numFmtId="0" fontId="27" fillId="20" borderId="25" xfId="0" applyFont="1" applyFill="1" applyBorder="1" applyAlignment="1">
      <alignment horizontal="left" vertical="center"/>
    </xf>
    <xf numFmtId="0" fontId="27" fillId="20" borderId="26" xfId="0" applyFont="1" applyFill="1" applyBorder="1" applyAlignment="1">
      <alignment horizontal="left" vertical="center"/>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11" xfId="0" applyFont="1" applyBorder="1" applyAlignment="1">
      <alignment horizontal="left" vertical="center" wrapText="1"/>
    </xf>
    <xf numFmtId="0" fontId="26" fillId="0" borderId="30"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Fill="1" applyBorder="1" applyAlignment="1">
      <alignment horizontal="left" vertical="center" wrapText="1"/>
    </xf>
    <xf numFmtId="0" fontId="26" fillId="0" borderId="27" xfId="0" applyFont="1" applyBorder="1" applyAlignment="1">
      <alignment vertical="center"/>
    </xf>
    <xf numFmtId="0" fontId="26" fillId="0" borderId="29" xfId="0" applyFont="1" applyBorder="1" applyAlignment="1">
      <alignment vertical="center"/>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27" fillId="0" borderId="31" xfId="0" applyFont="1" applyBorder="1" applyAlignment="1">
      <alignment horizontal="left" vertical="center" wrapText="1"/>
    </xf>
    <xf numFmtId="0" fontId="27" fillId="0" borderId="21" xfId="0" applyFont="1" applyBorder="1" applyAlignment="1">
      <alignment horizontal="left" vertical="center" wrapText="1"/>
    </xf>
    <xf numFmtId="0" fontId="26" fillId="0" borderId="32"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23" xfId="0" applyFont="1" applyBorder="1" applyAlignment="1">
      <alignment vertical="center" wrapText="1"/>
    </xf>
    <xf numFmtId="0" fontId="26" fillId="0" borderId="22" xfId="0" applyFont="1" applyBorder="1" applyAlignment="1">
      <alignment vertical="center" wrapText="1"/>
    </xf>
    <xf numFmtId="0" fontId="27" fillId="20" borderId="31" xfId="0" applyFont="1" applyFill="1" applyBorder="1" applyAlignment="1">
      <alignment horizontal="left" vertical="center"/>
    </xf>
    <xf numFmtId="0" fontId="27" fillId="20" borderId="21" xfId="0" applyFont="1" applyFill="1" applyBorder="1" applyAlignment="1">
      <alignment horizontal="left" vertical="center"/>
    </xf>
    <xf numFmtId="0" fontId="30" fillId="0" borderId="33" xfId="0" applyFont="1" applyBorder="1" applyAlignment="1">
      <alignment horizontal="left" vertical="center" wrapText="1"/>
    </xf>
    <xf numFmtId="0" fontId="30" fillId="0" borderId="34" xfId="0" applyFont="1" applyBorder="1" applyAlignment="1">
      <alignment horizontal="left" vertical="center" wrapText="1"/>
    </xf>
    <xf numFmtId="0" fontId="30" fillId="0" borderId="35" xfId="0" applyFont="1" applyBorder="1" applyAlignment="1">
      <alignment horizontal="left" vertical="center" wrapText="1"/>
    </xf>
    <xf numFmtId="0" fontId="26" fillId="0" borderId="11" xfId="0" applyFont="1" applyBorder="1" applyAlignment="1">
      <alignment horizontal="left" vertical="top" wrapText="1"/>
    </xf>
    <xf numFmtId="0" fontId="26" fillId="0" borderId="36" xfId="0" applyFont="1" applyBorder="1" applyAlignment="1">
      <alignment horizontal="left" vertical="top" wrapText="1"/>
    </xf>
    <xf numFmtId="0" fontId="26" fillId="0" borderId="11" xfId="0" applyFont="1" applyBorder="1" applyAlignment="1">
      <alignment vertical="top" wrapText="1"/>
    </xf>
    <xf numFmtId="0" fontId="26" fillId="0" borderId="30" xfId="0" applyFont="1" applyBorder="1" applyAlignment="1">
      <alignment vertical="top" wrapText="1"/>
    </xf>
    <xf numFmtId="0" fontId="26" fillId="0" borderId="36" xfId="0" applyFont="1" applyBorder="1" applyAlignment="1">
      <alignment vertical="top" wrapText="1"/>
    </xf>
    <xf numFmtId="0" fontId="26" fillId="0" borderId="27" xfId="0" applyFont="1" applyBorder="1" applyAlignment="1">
      <alignment vertical="top" wrapText="1"/>
    </xf>
    <xf numFmtId="0" fontId="26" fillId="0" borderId="28" xfId="0" applyFont="1" applyBorder="1" applyAlignment="1">
      <alignment vertical="top" wrapText="1"/>
    </xf>
    <xf numFmtId="0" fontId="26" fillId="0" borderId="37" xfId="0" applyFont="1" applyBorder="1" applyAlignment="1">
      <alignment vertical="top" wrapText="1"/>
    </xf>
    <xf numFmtId="0" fontId="31" fillId="0" borderId="0" xfId="0" applyFont="1" applyAlignment="1">
      <alignment vertical="center" wrapText="1"/>
    </xf>
    <xf numFmtId="0" fontId="27" fillId="0" borderId="16" xfId="0" applyFont="1" applyBorder="1" applyAlignment="1">
      <alignment horizontal="left" vertical="center" wrapText="1"/>
    </xf>
    <xf numFmtId="0" fontId="27" fillId="0" borderId="13" xfId="0" applyFont="1" applyBorder="1" applyAlignment="1">
      <alignment horizontal="left" vertical="center" wrapText="1"/>
    </xf>
    <xf numFmtId="0" fontId="27" fillId="0" borderId="18" xfId="0" applyFont="1" applyBorder="1" applyAlignment="1">
      <alignment horizontal="left" vertical="center" wrapText="1"/>
    </xf>
    <xf numFmtId="0" fontId="27" fillId="0" borderId="20" xfId="0" applyFont="1" applyBorder="1" applyAlignment="1">
      <alignment horizontal="left" vertical="center" wrapText="1"/>
    </xf>
    <xf numFmtId="0" fontId="30" fillId="0" borderId="23" xfId="0" applyFont="1" applyBorder="1" applyAlignment="1">
      <alignment horizontal="left" vertical="center" wrapText="1"/>
    </xf>
    <xf numFmtId="0" fontId="30" fillId="0" borderId="22" xfId="0" applyFont="1" applyBorder="1" applyAlignment="1">
      <alignment horizontal="left" vertical="center" wrapText="1"/>
    </xf>
    <xf numFmtId="0" fontId="27" fillId="0" borderId="38" xfId="0" applyFont="1" applyBorder="1" applyAlignment="1">
      <alignment horizontal="left" vertical="center"/>
    </xf>
    <xf numFmtId="0" fontId="27" fillId="0" borderId="34" xfId="0" applyFont="1" applyBorder="1" applyAlignment="1">
      <alignment horizontal="left" vertical="center"/>
    </xf>
    <xf numFmtId="0" fontId="27" fillId="0" borderId="35" xfId="0" applyFont="1" applyBorder="1" applyAlignment="1">
      <alignment horizontal="left" vertical="center"/>
    </xf>
    <xf numFmtId="0" fontId="27" fillId="0" borderId="39" xfId="0" applyFont="1" applyBorder="1" applyAlignment="1">
      <alignment horizontal="left" vertical="center"/>
    </xf>
    <xf numFmtId="0" fontId="27" fillId="0" borderId="40" xfId="0" applyFont="1" applyBorder="1" applyAlignment="1">
      <alignment horizontal="left" vertical="center"/>
    </xf>
    <xf numFmtId="0" fontId="27" fillId="0" borderId="41" xfId="0" applyFont="1" applyBorder="1" applyAlignment="1">
      <alignment horizontal="left" vertical="center"/>
    </xf>
    <xf numFmtId="0" fontId="27" fillId="20" borderId="11" xfId="0" applyFont="1" applyFill="1" applyBorder="1" applyAlignment="1">
      <alignment horizontal="left" vertical="center" wrapText="1"/>
    </xf>
    <xf numFmtId="0" fontId="27" fillId="20" borderId="30" xfId="0" applyFont="1" applyFill="1" applyBorder="1" applyAlignment="1">
      <alignment horizontal="left" vertical="center" wrapText="1"/>
    </xf>
    <xf numFmtId="0" fontId="27" fillId="20" borderId="12" xfId="0" applyFont="1" applyFill="1" applyBorder="1" applyAlignment="1">
      <alignment horizontal="left" vertical="center" wrapText="1"/>
    </xf>
    <xf numFmtId="0" fontId="17" fillId="22" borderId="11" xfId="0" applyFont="1" applyFill="1" applyBorder="1" applyAlignment="1" applyProtection="1">
      <alignment horizontal="center" vertical="top" wrapText="1"/>
      <protection/>
    </xf>
    <xf numFmtId="0" fontId="17" fillId="22" borderId="30" xfId="0" applyFont="1" applyFill="1" applyBorder="1" applyAlignment="1" applyProtection="1">
      <alignment horizontal="center" vertical="top" wrapText="1"/>
      <protection/>
    </xf>
    <xf numFmtId="0" fontId="17" fillId="22" borderId="12" xfId="0" applyFont="1" applyFill="1" applyBorder="1" applyAlignment="1" applyProtection="1">
      <alignment horizontal="center" vertical="top" wrapText="1"/>
      <protection/>
    </xf>
    <xf numFmtId="0" fontId="19" fillId="10" borderId="11" xfId="0" applyFont="1" applyFill="1" applyBorder="1" applyAlignment="1">
      <alignment horizontal="center" vertical="top"/>
    </xf>
    <xf numFmtId="0" fontId="19" fillId="10" borderId="30" xfId="0" applyFont="1" applyFill="1" applyBorder="1" applyAlignment="1">
      <alignment horizontal="center" vertical="top"/>
    </xf>
    <xf numFmtId="0" fontId="19" fillId="10" borderId="12" xfId="0" applyFont="1" applyFill="1" applyBorder="1" applyAlignment="1">
      <alignment horizontal="center" vertical="top"/>
    </xf>
    <xf numFmtId="0" fontId="19" fillId="11" borderId="11" xfId="0" applyFont="1" applyFill="1" applyBorder="1" applyAlignment="1">
      <alignment horizontal="center" vertical="top"/>
    </xf>
    <xf numFmtId="0" fontId="19" fillId="11" borderId="30" xfId="0" applyFont="1" applyFill="1" applyBorder="1" applyAlignment="1">
      <alignment horizontal="center" vertical="top"/>
    </xf>
    <xf numFmtId="0" fontId="19" fillId="11" borderId="12" xfId="0" applyFont="1" applyFill="1" applyBorder="1" applyAlignment="1">
      <alignment horizontal="center" vertical="top"/>
    </xf>
    <xf numFmtId="0" fontId="17" fillId="22" borderId="11" xfId="0" applyFont="1" applyFill="1" applyBorder="1" applyAlignment="1" applyProtection="1">
      <alignment horizontal="left" vertical="center" wrapText="1"/>
      <protection/>
    </xf>
    <xf numFmtId="0" fontId="19" fillId="0" borderId="30" xfId="0" applyFont="1" applyBorder="1" applyAlignment="1">
      <alignment horizontal="left" vertical="center"/>
    </xf>
    <xf numFmtId="0" fontId="19" fillId="0" borderId="12" xfId="0" applyFont="1" applyBorder="1" applyAlignment="1">
      <alignment horizontal="left" vertical="center"/>
    </xf>
    <xf numFmtId="2" fontId="19" fillId="20" borderId="13" xfId="0" applyNumberFormat="1" applyFont="1" applyFill="1" applyBorder="1" applyAlignment="1">
      <alignment horizontal="left" vertical="top" wrapText="1"/>
    </xf>
    <xf numFmtId="0" fontId="19" fillId="0" borderId="13" xfId="0" applyFont="1" applyBorder="1" applyAlignment="1">
      <alignment horizontal="left" wrapText="1"/>
    </xf>
    <xf numFmtId="166" fontId="19" fillId="5" borderId="11" xfId="0" applyNumberFormat="1" applyFont="1" applyFill="1" applyBorder="1" applyAlignment="1">
      <alignment horizontal="left" vertical="top" wrapText="1"/>
    </xf>
    <xf numFmtId="0" fontId="19" fillId="0" borderId="30" xfId="0" applyFont="1" applyBorder="1" applyAlignment="1">
      <alignment horizontal="left" vertical="top" wrapText="1"/>
    </xf>
    <xf numFmtId="0" fontId="19" fillId="10" borderId="11" xfId="0" applyFont="1" applyFill="1" applyBorder="1" applyAlignment="1">
      <alignment horizontal="right" vertical="center" wrapText="1"/>
    </xf>
    <xf numFmtId="0" fontId="19" fillId="0" borderId="30" xfId="0" applyFont="1" applyBorder="1" applyAlignment="1">
      <alignment horizontal="right" vertical="center"/>
    </xf>
    <xf numFmtId="0" fontId="19" fillId="0" borderId="12" xfId="0" applyFont="1" applyBorder="1" applyAlignment="1">
      <alignment horizontal="right" vertical="center"/>
    </xf>
    <xf numFmtId="0" fontId="17" fillId="7" borderId="11" xfId="0" applyFont="1" applyFill="1" applyBorder="1" applyAlignment="1" applyProtection="1">
      <alignment horizontal="left" vertical="center" wrapText="1"/>
      <protection/>
    </xf>
    <xf numFmtId="0" fontId="19" fillId="0" borderId="30" xfId="0" applyFont="1" applyBorder="1" applyAlignment="1">
      <alignment vertical="center"/>
    </xf>
    <xf numFmtId="0" fontId="19" fillId="0" borderId="12" xfId="0" applyFont="1" applyBorder="1" applyAlignment="1">
      <alignment vertical="center"/>
    </xf>
    <xf numFmtId="166" fontId="19" fillId="3" borderId="11" xfId="0" applyNumberFormat="1" applyFont="1" applyFill="1" applyBorder="1" applyAlignment="1">
      <alignment horizontal="left" vertical="center" wrapText="1"/>
    </xf>
    <xf numFmtId="0" fontId="19" fillId="0" borderId="30" xfId="0" applyFont="1" applyBorder="1" applyAlignment="1">
      <alignment vertical="center" wrapText="1"/>
    </xf>
    <xf numFmtId="0" fontId="19" fillId="0" borderId="12" xfId="0" applyFont="1" applyBorder="1" applyAlignment="1">
      <alignment vertical="center" wrapText="1"/>
    </xf>
    <xf numFmtId="1" fontId="19" fillId="6" borderId="11" xfId="0" applyNumberFormat="1" applyFont="1" applyFill="1" applyBorder="1" applyAlignment="1">
      <alignment vertical="center" wrapText="1"/>
    </xf>
    <xf numFmtId="1" fontId="19" fillId="6" borderId="30" xfId="0" applyNumberFormat="1" applyFont="1" applyFill="1" applyBorder="1" applyAlignment="1">
      <alignment vertical="center" wrapText="1"/>
    </xf>
    <xf numFmtId="0" fontId="17" fillId="22" borderId="13" xfId="0" applyFont="1" applyFill="1" applyBorder="1" applyAlignment="1" applyProtection="1">
      <alignment horizontal="left" vertical="top" wrapText="1"/>
      <protection/>
    </xf>
    <xf numFmtId="0" fontId="19" fillId="0" borderId="13" xfId="0" applyFont="1" applyBorder="1" applyAlignment="1">
      <alignment horizontal="left"/>
    </xf>
    <xf numFmtId="0" fontId="0" fillId="0" borderId="13" xfId="0" applyBorder="1" applyAlignment="1">
      <alignment horizontal="left"/>
    </xf>
    <xf numFmtId="164" fontId="43" fillId="25" borderId="34" xfId="0" applyNumberFormat="1" applyFont="1" applyFill="1" applyBorder="1" applyAlignment="1" applyProtection="1">
      <alignment horizontal="center" vertical="center" wrapText="1"/>
      <protection/>
    </xf>
    <xf numFmtId="164" fontId="43" fillId="25"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43" fillId="25" borderId="13"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 fontId="19" fillId="5" borderId="11" xfId="0" applyNumberFormat="1" applyFont="1" applyFill="1" applyBorder="1" applyAlignment="1">
      <alignment horizontal="center" vertical="center" wrapText="1"/>
    </xf>
    <xf numFmtId="1" fontId="19" fillId="5" borderId="12" xfId="0" applyNumberFormat="1"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0" fillId="0" borderId="12" xfId="0" applyBorder="1" applyAlignment="1">
      <alignment horizontal="center" vertical="center" wrapText="1"/>
    </xf>
    <xf numFmtId="0" fontId="17" fillId="22" borderId="13" xfId="0" applyFont="1" applyFill="1" applyBorder="1" applyAlignment="1" applyProtection="1">
      <alignment horizontal="center" vertical="center" wrapText="1"/>
      <protection/>
    </xf>
    <xf numFmtId="2" fontId="19" fillId="20" borderId="11" xfId="0" applyNumberFormat="1" applyFont="1" applyFill="1" applyBorder="1" applyAlignment="1">
      <alignment horizontal="center" vertical="center" wrapText="1"/>
    </xf>
    <xf numFmtId="164" fontId="43" fillId="25" borderId="13" xfId="0" applyNumberFormat="1" applyFont="1" applyFill="1" applyBorder="1" applyAlignment="1" applyProtection="1">
      <alignment horizontal="center" vertical="center" wrapText="1"/>
      <protection/>
    </xf>
    <xf numFmtId="0" fontId="43" fillId="25" borderId="11" xfId="0" applyFont="1" applyFill="1" applyBorder="1" applyAlignment="1" applyProtection="1">
      <alignment horizontal="center" vertical="center" wrapText="1"/>
      <protection/>
    </xf>
    <xf numFmtId="166" fontId="19" fillId="3" borderId="11" xfId="0" applyNumberFormat="1" applyFont="1" applyFill="1" applyBorder="1" applyAlignment="1">
      <alignment horizontal="center" vertical="center" wrapText="1"/>
    </xf>
    <xf numFmtId="1" fontId="19" fillId="6" borderId="11" xfId="0" applyNumberFormat="1" applyFont="1" applyFill="1" applyBorder="1" applyAlignment="1">
      <alignment horizontal="center" vertical="center" wrapText="1"/>
    </xf>
    <xf numFmtId="1" fontId="19" fillId="6" borderId="12" xfId="0" applyNumberFormat="1" applyFont="1" applyFill="1" applyBorder="1" applyAlignment="1">
      <alignment horizontal="center" vertical="center" wrapText="1"/>
    </xf>
    <xf numFmtId="0" fontId="43"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17" fillId="7" borderId="11" xfId="0" applyFont="1" applyFill="1" applyBorder="1" applyAlignment="1" applyProtection="1">
      <alignment horizontal="center" vertical="center" wrapText="1"/>
      <protection/>
    </xf>
    <xf numFmtId="0" fontId="17" fillId="22" borderId="11" xfId="0" applyFont="1" applyFill="1" applyBorder="1" applyAlignment="1" applyProtection="1">
      <alignment horizontal="center" vertical="center" wrapText="1"/>
      <protection/>
    </xf>
    <xf numFmtId="0" fontId="17" fillId="22" borderId="12" xfId="0" applyFont="1" applyFill="1" applyBorder="1" applyAlignment="1" applyProtection="1">
      <alignment horizontal="center" vertical="center" wrapText="1"/>
      <protection/>
    </xf>
    <xf numFmtId="0" fontId="45" fillId="0" borderId="0" xfId="0" applyFont="1" applyAlignment="1" applyProtection="1">
      <alignment horizontal="left" vertical="top"/>
      <protection/>
    </xf>
    <xf numFmtId="0" fontId="46" fillId="0" borderId="0" xfId="0" applyFont="1" applyAlignment="1" applyProtection="1">
      <alignment horizontal="left" vertical="top" wrapText="1"/>
      <protection/>
    </xf>
  </cellXfs>
  <cellStyles count="284">
    <cellStyle name="Normal" xfId="0"/>
    <cellStyle name="%" xfId="15"/>
    <cellStyle name="% 2" xfId="16"/>
    <cellStyle name="%_alans tweaked_fr_corporate_1314ShACTStudentLevelData201112_36_0_10" xfId="17"/>
    <cellStyle name="%_fr_corporate_1314ShACTStudentLevelData201112_36_0_10" xfId="18"/>
    <cellStyle name="%_fr_corporate_1314ShACTStudentLevelData201112_36_0_11" xfId="19"/>
    <cellStyle name="%_fr_corporate_1314ShACTStudentLevelData201112_36_0_25" xfId="20"/>
    <cellStyle name="20% - Accent1" xfId="21"/>
    <cellStyle name="20% - Accent1 2" xfId="22"/>
    <cellStyle name="20% - Accent1 2 2" xfId="23"/>
    <cellStyle name="20% - Accent1 3" xfId="24"/>
    <cellStyle name="20% - Accent1 3 2" xfId="25"/>
    <cellStyle name="20% - Accent2" xfId="26"/>
    <cellStyle name="20% - Accent2 2" xfId="27"/>
    <cellStyle name="20% - Accent2 2 2" xfId="28"/>
    <cellStyle name="20% - Accent2 3" xfId="29"/>
    <cellStyle name="20% - Accent2 3 2" xfId="30"/>
    <cellStyle name="20% - Accent3" xfId="31"/>
    <cellStyle name="20% - Accent3 2" xfId="32"/>
    <cellStyle name="20% - Accent3 2 2" xfId="33"/>
    <cellStyle name="20% - Accent3 3" xfId="34"/>
    <cellStyle name="20% - Accent3 3 2" xfId="35"/>
    <cellStyle name="20% - Accent4" xfId="36"/>
    <cellStyle name="20% - Accent4 2" xfId="37"/>
    <cellStyle name="20% - Accent4 2 2" xfId="38"/>
    <cellStyle name="20% - Accent4 3" xfId="39"/>
    <cellStyle name="20% - Accent4 3 2" xfId="40"/>
    <cellStyle name="20% - Accent5" xfId="41"/>
    <cellStyle name="20% - Accent5 2" xfId="42"/>
    <cellStyle name="20% - Accent5 2 2" xfId="43"/>
    <cellStyle name="20% - Accent5 3" xfId="44"/>
    <cellStyle name="20% - Accent5 3 2" xfId="45"/>
    <cellStyle name="20% - Accent6" xfId="46"/>
    <cellStyle name="20% - Accent6 2" xfId="47"/>
    <cellStyle name="20% - Accent6 2 2" xfId="48"/>
    <cellStyle name="20% - Accent6 3" xfId="49"/>
    <cellStyle name="20% - Accent6 3 2" xfId="50"/>
    <cellStyle name="40% - Accent1" xfId="51"/>
    <cellStyle name="40% - Accent1 2" xfId="52"/>
    <cellStyle name="40% - Accent1 2 2" xfId="53"/>
    <cellStyle name="40% - Accent1 3" xfId="54"/>
    <cellStyle name="40% - Accent1 3 2" xfId="55"/>
    <cellStyle name="40% - Accent2" xfId="56"/>
    <cellStyle name="40% - Accent2 2" xfId="57"/>
    <cellStyle name="40% - Accent2 2 2" xfId="58"/>
    <cellStyle name="40% - Accent2 3" xfId="59"/>
    <cellStyle name="40% - Accent2 3 2" xfId="60"/>
    <cellStyle name="40% - Accent3" xfId="61"/>
    <cellStyle name="40% - Accent3 2" xfId="62"/>
    <cellStyle name="40% - Accent3 2 2" xfId="63"/>
    <cellStyle name="40% - Accent3 3" xfId="64"/>
    <cellStyle name="40% - Accent3 3 2" xfId="65"/>
    <cellStyle name="40% - Accent4" xfId="66"/>
    <cellStyle name="40% - Accent4 2" xfId="67"/>
    <cellStyle name="40% - Accent4 2 2" xfId="68"/>
    <cellStyle name="40% - Accent4 3" xfId="69"/>
    <cellStyle name="40% - Accent4 3 2" xfId="70"/>
    <cellStyle name="40% - Accent5" xfId="71"/>
    <cellStyle name="40% - Accent5 2" xfId="72"/>
    <cellStyle name="40% - Accent5 2 2" xfId="73"/>
    <cellStyle name="40% - Accent5 3" xfId="74"/>
    <cellStyle name="40% - Accent5 3 2" xfId="75"/>
    <cellStyle name="40% - Accent6" xfId="76"/>
    <cellStyle name="40% - Accent6 2" xfId="77"/>
    <cellStyle name="40% - Accent6 2 2" xfId="78"/>
    <cellStyle name="40% - Accent6 3" xfId="79"/>
    <cellStyle name="40% - Accent6 3 2" xfId="80"/>
    <cellStyle name="60% - Accent1" xfId="81"/>
    <cellStyle name="60% - Accent1 2" xfId="82"/>
    <cellStyle name="60% - Accent1 3" xfId="83"/>
    <cellStyle name="60% - Accent2" xfId="84"/>
    <cellStyle name="60% - Accent2 2" xfId="85"/>
    <cellStyle name="60% - Accent2 3" xfId="86"/>
    <cellStyle name="60% - Accent3" xfId="87"/>
    <cellStyle name="60% - Accent3 2" xfId="88"/>
    <cellStyle name="60% - Accent3 3" xfId="89"/>
    <cellStyle name="60% - Accent4" xfId="90"/>
    <cellStyle name="60% - Accent4 2" xfId="91"/>
    <cellStyle name="60% - Accent4 3" xfId="92"/>
    <cellStyle name="60% - Accent5" xfId="93"/>
    <cellStyle name="60% - Accent5 2" xfId="94"/>
    <cellStyle name="60% - Accent5 3" xfId="95"/>
    <cellStyle name="60% - Accent6" xfId="96"/>
    <cellStyle name="60% - Accent6 2" xfId="97"/>
    <cellStyle name="60% - Accent6 3" xfId="98"/>
    <cellStyle name="Accent1" xfId="99"/>
    <cellStyle name="Accent1 2" xfId="100"/>
    <cellStyle name="Accent1 3" xfId="101"/>
    <cellStyle name="Accent2" xfId="102"/>
    <cellStyle name="Accent2 2" xfId="103"/>
    <cellStyle name="Accent2 3" xfId="104"/>
    <cellStyle name="Accent3" xfId="105"/>
    <cellStyle name="Accent3 2" xfId="106"/>
    <cellStyle name="Accent3 3" xfId="107"/>
    <cellStyle name="Accent4" xfId="108"/>
    <cellStyle name="Accent4 2" xfId="109"/>
    <cellStyle name="Accent4 3" xfId="110"/>
    <cellStyle name="Accent5" xfId="111"/>
    <cellStyle name="Accent5 2" xfId="112"/>
    <cellStyle name="Accent5 3" xfId="113"/>
    <cellStyle name="Accent6" xfId="114"/>
    <cellStyle name="Accent6 2" xfId="115"/>
    <cellStyle name="Accent6 3" xfId="116"/>
    <cellStyle name="Bad" xfId="117"/>
    <cellStyle name="Bad 2" xfId="118"/>
    <cellStyle name="Bad 3" xfId="119"/>
    <cellStyle name="Calculation" xfId="120"/>
    <cellStyle name="Calculation 2" xfId="121"/>
    <cellStyle name="Calculation 3" xfId="122"/>
    <cellStyle name="Check Cell" xfId="123"/>
    <cellStyle name="Check Cell 2" xfId="124"/>
    <cellStyle name="Check Cell 3" xfId="125"/>
    <cellStyle name="Comma" xfId="126"/>
    <cellStyle name="Comma [0]" xfId="127"/>
    <cellStyle name="Comma 2" xfId="128"/>
    <cellStyle name="Comma 2 2" xfId="129"/>
    <cellStyle name="Comma 2 2 2" xfId="130"/>
    <cellStyle name="Comma 2 3" xfId="131"/>
    <cellStyle name="Comma 3" xfId="132"/>
    <cellStyle name="Currency" xfId="133"/>
    <cellStyle name="Currency [0]" xfId="134"/>
    <cellStyle name="Currency 2" xfId="135"/>
    <cellStyle name="Currency 2 2" xfId="136"/>
    <cellStyle name="Explanatory Text" xfId="137"/>
    <cellStyle name="Explanatory Text 2" xfId="138"/>
    <cellStyle name="Explanatory Text 3" xfId="139"/>
    <cellStyle name="Followed Hyperlink" xfId="140"/>
    <cellStyle name="Good" xfId="141"/>
    <cellStyle name="Good 2" xfId="142"/>
    <cellStyle name="Good 3" xfId="143"/>
    <cellStyle name="Heading 1" xfId="144"/>
    <cellStyle name="Heading 1 2" xfId="145"/>
    <cellStyle name="Heading 1 3" xfId="146"/>
    <cellStyle name="Heading 2" xfId="147"/>
    <cellStyle name="Heading 2 2" xfId="148"/>
    <cellStyle name="Heading 2 3" xfId="149"/>
    <cellStyle name="Heading 3" xfId="150"/>
    <cellStyle name="Heading 3 2" xfId="151"/>
    <cellStyle name="Heading 3 3" xfId="152"/>
    <cellStyle name="Heading 4" xfId="153"/>
    <cellStyle name="Heading 4 2" xfId="154"/>
    <cellStyle name="Heading 4 3" xfId="155"/>
    <cellStyle name="Hyperlink" xfId="156"/>
    <cellStyle name="Hyperlink 2" xfId="157"/>
    <cellStyle name="Input" xfId="158"/>
    <cellStyle name="Input 2" xfId="159"/>
    <cellStyle name="Input 3" xfId="160"/>
    <cellStyle name="Linked Cell" xfId="161"/>
    <cellStyle name="Linked Cell 2" xfId="162"/>
    <cellStyle name="Linked Cell 3" xfId="163"/>
    <cellStyle name="Neutral" xfId="164"/>
    <cellStyle name="Neutral 2" xfId="165"/>
    <cellStyle name="Neutral 3" xfId="166"/>
    <cellStyle name="Normal 10" xfId="167"/>
    <cellStyle name="Normal 10 2" xfId="168"/>
    <cellStyle name="Normal 11" xfId="169"/>
    <cellStyle name="Normal 11 2" xfId="170"/>
    <cellStyle name="Normal 12" xfId="171"/>
    <cellStyle name="Normal 12 2" xfId="172"/>
    <cellStyle name="Normal 12 2 2" xfId="173"/>
    <cellStyle name="Normal 12 2 2 2" xfId="174"/>
    <cellStyle name="Normal 12 2 3" xfId="175"/>
    <cellStyle name="Normal 12 2_alans tweaked_fr_corporate_1314ShACTStudentLevelData201112_36_0_10" xfId="176"/>
    <cellStyle name="Normal 12 3" xfId="177"/>
    <cellStyle name="Normal 12_alans tweaked_fr_corporate_1314ShACTStudentLevelData201112_36_0_10" xfId="178"/>
    <cellStyle name="Normal 13" xfId="179"/>
    <cellStyle name="Normal 13 2" xfId="180"/>
    <cellStyle name="Normal 14" xfId="181"/>
    <cellStyle name="Normal 15" xfId="182"/>
    <cellStyle name="Normal 16" xfId="183"/>
    <cellStyle name="Normal 16 2" xfId="184"/>
    <cellStyle name="Normal 17" xfId="185"/>
    <cellStyle name="Normal 17 2" xfId="186"/>
    <cellStyle name="Normal 18" xfId="187"/>
    <cellStyle name="Normal 18 2" xfId="188"/>
    <cellStyle name="Normal 18 2 2" xfId="189"/>
    <cellStyle name="Normal 18 3" xfId="190"/>
    <cellStyle name="Normal 18_alans tweaked_fr_corporate_1314ShACTStudentLevelData201112_36_0_10" xfId="191"/>
    <cellStyle name="Normal 19" xfId="192"/>
    <cellStyle name="Normal 19 2" xfId="193"/>
    <cellStyle name="Normal 19 2 2" xfId="194"/>
    <cellStyle name="Normal 19 3" xfId="195"/>
    <cellStyle name="Normal 19_alans tweaked_fr_corporate_1314ShACTStudentLevelData201112_36_0_10" xfId="196"/>
    <cellStyle name="Normal 2" xfId="197"/>
    <cellStyle name="Normal 2 10" xfId="198"/>
    <cellStyle name="Normal 2 2" xfId="199"/>
    <cellStyle name="Normal 2 2 2" xfId="200"/>
    <cellStyle name="Normal 2 2 2 2" xfId="201"/>
    <cellStyle name="Normal 2 2 2 3" xfId="202"/>
    <cellStyle name="Normal 2 2 3" xfId="203"/>
    <cellStyle name="Normal 2 2 4" xfId="204"/>
    <cellStyle name="Normal 2 2 5" xfId="205"/>
    <cellStyle name="Normal 2 2 6" xfId="206"/>
    <cellStyle name="Normal 2 2 7" xfId="207"/>
    <cellStyle name="Normal 2 2_budget results for 32 TP changes" xfId="208"/>
    <cellStyle name="Normal 2 3" xfId="209"/>
    <cellStyle name="Normal 2 4" xfId="210"/>
    <cellStyle name="Normal 2 5" xfId="211"/>
    <cellStyle name="Normal 2 6" xfId="212"/>
    <cellStyle name="Normal 2 7" xfId="213"/>
    <cellStyle name="Normal 2 8" xfId="214"/>
    <cellStyle name="Normal 2 9" xfId="215"/>
    <cellStyle name="Normal 2 9 2" xfId="216"/>
    <cellStyle name="Normal 2_BM_tb_converter_newproviders_openbook_230312" xfId="217"/>
    <cellStyle name="Normal 20" xfId="218"/>
    <cellStyle name="Normal 20 2" xfId="219"/>
    <cellStyle name="Normal 20 2 2" xfId="220"/>
    <cellStyle name="Normal 20 3" xfId="221"/>
    <cellStyle name="Normal 20_alans tweaked_fr_corporate_1314ShACTStudentLevelData201112_36_0_10" xfId="222"/>
    <cellStyle name="Normal 21" xfId="223"/>
    <cellStyle name="Normal 21 2" xfId="224"/>
    <cellStyle name="Normal 22" xfId="225"/>
    <cellStyle name="Normal 22 2" xfId="226"/>
    <cellStyle name="Normal 23" xfId="227"/>
    <cellStyle name="Normal 23 2" xfId="228"/>
    <cellStyle name="Normal 23 2 2" xfId="229"/>
    <cellStyle name="Normal 23 3" xfId="230"/>
    <cellStyle name="Normal 23_alans tweaked_fr_corporate_1314ShACTStudentLevelData201112_36_0_10" xfId="231"/>
    <cellStyle name="Normal 24" xfId="232"/>
    <cellStyle name="Normal 24 2" xfId="233"/>
    <cellStyle name="Normal 25" xfId="234"/>
    <cellStyle name="Normal 26" xfId="235"/>
    <cellStyle name="Normal 27" xfId="236"/>
    <cellStyle name="Normal 27 2" xfId="237"/>
    <cellStyle name="Normal 28" xfId="238"/>
    <cellStyle name="Normal 28 2" xfId="239"/>
    <cellStyle name="Normal 29" xfId="240"/>
    <cellStyle name="Normal 29 2" xfId="241"/>
    <cellStyle name="Normal 3" xfId="242"/>
    <cellStyle name="Normal 3 2" xfId="243"/>
    <cellStyle name="Normal 3 2 2" xfId="244"/>
    <cellStyle name="Normal 3 3" xfId="245"/>
    <cellStyle name="Normal 3 4" xfId="246"/>
    <cellStyle name="Normal 3 5" xfId="247"/>
    <cellStyle name="Normal 3 6" xfId="248"/>
    <cellStyle name="Normal 3 7" xfId="249"/>
    <cellStyle name="Normal 3_budget results for 32 TP changes" xfId="250"/>
    <cellStyle name="Normal 30" xfId="251"/>
    <cellStyle name="Normal 30 2" xfId="252"/>
    <cellStyle name="Normal 31" xfId="253"/>
    <cellStyle name="Normal 31 2" xfId="254"/>
    <cellStyle name="Normal 32" xfId="255"/>
    <cellStyle name="Normal 32 2" xfId="256"/>
    <cellStyle name="Normal 33" xfId="257"/>
    <cellStyle name="Normal 33 2" xfId="258"/>
    <cellStyle name="Normal 34" xfId="259"/>
    <cellStyle name="Normal 34 2" xfId="260"/>
    <cellStyle name="Normal 35" xfId="261"/>
    <cellStyle name="Normal 36" xfId="262"/>
    <cellStyle name="Normal 37" xfId="263"/>
    <cellStyle name="Normal 4" xfId="264"/>
    <cellStyle name="Normal 5" xfId="265"/>
    <cellStyle name="Normal 5 2" xfId="266"/>
    <cellStyle name="Normal 6" xfId="267"/>
    <cellStyle name="Normal 6 2" xfId="268"/>
    <cellStyle name="Normal 7" xfId="269"/>
    <cellStyle name="Normal 7 2" xfId="270"/>
    <cellStyle name="Normal 8" xfId="271"/>
    <cellStyle name="Normal 8 2" xfId="272"/>
    <cellStyle name="Normal 9" xfId="273"/>
    <cellStyle name="Normal 9 2" xfId="274"/>
    <cellStyle name="Note" xfId="275"/>
    <cellStyle name="Note 2" xfId="276"/>
    <cellStyle name="Note 3" xfId="277"/>
    <cellStyle name="Note 3 2" xfId="278"/>
    <cellStyle name="Output" xfId="279"/>
    <cellStyle name="Output 2" xfId="280"/>
    <cellStyle name="Output 3" xfId="281"/>
    <cellStyle name="Percent" xfId="282"/>
    <cellStyle name="Percent 2 2" xfId="283"/>
    <cellStyle name="Percent 2 2 2" xfId="284"/>
    <cellStyle name="P嗴_x000C_〘 ńバ঒〘 " xfId="285"/>
    <cellStyle name="P嗴_x000C_〘 ńバ঒〘  2" xfId="286"/>
    <cellStyle name="Style 1" xfId="287"/>
    <cellStyle name="Style 1 2" xfId="288"/>
    <cellStyle name="Title" xfId="289"/>
    <cellStyle name="Title 2" xfId="290"/>
    <cellStyle name="Title 3" xfId="291"/>
    <cellStyle name="Total" xfId="292"/>
    <cellStyle name="Total 2" xfId="293"/>
    <cellStyle name="Total 3" xfId="294"/>
    <cellStyle name="Warning Text" xfId="295"/>
    <cellStyle name="Warning Text 2" xfId="296"/>
    <cellStyle name="Warning Text 3" xfId="2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295275</xdr:colOff>
      <xdr:row>0</xdr:row>
      <xdr:rowOff>733425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7143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0</xdr:col>
      <xdr:colOff>723900</xdr:colOff>
      <xdr:row>1</xdr:row>
      <xdr:rowOff>38100</xdr:rowOff>
    </xdr:to>
    <xdr:pic>
      <xdr:nvPicPr>
        <xdr:cNvPr id="1" name="Picture 713" descr="Education Funding Agency 2955"/>
        <xdr:cNvPicPr preferRelativeResize="1">
          <a:picLocks noChangeAspect="1"/>
        </xdr:cNvPicPr>
      </xdr:nvPicPr>
      <xdr:blipFill>
        <a:blip r:embed="rId1"/>
        <a:stretch>
          <a:fillRect/>
        </a:stretch>
      </xdr:blipFill>
      <xdr:spPr>
        <a:xfrm>
          <a:off x="9525" y="0"/>
          <a:ext cx="7143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914400</xdr:colOff>
      <xdr:row>1</xdr:row>
      <xdr:rowOff>142875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91440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914400</xdr:colOff>
      <xdr:row>1</xdr:row>
      <xdr:rowOff>142875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9144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1</xdr:col>
      <xdr:colOff>809625</xdr:colOff>
      <xdr:row>1</xdr:row>
      <xdr:rowOff>85725</xdr:rowOff>
    </xdr:to>
    <xdr:pic>
      <xdr:nvPicPr>
        <xdr:cNvPr id="1" name="Picture 713" descr="Education Funding Agency 2955"/>
        <xdr:cNvPicPr preferRelativeResize="1">
          <a:picLocks noChangeAspect="1"/>
        </xdr:cNvPicPr>
      </xdr:nvPicPr>
      <xdr:blipFill>
        <a:blip r:embed="rId1"/>
        <a:stretch>
          <a:fillRect/>
        </a:stretch>
      </xdr:blipFill>
      <xdr:spPr>
        <a:xfrm>
          <a:off x="266700" y="0"/>
          <a:ext cx="8096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1</xdr:col>
      <xdr:colOff>809625</xdr:colOff>
      <xdr:row>0</xdr:row>
      <xdr:rowOff>828675</xdr:rowOff>
    </xdr:to>
    <xdr:pic>
      <xdr:nvPicPr>
        <xdr:cNvPr id="1" name="Picture 713" descr="Education Funding Agency 2955"/>
        <xdr:cNvPicPr preferRelativeResize="1">
          <a:picLocks noChangeAspect="1"/>
        </xdr:cNvPicPr>
      </xdr:nvPicPr>
      <xdr:blipFill>
        <a:blip r:embed="rId1"/>
        <a:stretch>
          <a:fillRect/>
        </a:stretch>
      </xdr:blipFill>
      <xdr:spPr>
        <a:xfrm>
          <a:off x="152400" y="0"/>
          <a:ext cx="8096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1:M32"/>
  <sheetViews>
    <sheetView tabSelected="1" zoomScalePageLayoutView="0" workbookViewId="0" topLeftCell="A1">
      <selection activeCell="B3" sqref="B3:C3"/>
    </sheetView>
  </sheetViews>
  <sheetFormatPr defaultColWidth="8.88671875" defaultRowHeight="15"/>
  <cols>
    <col min="1" max="1" width="4.88671875" style="1" customWidth="1"/>
    <col min="2" max="2" width="4.3359375" style="1" customWidth="1"/>
    <col min="3" max="3" width="11.5546875" style="1" customWidth="1"/>
    <col min="4" max="4" width="13.6640625" style="1" customWidth="1"/>
    <col min="5" max="6" width="8.77734375" style="1" customWidth="1"/>
    <col min="7" max="7" width="8.88671875" style="1" customWidth="1"/>
    <col min="8" max="8" width="11.6640625" style="1" customWidth="1"/>
    <col min="9" max="9" width="11.3359375" style="1" customWidth="1"/>
    <col min="10" max="16384" width="8.88671875" style="1" customWidth="1"/>
  </cols>
  <sheetData>
    <row r="1" spans="3:9" ht="63.75" customHeight="1" thickBot="1">
      <c r="C1" s="160" t="s">
        <v>625</v>
      </c>
      <c r="D1" s="161"/>
      <c r="E1" s="161"/>
      <c r="F1" s="161"/>
      <c r="G1" s="161"/>
      <c r="H1" s="161"/>
      <c r="I1" s="161"/>
    </row>
    <row r="2" spans="2:8" s="2" customFormat="1" ht="32.25" customHeight="1">
      <c r="B2" s="162" t="s">
        <v>0</v>
      </c>
      <c r="C2" s="163"/>
      <c r="D2" s="164" t="s">
        <v>355</v>
      </c>
      <c r="E2" s="165"/>
      <c r="F2" s="165"/>
      <c r="G2" s="165"/>
      <c r="H2" s="166"/>
    </row>
    <row r="3" spans="2:12" s="2" customFormat="1" ht="15.75" customHeight="1">
      <c r="B3" s="183" t="s">
        <v>624</v>
      </c>
      <c r="C3" s="184"/>
      <c r="D3" s="3">
        <v>123456</v>
      </c>
      <c r="E3" s="4"/>
      <c r="F3" s="5" t="s">
        <v>1</v>
      </c>
      <c r="G3" s="174">
        <v>12345678</v>
      </c>
      <c r="H3" s="175"/>
      <c r="J3" s="6"/>
      <c r="L3" s="7"/>
    </row>
    <row r="4" spans="2:8" s="2" customFormat="1" ht="15.75" customHeight="1">
      <c r="B4" s="183" t="s">
        <v>2</v>
      </c>
      <c r="C4" s="184"/>
      <c r="D4" s="176" t="s">
        <v>3</v>
      </c>
      <c r="E4" s="177"/>
      <c r="F4" s="177"/>
      <c r="G4" s="177"/>
      <c r="H4" s="178"/>
    </row>
    <row r="5" spans="2:8" s="2" customFormat="1" ht="16.5" customHeight="1" thickBot="1">
      <c r="B5" s="185" t="s">
        <v>4</v>
      </c>
      <c r="C5" s="186"/>
      <c r="D5" s="179" t="s">
        <v>5</v>
      </c>
      <c r="E5" s="180"/>
      <c r="F5" s="180"/>
      <c r="G5" s="180"/>
      <c r="H5" s="181"/>
    </row>
    <row r="6" s="2" customFormat="1" ht="15" thickBot="1"/>
    <row r="7" spans="2:8" s="2" customFormat="1" ht="15.75" customHeight="1">
      <c r="B7" s="148" t="s">
        <v>6</v>
      </c>
      <c r="C7" s="149"/>
      <c r="D7" s="149"/>
      <c r="E7" s="149"/>
      <c r="F7" s="149"/>
      <c r="G7" s="149"/>
      <c r="H7" s="150"/>
    </row>
    <row r="8" spans="2:8" s="2" customFormat="1" ht="15" customHeight="1">
      <c r="B8" s="8" t="s">
        <v>7</v>
      </c>
      <c r="C8" s="154" t="s">
        <v>8</v>
      </c>
      <c r="D8" s="155"/>
      <c r="E8" s="155"/>
      <c r="F8" s="155"/>
      <c r="G8" s="156"/>
      <c r="H8" s="9">
        <f>'Lagged Students'!C2</f>
        <v>176</v>
      </c>
    </row>
    <row r="9" spans="2:8" s="2" customFormat="1" ht="15" customHeight="1">
      <c r="B9" s="10" t="s">
        <v>9</v>
      </c>
      <c r="C9" s="154" t="s">
        <v>10</v>
      </c>
      <c r="D9" s="155"/>
      <c r="E9" s="155"/>
      <c r="F9" s="155"/>
      <c r="G9" s="156"/>
      <c r="H9" s="11">
        <v>0</v>
      </c>
    </row>
    <row r="10" spans="2:8" s="2" customFormat="1" ht="15" customHeight="1" thickBot="1">
      <c r="B10" s="12" t="s">
        <v>11</v>
      </c>
      <c r="C10" s="151" t="s">
        <v>12</v>
      </c>
      <c r="D10" s="152"/>
      <c r="E10" s="152"/>
      <c r="F10" s="152"/>
      <c r="G10" s="153"/>
      <c r="H10" s="13">
        <f>H8+H9</f>
        <v>176</v>
      </c>
    </row>
    <row r="11" s="2" customFormat="1" ht="14.25"/>
    <row r="12" spans="2:9" s="2" customFormat="1" ht="15.75" customHeight="1">
      <c r="B12" s="195" t="s">
        <v>13</v>
      </c>
      <c r="C12" s="196"/>
      <c r="D12" s="196"/>
      <c r="E12" s="196"/>
      <c r="F12" s="196"/>
      <c r="G12" s="196"/>
      <c r="H12" s="197"/>
      <c r="I12"/>
    </row>
    <row r="13" spans="2:11" s="2" customFormat="1" ht="33.75" customHeight="1">
      <c r="B13" s="189" t="s">
        <v>14</v>
      </c>
      <c r="C13" s="190"/>
      <c r="D13" s="191"/>
      <c r="E13" s="171" t="s">
        <v>15</v>
      </c>
      <c r="F13" s="172"/>
      <c r="G13" s="173"/>
      <c r="H13" s="187" t="s">
        <v>16</v>
      </c>
      <c r="J13" s="182"/>
      <c r="K13" s="182"/>
    </row>
    <row r="14" spans="2:10" s="2" customFormat="1" ht="42.75" customHeight="1">
      <c r="B14" s="192"/>
      <c r="C14" s="193"/>
      <c r="D14" s="194"/>
      <c r="E14" s="15" t="s">
        <v>17</v>
      </c>
      <c r="F14" s="15" t="s">
        <v>18</v>
      </c>
      <c r="G14" s="15" t="s">
        <v>19</v>
      </c>
      <c r="H14" s="188"/>
      <c r="J14" s="14"/>
    </row>
    <row r="15" spans="2:8" s="2" customFormat="1" ht="14.25">
      <c r="B15" s="10" t="s">
        <v>20</v>
      </c>
      <c r="C15" s="16" t="s">
        <v>21</v>
      </c>
      <c r="D15" s="17"/>
      <c r="E15" s="18">
        <f>SUMPRODUCT((Programme!X6:X167="Band 5")*(Programme!D6:D167="16-17 incl HNS")*(Programme!F6:F167=1))+SUMPRODUCT((Programme!X6:X167="Band 5")*(Programme!D6:D167="18+ HNS")*(Programme!F6:F167=1))</f>
        <v>139</v>
      </c>
      <c r="F15" s="19"/>
      <c r="G15" s="20">
        <f>E15</f>
        <v>139</v>
      </c>
      <c r="H15" s="21">
        <f>G15/$G$21</f>
        <v>0.8580246913580247</v>
      </c>
    </row>
    <row r="16" spans="2:8" s="2" customFormat="1" ht="14.25">
      <c r="B16" s="10" t="s">
        <v>22</v>
      </c>
      <c r="C16" s="22" t="s">
        <v>23</v>
      </c>
      <c r="D16" s="23"/>
      <c r="E16" s="18">
        <f>SUMPRODUCT((Programme!X6:X167="Band 4")*(Programme!D6:D167="16-17 incl HNS")*(Programme!F6:F167=1))+SUMPRODUCT((Programme!X6:X167="Band 4")*(Programme!D6:D167="18+ HNS")*(Programme!F6:F167=1))</f>
        <v>3</v>
      </c>
      <c r="F16" s="18">
        <f>SUMPRODUCT((Programme!X6:X167="Band 4")*(Programme!D6:D167="18+ not HNS")*(Programme!F6:F167=1))+SUMPRODUCT((Programme!X6:X167="Band 5")*(Programme!D6:D167="18+ not HNS")*(Programme!F6:F167=1))</f>
        <v>16</v>
      </c>
      <c r="G16" s="24">
        <f>E16+F16</f>
        <v>19</v>
      </c>
      <c r="H16" s="21">
        <f>G16/$G$21</f>
        <v>0.11728395061728394</v>
      </c>
    </row>
    <row r="17" spans="2:8" s="2" customFormat="1" ht="14.25">
      <c r="B17" s="10" t="s">
        <v>24</v>
      </c>
      <c r="C17" s="22" t="s">
        <v>25</v>
      </c>
      <c r="D17" s="23"/>
      <c r="E17" s="25">
        <f>SUMPRODUCT((Programme!X6:X167="Band 3")*(Programme!D6:D167="16-17 incl HNS")*(Programme!F6:F167=1))+SUMPRODUCT((Programme!X6:X167="Band 3")*(Programme!D6:D167="18+ HNS")*(Programme!F6:F167=1))</f>
        <v>3</v>
      </c>
      <c r="F17" s="25">
        <f>SUMPRODUCT((Programme!X6:X167="Band 3")*(Programme!D6:D167="18+ not HNS")*(Programme!F6:F167=1))</f>
        <v>0</v>
      </c>
      <c r="G17" s="24">
        <f>E17+F17</f>
        <v>3</v>
      </c>
      <c r="H17" s="21">
        <f>G17/$G$21</f>
        <v>0.018518518518518517</v>
      </c>
    </row>
    <row r="18" spans="2:9" s="2" customFormat="1" ht="15">
      <c r="B18" s="10" t="s">
        <v>26</v>
      </c>
      <c r="C18" s="22" t="s">
        <v>27</v>
      </c>
      <c r="D18" s="23"/>
      <c r="E18" s="25">
        <f>SUMPRODUCT((Programme!X6:X167="Band 2")*(Programme!D6:D167="16-17 incl HNS")*(Programme!F6:F167=1))+SUMPRODUCT((Programme!X6:X167="Band 2")*(Programme!D6:D167="18+ HNS")*(Programme!F6:F167=1))</f>
        <v>1</v>
      </c>
      <c r="F18" s="25">
        <f>SUMPRODUCT((Programme!X6:X167="Band 2")*(Programme!D6:D167="18+ not HNS")*(Programme!F6:F167=1))</f>
        <v>0</v>
      </c>
      <c r="G18" s="24">
        <f>E18+F18</f>
        <v>1</v>
      </c>
      <c r="H18" s="21">
        <f>G18/$G$21</f>
        <v>0.006172839506172839</v>
      </c>
      <c r="I18" s="1"/>
    </row>
    <row r="19" spans="2:8" s="2" customFormat="1" ht="15" customHeight="1">
      <c r="B19" s="10" t="s">
        <v>28</v>
      </c>
      <c r="C19" s="167" t="s">
        <v>29</v>
      </c>
      <c r="D19" s="26" t="s">
        <v>30</v>
      </c>
      <c r="E19" s="25">
        <f>SUMPRODUCT((Programme!X6:X167="Band 1")*(Programme!D6:D167="16-17 incl HNS")*(Programme!F6:F167=1))+SUMPRODUCT((Programme!X6:X167="Band 1")*(Programme!D6:D167="18+ HNS")*(Programme!F6:F167=1))</f>
        <v>0</v>
      </c>
      <c r="F19" s="25">
        <f>SUMPRODUCT((Programme!X6:X167="Band 1")*(Programme!D6:D167="18+ not HNS")*(Programme!F6:F167=1))</f>
        <v>0</v>
      </c>
      <c r="G19" s="24">
        <f>E19+F19</f>
        <v>0</v>
      </c>
      <c r="H19" s="21">
        <f>G19/$G$21</f>
        <v>0</v>
      </c>
    </row>
    <row r="20" spans="2:8" s="2" customFormat="1" ht="14.25">
      <c r="B20" s="10" t="s">
        <v>31</v>
      </c>
      <c r="C20" s="168"/>
      <c r="D20" s="26" t="s">
        <v>32</v>
      </c>
      <c r="E20" s="27">
        <f>ROUND(SUMPRODUCT((Programme!X6:X167="Band 1")*(Programme!D6:D167="16-17 incl HNS")*(Programme!F6:F167=1)*(Programme!Y6:Y167))+SUMPRODUCT((Programme!X6:X167="Band 1")*(Programme!D6:D167="18+ HNS")*(Programme!F6:F167=1)*(Programme!Y6:Y167)),3)</f>
        <v>0</v>
      </c>
      <c r="F20" s="27">
        <f>ROUND(SUMPRODUCT((Programme!X6:X167="Band 1")*(Programme!D6:D167="18+ not HNS")*(Programme!F6:F167=1)*(Programme!Y6:Y167)),3)</f>
        <v>0</v>
      </c>
      <c r="G20" s="27">
        <f>E20+F20</f>
        <v>0</v>
      </c>
      <c r="H20" s="28"/>
    </row>
    <row r="21" spans="2:9" s="2" customFormat="1" ht="16.5" customHeight="1" thickBot="1">
      <c r="B21" s="12" t="s">
        <v>33</v>
      </c>
      <c r="C21" s="158" t="s">
        <v>19</v>
      </c>
      <c r="D21" s="159"/>
      <c r="E21" s="29">
        <f>SUM(E15:E19)</f>
        <v>146</v>
      </c>
      <c r="F21" s="29">
        <f>SUM(F15:F19)</f>
        <v>16</v>
      </c>
      <c r="G21" s="29">
        <f>SUM(G15:G19)</f>
        <v>162</v>
      </c>
      <c r="H21" s="30">
        <f>SUM(H15:H19)</f>
        <v>1</v>
      </c>
      <c r="I21" s="31"/>
    </row>
    <row r="22" spans="2:9" ht="15.75" thickBot="1">
      <c r="B22" s="32"/>
      <c r="C22" s="32"/>
      <c r="D22" s="32"/>
      <c r="E22" s="32"/>
      <c r="F22" s="32"/>
      <c r="G22" s="32"/>
      <c r="I22" s="31"/>
    </row>
    <row r="23" spans="2:9" ht="48.75" customHeight="1">
      <c r="B23" s="169" t="s">
        <v>34</v>
      </c>
      <c r="C23" s="170"/>
      <c r="D23" s="170"/>
      <c r="E23" s="170"/>
      <c r="F23" s="170"/>
      <c r="G23" s="170"/>
      <c r="H23" s="33" t="s">
        <v>35</v>
      </c>
      <c r="I23" s="34"/>
    </row>
    <row r="24" spans="2:13" ht="16.5" customHeight="1">
      <c r="B24" s="35">
        <v>2.1</v>
      </c>
      <c r="C24" s="157" t="s">
        <v>36</v>
      </c>
      <c r="D24" s="157"/>
      <c r="E24" s="157"/>
      <c r="F24" s="157"/>
      <c r="G24" s="157"/>
      <c r="H24" s="36">
        <f>ROUND((Programme!G2/Programme!F2/2)+0.5,3)</f>
        <v>0.969</v>
      </c>
      <c r="I24" s="37"/>
      <c r="J24" s="38"/>
      <c r="K24" s="38"/>
      <c r="L24" s="38"/>
      <c r="M24" s="39"/>
    </row>
    <row r="25" spans="2:13" ht="16.5" customHeight="1">
      <c r="B25" s="35">
        <v>2.2</v>
      </c>
      <c r="C25" s="157" t="s">
        <v>37</v>
      </c>
      <c r="D25" s="157"/>
      <c r="E25" s="157"/>
      <c r="F25" s="157"/>
      <c r="G25" s="157"/>
      <c r="H25" s="36">
        <f>ROUND(Programme!AB2/Programme!Z2,3)</f>
        <v>1.058</v>
      </c>
      <c r="J25" s="38"/>
      <c r="K25" s="38"/>
      <c r="L25" s="38"/>
      <c r="M25" s="39"/>
    </row>
    <row r="26" spans="2:8" ht="15" customHeight="1" thickBot="1">
      <c r="B26" s="12">
        <v>2.3</v>
      </c>
      <c r="C26" s="147" t="s">
        <v>38</v>
      </c>
      <c r="D26" s="147"/>
      <c r="E26" s="147"/>
      <c r="F26" s="147"/>
      <c r="G26" s="147"/>
      <c r="H26" s="40">
        <f>ROUND((Programme!AA2/Programme!Z2),3)-1</f>
        <v>0.038999999999999924</v>
      </c>
    </row>
    <row r="28" spans="2:10" ht="16.5">
      <c r="B28" s="41" t="s">
        <v>39</v>
      </c>
      <c r="C28" s="2"/>
      <c r="D28" s="2"/>
      <c r="E28" s="2"/>
      <c r="F28" s="2"/>
      <c r="G28" s="2"/>
      <c r="H28" s="2"/>
      <c r="J28" s="31"/>
    </row>
    <row r="29" spans="2:10" ht="16.5">
      <c r="B29" s="42" t="s">
        <v>40</v>
      </c>
      <c r="C29" s="2"/>
      <c r="D29" s="2"/>
      <c r="E29" s="2"/>
      <c r="F29" s="2"/>
      <c r="G29" s="2"/>
      <c r="H29" s="2"/>
      <c r="J29" s="31"/>
    </row>
    <row r="30" spans="2:10" ht="16.5">
      <c r="B30" s="43" t="s">
        <v>41</v>
      </c>
      <c r="C30" s="2"/>
      <c r="D30" s="2"/>
      <c r="E30" s="2"/>
      <c r="F30" s="2"/>
      <c r="G30" s="31"/>
      <c r="H30" s="31"/>
      <c r="J30" s="31"/>
    </row>
    <row r="31" spans="2:10" ht="15">
      <c r="B31" s="34" t="s">
        <v>42</v>
      </c>
      <c r="C31" s="31"/>
      <c r="D31" s="31"/>
      <c r="E31" s="31"/>
      <c r="F31" s="31"/>
      <c r="G31" s="31"/>
      <c r="H31" s="31"/>
      <c r="J31" s="31"/>
    </row>
    <row r="32" spans="2:10" ht="36.75" customHeight="1">
      <c r="B32" s="146" t="s">
        <v>43</v>
      </c>
      <c r="C32" s="146"/>
      <c r="D32" s="146"/>
      <c r="E32" s="146"/>
      <c r="F32" s="146"/>
      <c r="G32" s="146"/>
      <c r="H32" s="146"/>
      <c r="J32" s="34"/>
    </row>
  </sheetData>
  <sheetProtection/>
  <mergeCells count="25">
    <mergeCell ref="J13:K13"/>
    <mergeCell ref="B3:C3"/>
    <mergeCell ref="B4:C4"/>
    <mergeCell ref="B5:C5"/>
    <mergeCell ref="H13:H14"/>
    <mergeCell ref="B13:D14"/>
    <mergeCell ref="B12:H12"/>
    <mergeCell ref="C1:I1"/>
    <mergeCell ref="B2:C2"/>
    <mergeCell ref="C24:G24"/>
    <mergeCell ref="D2:H2"/>
    <mergeCell ref="C19:C20"/>
    <mergeCell ref="B23:G23"/>
    <mergeCell ref="E13:G13"/>
    <mergeCell ref="G3:H3"/>
    <mergeCell ref="D4:H4"/>
    <mergeCell ref="D5:H5"/>
    <mergeCell ref="B32:H32"/>
    <mergeCell ref="C26:G26"/>
    <mergeCell ref="B7:H7"/>
    <mergeCell ref="C10:G10"/>
    <mergeCell ref="C9:G9"/>
    <mergeCell ref="C8:G8"/>
    <mergeCell ref="C25:G25"/>
    <mergeCell ref="C21:D21"/>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1"/>
    <pageSetUpPr fitToPage="1"/>
  </sheetPr>
  <dimension ref="A1:K553"/>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O11" sqref="O11"/>
    </sheetView>
  </sheetViews>
  <sheetFormatPr defaultColWidth="8.88671875" defaultRowHeight="15"/>
  <cols>
    <col min="1" max="1" width="12.77734375" style="44" customWidth="1"/>
    <col min="2" max="2" width="12.99609375" style="44" bestFit="1" customWidth="1"/>
    <col min="3" max="3" width="7.88671875" style="44" customWidth="1"/>
    <col min="4" max="4" width="7.21484375" style="44" customWidth="1"/>
    <col min="5" max="6" width="12.77734375" style="44" customWidth="1"/>
    <col min="7" max="7" width="9.21484375" style="44" customWidth="1"/>
    <col min="8" max="8" width="8.5546875" style="44" customWidth="1"/>
    <col min="9" max="11" width="9.3359375" style="44" customWidth="1"/>
    <col min="12" max="12" width="9.21484375" style="44" customWidth="1"/>
    <col min="13" max="16384" width="8.88671875" style="44" customWidth="1"/>
  </cols>
  <sheetData>
    <row r="1" ht="54.75" customHeight="1">
      <c r="B1" s="45" t="s">
        <v>44</v>
      </c>
    </row>
    <row r="2" ht="14.25" customHeight="1"/>
    <row r="3" spans="1:11" ht="48" customHeight="1">
      <c r="A3" s="198" t="s">
        <v>45</v>
      </c>
      <c r="B3" s="199"/>
      <c r="C3" s="200"/>
      <c r="D3" s="201" t="s">
        <v>46</v>
      </c>
      <c r="E3" s="202"/>
      <c r="F3" s="203"/>
      <c r="G3" s="204" t="s">
        <v>47</v>
      </c>
      <c r="H3" s="205"/>
      <c r="I3" s="205"/>
      <c r="J3" s="206"/>
      <c r="K3" s="49"/>
    </row>
    <row r="4" spans="1:11" s="53" customFormat="1" ht="64.5" customHeight="1">
      <c r="A4" s="50" t="s">
        <v>48</v>
      </c>
      <c r="B4" s="50" t="s">
        <v>49</v>
      </c>
      <c r="C4" s="50" t="s">
        <v>50</v>
      </c>
      <c r="D4" s="51" t="s">
        <v>51</v>
      </c>
      <c r="E4" s="51" t="s">
        <v>52</v>
      </c>
      <c r="F4" s="51" t="s">
        <v>53</v>
      </c>
      <c r="G4" s="52" t="s">
        <v>54</v>
      </c>
      <c r="H4" s="52" t="s">
        <v>55</v>
      </c>
      <c r="I4" s="52" t="s">
        <v>56</v>
      </c>
      <c r="J4" s="52" t="s">
        <v>57</v>
      </c>
      <c r="K4" s="49" t="s">
        <v>58</v>
      </c>
    </row>
    <row r="5" spans="1:11" ht="12.75">
      <c r="A5" s="44">
        <v>100002</v>
      </c>
      <c r="B5" s="44" t="str">
        <f>IF(ISNONTEXT(VLOOKUP(A5,'Student names'!$B$7:$C$15000,2,0)),"",VLOOKUP(A5,'Student names'!$B$7:$C$15000,2,0))</f>
        <v>Audrey Forsyth</v>
      </c>
      <c r="C5" s="47">
        <v>17</v>
      </c>
      <c r="D5" s="44" t="s">
        <v>59</v>
      </c>
      <c r="E5" s="44" t="s">
        <v>60</v>
      </c>
      <c r="F5" s="54" t="s">
        <v>61</v>
      </c>
      <c r="G5" s="55">
        <v>41519</v>
      </c>
      <c r="H5" s="55">
        <v>41841</v>
      </c>
      <c r="I5" s="55">
        <v>41841</v>
      </c>
      <c r="J5" s="46">
        <v>2</v>
      </c>
      <c r="K5" s="44">
        <v>1</v>
      </c>
    </row>
    <row r="6" spans="1:11" ht="12.75">
      <c r="A6" s="44">
        <v>100002</v>
      </c>
      <c r="B6" s="44" t="str">
        <f>IF(ISNONTEXT(VLOOKUP(A6,'Student names'!$B$7:$C$15000,2,0)),"",VLOOKUP(A6,'Student names'!$B$7:$C$15000,2,0))</f>
        <v>Audrey Forsyth</v>
      </c>
      <c r="C6" s="47">
        <v>17</v>
      </c>
      <c r="D6" s="44" t="s">
        <v>62</v>
      </c>
      <c r="E6" s="44" t="s">
        <v>63</v>
      </c>
      <c r="F6" s="54" t="s">
        <v>64</v>
      </c>
      <c r="G6" s="55">
        <v>41519</v>
      </c>
      <c r="H6" s="55">
        <v>41841</v>
      </c>
      <c r="I6" s="55">
        <v>41841</v>
      </c>
      <c r="J6" s="46">
        <v>2</v>
      </c>
      <c r="K6" s="44">
        <v>0</v>
      </c>
    </row>
    <row r="7" spans="1:11" ht="12.75">
      <c r="A7" s="44">
        <v>100002</v>
      </c>
      <c r="B7" s="44" t="str">
        <f>IF(ISNONTEXT(VLOOKUP(A7,'Student names'!$B$7:$C$15000,2,0)),"",VLOOKUP(A7,'Student names'!$B$7:$C$15000,2,0))</f>
        <v>Audrey Forsyth</v>
      </c>
      <c r="C7" s="47">
        <v>17</v>
      </c>
      <c r="D7" s="44" t="s">
        <v>65</v>
      </c>
      <c r="E7" s="44" t="s">
        <v>66</v>
      </c>
      <c r="F7" s="54" t="s">
        <v>64</v>
      </c>
      <c r="G7" s="55">
        <v>41519</v>
      </c>
      <c r="H7" s="55">
        <v>41841</v>
      </c>
      <c r="I7" s="55">
        <v>41841</v>
      </c>
      <c r="J7" s="46">
        <v>2</v>
      </c>
      <c r="K7" s="44">
        <v>0</v>
      </c>
    </row>
    <row r="8" spans="1:11" ht="12.75">
      <c r="A8" s="44">
        <v>100003</v>
      </c>
      <c r="B8" s="44" t="str">
        <f>IF(ISNONTEXT(VLOOKUP(A8,'Student names'!$B$7:$C$15000,2,0)),"",VLOOKUP(A8,'Student names'!$B$7:$C$15000,2,0))</f>
        <v>Liam Springer</v>
      </c>
      <c r="C8" s="44">
        <v>18</v>
      </c>
      <c r="D8" s="44" t="s">
        <v>67</v>
      </c>
      <c r="E8" s="44" t="s">
        <v>68</v>
      </c>
      <c r="F8" s="44" t="s">
        <v>64</v>
      </c>
      <c r="G8" s="55">
        <v>41526</v>
      </c>
      <c r="H8" s="55">
        <v>41841</v>
      </c>
      <c r="I8" s="55">
        <v>41841</v>
      </c>
      <c r="J8" s="46">
        <v>2</v>
      </c>
      <c r="K8" s="44">
        <v>0</v>
      </c>
    </row>
    <row r="9" spans="1:11" ht="12.75">
      <c r="A9" s="44">
        <v>100003</v>
      </c>
      <c r="B9" s="44" t="str">
        <f>IF(ISNONTEXT(VLOOKUP(A9,'Student names'!$B$7:$C$15000,2,0)),"",VLOOKUP(A9,'Student names'!$B$7:$C$15000,2,0))</f>
        <v>Liam Springer</v>
      </c>
      <c r="C9" s="44">
        <v>18</v>
      </c>
      <c r="D9" s="44" t="s">
        <v>69</v>
      </c>
      <c r="E9" s="44" t="s">
        <v>70</v>
      </c>
      <c r="F9" s="44" t="s">
        <v>64</v>
      </c>
      <c r="G9" s="55">
        <v>41519</v>
      </c>
      <c r="H9" s="55">
        <v>41841</v>
      </c>
      <c r="I9" s="55">
        <v>41841</v>
      </c>
      <c r="J9" s="46">
        <v>2</v>
      </c>
      <c r="K9" s="44">
        <v>0</v>
      </c>
    </row>
    <row r="10" spans="1:11" ht="12.75">
      <c r="A10" s="44">
        <v>100003</v>
      </c>
      <c r="B10" s="44" t="str">
        <f>IF(ISNONTEXT(VLOOKUP(A10,'Student names'!$B$7:$C$15000,2,0)),"",VLOOKUP(A10,'Student names'!$B$7:$C$15000,2,0))</f>
        <v>Liam Springer</v>
      </c>
      <c r="C10" s="44">
        <v>18</v>
      </c>
      <c r="D10" s="44" t="s">
        <v>65</v>
      </c>
      <c r="E10" s="44" t="s">
        <v>66</v>
      </c>
      <c r="F10" s="44" t="s">
        <v>64</v>
      </c>
      <c r="G10" s="55">
        <v>41519</v>
      </c>
      <c r="H10" s="55">
        <v>41841</v>
      </c>
      <c r="I10" s="55">
        <v>41841</v>
      </c>
      <c r="J10" s="44">
        <v>2</v>
      </c>
      <c r="K10" s="44">
        <v>0</v>
      </c>
    </row>
    <row r="11" spans="1:11" ht="12.75">
      <c r="A11" s="44">
        <v>100004</v>
      </c>
      <c r="B11" s="44" t="str">
        <f>IF(ISNONTEXT(VLOOKUP(A11,'Student names'!$B$7:$C$15000,2,0)),"",VLOOKUP(A11,'Student names'!$B$7:$C$15000,2,0))</f>
        <v>Isaac Stewart</v>
      </c>
      <c r="C11" s="44">
        <v>17</v>
      </c>
      <c r="D11" s="44" t="s">
        <v>71</v>
      </c>
      <c r="E11" s="44" t="s">
        <v>72</v>
      </c>
      <c r="F11" s="44" t="s">
        <v>73</v>
      </c>
      <c r="G11" s="55">
        <v>41519</v>
      </c>
      <c r="H11" s="55">
        <v>41841</v>
      </c>
      <c r="I11" s="55">
        <v>41841</v>
      </c>
      <c r="J11" s="44">
        <v>2</v>
      </c>
      <c r="K11" s="44">
        <v>0</v>
      </c>
    </row>
    <row r="12" spans="1:11" ht="12.75">
      <c r="A12" s="44">
        <v>100004</v>
      </c>
      <c r="B12" s="44" t="str">
        <f>IF(ISNONTEXT(VLOOKUP(A12,'Student names'!$B$7:$C$15000,2,0)),"",VLOOKUP(A12,'Student names'!$B$7:$C$15000,2,0))</f>
        <v>Isaac Stewart</v>
      </c>
      <c r="C12" s="44">
        <v>17</v>
      </c>
      <c r="D12" s="44" t="s">
        <v>74</v>
      </c>
      <c r="E12" s="44" t="s">
        <v>75</v>
      </c>
      <c r="F12" s="44" t="s">
        <v>76</v>
      </c>
      <c r="G12" s="55">
        <v>41519</v>
      </c>
      <c r="H12" s="55">
        <v>41841</v>
      </c>
      <c r="I12" s="55">
        <v>41841</v>
      </c>
      <c r="J12" s="44">
        <v>2</v>
      </c>
      <c r="K12" s="44">
        <v>0</v>
      </c>
    </row>
    <row r="13" spans="1:11" ht="12.75">
      <c r="A13" s="44">
        <v>100004</v>
      </c>
      <c r="B13" s="44" t="str">
        <f>IF(ISNONTEXT(VLOOKUP(A13,'Student names'!$B$7:$C$15000,2,0)),"",VLOOKUP(A13,'Student names'!$B$7:$C$15000,2,0))</f>
        <v>Isaac Stewart</v>
      </c>
      <c r="C13" s="44">
        <v>17</v>
      </c>
      <c r="D13" s="44" t="s">
        <v>77</v>
      </c>
      <c r="E13" s="44" t="s">
        <v>78</v>
      </c>
      <c r="F13" s="44" t="s">
        <v>79</v>
      </c>
      <c r="G13" s="55">
        <v>41519</v>
      </c>
      <c r="H13" s="55">
        <v>41841</v>
      </c>
      <c r="I13" s="55">
        <v>41841</v>
      </c>
      <c r="J13" s="44">
        <v>2</v>
      </c>
      <c r="K13" s="44">
        <v>1</v>
      </c>
    </row>
    <row r="14" spans="1:11" ht="12.75">
      <c r="A14" s="44">
        <v>100006</v>
      </c>
      <c r="B14" s="44" t="str">
        <f>IF(ISNONTEXT(VLOOKUP(A14,'Student names'!$B$7:$C$15000,2,0)),"",VLOOKUP(A14,'Student names'!$B$7:$C$15000,2,0))</f>
        <v>Eric Paterson</v>
      </c>
      <c r="C14" s="44">
        <v>17</v>
      </c>
      <c r="D14" s="44" t="s">
        <v>80</v>
      </c>
      <c r="E14" s="44" t="s">
        <v>81</v>
      </c>
      <c r="F14" s="44" t="s">
        <v>82</v>
      </c>
      <c r="G14" s="55">
        <v>41519</v>
      </c>
      <c r="H14" s="55">
        <v>41841</v>
      </c>
      <c r="I14" s="55">
        <v>41841</v>
      </c>
      <c r="J14" s="44">
        <v>2</v>
      </c>
      <c r="K14" s="44">
        <v>0</v>
      </c>
    </row>
    <row r="15" spans="1:11" ht="12.75">
      <c r="A15" s="44">
        <v>100006</v>
      </c>
      <c r="B15" s="44" t="str">
        <f>IF(ISNONTEXT(VLOOKUP(A15,'Student names'!$B$7:$C$15000,2,0)),"",VLOOKUP(A15,'Student names'!$B$7:$C$15000,2,0))</f>
        <v>Eric Paterson</v>
      </c>
      <c r="C15" s="44">
        <v>17</v>
      </c>
      <c r="D15" s="44" t="s">
        <v>59</v>
      </c>
      <c r="E15" s="44" t="s">
        <v>60</v>
      </c>
      <c r="F15" s="44" t="s">
        <v>61</v>
      </c>
      <c r="G15" s="55">
        <v>41519</v>
      </c>
      <c r="H15" s="55">
        <v>41841</v>
      </c>
      <c r="I15" s="55">
        <v>41841</v>
      </c>
      <c r="J15" s="44">
        <v>2</v>
      </c>
      <c r="K15" s="44">
        <v>1</v>
      </c>
    </row>
    <row r="16" spans="1:11" ht="12.75">
      <c r="A16" s="44">
        <v>100006</v>
      </c>
      <c r="B16" s="44" t="str">
        <f>IF(ISNONTEXT(VLOOKUP(A16,'Student names'!$B$7:$C$15000,2,0)),"",VLOOKUP(A16,'Student names'!$B$7:$C$15000,2,0))</f>
        <v>Eric Paterson</v>
      </c>
      <c r="C16" s="44">
        <v>17</v>
      </c>
      <c r="D16" s="44" t="s">
        <v>83</v>
      </c>
      <c r="E16" s="44" t="s">
        <v>84</v>
      </c>
      <c r="F16" s="44" t="s">
        <v>85</v>
      </c>
      <c r="G16" s="55">
        <v>41519</v>
      </c>
      <c r="H16" s="55">
        <v>41841</v>
      </c>
      <c r="I16" s="55">
        <v>41841</v>
      </c>
      <c r="J16" s="44">
        <v>2</v>
      </c>
      <c r="K16" s="44">
        <v>0</v>
      </c>
    </row>
    <row r="17" spans="1:11" ht="12.75">
      <c r="A17" s="44">
        <v>100007</v>
      </c>
      <c r="B17" s="44" t="str">
        <f>IF(ISNONTEXT(VLOOKUP(A17,'Student names'!$B$7:$C$15000,2,0)),"",VLOOKUP(A17,'Student names'!$B$7:$C$15000,2,0))</f>
        <v>Dylan Nolan</v>
      </c>
      <c r="C17" s="44">
        <v>16</v>
      </c>
      <c r="D17" s="44" t="s">
        <v>86</v>
      </c>
      <c r="E17" s="44" t="s">
        <v>87</v>
      </c>
      <c r="F17" s="44" t="s">
        <v>73</v>
      </c>
      <c r="G17" s="55">
        <v>41526</v>
      </c>
      <c r="H17" s="55">
        <v>41841</v>
      </c>
      <c r="I17" s="55">
        <v>41656</v>
      </c>
      <c r="J17" s="44">
        <v>3</v>
      </c>
      <c r="K17" s="44">
        <v>0</v>
      </c>
    </row>
    <row r="18" spans="1:11" ht="12.75">
      <c r="A18" s="44">
        <v>100007</v>
      </c>
      <c r="B18" s="44" t="str">
        <f>IF(ISNONTEXT(VLOOKUP(A18,'Student names'!$B$7:$C$15000,2,0)),"",VLOOKUP(A18,'Student names'!$B$7:$C$15000,2,0))</f>
        <v>Dylan Nolan</v>
      </c>
      <c r="C18" s="44">
        <v>16</v>
      </c>
      <c r="D18" s="44" t="s">
        <v>88</v>
      </c>
      <c r="E18" s="44" t="s">
        <v>89</v>
      </c>
      <c r="F18" s="44" t="s">
        <v>90</v>
      </c>
      <c r="G18" s="55">
        <v>41526</v>
      </c>
      <c r="H18" s="55">
        <v>41841</v>
      </c>
      <c r="I18" s="55">
        <v>41656</v>
      </c>
      <c r="J18" s="44">
        <v>3</v>
      </c>
      <c r="K18" s="44">
        <v>0</v>
      </c>
    </row>
    <row r="19" spans="1:11" ht="12.75">
      <c r="A19" s="44">
        <v>100007</v>
      </c>
      <c r="B19" s="44" t="str">
        <f>IF(ISNONTEXT(VLOOKUP(A19,'Student names'!$B$7:$C$15000,2,0)),"",VLOOKUP(A19,'Student names'!$B$7:$C$15000,2,0))</f>
        <v>Dylan Nolan</v>
      </c>
      <c r="C19" s="44">
        <v>16</v>
      </c>
      <c r="D19" s="44" t="s">
        <v>91</v>
      </c>
      <c r="E19" s="44" t="s">
        <v>92</v>
      </c>
      <c r="F19" s="44" t="s">
        <v>79</v>
      </c>
      <c r="G19" s="55">
        <v>41526</v>
      </c>
      <c r="H19" s="55">
        <v>41841</v>
      </c>
      <c r="I19" s="55">
        <v>41656</v>
      </c>
      <c r="J19" s="44">
        <v>3</v>
      </c>
      <c r="K19" s="44">
        <v>1</v>
      </c>
    </row>
    <row r="20" spans="1:11" ht="12.75">
      <c r="A20" s="44">
        <v>100007</v>
      </c>
      <c r="B20" s="44" t="str">
        <f>IF(ISNONTEXT(VLOOKUP(A20,'Student names'!$B$7:$C$15000,2,0)),"",VLOOKUP(A20,'Student names'!$B$7:$C$15000,2,0))</f>
        <v>Dylan Nolan</v>
      </c>
      <c r="C20" s="44">
        <v>16</v>
      </c>
      <c r="D20" s="44" t="s">
        <v>93</v>
      </c>
      <c r="E20" s="44" t="s">
        <v>94</v>
      </c>
      <c r="F20" s="44" t="s">
        <v>64</v>
      </c>
      <c r="G20" s="55">
        <v>41519</v>
      </c>
      <c r="H20" s="55">
        <v>41841</v>
      </c>
      <c r="I20" s="55">
        <v>41656</v>
      </c>
      <c r="J20" s="44">
        <v>3</v>
      </c>
      <c r="K20" s="44">
        <v>0</v>
      </c>
    </row>
    <row r="21" spans="1:11" ht="12.75">
      <c r="A21" s="44">
        <v>100009</v>
      </c>
      <c r="B21" s="44" t="str">
        <f>IF(ISNONTEXT(VLOOKUP(A21,'Student names'!$B$7:$C$15000,2,0)),"",VLOOKUP(A21,'Student names'!$B$7:$C$15000,2,0))</f>
        <v>Matt McGrath</v>
      </c>
      <c r="C21" s="44">
        <v>18</v>
      </c>
      <c r="D21" s="44" t="s">
        <v>95</v>
      </c>
      <c r="E21" s="44" t="s">
        <v>96</v>
      </c>
      <c r="F21" s="44" t="s">
        <v>97</v>
      </c>
      <c r="G21" s="55">
        <v>41519</v>
      </c>
      <c r="H21" s="55">
        <v>41841</v>
      </c>
      <c r="I21" s="55">
        <v>41841</v>
      </c>
      <c r="J21" s="44">
        <v>2</v>
      </c>
      <c r="K21" s="44">
        <v>0</v>
      </c>
    </row>
    <row r="22" spans="1:11" ht="12.75">
      <c r="A22" s="44">
        <v>100009</v>
      </c>
      <c r="B22" s="44" t="str">
        <f>IF(ISNONTEXT(VLOOKUP(A22,'Student names'!$B$7:$C$15000,2,0)),"",VLOOKUP(A22,'Student names'!$B$7:$C$15000,2,0))</f>
        <v>Matt McGrath</v>
      </c>
      <c r="C22" s="44">
        <v>18</v>
      </c>
      <c r="D22" s="44" t="s">
        <v>98</v>
      </c>
      <c r="E22" s="44" t="s">
        <v>99</v>
      </c>
      <c r="F22" s="44" t="s">
        <v>64</v>
      </c>
      <c r="G22" s="55">
        <v>41519</v>
      </c>
      <c r="H22" s="55">
        <v>41841</v>
      </c>
      <c r="I22" s="55">
        <v>41841</v>
      </c>
      <c r="J22" s="44">
        <v>2</v>
      </c>
      <c r="K22" s="44">
        <v>1</v>
      </c>
    </row>
    <row r="23" spans="1:11" ht="12.75">
      <c r="A23" s="44">
        <v>100009</v>
      </c>
      <c r="B23" s="44" t="str">
        <f>IF(ISNONTEXT(VLOOKUP(A23,'Student names'!$B$7:$C$15000,2,0)),"",VLOOKUP(A23,'Student names'!$B$7:$C$15000,2,0))</f>
        <v>Matt McGrath</v>
      </c>
      <c r="C23" s="44">
        <v>18</v>
      </c>
      <c r="D23" s="44" t="s">
        <v>65</v>
      </c>
      <c r="E23" s="44" t="s">
        <v>66</v>
      </c>
      <c r="F23" s="44" t="s">
        <v>64</v>
      </c>
      <c r="G23" s="55">
        <v>41519</v>
      </c>
      <c r="H23" s="55">
        <v>41841</v>
      </c>
      <c r="I23" s="55">
        <v>41841</v>
      </c>
      <c r="J23" s="44">
        <v>2</v>
      </c>
      <c r="K23" s="44">
        <v>0</v>
      </c>
    </row>
    <row r="24" spans="1:11" ht="12.75">
      <c r="A24" s="44">
        <v>100010</v>
      </c>
      <c r="B24" s="44" t="str">
        <f>IF(ISNONTEXT(VLOOKUP(A24,'Student names'!$B$7:$C$15000,2,0)),"",VLOOKUP(A24,'Student names'!$B$7:$C$15000,2,0))</f>
        <v>Isaac Nash</v>
      </c>
      <c r="C24" s="44">
        <v>16</v>
      </c>
      <c r="D24" s="44" t="s">
        <v>91</v>
      </c>
      <c r="E24" s="44" t="s">
        <v>92</v>
      </c>
      <c r="F24" s="44" t="s">
        <v>79</v>
      </c>
      <c r="G24" s="55">
        <v>41519</v>
      </c>
      <c r="H24" s="55">
        <v>41841</v>
      </c>
      <c r="I24" s="55">
        <v>41841</v>
      </c>
      <c r="J24" s="44">
        <v>2</v>
      </c>
      <c r="K24" s="44">
        <v>0</v>
      </c>
    </row>
    <row r="25" spans="1:11" ht="12.75">
      <c r="A25" s="44">
        <v>100010</v>
      </c>
      <c r="B25" s="44" t="str">
        <f>IF(ISNONTEXT(VLOOKUP(A25,'Student names'!$B$7:$C$15000,2,0)),"",VLOOKUP(A25,'Student names'!$B$7:$C$15000,2,0))</f>
        <v>Isaac Nash</v>
      </c>
      <c r="C25" s="44">
        <v>16</v>
      </c>
      <c r="D25" s="44" t="s">
        <v>100</v>
      </c>
      <c r="E25" s="44" t="s">
        <v>101</v>
      </c>
      <c r="F25" s="44" t="s">
        <v>73</v>
      </c>
      <c r="G25" s="55">
        <v>41519</v>
      </c>
      <c r="H25" s="55">
        <v>41841</v>
      </c>
      <c r="I25" s="55">
        <v>41841</v>
      </c>
      <c r="J25" s="44">
        <v>2</v>
      </c>
      <c r="K25" s="44">
        <v>0</v>
      </c>
    </row>
    <row r="26" spans="1:11" ht="12.75">
      <c r="A26" s="44">
        <v>100010</v>
      </c>
      <c r="B26" s="44" t="str">
        <f>IF(ISNONTEXT(VLOOKUP(A26,'Student names'!$B$7:$C$15000,2,0)),"",VLOOKUP(A26,'Student names'!$B$7:$C$15000,2,0))</f>
        <v>Isaac Nash</v>
      </c>
      <c r="C26" s="44">
        <v>16</v>
      </c>
      <c r="D26" s="44" t="s">
        <v>88</v>
      </c>
      <c r="E26" s="44" t="s">
        <v>89</v>
      </c>
      <c r="F26" s="44" t="s">
        <v>90</v>
      </c>
      <c r="G26" s="55">
        <v>41519</v>
      </c>
      <c r="H26" s="55">
        <v>41841</v>
      </c>
      <c r="I26" s="55">
        <v>41841</v>
      </c>
      <c r="J26" s="44">
        <v>2</v>
      </c>
      <c r="K26" s="44">
        <v>1</v>
      </c>
    </row>
    <row r="27" spans="1:11" ht="12.75">
      <c r="A27" s="44">
        <v>100011</v>
      </c>
      <c r="B27" s="44" t="str">
        <f>IF(ISNONTEXT(VLOOKUP(A27,'Student names'!$B$7:$C$15000,2,0)),"",VLOOKUP(A27,'Student names'!$B$7:$C$15000,2,0))</f>
        <v>Gabrielle Vaughan</v>
      </c>
      <c r="C27" s="44">
        <v>16</v>
      </c>
      <c r="D27" s="44" t="s">
        <v>102</v>
      </c>
      <c r="E27" s="44" t="s">
        <v>103</v>
      </c>
      <c r="F27" s="44" t="s">
        <v>64</v>
      </c>
      <c r="G27" s="55">
        <v>41519</v>
      </c>
      <c r="H27" s="55">
        <v>41841</v>
      </c>
      <c r="I27" s="55">
        <v>41841</v>
      </c>
      <c r="J27" s="44">
        <v>2</v>
      </c>
      <c r="K27" s="44">
        <v>0</v>
      </c>
    </row>
    <row r="28" spans="1:11" ht="12.75">
      <c r="A28" s="44">
        <v>100011</v>
      </c>
      <c r="B28" s="44" t="str">
        <f>IF(ISNONTEXT(VLOOKUP(A28,'Student names'!$B$7:$C$15000,2,0)),"",VLOOKUP(A28,'Student names'!$B$7:$C$15000,2,0))</f>
        <v>Gabrielle Vaughan</v>
      </c>
      <c r="C28" s="44">
        <v>16</v>
      </c>
      <c r="D28" s="44" t="s">
        <v>100</v>
      </c>
      <c r="E28" s="44" t="s">
        <v>101</v>
      </c>
      <c r="F28" s="44" t="s">
        <v>73</v>
      </c>
      <c r="G28" s="55">
        <v>41519</v>
      </c>
      <c r="H28" s="55">
        <v>41841</v>
      </c>
      <c r="I28" s="55">
        <v>41841</v>
      </c>
      <c r="J28" s="44">
        <v>2</v>
      </c>
      <c r="K28" s="44">
        <v>0</v>
      </c>
    </row>
    <row r="29" spans="1:11" ht="12.75">
      <c r="A29" s="44">
        <v>100011</v>
      </c>
      <c r="B29" s="44" t="str">
        <f>IF(ISNONTEXT(VLOOKUP(A29,'Student names'!$B$7:$C$15000,2,0)),"",VLOOKUP(A29,'Student names'!$B$7:$C$15000,2,0))</f>
        <v>Gabrielle Vaughan</v>
      </c>
      <c r="C29" s="44">
        <v>16</v>
      </c>
      <c r="D29" s="44" t="s">
        <v>104</v>
      </c>
      <c r="E29" s="44" t="s">
        <v>105</v>
      </c>
      <c r="F29" s="44" t="s">
        <v>97</v>
      </c>
      <c r="G29" s="55">
        <v>41519</v>
      </c>
      <c r="H29" s="55">
        <v>41841</v>
      </c>
      <c r="I29" s="55">
        <v>41841</v>
      </c>
      <c r="J29" s="44">
        <v>2</v>
      </c>
      <c r="K29" s="44">
        <v>0</v>
      </c>
    </row>
    <row r="30" spans="1:11" ht="12.75">
      <c r="A30" s="44">
        <v>100011</v>
      </c>
      <c r="B30" s="44" t="str">
        <f>IF(ISNONTEXT(VLOOKUP(A30,'Student names'!$B$7:$C$15000,2,0)),"",VLOOKUP(A30,'Student names'!$B$7:$C$15000,2,0))</f>
        <v>Gabrielle Vaughan</v>
      </c>
      <c r="C30" s="44">
        <v>16</v>
      </c>
      <c r="D30" s="44" t="s">
        <v>106</v>
      </c>
      <c r="E30" s="44" t="s">
        <v>107</v>
      </c>
      <c r="F30" s="44" t="s">
        <v>108</v>
      </c>
      <c r="G30" s="55">
        <v>41519</v>
      </c>
      <c r="H30" s="55">
        <v>41841</v>
      </c>
      <c r="I30" s="55">
        <v>41841</v>
      </c>
      <c r="J30" s="44">
        <v>2</v>
      </c>
      <c r="K30" s="44">
        <v>0</v>
      </c>
    </row>
    <row r="31" spans="1:11" ht="12.75">
      <c r="A31" s="44">
        <v>100013</v>
      </c>
      <c r="B31" s="44" t="str">
        <f>IF(ISNONTEXT(VLOOKUP(A31,'Student names'!$B$7:$C$15000,2,0)),"",VLOOKUP(A31,'Student names'!$B$7:$C$15000,2,0))</f>
        <v>Sean Terry</v>
      </c>
      <c r="C31" s="44">
        <v>17</v>
      </c>
      <c r="D31" s="44" t="s">
        <v>83</v>
      </c>
      <c r="E31" s="44" t="s">
        <v>84</v>
      </c>
      <c r="F31" s="44" t="s">
        <v>85</v>
      </c>
      <c r="G31" s="55">
        <v>41519</v>
      </c>
      <c r="H31" s="55">
        <v>41841</v>
      </c>
      <c r="I31" s="55">
        <v>41841</v>
      </c>
      <c r="J31" s="44">
        <v>2</v>
      </c>
      <c r="K31" s="44">
        <v>0</v>
      </c>
    </row>
    <row r="32" spans="1:11" ht="12.75">
      <c r="A32" s="44">
        <v>100013</v>
      </c>
      <c r="B32" s="44" t="str">
        <f>IF(ISNONTEXT(VLOOKUP(A32,'Student names'!$B$7:$C$15000,2,0)),"",VLOOKUP(A32,'Student names'!$B$7:$C$15000,2,0))</f>
        <v>Sean Terry</v>
      </c>
      <c r="C32" s="44">
        <v>17</v>
      </c>
      <c r="D32" s="44" t="s">
        <v>112</v>
      </c>
      <c r="E32" s="44" t="s">
        <v>113</v>
      </c>
      <c r="F32" s="44" t="s">
        <v>114</v>
      </c>
      <c r="G32" s="55">
        <v>41519</v>
      </c>
      <c r="H32" s="55">
        <v>41841</v>
      </c>
      <c r="I32" s="55">
        <v>41841</v>
      </c>
      <c r="J32" s="44">
        <v>2</v>
      </c>
      <c r="K32" s="44">
        <v>1</v>
      </c>
    </row>
    <row r="33" spans="1:11" ht="12.75">
      <c r="A33" s="44">
        <v>100013</v>
      </c>
      <c r="B33" s="44" t="str">
        <f>IF(ISNONTEXT(VLOOKUP(A33,'Student names'!$B$7:$C$15000,2,0)),"",VLOOKUP(A33,'Student names'!$B$7:$C$15000,2,0))</f>
        <v>Sean Terry</v>
      </c>
      <c r="C33" s="44">
        <v>17</v>
      </c>
      <c r="D33" s="44" t="s">
        <v>71</v>
      </c>
      <c r="E33" s="44" t="s">
        <v>72</v>
      </c>
      <c r="F33" s="44" t="s">
        <v>73</v>
      </c>
      <c r="G33" s="55">
        <v>41519</v>
      </c>
      <c r="H33" s="55">
        <v>41841</v>
      </c>
      <c r="I33" s="55">
        <v>41841</v>
      </c>
      <c r="J33" s="44">
        <v>2</v>
      </c>
      <c r="K33" s="44">
        <v>0</v>
      </c>
    </row>
    <row r="34" spans="1:11" ht="12.75">
      <c r="A34" s="44">
        <v>100014</v>
      </c>
      <c r="B34" s="44" t="str">
        <f>IF(ISNONTEXT(VLOOKUP(A34,'Student names'!$B$7:$C$15000,2,0)),"",VLOOKUP(A34,'Student names'!$B$7:$C$15000,2,0))</f>
        <v>Lillian Scott</v>
      </c>
      <c r="C34" s="44">
        <v>17</v>
      </c>
      <c r="D34" s="44" t="s">
        <v>93</v>
      </c>
      <c r="E34" s="44" t="s">
        <v>94</v>
      </c>
      <c r="F34" s="44" t="s">
        <v>64</v>
      </c>
      <c r="G34" s="55">
        <v>41519</v>
      </c>
      <c r="H34" s="55">
        <v>41841</v>
      </c>
      <c r="I34" s="55">
        <v>41841</v>
      </c>
      <c r="J34" s="44">
        <v>2</v>
      </c>
      <c r="K34" s="44">
        <v>1</v>
      </c>
    </row>
    <row r="35" spans="1:11" ht="12.75">
      <c r="A35" s="44">
        <v>100014</v>
      </c>
      <c r="B35" s="44" t="str">
        <f>IF(ISNONTEXT(VLOOKUP(A35,'Student names'!$B$7:$C$15000,2,0)),"",VLOOKUP(A35,'Student names'!$B$7:$C$15000,2,0))</f>
        <v>Lillian Scott</v>
      </c>
      <c r="C35" s="44">
        <v>17</v>
      </c>
      <c r="D35" s="44" t="s">
        <v>115</v>
      </c>
      <c r="E35" s="44" t="s">
        <v>116</v>
      </c>
      <c r="F35" s="44" t="s">
        <v>73</v>
      </c>
      <c r="G35" s="55">
        <v>41521</v>
      </c>
      <c r="H35" s="55">
        <v>42205</v>
      </c>
      <c r="I35" s="55"/>
      <c r="J35" s="44">
        <v>1</v>
      </c>
      <c r="K35" s="44">
        <v>0</v>
      </c>
    </row>
    <row r="36" spans="1:11" ht="12.75">
      <c r="A36" s="44">
        <v>100014</v>
      </c>
      <c r="B36" s="44" t="str">
        <f>IF(ISNONTEXT(VLOOKUP(A36,'Student names'!$B$7:$C$15000,2,0)),"",VLOOKUP(A36,'Student names'!$B$7:$C$15000,2,0))</f>
        <v>Lillian Scott</v>
      </c>
      <c r="C36" s="44">
        <v>17</v>
      </c>
      <c r="D36" s="44" t="s">
        <v>117</v>
      </c>
      <c r="E36" s="44" t="s">
        <v>118</v>
      </c>
      <c r="F36" s="44" t="s">
        <v>119</v>
      </c>
      <c r="G36" s="55">
        <v>41520</v>
      </c>
      <c r="H36" s="55">
        <v>41841</v>
      </c>
      <c r="I36" s="55">
        <v>41841</v>
      </c>
      <c r="J36" s="44">
        <v>2</v>
      </c>
      <c r="K36" s="44">
        <v>0</v>
      </c>
    </row>
    <row r="37" spans="1:11" ht="12.75">
      <c r="A37" s="44">
        <v>100014</v>
      </c>
      <c r="B37" s="44" t="str">
        <f>IF(ISNONTEXT(VLOOKUP(A37,'Student names'!$B$7:$C$15000,2,0)),"",VLOOKUP(A37,'Student names'!$B$7:$C$15000,2,0))</f>
        <v>Lillian Scott</v>
      </c>
      <c r="C37" s="44">
        <v>17</v>
      </c>
      <c r="D37" s="44" t="s">
        <v>74</v>
      </c>
      <c r="E37" s="44" t="s">
        <v>75</v>
      </c>
      <c r="F37" s="44" t="s">
        <v>76</v>
      </c>
      <c r="G37" s="55">
        <v>41520</v>
      </c>
      <c r="H37" s="55">
        <v>41841</v>
      </c>
      <c r="I37" s="55">
        <v>41841</v>
      </c>
      <c r="J37" s="44">
        <v>2</v>
      </c>
      <c r="K37" s="44">
        <v>0</v>
      </c>
    </row>
    <row r="38" spans="1:11" ht="12.75">
      <c r="A38" s="44">
        <v>100015</v>
      </c>
      <c r="B38" s="44" t="str">
        <f>IF(ISNONTEXT(VLOOKUP(A38,'Student names'!$B$7:$C$15000,2,0)),"",VLOOKUP(A38,'Student names'!$B$7:$C$15000,2,0))</f>
        <v>Kylie Duncan</v>
      </c>
      <c r="C38" s="44">
        <v>17</v>
      </c>
      <c r="D38" s="44" t="s">
        <v>120</v>
      </c>
      <c r="E38" s="44" t="s">
        <v>121</v>
      </c>
      <c r="F38" s="44" t="s">
        <v>73</v>
      </c>
      <c r="G38" s="55">
        <v>41519</v>
      </c>
      <c r="H38" s="55">
        <v>41841</v>
      </c>
      <c r="I38" s="55">
        <v>41841</v>
      </c>
      <c r="J38" s="44">
        <v>2</v>
      </c>
      <c r="K38" s="44">
        <v>0</v>
      </c>
    </row>
    <row r="39" spans="1:11" ht="12.75">
      <c r="A39" s="44">
        <v>100015</v>
      </c>
      <c r="B39" s="44" t="str">
        <f>IF(ISNONTEXT(VLOOKUP(A39,'Student names'!$B$7:$C$15000,2,0)),"",VLOOKUP(A39,'Student names'!$B$7:$C$15000,2,0))</f>
        <v>Kylie Duncan</v>
      </c>
      <c r="C39" s="44">
        <v>17</v>
      </c>
      <c r="D39" s="44" t="s">
        <v>65</v>
      </c>
      <c r="E39" s="44" t="s">
        <v>66</v>
      </c>
      <c r="F39" s="44" t="s">
        <v>64</v>
      </c>
      <c r="G39" s="55">
        <v>41519</v>
      </c>
      <c r="H39" s="55">
        <v>41841</v>
      </c>
      <c r="I39" s="55">
        <v>41841</v>
      </c>
      <c r="J39" s="44">
        <v>2</v>
      </c>
      <c r="K39" s="44">
        <v>0</v>
      </c>
    </row>
    <row r="40" spans="1:11" ht="12.75">
      <c r="A40" s="44">
        <v>100015</v>
      </c>
      <c r="B40" s="44" t="str">
        <f>IF(ISNONTEXT(VLOOKUP(A40,'Student names'!$B$7:$C$15000,2,0)),"",VLOOKUP(A40,'Student names'!$B$7:$C$15000,2,0))</f>
        <v>Kylie Duncan</v>
      </c>
      <c r="C40" s="44">
        <v>17</v>
      </c>
      <c r="D40" s="44" t="s">
        <v>95</v>
      </c>
      <c r="E40" s="44" t="s">
        <v>96</v>
      </c>
      <c r="F40" s="44" t="s">
        <v>97</v>
      </c>
      <c r="G40" s="55">
        <v>41519</v>
      </c>
      <c r="H40" s="55">
        <v>41841</v>
      </c>
      <c r="I40" s="55">
        <v>41841</v>
      </c>
      <c r="J40" s="44">
        <v>2</v>
      </c>
      <c r="K40" s="44">
        <v>0</v>
      </c>
    </row>
    <row r="41" spans="1:11" ht="12.75">
      <c r="A41" s="44">
        <v>100016</v>
      </c>
      <c r="B41" s="44" t="str">
        <f>IF(ISNONTEXT(VLOOKUP(A41,'Student names'!$B$7:$C$15000,2,0)),"",VLOOKUP(A41,'Student names'!$B$7:$C$15000,2,0))</f>
        <v>Dylan Mills</v>
      </c>
      <c r="C41" s="44">
        <v>17</v>
      </c>
      <c r="D41" s="44" t="s">
        <v>62</v>
      </c>
      <c r="E41" s="44" t="s">
        <v>63</v>
      </c>
      <c r="F41" s="44" t="s">
        <v>64</v>
      </c>
      <c r="G41" s="55">
        <v>41519</v>
      </c>
      <c r="H41" s="55">
        <v>41841</v>
      </c>
      <c r="I41" s="55">
        <v>41841</v>
      </c>
      <c r="J41" s="44">
        <v>2</v>
      </c>
      <c r="K41" s="44">
        <v>0</v>
      </c>
    </row>
    <row r="42" spans="1:11" ht="12.75">
      <c r="A42" s="44">
        <v>100016</v>
      </c>
      <c r="B42" s="44" t="str">
        <f>IF(ISNONTEXT(VLOOKUP(A42,'Student names'!$B$7:$C$15000,2,0)),"",VLOOKUP(A42,'Student names'!$B$7:$C$15000,2,0))</f>
        <v>Dylan Mills</v>
      </c>
      <c r="C42" s="44">
        <v>17</v>
      </c>
      <c r="D42" s="44" t="s">
        <v>102</v>
      </c>
      <c r="E42" s="44" t="s">
        <v>103</v>
      </c>
      <c r="F42" s="44" t="s">
        <v>64</v>
      </c>
      <c r="G42" s="55">
        <v>41520</v>
      </c>
      <c r="H42" s="55">
        <v>41841</v>
      </c>
      <c r="I42" s="55">
        <v>41841</v>
      </c>
      <c r="J42" s="44">
        <v>2</v>
      </c>
      <c r="K42" s="44">
        <v>0</v>
      </c>
    </row>
    <row r="43" spans="1:11" ht="12.75">
      <c r="A43" s="44">
        <v>100016</v>
      </c>
      <c r="B43" s="44" t="str">
        <f>IF(ISNONTEXT(VLOOKUP(A43,'Student names'!$B$7:$C$15000,2,0)),"",VLOOKUP(A43,'Student names'!$B$7:$C$15000,2,0))</f>
        <v>Dylan Mills</v>
      </c>
      <c r="C43" s="44">
        <v>17</v>
      </c>
      <c r="D43" s="44" t="s">
        <v>95</v>
      </c>
      <c r="E43" s="44" t="s">
        <v>96</v>
      </c>
      <c r="F43" s="44" t="s">
        <v>97</v>
      </c>
      <c r="G43" s="55">
        <v>41519</v>
      </c>
      <c r="H43" s="55">
        <v>41841</v>
      </c>
      <c r="I43" s="55">
        <v>41841</v>
      </c>
      <c r="J43" s="44">
        <v>2</v>
      </c>
      <c r="K43" s="44">
        <v>0</v>
      </c>
    </row>
    <row r="44" spans="1:11" ht="12.75">
      <c r="A44" s="44">
        <v>100017</v>
      </c>
      <c r="B44" s="44" t="str">
        <f>IF(ISNONTEXT(VLOOKUP(A44,'Student names'!$B$7:$C$15000,2,0)),"",VLOOKUP(A44,'Student names'!$B$7:$C$15000,2,0))</f>
        <v>Joanne Vaughan</v>
      </c>
      <c r="C44" s="44">
        <v>17</v>
      </c>
      <c r="D44" s="44" t="s">
        <v>71</v>
      </c>
      <c r="E44" s="44" t="s">
        <v>72</v>
      </c>
      <c r="F44" s="44" t="s">
        <v>73</v>
      </c>
      <c r="G44" s="55">
        <v>41519</v>
      </c>
      <c r="H44" s="55">
        <v>41841</v>
      </c>
      <c r="I44" s="55">
        <v>41841</v>
      </c>
      <c r="J44" s="44">
        <v>2</v>
      </c>
      <c r="K44" s="44">
        <v>0</v>
      </c>
    </row>
    <row r="45" spans="1:11" ht="12.75">
      <c r="A45" s="44">
        <v>100017</v>
      </c>
      <c r="B45" s="44" t="str">
        <f>IF(ISNONTEXT(VLOOKUP(A45,'Student names'!$B$7:$C$15000,2,0)),"",VLOOKUP(A45,'Student names'!$B$7:$C$15000,2,0))</f>
        <v>Joanne Vaughan</v>
      </c>
      <c r="C45" s="44">
        <v>17</v>
      </c>
      <c r="D45" s="44" t="s">
        <v>122</v>
      </c>
      <c r="E45" s="44" t="s">
        <v>123</v>
      </c>
      <c r="F45" s="44" t="s">
        <v>124</v>
      </c>
      <c r="G45" s="55">
        <v>41521</v>
      </c>
      <c r="H45" s="55">
        <v>41841</v>
      </c>
      <c r="I45" s="55">
        <v>41610</v>
      </c>
      <c r="J45" s="44">
        <v>3</v>
      </c>
      <c r="K45" s="44">
        <v>0</v>
      </c>
    </row>
    <row r="46" spans="1:11" ht="12.75">
      <c r="A46" s="44">
        <v>100017</v>
      </c>
      <c r="B46" s="44" t="str">
        <f>IF(ISNONTEXT(VLOOKUP(A46,'Student names'!$B$7:$C$15000,2,0)),"",VLOOKUP(A46,'Student names'!$B$7:$C$15000,2,0))</f>
        <v>Joanne Vaughan</v>
      </c>
      <c r="C46" s="44">
        <v>17</v>
      </c>
      <c r="D46" s="44" t="s">
        <v>120</v>
      </c>
      <c r="E46" s="44" t="s">
        <v>121</v>
      </c>
      <c r="F46" s="44" t="s">
        <v>73</v>
      </c>
      <c r="G46" s="55">
        <v>41519</v>
      </c>
      <c r="H46" s="55">
        <v>41841</v>
      </c>
      <c r="I46" s="55">
        <v>41841</v>
      </c>
      <c r="J46" s="44">
        <v>2</v>
      </c>
      <c r="K46" s="44">
        <v>0</v>
      </c>
    </row>
    <row r="47" spans="1:11" ht="12.75">
      <c r="A47" s="44">
        <v>100017</v>
      </c>
      <c r="B47" s="44" t="str">
        <f>IF(ISNONTEXT(VLOOKUP(A47,'Student names'!$B$7:$C$15000,2,0)),"",VLOOKUP(A47,'Student names'!$B$7:$C$15000,2,0))</f>
        <v>Joanne Vaughan</v>
      </c>
      <c r="C47" s="44">
        <v>17</v>
      </c>
      <c r="D47" s="44" t="s">
        <v>125</v>
      </c>
      <c r="E47" s="44" t="s">
        <v>126</v>
      </c>
      <c r="F47" s="44" t="s">
        <v>76</v>
      </c>
      <c r="G47" s="55">
        <v>41519</v>
      </c>
      <c r="H47" s="55">
        <v>41841</v>
      </c>
      <c r="I47" s="55">
        <v>41610</v>
      </c>
      <c r="J47" s="44">
        <v>3</v>
      </c>
      <c r="K47" s="44">
        <v>0</v>
      </c>
    </row>
    <row r="48" spans="1:11" ht="12.75">
      <c r="A48" s="44">
        <v>100018</v>
      </c>
      <c r="B48" s="44" t="str">
        <f>IF(ISNONTEXT(VLOOKUP(A48,'Student names'!$B$7:$C$15000,2,0)),"",VLOOKUP(A48,'Student names'!$B$7:$C$15000,2,0))</f>
        <v>Christian Graham</v>
      </c>
      <c r="C48" s="44">
        <v>17</v>
      </c>
      <c r="D48" s="44" t="s">
        <v>98</v>
      </c>
      <c r="E48" s="44" t="s">
        <v>99</v>
      </c>
      <c r="F48" s="44" t="s">
        <v>64</v>
      </c>
      <c r="G48" s="55">
        <v>41519</v>
      </c>
      <c r="H48" s="55">
        <v>41841</v>
      </c>
      <c r="I48" s="55">
        <v>41841</v>
      </c>
      <c r="J48" s="44">
        <v>2</v>
      </c>
      <c r="K48" s="44">
        <v>0</v>
      </c>
    </row>
    <row r="49" spans="1:11" ht="12.75">
      <c r="A49" s="44">
        <v>100018</v>
      </c>
      <c r="B49" s="44" t="str">
        <f>IF(ISNONTEXT(VLOOKUP(A49,'Student names'!$B$7:$C$15000,2,0)),"",VLOOKUP(A49,'Student names'!$B$7:$C$15000,2,0))</f>
        <v>Christian Graham</v>
      </c>
      <c r="C49" s="44">
        <v>17</v>
      </c>
      <c r="D49" s="44" t="s">
        <v>127</v>
      </c>
      <c r="E49" s="44" t="s">
        <v>128</v>
      </c>
      <c r="F49" s="44" t="s">
        <v>90</v>
      </c>
      <c r="G49" s="55">
        <v>41519</v>
      </c>
      <c r="H49" s="55">
        <v>41841</v>
      </c>
      <c r="I49" s="55">
        <v>41841</v>
      </c>
      <c r="J49" s="44">
        <v>2</v>
      </c>
      <c r="K49" s="44">
        <v>1</v>
      </c>
    </row>
    <row r="50" spans="1:11" ht="12.75">
      <c r="A50" s="44">
        <v>100018</v>
      </c>
      <c r="B50" s="44" t="str">
        <f>IF(ISNONTEXT(VLOOKUP(A50,'Student names'!$B$7:$C$15000,2,0)),"",VLOOKUP(A50,'Student names'!$B$7:$C$15000,2,0))</f>
        <v>Christian Graham</v>
      </c>
      <c r="C50" s="44">
        <v>17</v>
      </c>
      <c r="D50" s="44" t="s">
        <v>115</v>
      </c>
      <c r="E50" s="44" t="s">
        <v>116</v>
      </c>
      <c r="F50" s="44" t="s">
        <v>73</v>
      </c>
      <c r="G50" s="55">
        <v>41519</v>
      </c>
      <c r="H50" s="55">
        <v>41841</v>
      </c>
      <c r="I50" s="55">
        <v>41652</v>
      </c>
      <c r="J50" s="44">
        <v>3</v>
      </c>
      <c r="K50" s="44">
        <v>0</v>
      </c>
    </row>
    <row r="51" spans="1:11" ht="12.75">
      <c r="A51" s="44">
        <v>100018</v>
      </c>
      <c r="B51" s="44" t="str">
        <f>IF(ISNONTEXT(VLOOKUP(A51,'Student names'!$B$7:$C$15000,2,0)),"",VLOOKUP(A51,'Student names'!$B$7:$C$15000,2,0))</f>
        <v>Christian Graham</v>
      </c>
      <c r="C51" s="44">
        <v>17</v>
      </c>
      <c r="D51" s="44" t="s">
        <v>77</v>
      </c>
      <c r="E51" s="44" t="s">
        <v>78</v>
      </c>
      <c r="F51" s="44" t="s">
        <v>79</v>
      </c>
      <c r="G51" s="55">
        <v>41519</v>
      </c>
      <c r="H51" s="55">
        <v>41841</v>
      </c>
      <c r="I51" s="55">
        <v>41841</v>
      </c>
      <c r="J51" s="44">
        <v>2</v>
      </c>
      <c r="K51" s="44">
        <v>0</v>
      </c>
    </row>
    <row r="52" spans="1:11" ht="12.75">
      <c r="A52" s="44">
        <v>100021</v>
      </c>
      <c r="B52" s="44" t="str">
        <f>IF(ISNONTEXT(VLOOKUP(A52,'Student names'!$B$7:$C$15000,2,0)),"",VLOOKUP(A52,'Student names'!$B$7:$C$15000,2,0))</f>
        <v>Madeleine Dyer</v>
      </c>
      <c r="C52" s="44">
        <v>16</v>
      </c>
      <c r="D52" s="44" t="s">
        <v>100</v>
      </c>
      <c r="E52" s="44" t="s">
        <v>101</v>
      </c>
      <c r="F52" s="44" t="s">
        <v>73</v>
      </c>
      <c r="G52" s="55">
        <v>41527</v>
      </c>
      <c r="H52" s="55">
        <v>41831</v>
      </c>
      <c r="I52" s="55">
        <v>41831</v>
      </c>
      <c r="J52" s="44">
        <v>2</v>
      </c>
      <c r="K52" s="44">
        <v>0</v>
      </c>
    </row>
    <row r="53" spans="1:11" ht="12.75">
      <c r="A53" s="44">
        <v>100021</v>
      </c>
      <c r="B53" s="44" t="str">
        <f>IF(ISNONTEXT(VLOOKUP(A53,'Student names'!$B$7:$C$15000,2,0)),"",VLOOKUP(A53,'Student names'!$B$7:$C$15000,2,0))</f>
        <v>Madeleine Dyer</v>
      </c>
      <c r="C53" s="44">
        <v>16</v>
      </c>
      <c r="D53" s="44" t="s">
        <v>129</v>
      </c>
      <c r="E53" s="44" t="s">
        <v>130</v>
      </c>
      <c r="F53" s="44" t="s">
        <v>82</v>
      </c>
      <c r="G53" s="55">
        <v>41519</v>
      </c>
      <c r="H53" s="55">
        <v>41841</v>
      </c>
      <c r="I53" s="55">
        <v>41841</v>
      </c>
      <c r="J53" s="44">
        <v>2</v>
      </c>
      <c r="K53" s="44">
        <v>0</v>
      </c>
    </row>
    <row r="54" spans="1:11" ht="12.75">
      <c r="A54" s="44">
        <v>100021</v>
      </c>
      <c r="B54" s="44" t="str">
        <f>IF(ISNONTEXT(VLOOKUP(A54,'Student names'!$B$7:$C$15000,2,0)),"",VLOOKUP(A54,'Student names'!$B$7:$C$15000,2,0))</f>
        <v>Madeleine Dyer</v>
      </c>
      <c r="C54" s="44">
        <v>16</v>
      </c>
      <c r="D54" s="44" t="s">
        <v>88</v>
      </c>
      <c r="E54" s="44" t="s">
        <v>89</v>
      </c>
      <c r="F54" s="44" t="s">
        <v>90</v>
      </c>
      <c r="G54" s="55">
        <v>41527</v>
      </c>
      <c r="H54" s="55">
        <v>41841</v>
      </c>
      <c r="I54" s="55">
        <v>41841</v>
      </c>
      <c r="J54" s="44">
        <v>2</v>
      </c>
      <c r="K54" s="44">
        <v>1</v>
      </c>
    </row>
    <row r="55" spans="1:11" ht="12.75">
      <c r="A55" s="44">
        <v>100021</v>
      </c>
      <c r="B55" s="44" t="str">
        <f>IF(ISNONTEXT(VLOOKUP(A55,'Student names'!$B$7:$C$15000,2,0)),"",VLOOKUP(A55,'Student names'!$B$7:$C$15000,2,0))</f>
        <v>Madeleine Dyer</v>
      </c>
      <c r="C55" s="44">
        <v>16</v>
      </c>
      <c r="D55" s="44" t="s">
        <v>74</v>
      </c>
      <c r="E55" s="44" t="s">
        <v>75</v>
      </c>
      <c r="F55" s="44" t="s">
        <v>76</v>
      </c>
      <c r="G55" s="55">
        <v>41527</v>
      </c>
      <c r="H55" s="55">
        <v>41841</v>
      </c>
      <c r="I55" s="55">
        <v>41841</v>
      </c>
      <c r="J55" s="44">
        <v>2</v>
      </c>
      <c r="K55" s="44">
        <v>0</v>
      </c>
    </row>
    <row r="56" spans="1:11" ht="12.75">
      <c r="A56" s="44">
        <v>100022</v>
      </c>
      <c r="B56" s="44" t="str">
        <f>IF(ISNONTEXT(VLOOKUP(A56,'Student names'!$B$7:$C$15000,2,0)),"",VLOOKUP(A56,'Student names'!$B$7:$C$15000,2,0))</f>
        <v>Wanda Watson</v>
      </c>
      <c r="C56" s="44">
        <v>16</v>
      </c>
      <c r="D56" s="44" t="s">
        <v>102</v>
      </c>
      <c r="E56" s="44" t="s">
        <v>103</v>
      </c>
      <c r="F56" s="44" t="s">
        <v>64</v>
      </c>
      <c r="G56" s="55">
        <v>41519</v>
      </c>
      <c r="H56" s="55">
        <v>41841</v>
      </c>
      <c r="I56" s="55">
        <v>41841</v>
      </c>
      <c r="J56" s="44">
        <v>2</v>
      </c>
      <c r="K56" s="44">
        <v>0</v>
      </c>
    </row>
    <row r="57" spans="1:11" ht="12.75">
      <c r="A57" s="44">
        <v>100022</v>
      </c>
      <c r="B57" s="44" t="str">
        <f>IF(ISNONTEXT(VLOOKUP(A57,'Student names'!$B$7:$C$15000,2,0)),"",VLOOKUP(A57,'Student names'!$B$7:$C$15000,2,0))</f>
        <v>Wanda Watson</v>
      </c>
      <c r="C57" s="44">
        <v>16</v>
      </c>
      <c r="D57" s="44" t="s">
        <v>67</v>
      </c>
      <c r="E57" s="44" t="s">
        <v>68</v>
      </c>
      <c r="F57" s="44" t="s">
        <v>64</v>
      </c>
      <c r="G57" s="55">
        <v>41519</v>
      </c>
      <c r="H57" s="55">
        <v>41841</v>
      </c>
      <c r="I57" s="55">
        <v>41841</v>
      </c>
      <c r="J57" s="44">
        <v>2</v>
      </c>
      <c r="K57" s="44">
        <v>0</v>
      </c>
    </row>
    <row r="58" spans="1:11" ht="12.75">
      <c r="A58" s="44">
        <v>100022</v>
      </c>
      <c r="B58" s="44" t="str">
        <f>IF(ISNONTEXT(VLOOKUP(A58,'Student names'!$B$7:$C$15000,2,0)),"",VLOOKUP(A58,'Student names'!$B$7:$C$15000,2,0))</f>
        <v>Wanda Watson</v>
      </c>
      <c r="C58" s="44">
        <v>16</v>
      </c>
      <c r="D58" s="44" t="s">
        <v>131</v>
      </c>
      <c r="E58" s="44" t="s">
        <v>132</v>
      </c>
      <c r="F58" s="44" t="s">
        <v>64</v>
      </c>
      <c r="G58" s="55">
        <v>41519</v>
      </c>
      <c r="H58" s="55">
        <v>41841</v>
      </c>
      <c r="I58" s="55">
        <v>41841</v>
      </c>
      <c r="J58" s="44">
        <v>2</v>
      </c>
      <c r="K58" s="44">
        <v>0</v>
      </c>
    </row>
    <row r="59" spans="1:11" ht="12.75">
      <c r="A59" s="44">
        <v>100022</v>
      </c>
      <c r="B59" s="44" t="str">
        <f>IF(ISNONTEXT(VLOOKUP(A59,'Student names'!$B$7:$C$15000,2,0)),"",VLOOKUP(A59,'Student names'!$B$7:$C$15000,2,0))</f>
        <v>Wanda Watson</v>
      </c>
      <c r="C59" s="44">
        <v>16</v>
      </c>
      <c r="D59" s="44" t="s">
        <v>74</v>
      </c>
      <c r="E59" s="44" t="s">
        <v>75</v>
      </c>
      <c r="F59" s="44" t="s">
        <v>76</v>
      </c>
      <c r="G59" s="55">
        <v>41519</v>
      </c>
      <c r="H59" s="55">
        <v>41841</v>
      </c>
      <c r="I59" s="55">
        <v>41841</v>
      </c>
      <c r="J59" s="44">
        <v>2</v>
      </c>
      <c r="K59" s="44">
        <v>0</v>
      </c>
    </row>
    <row r="60" spans="1:11" ht="12.75">
      <c r="A60" s="44">
        <v>100023</v>
      </c>
      <c r="B60" s="44" t="str">
        <f>IF(ISNONTEXT(VLOOKUP(A60,'Student names'!$B$7:$C$15000,2,0)),"",VLOOKUP(A60,'Student names'!$B$7:$C$15000,2,0))</f>
        <v>Joanne Greene</v>
      </c>
      <c r="C60" s="44">
        <v>17</v>
      </c>
      <c r="D60" s="44" t="s">
        <v>133</v>
      </c>
      <c r="E60" s="44" t="s">
        <v>134</v>
      </c>
      <c r="F60" s="44" t="s">
        <v>124</v>
      </c>
      <c r="G60" s="55">
        <v>41520</v>
      </c>
      <c r="H60" s="55">
        <v>42205</v>
      </c>
      <c r="I60" s="55"/>
      <c r="J60" s="44">
        <v>1</v>
      </c>
      <c r="K60" s="44">
        <v>0</v>
      </c>
    </row>
    <row r="61" spans="1:11" ht="12.75">
      <c r="A61" s="44">
        <v>100023</v>
      </c>
      <c r="B61" s="44" t="str">
        <f>IF(ISNONTEXT(VLOOKUP(A61,'Student names'!$B$7:$C$15000,2,0)),"",VLOOKUP(A61,'Student names'!$B$7:$C$15000,2,0))</f>
        <v>Joanne Greene</v>
      </c>
      <c r="C61" s="44">
        <v>17</v>
      </c>
      <c r="D61" s="44" t="s">
        <v>100</v>
      </c>
      <c r="E61" s="44" t="s">
        <v>101</v>
      </c>
      <c r="F61" s="44" t="s">
        <v>73</v>
      </c>
      <c r="G61" s="55">
        <v>41520</v>
      </c>
      <c r="H61" s="55">
        <v>41841</v>
      </c>
      <c r="I61" s="55">
        <v>41841</v>
      </c>
      <c r="J61" s="44">
        <v>2</v>
      </c>
      <c r="K61" s="44">
        <v>0</v>
      </c>
    </row>
    <row r="62" spans="1:11" ht="12.75">
      <c r="A62" s="44">
        <v>100023</v>
      </c>
      <c r="B62" s="44" t="str">
        <f>IF(ISNONTEXT(VLOOKUP(A62,'Student names'!$B$7:$C$15000,2,0)),"",VLOOKUP(A62,'Student names'!$B$7:$C$15000,2,0))</f>
        <v>Joanne Greene</v>
      </c>
      <c r="C62" s="44">
        <v>17</v>
      </c>
      <c r="D62" s="44" t="s">
        <v>135</v>
      </c>
      <c r="E62" s="44" t="s">
        <v>136</v>
      </c>
      <c r="F62" s="44" t="s">
        <v>124</v>
      </c>
      <c r="G62" s="55">
        <v>41520</v>
      </c>
      <c r="H62" s="55">
        <v>41841</v>
      </c>
      <c r="I62" s="55">
        <v>41841</v>
      </c>
      <c r="J62" s="44">
        <v>2</v>
      </c>
      <c r="K62" s="44">
        <v>0</v>
      </c>
    </row>
    <row r="63" spans="1:11" ht="12.75">
      <c r="A63" s="44">
        <v>100023</v>
      </c>
      <c r="B63" s="44" t="str">
        <f>IF(ISNONTEXT(VLOOKUP(A63,'Student names'!$B$7:$C$15000,2,0)),"",VLOOKUP(A63,'Student names'!$B$7:$C$15000,2,0))</f>
        <v>Joanne Greene</v>
      </c>
      <c r="C63" s="44">
        <v>17</v>
      </c>
      <c r="D63" s="44" t="s">
        <v>74</v>
      </c>
      <c r="E63" s="44" t="s">
        <v>75</v>
      </c>
      <c r="F63" s="44" t="s">
        <v>76</v>
      </c>
      <c r="G63" s="55">
        <v>41520</v>
      </c>
      <c r="H63" s="55">
        <v>41841</v>
      </c>
      <c r="I63" s="55">
        <v>41841</v>
      </c>
      <c r="J63" s="44">
        <v>2</v>
      </c>
      <c r="K63" s="44">
        <v>0</v>
      </c>
    </row>
    <row r="64" spans="1:11" ht="12.75">
      <c r="A64" s="44">
        <v>100024</v>
      </c>
      <c r="B64" s="44" t="str">
        <f>IF(ISNONTEXT(VLOOKUP(A64,'Student names'!$B$7:$C$15000,2,0)),"",VLOOKUP(A64,'Student names'!$B$7:$C$15000,2,0))</f>
        <v>Stewart Hemmings</v>
      </c>
      <c r="C64" s="44">
        <v>16</v>
      </c>
      <c r="D64" s="44" t="s">
        <v>93</v>
      </c>
      <c r="E64" s="44" t="s">
        <v>94</v>
      </c>
      <c r="F64" s="44" t="s">
        <v>64</v>
      </c>
      <c r="G64" s="55">
        <v>41519</v>
      </c>
      <c r="H64" s="55">
        <v>41838</v>
      </c>
      <c r="I64" s="55">
        <v>41838</v>
      </c>
      <c r="J64" s="44">
        <v>2</v>
      </c>
      <c r="K64" s="44">
        <v>0</v>
      </c>
    </row>
    <row r="65" spans="1:11" ht="12.75">
      <c r="A65" s="44">
        <v>100024</v>
      </c>
      <c r="B65" s="44" t="str">
        <f>IF(ISNONTEXT(VLOOKUP(A65,'Student names'!$B$7:$C$15000,2,0)),"",VLOOKUP(A65,'Student names'!$B$7:$C$15000,2,0))</f>
        <v>Stewart Hemmings</v>
      </c>
      <c r="C65" s="44">
        <v>16</v>
      </c>
      <c r="D65" s="44" t="s">
        <v>74</v>
      </c>
      <c r="E65" s="44" t="s">
        <v>75</v>
      </c>
      <c r="F65" s="44" t="s">
        <v>76</v>
      </c>
      <c r="G65" s="55">
        <v>41542</v>
      </c>
      <c r="H65" s="55">
        <v>41838</v>
      </c>
      <c r="I65" s="55">
        <v>41838</v>
      </c>
      <c r="J65" s="44">
        <v>2</v>
      </c>
      <c r="K65" s="44">
        <v>0</v>
      </c>
    </row>
    <row r="66" spans="1:11" ht="12.75">
      <c r="A66" s="44">
        <v>100024</v>
      </c>
      <c r="B66" s="44" t="str">
        <f>IF(ISNONTEXT(VLOOKUP(A66,'Student names'!$B$7:$C$15000,2,0)),"",VLOOKUP(A66,'Student names'!$B$7:$C$15000,2,0))</f>
        <v>Stewart Hemmings</v>
      </c>
      <c r="C66" s="44">
        <v>16</v>
      </c>
      <c r="D66" s="44" t="s">
        <v>88</v>
      </c>
      <c r="E66" s="44" t="s">
        <v>89</v>
      </c>
      <c r="F66" s="44" t="s">
        <v>90</v>
      </c>
      <c r="G66" s="55">
        <v>41522</v>
      </c>
      <c r="H66" s="55">
        <v>41841</v>
      </c>
      <c r="I66" s="55">
        <v>41838</v>
      </c>
      <c r="J66" s="44">
        <v>3</v>
      </c>
      <c r="K66" s="44">
        <v>0</v>
      </c>
    </row>
    <row r="67" spans="1:11" ht="12.75">
      <c r="A67" s="44">
        <v>100027</v>
      </c>
      <c r="B67" s="44" t="str">
        <f>IF(ISNONTEXT(VLOOKUP(A67,'Student names'!$B$7:$C$15000,2,0)),"",VLOOKUP(A67,'Student names'!$B$7:$C$15000,2,0))</f>
        <v>Jessica Lyman</v>
      </c>
      <c r="C67" s="44">
        <v>18</v>
      </c>
      <c r="D67" s="44" t="s">
        <v>100</v>
      </c>
      <c r="E67" s="44" t="s">
        <v>101</v>
      </c>
      <c r="F67" s="44" t="s">
        <v>73</v>
      </c>
      <c r="G67" s="55">
        <v>41520</v>
      </c>
      <c r="H67" s="55">
        <v>41841</v>
      </c>
      <c r="I67" s="55">
        <v>41841</v>
      </c>
      <c r="J67" s="44">
        <v>2</v>
      </c>
      <c r="K67" s="44">
        <v>0</v>
      </c>
    </row>
    <row r="68" spans="1:11" ht="12.75">
      <c r="A68" s="44">
        <v>100027</v>
      </c>
      <c r="B68" s="44" t="str">
        <f>IF(ISNONTEXT(VLOOKUP(A68,'Student names'!$B$7:$C$15000,2,0)),"",VLOOKUP(A68,'Student names'!$B$7:$C$15000,2,0))</f>
        <v>Jessica Lyman</v>
      </c>
      <c r="C68" s="44">
        <v>18</v>
      </c>
      <c r="D68" s="44" t="s">
        <v>93</v>
      </c>
      <c r="E68" s="44" t="s">
        <v>94</v>
      </c>
      <c r="F68" s="44" t="s">
        <v>64</v>
      </c>
      <c r="G68" s="55">
        <v>41519</v>
      </c>
      <c r="H68" s="55">
        <v>41841</v>
      </c>
      <c r="I68" s="55">
        <v>41841</v>
      </c>
      <c r="J68" s="44">
        <v>2</v>
      </c>
      <c r="K68" s="44">
        <v>1</v>
      </c>
    </row>
    <row r="69" spans="1:11" ht="12.75">
      <c r="A69" s="44">
        <v>100027</v>
      </c>
      <c r="B69" s="44" t="str">
        <f>IF(ISNONTEXT(VLOOKUP(A69,'Student names'!$B$7:$C$15000,2,0)),"",VLOOKUP(A69,'Student names'!$B$7:$C$15000,2,0))</f>
        <v>Jessica Lyman</v>
      </c>
      <c r="C69" s="44">
        <v>18</v>
      </c>
      <c r="D69" s="44" t="s">
        <v>125</v>
      </c>
      <c r="E69" s="44" t="s">
        <v>126</v>
      </c>
      <c r="F69" s="44" t="s">
        <v>76</v>
      </c>
      <c r="G69" s="55">
        <v>41519</v>
      </c>
      <c r="H69" s="55">
        <v>41841</v>
      </c>
      <c r="I69" s="55">
        <v>41841</v>
      </c>
      <c r="J69" s="44">
        <v>2</v>
      </c>
      <c r="K69" s="44">
        <v>0</v>
      </c>
    </row>
    <row r="70" spans="1:11" ht="12.75">
      <c r="A70" s="44">
        <v>100028</v>
      </c>
      <c r="B70" s="44" t="str">
        <f>IF(ISNONTEXT(VLOOKUP(A70,'Student names'!$B$7:$C$15000,2,0)),"",VLOOKUP(A70,'Student names'!$B$7:$C$15000,2,0))</f>
        <v>Ruth Rampling</v>
      </c>
      <c r="C70" s="44">
        <v>17</v>
      </c>
      <c r="D70" s="44" t="s">
        <v>91</v>
      </c>
      <c r="E70" s="44" t="s">
        <v>92</v>
      </c>
      <c r="F70" s="44" t="s">
        <v>79</v>
      </c>
      <c r="G70" s="55">
        <v>41520</v>
      </c>
      <c r="H70" s="55">
        <v>41841</v>
      </c>
      <c r="I70" s="55">
        <v>41841</v>
      </c>
      <c r="J70" s="44">
        <v>2</v>
      </c>
      <c r="K70" s="44">
        <v>0</v>
      </c>
    </row>
    <row r="71" spans="1:11" ht="12.75">
      <c r="A71" s="44">
        <v>100028</v>
      </c>
      <c r="B71" s="44" t="str">
        <f>IF(ISNONTEXT(VLOOKUP(A71,'Student names'!$B$7:$C$15000,2,0)),"",VLOOKUP(A71,'Student names'!$B$7:$C$15000,2,0))</f>
        <v>Ruth Rampling</v>
      </c>
      <c r="C71" s="44">
        <v>17</v>
      </c>
      <c r="D71" s="44" t="s">
        <v>88</v>
      </c>
      <c r="E71" s="44" t="s">
        <v>89</v>
      </c>
      <c r="F71" s="44" t="s">
        <v>90</v>
      </c>
      <c r="G71" s="55">
        <v>41520</v>
      </c>
      <c r="H71" s="55">
        <v>41841</v>
      </c>
      <c r="I71" s="55">
        <v>41841</v>
      </c>
      <c r="J71" s="44">
        <v>2</v>
      </c>
      <c r="K71" s="44">
        <v>1</v>
      </c>
    </row>
    <row r="72" spans="1:11" ht="12.75">
      <c r="A72" s="44">
        <v>100028</v>
      </c>
      <c r="B72" s="44" t="str">
        <f>IF(ISNONTEXT(VLOOKUP(A72,'Student names'!$B$7:$C$15000,2,0)),"",VLOOKUP(A72,'Student names'!$B$7:$C$15000,2,0))</f>
        <v>Ruth Rampling</v>
      </c>
      <c r="C72" s="44">
        <v>17</v>
      </c>
      <c r="D72" s="44" t="s">
        <v>93</v>
      </c>
      <c r="E72" s="44" t="s">
        <v>94</v>
      </c>
      <c r="F72" s="44" t="s">
        <v>64</v>
      </c>
      <c r="G72" s="55">
        <v>41519</v>
      </c>
      <c r="H72" s="55">
        <v>41841</v>
      </c>
      <c r="I72" s="55">
        <v>41841</v>
      </c>
      <c r="J72" s="44">
        <v>2</v>
      </c>
      <c r="K72" s="44">
        <v>0</v>
      </c>
    </row>
    <row r="73" spans="1:11" ht="12.75">
      <c r="A73" s="44">
        <v>100029</v>
      </c>
      <c r="B73" s="44" t="str">
        <f>IF(ISNONTEXT(VLOOKUP(A73,'Student names'!$B$7:$C$15000,2,0)),"",VLOOKUP(A73,'Student names'!$B$7:$C$15000,2,0))</f>
        <v>Andrea Mitchell</v>
      </c>
      <c r="C73" s="44">
        <v>17</v>
      </c>
      <c r="D73" s="44" t="s">
        <v>80</v>
      </c>
      <c r="E73" s="44" t="s">
        <v>81</v>
      </c>
      <c r="F73" s="44" t="s">
        <v>82</v>
      </c>
      <c r="G73" s="55">
        <v>41519</v>
      </c>
      <c r="H73" s="55">
        <v>41841</v>
      </c>
      <c r="I73" s="55">
        <v>41841</v>
      </c>
      <c r="J73" s="44">
        <v>2</v>
      </c>
      <c r="K73" s="44">
        <v>0</v>
      </c>
    </row>
    <row r="74" spans="1:11" ht="12.75">
      <c r="A74" s="44">
        <v>100029</v>
      </c>
      <c r="B74" s="44" t="str">
        <f>IF(ISNONTEXT(VLOOKUP(A74,'Student names'!$B$7:$C$15000,2,0)),"",VLOOKUP(A74,'Student names'!$B$7:$C$15000,2,0))</f>
        <v>Andrea Mitchell</v>
      </c>
      <c r="C74" s="44">
        <v>17</v>
      </c>
      <c r="D74" s="44" t="s">
        <v>77</v>
      </c>
      <c r="E74" s="44" t="s">
        <v>78</v>
      </c>
      <c r="F74" s="44" t="s">
        <v>79</v>
      </c>
      <c r="G74" s="55">
        <v>41519</v>
      </c>
      <c r="H74" s="55">
        <v>41841</v>
      </c>
      <c r="I74" s="55">
        <v>41841</v>
      </c>
      <c r="J74" s="44">
        <v>2</v>
      </c>
      <c r="K74" s="44">
        <v>1</v>
      </c>
    </row>
    <row r="75" spans="1:11" ht="12.75">
      <c r="A75" s="44">
        <v>100029</v>
      </c>
      <c r="B75" s="44" t="str">
        <f>IF(ISNONTEXT(VLOOKUP(A75,'Student names'!$B$7:$C$15000,2,0)),"",VLOOKUP(A75,'Student names'!$B$7:$C$15000,2,0))</f>
        <v>Andrea Mitchell</v>
      </c>
      <c r="C75" s="44">
        <v>17</v>
      </c>
      <c r="D75" s="44" t="s">
        <v>137</v>
      </c>
      <c r="E75" s="44" t="s">
        <v>138</v>
      </c>
      <c r="F75" s="44" t="s">
        <v>111</v>
      </c>
      <c r="G75" s="55">
        <v>41519</v>
      </c>
      <c r="H75" s="55">
        <v>41841</v>
      </c>
      <c r="I75" s="55">
        <v>41841</v>
      </c>
      <c r="J75" s="44">
        <v>2</v>
      </c>
      <c r="K75" s="44">
        <v>0</v>
      </c>
    </row>
    <row r="76" spans="1:11" ht="12.75">
      <c r="A76" s="44">
        <v>100030</v>
      </c>
      <c r="B76" s="44" t="str">
        <f>IF(ISNONTEXT(VLOOKUP(A76,'Student names'!$B$7:$C$15000,2,0)),"",VLOOKUP(A76,'Student names'!$B$7:$C$15000,2,0))</f>
        <v>Dorothy Hardacre</v>
      </c>
      <c r="C76" s="44">
        <v>16</v>
      </c>
      <c r="D76" s="44" t="s">
        <v>139</v>
      </c>
      <c r="E76" s="44" t="s">
        <v>140</v>
      </c>
      <c r="F76" s="44" t="s">
        <v>82</v>
      </c>
      <c r="G76" s="55">
        <v>41680</v>
      </c>
      <c r="H76" s="55">
        <v>41841</v>
      </c>
      <c r="I76" s="55">
        <v>41841</v>
      </c>
      <c r="J76" s="44">
        <v>2</v>
      </c>
      <c r="K76" s="44">
        <v>0</v>
      </c>
    </row>
    <row r="77" spans="1:11" ht="12.75">
      <c r="A77" s="44">
        <v>100030</v>
      </c>
      <c r="B77" s="44" t="str">
        <f>IF(ISNONTEXT(VLOOKUP(A77,'Student names'!$B$7:$C$15000,2,0)),"",VLOOKUP(A77,'Student names'!$B$7:$C$15000,2,0))</f>
        <v>Dorothy Hardacre</v>
      </c>
      <c r="C77" s="44">
        <v>16</v>
      </c>
      <c r="D77" s="44" t="s">
        <v>67</v>
      </c>
      <c r="E77" s="44" t="s">
        <v>68</v>
      </c>
      <c r="F77" s="44" t="s">
        <v>64</v>
      </c>
      <c r="G77" s="55">
        <v>41680</v>
      </c>
      <c r="H77" s="55">
        <v>41841</v>
      </c>
      <c r="I77" s="55">
        <v>41841</v>
      </c>
      <c r="J77" s="44">
        <v>2</v>
      </c>
      <c r="K77" s="44">
        <v>0</v>
      </c>
    </row>
    <row r="78" spans="1:11" ht="12.75">
      <c r="A78" s="44">
        <v>100030</v>
      </c>
      <c r="B78" s="44" t="str">
        <f>IF(ISNONTEXT(VLOOKUP(A78,'Student names'!$B$7:$C$15000,2,0)),"",VLOOKUP(A78,'Student names'!$B$7:$C$15000,2,0))</f>
        <v>Dorothy Hardacre</v>
      </c>
      <c r="C78" s="44">
        <v>16</v>
      </c>
      <c r="D78" s="44" t="s">
        <v>131</v>
      </c>
      <c r="E78" s="44" t="s">
        <v>132</v>
      </c>
      <c r="F78" s="44" t="s">
        <v>64</v>
      </c>
      <c r="G78" s="55">
        <v>41680</v>
      </c>
      <c r="H78" s="55">
        <v>41841</v>
      </c>
      <c r="I78" s="55">
        <v>41739</v>
      </c>
      <c r="J78" s="44">
        <v>3</v>
      </c>
      <c r="K78" s="44">
        <v>0</v>
      </c>
    </row>
    <row r="79" spans="1:11" ht="12.75">
      <c r="A79" s="44">
        <v>100030</v>
      </c>
      <c r="B79" s="44" t="str">
        <f>IF(ISNONTEXT(VLOOKUP(A79,'Student names'!$B$7:$C$15000,2,0)),"",VLOOKUP(A79,'Student names'!$B$7:$C$15000,2,0))</f>
        <v>Dorothy Hardacre</v>
      </c>
      <c r="C79" s="44">
        <v>16</v>
      </c>
      <c r="D79" s="44" t="s">
        <v>102</v>
      </c>
      <c r="E79" s="44" t="s">
        <v>103</v>
      </c>
      <c r="F79" s="44" t="s">
        <v>64</v>
      </c>
      <c r="G79" s="55">
        <v>41680</v>
      </c>
      <c r="H79" s="55">
        <v>41841</v>
      </c>
      <c r="I79" s="55">
        <v>41841</v>
      </c>
      <c r="J79" s="44">
        <v>2</v>
      </c>
      <c r="K79" s="44">
        <v>0</v>
      </c>
    </row>
    <row r="80" spans="1:11" ht="12.75">
      <c r="A80" s="44">
        <v>100031</v>
      </c>
      <c r="B80" s="44" t="str">
        <f>IF(ISNONTEXT(VLOOKUP(A80,'Student names'!$B$7:$C$15000,2,0)),"",VLOOKUP(A80,'Student names'!$B$7:$C$15000,2,0))</f>
        <v>Jacob Gray</v>
      </c>
      <c r="C80" s="44">
        <v>18</v>
      </c>
      <c r="D80" s="44" t="s">
        <v>98</v>
      </c>
      <c r="E80" s="44" t="s">
        <v>99</v>
      </c>
      <c r="F80" s="44" t="s">
        <v>64</v>
      </c>
      <c r="G80" s="55">
        <v>41519</v>
      </c>
      <c r="H80" s="55">
        <v>41841</v>
      </c>
      <c r="I80" s="55">
        <v>41841</v>
      </c>
      <c r="J80" s="44">
        <v>2</v>
      </c>
      <c r="K80" s="44">
        <v>1</v>
      </c>
    </row>
    <row r="81" spans="1:11" ht="12.75">
      <c r="A81" s="44">
        <v>100031</v>
      </c>
      <c r="B81" s="44" t="str">
        <f>IF(ISNONTEXT(VLOOKUP(A81,'Student names'!$B$7:$C$15000,2,0)),"",VLOOKUP(A81,'Student names'!$B$7:$C$15000,2,0))</f>
        <v>Jacob Gray</v>
      </c>
      <c r="C81" s="44">
        <v>18</v>
      </c>
      <c r="D81" s="44" t="s">
        <v>141</v>
      </c>
      <c r="E81" s="44" t="s">
        <v>142</v>
      </c>
      <c r="F81" s="44" t="s">
        <v>143</v>
      </c>
      <c r="G81" s="55">
        <v>41519</v>
      </c>
      <c r="H81" s="55">
        <v>41805</v>
      </c>
      <c r="I81" s="55">
        <v>41805</v>
      </c>
      <c r="J81" s="44">
        <v>2</v>
      </c>
      <c r="K81" s="44">
        <v>0</v>
      </c>
    </row>
    <row r="82" spans="1:11" ht="12.75">
      <c r="A82" s="44">
        <v>100031</v>
      </c>
      <c r="B82" s="44" t="str">
        <f>IF(ISNONTEXT(VLOOKUP(A82,'Student names'!$B$7:$C$15000,2,0)),"",VLOOKUP(A82,'Student names'!$B$7:$C$15000,2,0))</f>
        <v>Jacob Gray</v>
      </c>
      <c r="C82" s="44">
        <v>18</v>
      </c>
      <c r="D82" s="44" t="s">
        <v>62</v>
      </c>
      <c r="E82" s="44" t="s">
        <v>63</v>
      </c>
      <c r="F82" s="44" t="s">
        <v>64</v>
      </c>
      <c r="G82" s="55">
        <v>41675</v>
      </c>
      <c r="H82" s="55">
        <v>41841</v>
      </c>
      <c r="I82" s="55">
        <v>41841</v>
      </c>
      <c r="J82" s="44">
        <v>2</v>
      </c>
      <c r="K82" s="44">
        <v>0</v>
      </c>
    </row>
    <row r="83" spans="1:11" ht="12.75">
      <c r="A83" s="44">
        <v>100031</v>
      </c>
      <c r="B83" s="44" t="str">
        <f>IF(ISNONTEXT(VLOOKUP(A83,'Student names'!$B$7:$C$15000,2,0)),"",VLOOKUP(A83,'Student names'!$B$7:$C$15000,2,0))</f>
        <v>Jacob Gray</v>
      </c>
      <c r="C83" s="44">
        <v>18</v>
      </c>
      <c r="D83" s="44" t="s">
        <v>69</v>
      </c>
      <c r="E83" s="44" t="s">
        <v>70</v>
      </c>
      <c r="F83" s="44" t="s">
        <v>64</v>
      </c>
      <c r="G83" s="55">
        <v>41519</v>
      </c>
      <c r="H83" s="55">
        <v>41841</v>
      </c>
      <c r="I83" s="55">
        <v>41841</v>
      </c>
      <c r="J83" s="44">
        <v>2</v>
      </c>
      <c r="K83" s="44">
        <v>0</v>
      </c>
    </row>
    <row r="84" spans="1:11" ht="12.75">
      <c r="A84" s="44">
        <v>100033</v>
      </c>
      <c r="B84" s="44" t="str">
        <f>IF(ISNONTEXT(VLOOKUP(A84,'Student names'!$B$7:$C$15000,2,0)),"",VLOOKUP(A84,'Student names'!$B$7:$C$15000,2,0))</f>
        <v>Alison Morgan</v>
      </c>
      <c r="C84" s="44">
        <v>18</v>
      </c>
      <c r="D84" s="44" t="s">
        <v>127</v>
      </c>
      <c r="E84" s="44" t="s">
        <v>128</v>
      </c>
      <c r="F84" s="44" t="s">
        <v>90</v>
      </c>
      <c r="G84" s="55">
        <v>41519</v>
      </c>
      <c r="H84" s="55">
        <v>41841</v>
      </c>
      <c r="I84" s="55">
        <v>41841</v>
      </c>
      <c r="J84" s="44">
        <v>2</v>
      </c>
      <c r="K84" s="44">
        <v>1</v>
      </c>
    </row>
    <row r="85" spans="1:11" ht="12.75">
      <c r="A85" s="44">
        <v>100033</v>
      </c>
      <c r="B85" s="44" t="str">
        <f>IF(ISNONTEXT(VLOOKUP(A85,'Student names'!$B$7:$C$15000,2,0)),"",VLOOKUP(A85,'Student names'!$B$7:$C$15000,2,0))</f>
        <v>Alison Morgan</v>
      </c>
      <c r="C85" s="44">
        <v>18</v>
      </c>
      <c r="D85" s="44" t="s">
        <v>144</v>
      </c>
      <c r="E85" s="44" t="s">
        <v>145</v>
      </c>
      <c r="F85" s="44" t="s">
        <v>146</v>
      </c>
      <c r="G85" s="55">
        <v>41519</v>
      </c>
      <c r="H85" s="55">
        <v>41841</v>
      </c>
      <c r="I85" s="55">
        <v>41841</v>
      </c>
      <c r="J85" s="44">
        <v>2</v>
      </c>
      <c r="K85" s="44">
        <v>0</v>
      </c>
    </row>
    <row r="86" spans="1:11" ht="12.75">
      <c r="A86" s="44">
        <v>100033</v>
      </c>
      <c r="B86" s="44" t="str">
        <f>IF(ISNONTEXT(VLOOKUP(A86,'Student names'!$B$7:$C$15000,2,0)),"",VLOOKUP(A86,'Student names'!$B$7:$C$15000,2,0))</f>
        <v>Alison Morgan</v>
      </c>
      <c r="C86" s="44">
        <v>18</v>
      </c>
      <c r="D86" s="44" t="s">
        <v>71</v>
      </c>
      <c r="E86" s="44" t="s">
        <v>72</v>
      </c>
      <c r="F86" s="44" t="s">
        <v>73</v>
      </c>
      <c r="G86" s="55">
        <v>41519</v>
      </c>
      <c r="H86" s="55">
        <v>41841</v>
      </c>
      <c r="I86" s="55">
        <v>41841</v>
      </c>
      <c r="J86" s="44">
        <v>2</v>
      </c>
      <c r="K86" s="44">
        <v>0</v>
      </c>
    </row>
    <row r="87" spans="1:11" ht="12.75">
      <c r="A87" s="44">
        <v>100033</v>
      </c>
      <c r="B87" s="44" t="str">
        <f>IF(ISNONTEXT(VLOOKUP(A87,'Student names'!$B$7:$C$15000,2,0)),"",VLOOKUP(A87,'Student names'!$B$7:$C$15000,2,0))</f>
        <v>Alison Morgan</v>
      </c>
      <c r="C87" s="44">
        <v>18</v>
      </c>
      <c r="D87" s="44" t="s">
        <v>125</v>
      </c>
      <c r="E87" s="44" t="s">
        <v>126</v>
      </c>
      <c r="F87" s="44" t="s">
        <v>76</v>
      </c>
      <c r="G87" s="55">
        <v>41519</v>
      </c>
      <c r="H87" s="55">
        <v>41841</v>
      </c>
      <c r="I87" s="55">
        <v>41841</v>
      </c>
      <c r="J87" s="44">
        <v>2</v>
      </c>
      <c r="K87" s="44">
        <v>0</v>
      </c>
    </row>
    <row r="88" spans="1:11" ht="12.75">
      <c r="A88" s="44">
        <v>100034</v>
      </c>
      <c r="B88" s="44" t="str">
        <f>IF(ISNONTEXT(VLOOKUP(A88,'Student names'!$B$7:$C$15000,2,0)),"",VLOOKUP(A88,'Student names'!$B$7:$C$15000,2,0))</f>
        <v>Alexandra Fraser</v>
      </c>
      <c r="C88" s="44">
        <v>16</v>
      </c>
      <c r="D88" s="44" t="s">
        <v>131</v>
      </c>
      <c r="E88" s="44" t="s">
        <v>132</v>
      </c>
      <c r="F88" s="44" t="s">
        <v>64</v>
      </c>
      <c r="G88" s="55">
        <v>41543</v>
      </c>
      <c r="H88" s="55">
        <v>41841</v>
      </c>
      <c r="I88" s="55">
        <v>41841</v>
      </c>
      <c r="J88" s="44">
        <v>2</v>
      </c>
      <c r="K88" s="44">
        <v>0</v>
      </c>
    </row>
    <row r="89" spans="1:11" ht="12.75">
      <c r="A89" s="44">
        <v>100034</v>
      </c>
      <c r="B89" s="44" t="str">
        <f>IF(ISNONTEXT(VLOOKUP(A89,'Student names'!$B$7:$C$15000,2,0)),"",VLOOKUP(A89,'Student names'!$B$7:$C$15000,2,0))</f>
        <v>Alexandra Fraser</v>
      </c>
      <c r="C89" s="44">
        <v>16</v>
      </c>
      <c r="D89" s="44" t="s">
        <v>67</v>
      </c>
      <c r="E89" s="44" t="s">
        <v>68</v>
      </c>
      <c r="F89" s="44" t="s">
        <v>64</v>
      </c>
      <c r="G89" s="55">
        <v>41543</v>
      </c>
      <c r="H89" s="55">
        <v>41841</v>
      </c>
      <c r="I89" s="55">
        <v>41841</v>
      </c>
      <c r="J89" s="44">
        <v>2</v>
      </c>
      <c r="K89" s="44">
        <v>0</v>
      </c>
    </row>
    <row r="90" spans="1:11" ht="12.75">
      <c r="A90" s="44">
        <v>100034</v>
      </c>
      <c r="B90" s="44" t="str">
        <f>IF(ISNONTEXT(VLOOKUP(A90,'Student names'!$B$7:$C$15000,2,0)),"",VLOOKUP(A90,'Student names'!$B$7:$C$15000,2,0))</f>
        <v>Alexandra Fraser</v>
      </c>
      <c r="C90" s="44">
        <v>16</v>
      </c>
      <c r="D90" s="44" t="s">
        <v>102</v>
      </c>
      <c r="E90" s="44" t="s">
        <v>103</v>
      </c>
      <c r="F90" s="44" t="s">
        <v>64</v>
      </c>
      <c r="G90" s="55">
        <v>41543</v>
      </c>
      <c r="H90" s="55">
        <v>41841</v>
      </c>
      <c r="I90" s="55">
        <v>41841</v>
      </c>
      <c r="J90" s="44">
        <v>2</v>
      </c>
      <c r="K90" s="44">
        <v>0</v>
      </c>
    </row>
    <row r="91" spans="1:11" ht="12.75">
      <c r="A91" s="44">
        <v>100036</v>
      </c>
      <c r="B91" s="44" t="str">
        <f>IF(ISNONTEXT(VLOOKUP(A91,'Student names'!$B$7:$C$15000,2,0)),"",VLOOKUP(A91,'Student names'!$B$7:$C$15000,2,0))</f>
        <v>Dylan Ogden</v>
      </c>
      <c r="C91" s="44">
        <v>17</v>
      </c>
      <c r="D91" s="44" t="s">
        <v>59</v>
      </c>
      <c r="E91" s="44" t="s">
        <v>60</v>
      </c>
      <c r="F91" s="44" t="s">
        <v>61</v>
      </c>
      <c r="G91" s="55">
        <v>41519</v>
      </c>
      <c r="H91" s="55">
        <v>41841</v>
      </c>
      <c r="I91" s="55">
        <v>41841</v>
      </c>
      <c r="J91" s="44">
        <v>2</v>
      </c>
      <c r="K91" s="44">
        <v>0</v>
      </c>
    </row>
    <row r="92" spans="1:11" ht="12.75">
      <c r="A92" s="44">
        <v>100036</v>
      </c>
      <c r="B92" s="44" t="str">
        <f>IF(ISNONTEXT(VLOOKUP(A92,'Student names'!$B$7:$C$15000,2,0)),"",VLOOKUP(A92,'Student names'!$B$7:$C$15000,2,0))</f>
        <v>Dylan Ogden</v>
      </c>
      <c r="C92" s="44">
        <v>17</v>
      </c>
      <c r="D92" s="44" t="s">
        <v>77</v>
      </c>
      <c r="E92" s="44" t="s">
        <v>78</v>
      </c>
      <c r="F92" s="44" t="s">
        <v>79</v>
      </c>
      <c r="G92" s="55">
        <v>41519</v>
      </c>
      <c r="H92" s="55">
        <v>41841</v>
      </c>
      <c r="I92" s="55">
        <v>41841</v>
      </c>
      <c r="J92" s="44">
        <v>2</v>
      </c>
      <c r="K92" s="44">
        <v>0</v>
      </c>
    </row>
    <row r="93" spans="1:11" ht="12.75">
      <c r="A93" s="44">
        <v>100036</v>
      </c>
      <c r="B93" s="44" t="str">
        <f>IF(ISNONTEXT(VLOOKUP(A93,'Student names'!$B$7:$C$15000,2,0)),"",VLOOKUP(A93,'Student names'!$B$7:$C$15000,2,0))</f>
        <v>Dylan Ogden</v>
      </c>
      <c r="C93" s="44">
        <v>17</v>
      </c>
      <c r="D93" s="44" t="s">
        <v>127</v>
      </c>
      <c r="E93" s="44" t="s">
        <v>128</v>
      </c>
      <c r="F93" s="44" t="s">
        <v>90</v>
      </c>
      <c r="G93" s="55">
        <v>41519</v>
      </c>
      <c r="H93" s="55">
        <v>41841</v>
      </c>
      <c r="I93" s="55">
        <v>41841</v>
      </c>
      <c r="J93" s="44">
        <v>2</v>
      </c>
      <c r="K93" s="44">
        <v>1</v>
      </c>
    </row>
    <row r="94" spans="1:11" ht="12.75">
      <c r="A94" s="44">
        <v>100036</v>
      </c>
      <c r="B94" s="44" t="str">
        <f>IF(ISNONTEXT(VLOOKUP(A94,'Student names'!$B$7:$C$15000,2,0)),"",VLOOKUP(A94,'Student names'!$B$7:$C$15000,2,0))</f>
        <v>Dylan Ogden</v>
      </c>
      <c r="C94" s="44">
        <v>17</v>
      </c>
      <c r="D94" s="44" t="s">
        <v>115</v>
      </c>
      <c r="E94" s="44" t="s">
        <v>116</v>
      </c>
      <c r="F94" s="44" t="s">
        <v>73</v>
      </c>
      <c r="G94" s="55">
        <v>41527</v>
      </c>
      <c r="H94" s="55">
        <v>41841</v>
      </c>
      <c r="I94" s="55">
        <v>41841</v>
      </c>
      <c r="J94" s="44">
        <v>2</v>
      </c>
      <c r="K94" s="44">
        <v>0</v>
      </c>
    </row>
    <row r="95" spans="1:11" ht="12.75">
      <c r="A95" s="44">
        <v>100037</v>
      </c>
      <c r="B95" s="44" t="str">
        <f>IF(ISNONTEXT(VLOOKUP(A95,'Student names'!$B$7:$C$15000,2,0)),"",VLOOKUP(A95,'Student names'!$B$7:$C$15000,2,0))</f>
        <v>Stephen Gray</v>
      </c>
      <c r="C95" s="44">
        <v>16</v>
      </c>
      <c r="D95" s="44" t="s">
        <v>109</v>
      </c>
      <c r="E95" s="44" t="s">
        <v>110</v>
      </c>
      <c r="F95" s="44" t="s">
        <v>111</v>
      </c>
      <c r="G95" s="55">
        <v>41535</v>
      </c>
      <c r="H95" s="55">
        <v>41838</v>
      </c>
      <c r="I95" s="55">
        <v>41838</v>
      </c>
      <c r="J95" s="44">
        <v>2</v>
      </c>
      <c r="K95" s="44">
        <v>0</v>
      </c>
    </row>
    <row r="96" spans="1:11" ht="12.75">
      <c r="A96" s="44">
        <v>100037</v>
      </c>
      <c r="B96" s="44" t="str">
        <f>IF(ISNONTEXT(VLOOKUP(A96,'Student names'!$B$7:$C$15000,2,0)),"",VLOOKUP(A96,'Student names'!$B$7:$C$15000,2,0))</f>
        <v>Stephen Gray</v>
      </c>
      <c r="C96" s="44">
        <v>16</v>
      </c>
      <c r="D96" s="44" t="s">
        <v>100</v>
      </c>
      <c r="E96" s="44" t="s">
        <v>101</v>
      </c>
      <c r="F96" s="44" t="s">
        <v>73</v>
      </c>
      <c r="G96" s="55">
        <v>41535</v>
      </c>
      <c r="H96" s="55">
        <v>41803</v>
      </c>
      <c r="I96" s="55">
        <v>41803</v>
      </c>
      <c r="J96" s="44">
        <v>2</v>
      </c>
      <c r="K96" s="44">
        <v>0</v>
      </c>
    </row>
    <row r="97" spans="1:11" ht="12.75">
      <c r="A97" s="44">
        <v>100037</v>
      </c>
      <c r="B97" s="44" t="str">
        <f>IF(ISNONTEXT(VLOOKUP(A97,'Student names'!$B$7:$C$15000,2,0)),"",VLOOKUP(A97,'Student names'!$B$7:$C$15000,2,0))</f>
        <v>Stephen Gray</v>
      </c>
      <c r="C97" s="44">
        <v>16</v>
      </c>
      <c r="D97" s="44" t="s">
        <v>74</v>
      </c>
      <c r="E97" s="44" t="s">
        <v>75</v>
      </c>
      <c r="F97" s="44" t="s">
        <v>76</v>
      </c>
      <c r="G97" s="55">
        <v>41535</v>
      </c>
      <c r="H97" s="55">
        <v>41838</v>
      </c>
      <c r="I97" s="55">
        <v>41838</v>
      </c>
      <c r="J97" s="44">
        <v>2</v>
      </c>
      <c r="K97" s="44">
        <v>0</v>
      </c>
    </row>
    <row r="98" spans="1:11" ht="12.75">
      <c r="A98" s="44">
        <v>100039</v>
      </c>
      <c r="B98" s="44" t="str">
        <f>IF(ISNONTEXT(VLOOKUP(A98,'Student names'!$B$7:$C$15000,2,0)),"",VLOOKUP(A98,'Student names'!$B$7:$C$15000,2,0))</f>
        <v>Julian Grant</v>
      </c>
      <c r="C98" s="44">
        <v>18</v>
      </c>
      <c r="D98" s="44" t="s">
        <v>59</v>
      </c>
      <c r="E98" s="44" t="s">
        <v>60</v>
      </c>
      <c r="F98" s="44" t="s">
        <v>61</v>
      </c>
      <c r="G98" s="55">
        <v>41520</v>
      </c>
      <c r="H98" s="55">
        <v>41841</v>
      </c>
      <c r="I98" s="55">
        <v>41841</v>
      </c>
      <c r="J98" s="44">
        <v>2</v>
      </c>
      <c r="K98" s="44">
        <v>0</v>
      </c>
    </row>
    <row r="99" spans="1:11" ht="12.75">
      <c r="A99" s="44">
        <v>100039</v>
      </c>
      <c r="B99" s="44" t="str">
        <f>IF(ISNONTEXT(VLOOKUP(A99,'Student names'!$B$7:$C$15000,2,0)),"",VLOOKUP(A99,'Student names'!$B$7:$C$15000,2,0))</f>
        <v>Julian Grant</v>
      </c>
      <c r="C99" s="44">
        <v>18</v>
      </c>
      <c r="D99" s="44" t="s">
        <v>127</v>
      </c>
      <c r="E99" s="44" t="s">
        <v>128</v>
      </c>
      <c r="F99" s="44" t="s">
        <v>90</v>
      </c>
      <c r="G99" s="55">
        <v>41519</v>
      </c>
      <c r="H99" s="55">
        <v>41841</v>
      </c>
      <c r="I99" s="55">
        <v>41841</v>
      </c>
      <c r="J99" s="44">
        <v>2</v>
      </c>
      <c r="K99" s="44">
        <v>1</v>
      </c>
    </row>
    <row r="100" spans="1:11" ht="12.75">
      <c r="A100" s="44">
        <v>100041</v>
      </c>
      <c r="B100" s="44" t="str">
        <f>IF(ISNONTEXT(VLOOKUP(A100,'Student names'!$B$7:$C$15000,2,0)),"",VLOOKUP(A100,'Student names'!$B$7:$C$15000,2,0))</f>
        <v>Stephen Stewart</v>
      </c>
      <c r="C100" s="44">
        <v>17</v>
      </c>
      <c r="D100" s="44" t="s">
        <v>127</v>
      </c>
      <c r="E100" s="44" t="s">
        <v>128</v>
      </c>
      <c r="F100" s="44" t="s">
        <v>90</v>
      </c>
      <c r="G100" s="55">
        <v>41519</v>
      </c>
      <c r="H100" s="55">
        <v>41841</v>
      </c>
      <c r="I100" s="55">
        <v>41841</v>
      </c>
      <c r="J100" s="44">
        <v>2</v>
      </c>
      <c r="K100" s="44">
        <v>1</v>
      </c>
    </row>
    <row r="101" spans="1:11" ht="12.75">
      <c r="A101" s="44">
        <v>100041</v>
      </c>
      <c r="B101" s="44" t="str">
        <f>IF(ISNONTEXT(VLOOKUP(A101,'Student names'!$B$7:$C$15000,2,0)),"",VLOOKUP(A101,'Student names'!$B$7:$C$15000,2,0))</f>
        <v>Stephen Stewart</v>
      </c>
      <c r="C101" s="44">
        <v>17</v>
      </c>
      <c r="D101" s="44" t="s">
        <v>93</v>
      </c>
      <c r="E101" s="44" t="s">
        <v>94</v>
      </c>
      <c r="F101" s="44" t="s">
        <v>64</v>
      </c>
      <c r="G101" s="55">
        <v>41519</v>
      </c>
      <c r="H101" s="55">
        <v>41841</v>
      </c>
      <c r="I101" s="55">
        <v>41841</v>
      </c>
      <c r="J101" s="44">
        <v>2</v>
      </c>
      <c r="K101" s="44">
        <v>0</v>
      </c>
    </row>
    <row r="102" spans="1:11" ht="12.75">
      <c r="A102" s="44">
        <v>100041</v>
      </c>
      <c r="B102" s="44" t="str">
        <f>IF(ISNONTEXT(VLOOKUP(A102,'Student names'!$B$7:$C$15000,2,0)),"",VLOOKUP(A102,'Student names'!$B$7:$C$15000,2,0))</f>
        <v>Stephen Stewart</v>
      </c>
      <c r="C102" s="44">
        <v>17</v>
      </c>
      <c r="D102" s="44" t="s">
        <v>77</v>
      </c>
      <c r="E102" s="44" t="s">
        <v>78</v>
      </c>
      <c r="F102" s="44" t="s">
        <v>79</v>
      </c>
      <c r="G102" s="55">
        <v>41519</v>
      </c>
      <c r="H102" s="55">
        <v>41841</v>
      </c>
      <c r="I102" s="55">
        <v>41841</v>
      </c>
      <c r="J102" s="44">
        <v>2</v>
      </c>
      <c r="K102" s="44">
        <v>0</v>
      </c>
    </row>
    <row r="103" spans="1:11" ht="12.75">
      <c r="A103" s="44">
        <v>100043</v>
      </c>
      <c r="B103" s="44" t="str">
        <f>IF(ISNONTEXT(VLOOKUP(A103,'Student names'!$B$7:$C$15000,2,0)),"",VLOOKUP(A103,'Student names'!$B$7:$C$15000,2,0))</f>
        <v>Penelope Morgan</v>
      </c>
      <c r="C103" s="44">
        <v>16</v>
      </c>
      <c r="D103" s="44" t="s">
        <v>100</v>
      </c>
      <c r="E103" s="44" t="s">
        <v>101</v>
      </c>
      <c r="F103" s="44" t="s">
        <v>73</v>
      </c>
      <c r="G103" s="55">
        <v>41519</v>
      </c>
      <c r="H103" s="55">
        <v>41841</v>
      </c>
      <c r="I103" s="55">
        <v>41841</v>
      </c>
      <c r="J103" s="44">
        <v>2</v>
      </c>
      <c r="K103" s="44">
        <v>0</v>
      </c>
    </row>
    <row r="104" spans="1:11" ht="12.75">
      <c r="A104" s="44">
        <v>100043</v>
      </c>
      <c r="B104" s="44" t="str">
        <f>IF(ISNONTEXT(VLOOKUP(A104,'Student names'!$B$7:$C$15000,2,0)),"",VLOOKUP(A104,'Student names'!$B$7:$C$15000,2,0))</f>
        <v>Penelope Morgan</v>
      </c>
      <c r="C104" s="44">
        <v>16</v>
      </c>
      <c r="D104" s="44" t="s">
        <v>91</v>
      </c>
      <c r="E104" s="44" t="s">
        <v>92</v>
      </c>
      <c r="F104" s="44" t="s">
        <v>79</v>
      </c>
      <c r="G104" s="55">
        <v>41519</v>
      </c>
      <c r="H104" s="55">
        <v>41841</v>
      </c>
      <c r="I104" s="55">
        <v>41841</v>
      </c>
      <c r="J104" s="44">
        <v>2</v>
      </c>
      <c r="K104" s="44">
        <v>1</v>
      </c>
    </row>
    <row r="105" spans="1:11" ht="12.75">
      <c r="A105" s="44">
        <v>100043</v>
      </c>
      <c r="B105" s="44" t="str">
        <f>IF(ISNONTEXT(VLOOKUP(A105,'Student names'!$B$7:$C$15000,2,0)),"",VLOOKUP(A105,'Student names'!$B$7:$C$15000,2,0))</f>
        <v>Penelope Morgan</v>
      </c>
      <c r="C105" s="44">
        <v>16</v>
      </c>
      <c r="D105" s="44" t="s">
        <v>106</v>
      </c>
      <c r="E105" s="44" t="s">
        <v>107</v>
      </c>
      <c r="F105" s="44" t="s">
        <v>108</v>
      </c>
      <c r="G105" s="55">
        <v>41519</v>
      </c>
      <c r="H105" s="55">
        <v>41841</v>
      </c>
      <c r="I105" s="55">
        <v>41841</v>
      </c>
      <c r="J105" s="44">
        <v>2</v>
      </c>
      <c r="K105" s="44">
        <v>0</v>
      </c>
    </row>
    <row r="106" spans="1:11" ht="12.75">
      <c r="A106" s="44">
        <v>100044</v>
      </c>
      <c r="B106" s="44" t="str">
        <f>IF(ISNONTEXT(VLOOKUP(A106,'Student names'!$B$7:$C$15000,2,0)),"",VLOOKUP(A106,'Student names'!$B$7:$C$15000,2,0))</f>
        <v>Kevin Bailey</v>
      </c>
      <c r="C106" s="44">
        <v>17</v>
      </c>
      <c r="D106" s="44" t="s">
        <v>112</v>
      </c>
      <c r="E106" s="44" t="s">
        <v>113</v>
      </c>
      <c r="F106" s="44" t="s">
        <v>114</v>
      </c>
      <c r="G106" s="55">
        <v>41519</v>
      </c>
      <c r="H106" s="55">
        <v>41841</v>
      </c>
      <c r="I106" s="55">
        <v>41841</v>
      </c>
      <c r="J106" s="44">
        <v>2</v>
      </c>
      <c r="K106" s="44">
        <v>1</v>
      </c>
    </row>
    <row r="107" spans="1:11" ht="12.75">
      <c r="A107" s="44">
        <v>100044</v>
      </c>
      <c r="B107" s="44" t="str">
        <f>IF(ISNONTEXT(VLOOKUP(A107,'Student names'!$B$7:$C$15000,2,0)),"",VLOOKUP(A107,'Student names'!$B$7:$C$15000,2,0))</f>
        <v>Kevin Bailey</v>
      </c>
      <c r="C107" s="44">
        <v>17</v>
      </c>
      <c r="D107" s="44" t="s">
        <v>147</v>
      </c>
      <c r="E107" s="44" t="s">
        <v>148</v>
      </c>
      <c r="F107" s="44" t="s">
        <v>119</v>
      </c>
      <c r="G107" s="55">
        <v>41519</v>
      </c>
      <c r="H107" s="55">
        <v>41841</v>
      </c>
      <c r="I107" s="55">
        <v>41841</v>
      </c>
      <c r="J107" s="44">
        <v>2</v>
      </c>
      <c r="K107" s="44">
        <v>0</v>
      </c>
    </row>
    <row r="108" spans="1:11" ht="12.75">
      <c r="A108" s="44">
        <v>100044</v>
      </c>
      <c r="B108" s="44" t="str">
        <f>IF(ISNONTEXT(VLOOKUP(A108,'Student names'!$B$7:$C$15000,2,0)),"",VLOOKUP(A108,'Student names'!$B$7:$C$15000,2,0))</f>
        <v>Kevin Bailey</v>
      </c>
      <c r="C108" s="44">
        <v>17</v>
      </c>
      <c r="D108" s="44" t="s">
        <v>77</v>
      </c>
      <c r="E108" s="44" t="s">
        <v>78</v>
      </c>
      <c r="F108" s="44" t="s">
        <v>79</v>
      </c>
      <c r="G108" s="55">
        <v>41519</v>
      </c>
      <c r="H108" s="55">
        <v>41841</v>
      </c>
      <c r="I108" s="55">
        <v>41841</v>
      </c>
      <c r="J108" s="44">
        <v>2</v>
      </c>
      <c r="K108" s="44">
        <v>0</v>
      </c>
    </row>
    <row r="109" spans="1:11" ht="12.75">
      <c r="A109" s="44">
        <v>100048</v>
      </c>
      <c r="B109" s="44" t="str">
        <f>IF(ISNONTEXT(VLOOKUP(A109,'Student names'!$B$7:$C$15000,2,0)),"",VLOOKUP(A109,'Student names'!$B$7:$C$15000,2,0))</f>
        <v>Una Metcalfe</v>
      </c>
      <c r="C109" s="44">
        <v>17</v>
      </c>
      <c r="D109" s="44" t="s">
        <v>149</v>
      </c>
      <c r="E109" s="44" t="s">
        <v>118</v>
      </c>
      <c r="F109" s="44" t="s">
        <v>119</v>
      </c>
      <c r="G109" s="55">
        <v>41519</v>
      </c>
      <c r="H109" s="55">
        <v>41841</v>
      </c>
      <c r="I109" s="55">
        <v>41841</v>
      </c>
      <c r="J109" s="44">
        <v>2</v>
      </c>
      <c r="K109" s="44">
        <v>0</v>
      </c>
    </row>
    <row r="110" spans="1:11" ht="12.75">
      <c r="A110" s="44">
        <v>100048</v>
      </c>
      <c r="B110" s="44" t="str">
        <f>IF(ISNONTEXT(VLOOKUP(A110,'Student names'!$B$7:$C$15000,2,0)),"",VLOOKUP(A110,'Student names'!$B$7:$C$15000,2,0))</f>
        <v>Una Metcalfe</v>
      </c>
      <c r="C110" s="44">
        <v>17</v>
      </c>
      <c r="D110" s="44" t="s">
        <v>65</v>
      </c>
      <c r="E110" s="44" t="s">
        <v>66</v>
      </c>
      <c r="F110" s="44" t="s">
        <v>64</v>
      </c>
      <c r="G110" s="55">
        <v>41519</v>
      </c>
      <c r="H110" s="55">
        <v>41841</v>
      </c>
      <c r="I110" s="55">
        <v>41841</v>
      </c>
      <c r="J110" s="44">
        <v>2</v>
      </c>
      <c r="K110" s="44">
        <v>0</v>
      </c>
    </row>
    <row r="111" spans="1:11" ht="12.75">
      <c r="A111" s="44">
        <v>100048</v>
      </c>
      <c r="B111" s="44" t="str">
        <f>IF(ISNONTEXT(VLOOKUP(A111,'Student names'!$B$7:$C$15000,2,0)),"",VLOOKUP(A111,'Student names'!$B$7:$C$15000,2,0))</f>
        <v>Una Metcalfe</v>
      </c>
      <c r="C111" s="44">
        <v>17</v>
      </c>
      <c r="D111" s="44" t="s">
        <v>147</v>
      </c>
      <c r="E111" s="44" t="s">
        <v>148</v>
      </c>
      <c r="F111" s="44" t="s">
        <v>119</v>
      </c>
      <c r="G111" s="55">
        <v>41519</v>
      </c>
      <c r="H111" s="55">
        <v>41841</v>
      </c>
      <c r="I111" s="55">
        <v>41841</v>
      </c>
      <c r="J111" s="44">
        <v>2</v>
      </c>
      <c r="K111" s="44">
        <v>0</v>
      </c>
    </row>
    <row r="112" spans="1:11" ht="12.75">
      <c r="A112" s="44">
        <v>100049</v>
      </c>
      <c r="B112" s="44" t="str">
        <f>IF(ISNONTEXT(VLOOKUP(A112,'Student names'!$B$7:$C$15000,2,0)),"",VLOOKUP(A112,'Student names'!$B$7:$C$15000,2,0))</f>
        <v>Christian Skinner</v>
      </c>
      <c r="C112" s="44">
        <v>17</v>
      </c>
      <c r="D112" s="44" t="s">
        <v>77</v>
      </c>
      <c r="E112" s="44" t="s">
        <v>78</v>
      </c>
      <c r="F112" s="44" t="s">
        <v>79</v>
      </c>
      <c r="G112" s="55">
        <v>41519</v>
      </c>
      <c r="H112" s="55">
        <v>41841</v>
      </c>
      <c r="I112" s="55">
        <v>41841</v>
      </c>
      <c r="J112" s="44">
        <v>2</v>
      </c>
      <c r="K112" s="44">
        <v>0</v>
      </c>
    </row>
    <row r="113" spans="1:11" ht="12.75">
      <c r="A113" s="44">
        <v>100049</v>
      </c>
      <c r="B113" s="44" t="str">
        <f>IF(ISNONTEXT(VLOOKUP(A113,'Student names'!$B$7:$C$15000,2,0)),"",VLOOKUP(A113,'Student names'!$B$7:$C$15000,2,0))</f>
        <v>Christian Skinner</v>
      </c>
      <c r="C113" s="44">
        <v>17</v>
      </c>
      <c r="D113" s="44" t="s">
        <v>141</v>
      </c>
      <c r="E113" s="44" t="s">
        <v>142</v>
      </c>
      <c r="F113" s="44" t="s">
        <v>143</v>
      </c>
      <c r="G113" s="55">
        <v>41519</v>
      </c>
      <c r="H113" s="55">
        <v>41803</v>
      </c>
      <c r="I113" s="55">
        <v>41803</v>
      </c>
      <c r="J113" s="44">
        <v>2</v>
      </c>
      <c r="K113" s="44">
        <v>0</v>
      </c>
    </row>
    <row r="114" spans="1:11" ht="12.75">
      <c r="A114" s="44">
        <v>100049</v>
      </c>
      <c r="B114" s="44" t="str">
        <f>IF(ISNONTEXT(VLOOKUP(A114,'Student names'!$B$7:$C$15000,2,0)),"",VLOOKUP(A114,'Student names'!$B$7:$C$15000,2,0))</f>
        <v>Christian Skinner</v>
      </c>
      <c r="C114" s="44">
        <v>17</v>
      </c>
      <c r="D114" s="44" t="s">
        <v>88</v>
      </c>
      <c r="E114" s="44" t="s">
        <v>89</v>
      </c>
      <c r="F114" s="44" t="s">
        <v>90</v>
      </c>
      <c r="G114" s="55">
        <v>41519</v>
      </c>
      <c r="H114" s="55">
        <v>41841</v>
      </c>
      <c r="I114" s="55">
        <v>41841</v>
      </c>
      <c r="J114" s="44">
        <v>2</v>
      </c>
      <c r="K114" s="44">
        <v>1</v>
      </c>
    </row>
    <row r="115" spans="1:11" ht="12.75">
      <c r="A115" s="44">
        <v>100049</v>
      </c>
      <c r="B115" s="44" t="str">
        <f>IF(ISNONTEXT(VLOOKUP(A115,'Student names'!$B$7:$C$15000,2,0)),"",VLOOKUP(A115,'Student names'!$B$7:$C$15000,2,0))</f>
        <v>Christian Skinner</v>
      </c>
      <c r="C115" s="44">
        <v>17</v>
      </c>
      <c r="D115" s="44" t="s">
        <v>150</v>
      </c>
      <c r="E115" s="44" t="s">
        <v>151</v>
      </c>
      <c r="F115" s="44" t="s">
        <v>73</v>
      </c>
      <c r="G115" s="55">
        <v>41519</v>
      </c>
      <c r="H115" s="55">
        <v>41841</v>
      </c>
      <c r="I115" s="55">
        <v>41841</v>
      </c>
      <c r="J115" s="44">
        <v>2</v>
      </c>
      <c r="K115" s="44">
        <v>0</v>
      </c>
    </row>
    <row r="116" spans="1:11" ht="12.75">
      <c r="A116" s="44">
        <v>100052</v>
      </c>
      <c r="B116" s="44" t="str">
        <f>IF(ISNONTEXT(VLOOKUP(A116,'Student names'!$B$7:$C$15000,2,0)),"",VLOOKUP(A116,'Student names'!$B$7:$C$15000,2,0))</f>
        <v>Tim Hart</v>
      </c>
      <c r="C116" s="44">
        <v>16</v>
      </c>
      <c r="D116" s="44" t="s">
        <v>135</v>
      </c>
      <c r="E116" s="44" t="s">
        <v>136</v>
      </c>
      <c r="F116" s="44" t="s">
        <v>124</v>
      </c>
      <c r="G116" s="55">
        <v>41582</v>
      </c>
      <c r="H116" s="55">
        <v>41841</v>
      </c>
      <c r="I116" s="55">
        <v>41841</v>
      </c>
      <c r="J116" s="44">
        <v>2</v>
      </c>
      <c r="K116" s="44">
        <v>0</v>
      </c>
    </row>
    <row r="117" spans="1:11" ht="12.75">
      <c r="A117" s="44">
        <v>100052</v>
      </c>
      <c r="B117" s="44" t="str">
        <f>IF(ISNONTEXT(VLOOKUP(A117,'Student names'!$B$7:$C$15000,2,0)),"",VLOOKUP(A117,'Student names'!$B$7:$C$15000,2,0))</f>
        <v>Tim Hart</v>
      </c>
      <c r="C117" s="44">
        <v>16</v>
      </c>
      <c r="D117" s="44" t="s">
        <v>74</v>
      </c>
      <c r="E117" s="44" t="s">
        <v>75</v>
      </c>
      <c r="F117" s="44" t="s">
        <v>76</v>
      </c>
      <c r="G117" s="55">
        <v>41582</v>
      </c>
      <c r="H117" s="55">
        <v>41841</v>
      </c>
      <c r="I117" s="55">
        <v>41841</v>
      </c>
      <c r="J117" s="44">
        <v>2</v>
      </c>
      <c r="K117" s="44">
        <v>0</v>
      </c>
    </row>
    <row r="118" spans="1:11" ht="12.75">
      <c r="A118" s="44">
        <v>100052</v>
      </c>
      <c r="B118" s="44" t="str">
        <f>IF(ISNONTEXT(VLOOKUP(A118,'Student names'!$B$7:$C$15000,2,0)),"",VLOOKUP(A118,'Student names'!$B$7:$C$15000,2,0))</f>
        <v>Tim Hart</v>
      </c>
      <c r="C118" s="44">
        <v>16</v>
      </c>
      <c r="D118" s="44" t="s">
        <v>106</v>
      </c>
      <c r="E118" s="44" t="s">
        <v>107</v>
      </c>
      <c r="F118" s="44" t="s">
        <v>108</v>
      </c>
      <c r="G118" s="55">
        <v>41582</v>
      </c>
      <c r="H118" s="55">
        <v>41841</v>
      </c>
      <c r="I118" s="55">
        <v>41841</v>
      </c>
      <c r="J118" s="44">
        <v>2</v>
      </c>
      <c r="K118" s="44">
        <v>0</v>
      </c>
    </row>
    <row r="119" spans="1:11" ht="12.75">
      <c r="A119" s="44">
        <v>100053</v>
      </c>
      <c r="B119" s="44" t="str">
        <f>IF(ISNONTEXT(VLOOKUP(A119,'Student names'!$B$7:$C$15000,2,0)),"",VLOOKUP(A119,'Student names'!$B$7:$C$15000,2,0))</f>
        <v>Piers Watson</v>
      </c>
      <c r="C119" s="44">
        <v>16</v>
      </c>
      <c r="D119" s="44" t="s">
        <v>100</v>
      </c>
      <c r="E119" s="44" t="s">
        <v>101</v>
      </c>
      <c r="F119" s="44" t="s">
        <v>73</v>
      </c>
      <c r="G119" s="55">
        <v>41520</v>
      </c>
      <c r="H119" s="55">
        <v>41841</v>
      </c>
      <c r="I119" s="55">
        <v>41841</v>
      </c>
      <c r="J119" s="44">
        <v>2</v>
      </c>
      <c r="K119" s="44">
        <v>0</v>
      </c>
    </row>
    <row r="120" spans="1:11" ht="12.75">
      <c r="A120" s="44">
        <v>100053</v>
      </c>
      <c r="B120" s="44" t="str">
        <f>IF(ISNONTEXT(VLOOKUP(A120,'Student names'!$B$7:$C$15000,2,0)),"",VLOOKUP(A120,'Student names'!$B$7:$C$15000,2,0))</f>
        <v>Piers Watson</v>
      </c>
      <c r="C120" s="44">
        <v>16</v>
      </c>
      <c r="D120" s="44" t="s">
        <v>91</v>
      </c>
      <c r="E120" s="44" t="s">
        <v>92</v>
      </c>
      <c r="F120" s="44" t="s">
        <v>79</v>
      </c>
      <c r="G120" s="55">
        <v>41520</v>
      </c>
      <c r="H120" s="55">
        <v>41841</v>
      </c>
      <c r="I120" s="55">
        <v>41841</v>
      </c>
      <c r="J120" s="44">
        <v>2</v>
      </c>
      <c r="K120" s="44">
        <v>0</v>
      </c>
    </row>
    <row r="121" spans="1:11" ht="12.75">
      <c r="A121" s="44">
        <v>100053</v>
      </c>
      <c r="B121" s="44" t="str">
        <f>IF(ISNONTEXT(VLOOKUP(A121,'Student names'!$B$7:$C$15000,2,0)),"",VLOOKUP(A121,'Student names'!$B$7:$C$15000,2,0))</f>
        <v>Piers Watson</v>
      </c>
      <c r="C121" s="44">
        <v>16</v>
      </c>
      <c r="D121" s="44" t="s">
        <v>88</v>
      </c>
      <c r="E121" s="44" t="s">
        <v>89</v>
      </c>
      <c r="F121" s="44" t="s">
        <v>90</v>
      </c>
      <c r="G121" s="55">
        <v>41547</v>
      </c>
      <c r="H121" s="55">
        <v>41841</v>
      </c>
      <c r="I121" s="55">
        <v>41841</v>
      </c>
      <c r="J121" s="44">
        <v>2</v>
      </c>
      <c r="K121" s="44">
        <v>1</v>
      </c>
    </row>
    <row r="122" spans="1:11" ht="12.75">
      <c r="A122" s="44">
        <v>100054</v>
      </c>
      <c r="B122" s="44" t="str">
        <f>IF(ISNONTEXT(VLOOKUP(A122,'Student names'!$B$7:$C$15000,2,0)),"",VLOOKUP(A122,'Student names'!$B$7:$C$15000,2,0))</f>
        <v>Cameron Quinn</v>
      </c>
      <c r="C122" s="44">
        <v>16</v>
      </c>
      <c r="D122" s="44" t="s">
        <v>152</v>
      </c>
      <c r="E122" s="44" t="s">
        <v>153</v>
      </c>
      <c r="F122" s="44" t="s">
        <v>64</v>
      </c>
      <c r="G122" s="55">
        <v>41519</v>
      </c>
      <c r="H122" s="55">
        <v>41838</v>
      </c>
      <c r="I122" s="55">
        <v>41838</v>
      </c>
      <c r="J122" s="44">
        <v>2</v>
      </c>
      <c r="K122" s="44">
        <v>0</v>
      </c>
    </row>
    <row r="123" spans="1:11" ht="12.75">
      <c r="A123" s="44">
        <v>100054</v>
      </c>
      <c r="B123" s="44" t="str">
        <f>IF(ISNONTEXT(VLOOKUP(A123,'Student names'!$B$7:$C$15000,2,0)),"",VLOOKUP(A123,'Student names'!$B$7:$C$15000,2,0))</f>
        <v>Cameron Quinn</v>
      </c>
      <c r="C123" s="44">
        <v>16</v>
      </c>
      <c r="D123" s="44" t="s">
        <v>154</v>
      </c>
      <c r="E123" s="44" t="s">
        <v>155</v>
      </c>
      <c r="F123" s="44" t="s">
        <v>64</v>
      </c>
      <c r="G123" s="55">
        <v>41519</v>
      </c>
      <c r="H123" s="55">
        <v>41827</v>
      </c>
      <c r="I123" s="55">
        <v>41827</v>
      </c>
      <c r="J123" s="44">
        <v>2</v>
      </c>
      <c r="K123" s="44">
        <v>0</v>
      </c>
    </row>
    <row r="124" spans="1:11" ht="12.75">
      <c r="A124" s="44">
        <v>100054</v>
      </c>
      <c r="B124" s="44" t="str">
        <f>IF(ISNONTEXT(VLOOKUP(A124,'Student names'!$B$7:$C$15000,2,0)),"",VLOOKUP(A124,'Student names'!$B$7:$C$15000,2,0))</f>
        <v>Cameron Quinn</v>
      </c>
      <c r="C124" s="44">
        <v>16</v>
      </c>
      <c r="D124" s="44" t="s">
        <v>109</v>
      </c>
      <c r="E124" s="44" t="s">
        <v>110</v>
      </c>
      <c r="F124" s="44" t="s">
        <v>111</v>
      </c>
      <c r="G124" s="55">
        <v>41519</v>
      </c>
      <c r="H124" s="55">
        <v>41838</v>
      </c>
      <c r="I124" s="55">
        <v>41838</v>
      </c>
      <c r="J124" s="44">
        <v>2</v>
      </c>
      <c r="K124" s="44">
        <v>0</v>
      </c>
    </row>
    <row r="125" spans="1:11" ht="12.75">
      <c r="A125" s="44">
        <v>100054</v>
      </c>
      <c r="B125" s="44" t="str">
        <f>IF(ISNONTEXT(VLOOKUP(A125,'Student names'!$B$7:$C$15000,2,0)),"",VLOOKUP(A125,'Student names'!$B$7:$C$15000,2,0))</f>
        <v>Cameron Quinn</v>
      </c>
      <c r="C125" s="44">
        <v>16</v>
      </c>
      <c r="D125" s="44" t="s">
        <v>102</v>
      </c>
      <c r="E125" s="44" t="s">
        <v>103</v>
      </c>
      <c r="F125" s="44" t="s">
        <v>64</v>
      </c>
      <c r="G125" s="55">
        <v>41519</v>
      </c>
      <c r="H125" s="55">
        <v>41838</v>
      </c>
      <c r="I125" s="55">
        <v>41838</v>
      </c>
      <c r="J125" s="44">
        <v>2</v>
      </c>
      <c r="K125" s="44">
        <v>0</v>
      </c>
    </row>
    <row r="126" spans="1:11" ht="12.75">
      <c r="A126" s="44">
        <v>100055</v>
      </c>
      <c r="B126" s="44" t="str">
        <f>IF(ISNONTEXT(VLOOKUP(A126,'Student names'!$B$7:$C$15000,2,0)),"",VLOOKUP(A126,'Student names'!$B$7:$C$15000,2,0))</f>
        <v>Liam Dyer</v>
      </c>
      <c r="C126" s="44">
        <v>18</v>
      </c>
      <c r="D126" s="44" t="s">
        <v>80</v>
      </c>
      <c r="E126" s="44" t="s">
        <v>81</v>
      </c>
      <c r="F126" s="44" t="s">
        <v>82</v>
      </c>
      <c r="G126" s="55">
        <v>41519</v>
      </c>
      <c r="H126" s="55">
        <v>41841</v>
      </c>
      <c r="I126" s="55">
        <v>41737</v>
      </c>
      <c r="J126" s="44">
        <v>3</v>
      </c>
      <c r="K126" s="44">
        <v>0</v>
      </c>
    </row>
    <row r="127" spans="1:11" ht="12.75">
      <c r="A127" s="44">
        <v>100055</v>
      </c>
      <c r="B127" s="44" t="str">
        <f>IF(ISNONTEXT(VLOOKUP(A127,'Student names'!$B$7:$C$15000,2,0)),"",VLOOKUP(A127,'Student names'!$B$7:$C$15000,2,0))</f>
        <v>Liam Dyer</v>
      </c>
      <c r="C127" s="44">
        <v>18</v>
      </c>
      <c r="D127" s="44" t="s">
        <v>156</v>
      </c>
      <c r="E127" s="44" t="s">
        <v>148</v>
      </c>
      <c r="F127" s="44" t="s">
        <v>119</v>
      </c>
      <c r="G127" s="55">
        <v>41519</v>
      </c>
      <c r="H127" s="55">
        <v>41841</v>
      </c>
      <c r="I127" s="55">
        <v>41737</v>
      </c>
      <c r="J127" s="44">
        <v>3</v>
      </c>
      <c r="K127" s="44">
        <v>0</v>
      </c>
    </row>
    <row r="128" spans="1:11" ht="12.75">
      <c r="A128" s="44">
        <v>100055</v>
      </c>
      <c r="B128" s="44" t="str">
        <f>IF(ISNONTEXT(VLOOKUP(A128,'Student names'!$B$7:$C$15000,2,0)),"",VLOOKUP(A128,'Student names'!$B$7:$C$15000,2,0))</f>
        <v>Liam Dyer</v>
      </c>
      <c r="C128" s="44">
        <v>18</v>
      </c>
      <c r="D128" s="44" t="s">
        <v>157</v>
      </c>
      <c r="E128" s="44" t="s">
        <v>158</v>
      </c>
      <c r="F128" s="44" t="s">
        <v>82</v>
      </c>
      <c r="G128" s="55">
        <v>41519</v>
      </c>
      <c r="H128" s="55">
        <v>41841</v>
      </c>
      <c r="I128" s="55">
        <v>41737</v>
      </c>
      <c r="J128" s="44">
        <v>3</v>
      </c>
      <c r="K128" s="44">
        <v>0</v>
      </c>
    </row>
    <row r="129" spans="1:11" ht="12.75">
      <c r="A129" s="44">
        <v>100055</v>
      </c>
      <c r="B129" s="44" t="str">
        <f>IF(ISNONTEXT(VLOOKUP(A129,'Student names'!$B$7:$C$15000,2,0)),"",VLOOKUP(A129,'Student names'!$B$7:$C$15000,2,0))</f>
        <v>Liam Dyer</v>
      </c>
      <c r="C129" s="44">
        <v>18</v>
      </c>
      <c r="D129" s="44" t="s">
        <v>147</v>
      </c>
      <c r="E129" s="44" t="s">
        <v>148</v>
      </c>
      <c r="F129" s="44" t="s">
        <v>119</v>
      </c>
      <c r="G129" s="55">
        <v>41519</v>
      </c>
      <c r="H129" s="55">
        <v>41841</v>
      </c>
      <c r="I129" s="55">
        <v>41737</v>
      </c>
      <c r="J129" s="44">
        <v>3</v>
      </c>
      <c r="K129" s="44">
        <v>0</v>
      </c>
    </row>
    <row r="130" spans="1:11" ht="12.75">
      <c r="A130" s="44">
        <v>100056</v>
      </c>
      <c r="B130" s="44" t="str">
        <f>IF(ISNONTEXT(VLOOKUP(A130,'Student names'!$B$7:$C$15000,2,0)),"",VLOOKUP(A130,'Student names'!$B$7:$C$15000,2,0))</f>
        <v>Oliver Watson</v>
      </c>
      <c r="C130" s="44">
        <v>16</v>
      </c>
      <c r="D130" s="44" t="s">
        <v>88</v>
      </c>
      <c r="E130" s="44" t="s">
        <v>89</v>
      </c>
      <c r="F130" s="44" t="s">
        <v>90</v>
      </c>
      <c r="G130" s="55">
        <v>41519</v>
      </c>
      <c r="H130" s="55">
        <v>41841</v>
      </c>
      <c r="I130" s="55">
        <v>41841</v>
      </c>
      <c r="J130" s="44">
        <v>2</v>
      </c>
      <c r="K130" s="44">
        <v>1</v>
      </c>
    </row>
    <row r="131" spans="1:11" ht="12.75">
      <c r="A131" s="44">
        <v>100056</v>
      </c>
      <c r="B131" s="44" t="str">
        <f>IF(ISNONTEXT(VLOOKUP(A131,'Student names'!$B$7:$C$15000,2,0)),"",VLOOKUP(A131,'Student names'!$B$7:$C$15000,2,0))</f>
        <v>Oliver Watson</v>
      </c>
      <c r="C131" s="44">
        <v>16</v>
      </c>
      <c r="D131" s="44" t="s">
        <v>74</v>
      </c>
      <c r="E131" s="44" t="s">
        <v>75</v>
      </c>
      <c r="F131" s="44" t="s">
        <v>76</v>
      </c>
      <c r="G131" s="55">
        <v>41519</v>
      </c>
      <c r="H131" s="55">
        <v>41841</v>
      </c>
      <c r="I131" s="55">
        <v>41841</v>
      </c>
      <c r="J131" s="44">
        <v>2</v>
      </c>
      <c r="K131" s="44">
        <v>0</v>
      </c>
    </row>
    <row r="132" spans="1:11" ht="12.75">
      <c r="A132" s="44">
        <v>100056</v>
      </c>
      <c r="B132" s="44" t="str">
        <f>IF(ISNONTEXT(VLOOKUP(A132,'Student names'!$B$7:$C$15000,2,0)),"",VLOOKUP(A132,'Student names'!$B$7:$C$15000,2,0))</f>
        <v>Oliver Watson</v>
      </c>
      <c r="C132" s="44">
        <v>16</v>
      </c>
      <c r="D132" s="44" t="s">
        <v>149</v>
      </c>
      <c r="E132" s="44" t="s">
        <v>118</v>
      </c>
      <c r="F132" s="44" t="s">
        <v>119</v>
      </c>
      <c r="G132" s="55">
        <v>41519</v>
      </c>
      <c r="H132" s="55">
        <v>41841</v>
      </c>
      <c r="I132" s="55">
        <v>41841</v>
      </c>
      <c r="J132" s="44">
        <v>2</v>
      </c>
      <c r="K132" s="44">
        <v>0</v>
      </c>
    </row>
    <row r="133" spans="1:11" ht="12.75">
      <c r="A133" s="44">
        <v>100056</v>
      </c>
      <c r="B133" s="44" t="str">
        <f>IF(ISNONTEXT(VLOOKUP(A133,'Student names'!$B$7:$C$15000,2,0)),"",VLOOKUP(A133,'Student names'!$B$7:$C$15000,2,0))</f>
        <v>Oliver Watson</v>
      </c>
      <c r="C133" s="44">
        <v>16</v>
      </c>
      <c r="D133" s="44" t="s">
        <v>159</v>
      </c>
      <c r="E133" s="44" t="s">
        <v>87</v>
      </c>
      <c r="F133" s="44" t="s">
        <v>73</v>
      </c>
      <c r="G133" s="55">
        <v>41519</v>
      </c>
      <c r="H133" s="55">
        <v>41841</v>
      </c>
      <c r="I133" s="55">
        <v>41652</v>
      </c>
      <c r="J133" s="44">
        <v>3</v>
      </c>
      <c r="K133" s="44">
        <v>0</v>
      </c>
    </row>
    <row r="134" spans="1:11" ht="12.75">
      <c r="A134" s="44">
        <v>100061</v>
      </c>
      <c r="B134" s="44" t="str">
        <f>IF(ISNONTEXT(VLOOKUP(A134,'Student names'!$B$7:$C$15000,2,0)),"",VLOOKUP(A134,'Student names'!$B$7:$C$15000,2,0))</f>
        <v>Diana Brown</v>
      </c>
      <c r="C134" s="44">
        <v>16</v>
      </c>
      <c r="D134" s="44" t="s">
        <v>160</v>
      </c>
      <c r="E134" s="44" t="s">
        <v>161</v>
      </c>
      <c r="F134" s="44" t="s">
        <v>61</v>
      </c>
      <c r="G134" s="55">
        <v>41519</v>
      </c>
      <c r="H134" s="55">
        <v>41841</v>
      </c>
      <c r="I134" s="55">
        <v>41841</v>
      </c>
      <c r="J134" s="44">
        <v>2</v>
      </c>
      <c r="K134" s="44">
        <v>1</v>
      </c>
    </row>
    <row r="135" spans="1:11" ht="12.75">
      <c r="A135" s="44">
        <v>100061</v>
      </c>
      <c r="B135" s="44" t="str">
        <f>IF(ISNONTEXT(VLOOKUP(A135,'Student names'!$B$7:$C$15000,2,0)),"",VLOOKUP(A135,'Student names'!$B$7:$C$15000,2,0))</f>
        <v>Diana Brown</v>
      </c>
      <c r="C135" s="44">
        <v>16</v>
      </c>
      <c r="D135" s="44" t="s">
        <v>91</v>
      </c>
      <c r="E135" s="44" t="s">
        <v>92</v>
      </c>
      <c r="F135" s="44" t="s">
        <v>79</v>
      </c>
      <c r="G135" s="55">
        <v>41519</v>
      </c>
      <c r="H135" s="55">
        <v>41841</v>
      </c>
      <c r="I135" s="55">
        <v>41841</v>
      </c>
      <c r="J135" s="44">
        <v>2</v>
      </c>
      <c r="K135" s="44">
        <v>0</v>
      </c>
    </row>
    <row r="136" spans="1:11" ht="12.75">
      <c r="A136" s="44">
        <v>100061</v>
      </c>
      <c r="B136" s="44" t="str">
        <f>IF(ISNONTEXT(VLOOKUP(A136,'Student names'!$B$7:$C$15000,2,0)),"",VLOOKUP(A136,'Student names'!$B$7:$C$15000,2,0))</f>
        <v>Diana Brown</v>
      </c>
      <c r="C136" s="44">
        <v>16</v>
      </c>
      <c r="D136" s="44" t="s">
        <v>106</v>
      </c>
      <c r="E136" s="44" t="s">
        <v>107</v>
      </c>
      <c r="F136" s="44" t="s">
        <v>108</v>
      </c>
      <c r="G136" s="55">
        <v>41534</v>
      </c>
      <c r="H136" s="55">
        <v>41841</v>
      </c>
      <c r="I136" s="55">
        <v>41585</v>
      </c>
      <c r="J136" s="44">
        <v>3</v>
      </c>
      <c r="K136" s="44">
        <v>0</v>
      </c>
    </row>
    <row r="137" spans="1:11" ht="12.75">
      <c r="A137" s="44">
        <v>100061</v>
      </c>
      <c r="B137" s="44" t="str">
        <f>IF(ISNONTEXT(VLOOKUP(A137,'Student names'!$B$7:$C$15000,2,0)),"",VLOOKUP(A137,'Student names'!$B$7:$C$15000,2,0))</f>
        <v>Diana Brown</v>
      </c>
      <c r="C137" s="44">
        <v>16</v>
      </c>
      <c r="D137" s="44" t="s">
        <v>100</v>
      </c>
      <c r="E137" s="44" t="s">
        <v>101</v>
      </c>
      <c r="F137" s="44" t="s">
        <v>73</v>
      </c>
      <c r="G137" s="55">
        <v>41519</v>
      </c>
      <c r="H137" s="55">
        <v>41841</v>
      </c>
      <c r="I137" s="55">
        <v>41841</v>
      </c>
      <c r="J137" s="44">
        <v>2</v>
      </c>
      <c r="K137" s="44">
        <v>0</v>
      </c>
    </row>
    <row r="138" spans="1:11" ht="12.75">
      <c r="A138" s="44">
        <v>100062</v>
      </c>
      <c r="B138" s="44" t="str">
        <f>IF(ISNONTEXT(VLOOKUP(A138,'Student names'!$B$7:$C$15000,2,0)),"",VLOOKUP(A138,'Student names'!$B$7:$C$15000,2,0))</f>
        <v>Joe Newman</v>
      </c>
      <c r="C138" s="44">
        <v>16</v>
      </c>
      <c r="D138" s="44" t="s">
        <v>152</v>
      </c>
      <c r="E138" s="44" t="s">
        <v>153</v>
      </c>
      <c r="F138" s="44" t="s">
        <v>64</v>
      </c>
      <c r="G138" s="55">
        <v>41519</v>
      </c>
      <c r="H138" s="55">
        <v>41841</v>
      </c>
      <c r="I138" s="55">
        <v>41841</v>
      </c>
      <c r="J138" s="44">
        <v>2</v>
      </c>
      <c r="K138" s="44">
        <v>0</v>
      </c>
    </row>
    <row r="139" spans="1:11" ht="12.75">
      <c r="A139" s="44">
        <v>100062</v>
      </c>
      <c r="B139" s="44" t="str">
        <f>IF(ISNONTEXT(VLOOKUP(A139,'Student names'!$B$7:$C$15000,2,0)),"",VLOOKUP(A139,'Student names'!$B$7:$C$15000,2,0))</f>
        <v>Joe Newman</v>
      </c>
      <c r="C139" s="44">
        <v>16</v>
      </c>
      <c r="D139" s="44" t="s">
        <v>154</v>
      </c>
      <c r="E139" s="44" t="s">
        <v>155</v>
      </c>
      <c r="F139" s="44" t="s">
        <v>64</v>
      </c>
      <c r="G139" s="55">
        <v>41519</v>
      </c>
      <c r="H139" s="55">
        <v>41841</v>
      </c>
      <c r="I139" s="55">
        <v>41841</v>
      </c>
      <c r="J139" s="44">
        <v>2</v>
      </c>
      <c r="K139" s="44">
        <v>0</v>
      </c>
    </row>
    <row r="140" spans="1:11" ht="12.75">
      <c r="A140" s="44">
        <v>100062</v>
      </c>
      <c r="B140" s="44" t="str">
        <f>IF(ISNONTEXT(VLOOKUP(A140,'Student names'!$B$7:$C$15000,2,0)),"",VLOOKUP(A140,'Student names'!$B$7:$C$15000,2,0))</f>
        <v>Joe Newman</v>
      </c>
      <c r="C140" s="44">
        <v>16</v>
      </c>
      <c r="D140" s="44" t="s">
        <v>160</v>
      </c>
      <c r="E140" s="44" t="s">
        <v>161</v>
      </c>
      <c r="F140" s="44" t="s">
        <v>61</v>
      </c>
      <c r="G140" s="55">
        <v>41519</v>
      </c>
      <c r="H140" s="55">
        <v>41841</v>
      </c>
      <c r="I140" s="55">
        <v>41841</v>
      </c>
      <c r="J140" s="44">
        <v>2</v>
      </c>
      <c r="K140" s="44">
        <v>1</v>
      </c>
    </row>
    <row r="141" spans="1:11" ht="12.75">
      <c r="A141" s="44">
        <v>100062</v>
      </c>
      <c r="B141" s="44" t="str">
        <f>IF(ISNONTEXT(VLOOKUP(A141,'Student names'!$B$7:$C$15000,2,0)),"",VLOOKUP(A141,'Student names'!$B$7:$C$15000,2,0))</f>
        <v>Joe Newman</v>
      </c>
      <c r="C141" s="44">
        <v>16</v>
      </c>
      <c r="D141" s="44" t="s">
        <v>109</v>
      </c>
      <c r="E141" s="44" t="s">
        <v>110</v>
      </c>
      <c r="F141" s="44" t="s">
        <v>111</v>
      </c>
      <c r="G141" s="55">
        <v>41519</v>
      </c>
      <c r="H141" s="55">
        <v>41841</v>
      </c>
      <c r="I141" s="55">
        <v>41841</v>
      </c>
      <c r="J141" s="44">
        <v>2</v>
      </c>
      <c r="K141" s="44">
        <v>0</v>
      </c>
    </row>
    <row r="142" spans="1:11" ht="12.75">
      <c r="A142" s="44">
        <v>100066</v>
      </c>
      <c r="B142" s="44" t="str">
        <f>IF(ISNONTEXT(VLOOKUP(A142,'Student names'!$B$7:$C$15000,2,0)),"",VLOOKUP(A142,'Student names'!$B$7:$C$15000,2,0))</f>
        <v>Vanessa Allan</v>
      </c>
      <c r="C142" s="44">
        <v>18</v>
      </c>
      <c r="D142" s="44" t="s">
        <v>133</v>
      </c>
      <c r="E142" s="44" t="s">
        <v>134</v>
      </c>
      <c r="F142" s="44" t="s">
        <v>124</v>
      </c>
      <c r="G142" s="55">
        <v>41520</v>
      </c>
      <c r="H142" s="55">
        <v>41841</v>
      </c>
      <c r="I142" s="55">
        <v>41841</v>
      </c>
      <c r="J142" s="44">
        <v>2</v>
      </c>
      <c r="K142" s="44">
        <v>0</v>
      </c>
    </row>
    <row r="143" spans="1:11" ht="12.75">
      <c r="A143" s="44">
        <v>100066</v>
      </c>
      <c r="B143" s="44" t="str">
        <f>IF(ISNONTEXT(VLOOKUP(A143,'Student names'!$B$7:$C$15000,2,0)),"",VLOOKUP(A143,'Student names'!$B$7:$C$15000,2,0))</f>
        <v>Vanessa Allan</v>
      </c>
      <c r="C143" s="44">
        <v>18</v>
      </c>
      <c r="D143" s="44" t="s">
        <v>77</v>
      </c>
      <c r="E143" s="44" t="s">
        <v>78</v>
      </c>
      <c r="F143" s="44" t="s">
        <v>79</v>
      </c>
      <c r="G143" s="55">
        <v>41519</v>
      </c>
      <c r="H143" s="55">
        <v>41841</v>
      </c>
      <c r="I143" s="55">
        <v>41841</v>
      </c>
      <c r="J143" s="44">
        <v>2</v>
      </c>
      <c r="K143" s="44">
        <v>1</v>
      </c>
    </row>
    <row r="144" spans="1:11" ht="12.75">
      <c r="A144" s="44">
        <v>100066</v>
      </c>
      <c r="B144" s="44" t="str">
        <f>IF(ISNONTEXT(VLOOKUP(A144,'Student names'!$B$7:$C$15000,2,0)),"",VLOOKUP(A144,'Student names'!$B$7:$C$15000,2,0))</f>
        <v>Vanessa Allan</v>
      </c>
      <c r="C144" s="44">
        <v>18</v>
      </c>
      <c r="D144" s="44" t="s">
        <v>162</v>
      </c>
      <c r="E144" s="44" t="s">
        <v>163</v>
      </c>
      <c r="F144" s="44" t="s">
        <v>108</v>
      </c>
      <c r="G144" s="55">
        <v>41520</v>
      </c>
      <c r="H144" s="55">
        <v>41841</v>
      </c>
      <c r="I144" s="55">
        <v>41841</v>
      </c>
      <c r="J144" s="44">
        <v>2</v>
      </c>
      <c r="K144" s="44">
        <v>0</v>
      </c>
    </row>
    <row r="145" spans="1:11" ht="12.75">
      <c r="A145" s="44">
        <v>100068</v>
      </c>
      <c r="B145" s="44" t="str">
        <f>IF(ISNONTEXT(VLOOKUP(A145,'Student names'!$B$7:$C$15000,2,0)),"",VLOOKUP(A145,'Student names'!$B$7:$C$15000,2,0))</f>
        <v>Wanda Mills</v>
      </c>
      <c r="C145" s="44">
        <v>17</v>
      </c>
      <c r="D145" s="44" t="s">
        <v>100</v>
      </c>
      <c r="E145" s="44" t="s">
        <v>101</v>
      </c>
      <c r="F145" s="44" t="s">
        <v>73</v>
      </c>
      <c r="G145" s="55">
        <v>41520</v>
      </c>
      <c r="H145" s="55">
        <v>41841</v>
      </c>
      <c r="I145" s="55">
        <v>41841</v>
      </c>
      <c r="J145" s="44">
        <v>2</v>
      </c>
      <c r="K145" s="44">
        <v>0</v>
      </c>
    </row>
    <row r="146" spans="1:11" ht="12.75">
      <c r="A146" s="44">
        <v>100068</v>
      </c>
      <c r="B146" s="44" t="str">
        <f>IF(ISNONTEXT(VLOOKUP(A146,'Student names'!$B$7:$C$15000,2,0)),"",VLOOKUP(A146,'Student names'!$B$7:$C$15000,2,0))</f>
        <v>Wanda Mills</v>
      </c>
      <c r="C146" s="44">
        <v>17</v>
      </c>
      <c r="D146" s="44" t="s">
        <v>91</v>
      </c>
      <c r="E146" s="44" t="s">
        <v>92</v>
      </c>
      <c r="F146" s="44" t="s">
        <v>79</v>
      </c>
      <c r="G146" s="55">
        <v>41520</v>
      </c>
      <c r="H146" s="55">
        <v>41841</v>
      </c>
      <c r="I146" s="55">
        <v>41841</v>
      </c>
      <c r="J146" s="44">
        <v>2</v>
      </c>
      <c r="K146" s="44">
        <v>0</v>
      </c>
    </row>
    <row r="147" spans="1:11" ht="12.75">
      <c r="A147" s="44">
        <v>100068</v>
      </c>
      <c r="B147" s="44" t="str">
        <f>IF(ISNONTEXT(VLOOKUP(A147,'Student names'!$B$7:$C$15000,2,0)),"",VLOOKUP(A147,'Student names'!$B$7:$C$15000,2,0))</f>
        <v>Wanda Mills</v>
      </c>
      <c r="C147" s="44">
        <v>17</v>
      </c>
      <c r="D147" s="44" t="s">
        <v>88</v>
      </c>
      <c r="E147" s="44" t="s">
        <v>89</v>
      </c>
      <c r="F147" s="44" t="s">
        <v>90</v>
      </c>
      <c r="G147" s="55">
        <v>41520</v>
      </c>
      <c r="H147" s="55">
        <v>41841</v>
      </c>
      <c r="I147" s="55">
        <v>41841</v>
      </c>
      <c r="J147" s="44">
        <v>2</v>
      </c>
      <c r="K147" s="44">
        <v>1</v>
      </c>
    </row>
    <row r="148" spans="1:11" ht="12.75">
      <c r="A148" s="44">
        <v>100068</v>
      </c>
      <c r="B148" s="44" t="str">
        <f>IF(ISNONTEXT(VLOOKUP(A148,'Student names'!$B$7:$C$15000,2,0)),"",VLOOKUP(A148,'Student names'!$B$7:$C$15000,2,0))</f>
        <v>Wanda Mills</v>
      </c>
      <c r="C148" s="44">
        <v>17</v>
      </c>
      <c r="D148" s="44" t="s">
        <v>139</v>
      </c>
      <c r="E148" s="44" t="s">
        <v>140</v>
      </c>
      <c r="F148" s="44" t="s">
        <v>82</v>
      </c>
      <c r="G148" s="55">
        <v>41521</v>
      </c>
      <c r="H148" s="55">
        <v>41841</v>
      </c>
      <c r="I148" s="55">
        <v>41841</v>
      </c>
      <c r="J148" s="44">
        <v>2</v>
      </c>
      <c r="K148" s="44">
        <v>0</v>
      </c>
    </row>
    <row r="149" spans="1:11" ht="12.75">
      <c r="A149" s="44">
        <v>100070</v>
      </c>
      <c r="B149" s="44" t="str">
        <f>IF(ISNONTEXT(VLOOKUP(A149,'Student names'!$B$7:$C$15000,2,0)),"",VLOOKUP(A149,'Student names'!$B$7:$C$15000,2,0))</f>
        <v>Zoe Mackay</v>
      </c>
      <c r="C149" s="44">
        <v>16</v>
      </c>
      <c r="D149" s="44" t="s">
        <v>74</v>
      </c>
      <c r="E149" s="44" t="s">
        <v>75</v>
      </c>
      <c r="F149" s="44" t="s">
        <v>76</v>
      </c>
      <c r="G149" s="55">
        <v>41534</v>
      </c>
      <c r="H149" s="55">
        <v>41841</v>
      </c>
      <c r="I149" s="55">
        <v>41841</v>
      </c>
      <c r="J149" s="44">
        <v>2</v>
      </c>
      <c r="K149" s="44">
        <v>0</v>
      </c>
    </row>
    <row r="150" spans="1:11" ht="12.75">
      <c r="A150" s="44">
        <v>100070</v>
      </c>
      <c r="B150" s="44" t="str">
        <f>IF(ISNONTEXT(VLOOKUP(A150,'Student names'!$B$7:$C$15000,2,0)),"",VLOOKUP(A150,'Student names'!$B$7:$C$15000,2,0))</f>
        <v>Zoe Mackay</v>
      </c>
      <c r="C150" s="44">
        <v>16</v>
      </c>
      <c r="D150" s="44" t="s">
        <v>88</v>
      </c>
      <c r="E150" s="44" t="s">
        <v>89</v>
      </c>
      <c r="F150" s="44" t="s">
        <v>90</v>
      </c>
      <c r="G150" s="55">
        <v>41520</v>
      </c>
      <c r="H150" s="55">
        <v>41841</v>
      </c>
      <c r="I150" s="55">
        <v>41841</v>
      </c>
      <c r="J150" s="44">
        <v>2</v>
      </c>
      <c r="K150" s="44">
        <v>1</v>
      </c>
    </row>
    <row r="151" spans="1:11" ht="12.75">
      <c r="A151" s="44">
        <v>100070</v>
      </c>
      <c r="B151" s="44" t="str">
        <f>IF(ISNONTEXT(VLOOKUP(A151,'Student names'!$B$7:$C$15000,2,0)),"",VLOOKUP(A151,'Student names'!$B$7:$C$15000,2,0))</f>
        <v>Zoe Mackay</v>
      </c>
      <c r="C151" s="44">
        <v>16</v>
      </c>
      <c r="D151" s="44" t="s">
        <v>102</v>
      </c>
      <c r="E151" s="44" t="s">
        <v>103</v>
      </c>
      <c r="F151" s="44" t="s">
        <v>64</v>
      </c>
      <c r="G151" s="55">
        <v>41520</v>
      </c>
      <c r="H151" s="55">
        <v>41841</v>
      </c>
      <c r="I151" s="55">
        <v>41841</v>
      </c>
      <c r="J151" s="44">
        <v>2</v>
      </c>
      <c r="K151" s="44">
        <v>0</v>
      </c>
    </row>
    <row r="152" spans="1:11" ht="12.75">
      <c r="A152" s="44">
        <v>100070</v>
      </c>
      <c r="B152" s="44" t="str">
        <f>IF(ISNONTEXT(VLOOKUP(A152,'Student names'!$B$7:$C$15000,2,0)),"",VLOOKUP(A152,'Student names'!$B$7:$C$15000,2,0))</f>
        <v>Zoe Mackay</v>
      </c>
      <c r="C152" s="44">
        <v>16</v>
      </c>
      <c r="D152" s="44" t="s">
        <v>160</v>
      </c>
      <c r="E152" s="44" t="s">
        <v>161</v>
      </c>
      <c r="F152" s="44" t="s">
        <v>61</v>
      </c>
      <c r="G152" s="55">
        <v>41520</v>
      </c>
      <c r="H152" s="55">
        <v>41841</v>
      </c>
      <c r="I152" s="55">
        <v>41841</v>
      </c>
      <c r="J152" s="44">
        <v>2</v>
      </c>
      <c r="K152" s="44">
        <v>0</v>
      </c>
    </row>
    <row r="153" spans="1:11" ht="12.75">
      <c r="A153" s="44">
        <v>100072</v>
      </c>
      <c r="B153" s="44" t="str">
        <f>IF(ISNONTEXT(VLOOKUP(A153,'Student names'!$B$7:$C$15000,2,0)),"",VLOOKUP(A153,'Student names'!$B$7:$C$15000,2,0))</f>
        <v>Wanda Hemmings</v>
      </c>
      <c r="C153" s="44">
        <v>17</v>
      </c>
      <c r="D153" s="44" t="s">
        <v>80</v>
      </c>
      <c r="E153" s="44" t="s">
        <v>81</v>
      </c>
      <c r="F153" s="44" t="s">
        <v>82</v>
      </c>
      <c r="G153" s="55">
        <v>41519</v>
      </c>
      <c r="H153" s="55">
        <v>41841</v>
      </c>
      <c r="I153" s="55">
        <v>41841</v>
      </c>
      <c r="J153" s="44">
        <v>2</v>
      </c>
      <c r="K153" s="44">
        <v>0</v>
      </c>
    </row>
    <row r="154" spans="1:11" ht="12.75">
      <c r="A154" s="44">
        <v>100072</v>
      </c>
      <c r="B154" s="44" t="str">
        <f>IF(ISNONTEXT(VLOOKUP(A154,'Student names'!$B$7:$C$15000,2,0)),"",VLOOKUP(A154,'Student names'!$B$7:$C$15000,2,0))</f>
        <v>Wanda Hemmings</v>
      </c>
      <c r="C154" s="44">
        <v>17</v>
      </c>
      <c r="D154" s="44" t="s">
        <v>164</v>
      </c>
      <c r="E154" s="44" t="s">
        <v>165</v>
      </c>
      <c r="F154" s="44" t="s">
        <v>64</v>
      </c>
      <c r="G154" s="55">
        <v>41519</v>
      </c>
      <c r="H154" s="55">
        <v>41841</v>
      </c>
      <c r="I154" s="55">
        <v>41841</v>
      </c>
      <c r="J154" s="44">
        <v>2</v>
      </c>
      <c r="K154" s="44">
        <v>0</v>
      </c>
    </row>
    <row r="155" spans="1:11" ht="12.75">
      <c r="A155" s="44">
        <v>100072</v>
      </c>
      <c r="B155" s="44" t="str">
        <f>IF(ISNONTEXT(VLOOKUP(A155,'Student names'!$B$7:$C$15000,2,0)),"",VLOOKUP(A155,'Student names'!$B$7:$C$15000,2,0))</f>
        <v>Wanda Hemmings</v>
      </c>
      <c r="C155" s="44">
        <v>17</v>
      </c>
      <c r="D155" s="44" t="s">
        <v>166</v>
      </c>
      <c r="E155" s="44" t="s">
        <v>167</v>
      </c>
      <c r="F155" s="44" t="s">
        <v>64</v>
      </c>
      <c r="G155" s="55">
        <v>41519</v>
      </c>
      <c r="H155" s="55">
        <v>41841</v>
      </c>
      <c r="I155" s="55">
        <v>41841</v>
      </c>
      <c r="J155" s="44">
        <v>2</v>
      </c>
      <c r="K155" s="44">
        <v>0</v>
      </c>
    </row>
    <row r="156" spans="1:11" ht="12.75">
      <c r="A156" s="44">
        <v>100074</v>
      </c>
      <c r="B156" s="44" t="str">
        <f>IF(ISNONTEXT(VLOOKUP(A156,'Student names'!$B$7:$C$15000,2,0)),"",VLOOKUP(A156,'Student names'!$B$7:$C$15000,2,0))</f>
        <v>Eric Poole</v>
      </c>
      <c r="C156" s="44">
        <v>16</v>
      </c>
      <c r="D156" s="44" t="s">
        <v>154</v>
      </c>
      <c r="E156" s="44" t="s">
        <v>155</v>
      </c>
      <c r="F156" s="44" t="s">
        <v>64</v>
      </c>
      <c r="G156" s="55">
        <v>41519</v>
      </c>
      <c r="H156" s="55">
        <v>41841</v>
      </c>
      <c r="I156" s="55">
        <v>41841</v>
      </c>
      <c r="J156" s="44">
        <v>2</v>
      </c>
      <c r="K156" s="44">
        <v>0</v>
      </c>
    </row>
    <row r="157" spans="1:11" ht="12.75">
      <c r="A157" s="44">
        <v>100074</v>
      </c>
      <c r="B157" s="44" t="str">
        <f>IF(ISNONTEXT(VLOOKUP(A157,'Student names'!$B$7:$C$15000,2,0)),"",VLOOKUP(A157,'Student names'!$B$7:$C$15000,2,0))</f>
        <v>Eric Poole</v>
      </c>
      <c r="C157" s="44">
        <v>16</v>
      </c>
      <c r="D157" s="44" t="s">
        <v>91</v>
      </c>
      <c r="E157" s="44" t="s">
        <v>92</v>
      </c>
      <c r="F157" s="44" t="s">
        <v>79</v>
      </c>
      <c r="G157" s="55">
        <v>41519</v>
      </c>
      <c r="H157" s="55">
        <v>41841</v>
      </c>
      <c r="I157" s="55">
        <v>41841</v>
      </c>
      <c r="J157" s="44">
        <v>2</v>
      </c>
      <c r="K157" s="44">
        <v>0</v>
      </c>
    </row>
    <row r="158" spans="1:11" ht="12.75">
      <c r="A158" s="44">
        <v>100074</v>
      </c>
      <c r="B158" s="44" t="str">
        <f>IF(ISNONTEXT(VLOOKUP(A158,'Student names'!$B$7:$C$15000,2,0)),"",VLOOKUP(A158,'Student names'!$B$7:$C$15000,2,0))</f>
        <v>Eric Poole</v>
      </c>
      <c r="C158" s="44">
        <v>16</v>
      </c>
      <c r="D158" s="44" t="s">
        <v>104</v>
      </c>
      <c r="E158" s="44" t="s">
        <v>105</v>
      </c>
      <c r="F158" s="44" t="s">
        <v>97</v>
      </c>
      <c r="G158" s="55">
        <v>41519</v>
      </c>
      <c r="H158" s="55">
        <v>41841</v>
      </c>
      <c r="I158" s="55">
        <v>41841</v>
      </c>
      <c r="J158" s="44">
        <v>2</v>
      </c>
      <c r="K158" s="44">
        <v>0</v>
      </c>
    </row>
    <row r="159" spans="1:11" ht="12.75">
      <c r="A159" s="44">
        <v>100074</v>
      </c>
      <c r="B159" s="44" t="str">
        <f>IF(ISNONTEXT(VLOOKUP(A159,'Student names'!$B$7:$C$15000,2,0)),"",VLOOKUP(A159,'Student names'!$B$7:$C$15000,2,0))</f>
        <v>Eric Poole</v>
      </c>
      <c r="C159" s="44">
        <v>16</v>
      </c>
      <c r="D159" s="44" t="s">
        <v>160</v>
      </c>
      <c r="E159" s="44" t="s">
        <v>161</v>
      </c>
      <c r="F159" s="44" t="s">
        <v>61</v>
      </c>
      <c r="G159" s="55">
        <v>41537</v>
      </c>
      <c r="H159" s="55">
        <v>41841</v>
      </c>
      <c r="I159" s="55">
        <v>41841</v>
      </c>
      <c r="J159" s="44">
        <v>2</v>
      </c>
      <c r="K159" s="44">
        <v>1</v>
      </c>
    </row>
    <row r="160" spans="1:11" ht="12.75">
      <c r="A160" s="44">
        <v>100075</v>
      </c>
      <c r="B160" s="44" t="str">
        <f>IF(ISNONTEXT(VLOOKUP(A160,'Student names'!$B$7:$C$15000,2,0)),"",VLOOKUP(A160,'Student names'!$B$7:$C$15000,2,0))</f>
        <v>Alexandra Hunter</v>
      </c>
      <c r="C160" s="44">
        <v>17</v>
      </c>
      <c r="D160" s="44" t="s">
        <v>127</v>
      </c>
      <c r="E160" s="44" t="s">
        <v>128</v>
      </c>
      <c r="F160" s="44" t="s">
        <v>90</v>
      </c>
      <c r="G160" s="55">
        <v>41519</v>
      </c>
      <c r="H160" s="55">
        <v>41841</v>
      </c>
      <c r="I160" s="55">
        <v>41841</v>
      </c>
      <c r="J160" s="44">
        <v>2</v>
      </c>
      <c r="K160" s="44">
        <v>1</v>
      </c>
    </row>
    <row r="161" spans="1:11" ht="12.75">
      <c r="A161" s="44">
        <v>100075</v>
      </c>
      <c r="B161" s="44" t="str">
        <f>IF(ISNONTEXT(VLOOKUP(A161,'Student names'!$B$7:$C$15000,2,0)),"",VLOOKUP(A161,'Student names'!$B$7:$C$15000,2,0))</f>
        <v>Alexandra Hunter</v>
      </c>
      <c r="C161" s="44">
        <v>17</v>
      </c>
      <c r="D161" s="44" t="s">
        <v>115</v>
      </c>
      <c r="E161" s="44" t="s">
        <v>116</v>
      </c>
      <c r="F161" s="44" t="s">
        <v>73</v>
      </c>
      <c r="G161" s="55">
        <v>41521</v>
      </c>
      <c r="H161" s="55">
        <v>41841</v>
      </c>
      <c r="I161" s="55">
        <v>41647</v>
      </c>
      <c r="J161" s="44">
        <v>3</v>
      </c>
      <c r="K161" s="44">
        <v>0</v>
      </c>
    </row>
    <row r="162" spans="1:11" ht="12.75">
      <c r="A162" s="44">
        <v>100075</v>
      </c>
      <c r="B162" s="44" t="str">
        <f>IF(ISNONTEXT(VLOOKUP(A162,'Student names'!$B$7:$C$15000,2,0)),"",VLOOKUP(A162,'Student names'!$B$7:$C$15000,2,0))</f>
        <v>Alexandra Hunter</v>
      </c>
      <c r="C162" s="44">
        <v>17</v>
      </c>
      <c r="D162" s="44" t="s">
        <v>77</v>
      </c>
      <c r="E162" s="44" t="s">
        <v>78</v>
      </c>
      <c r="F162" s="44" t="s">
        <v>79</v>
      </c>
      <c r="G162" s="55">
        <v>41519</v>
      </c>
      <c r="H162" s="55">
        <v>41841</v>
      </c>
      <c r="I162" s="55">
        <v>41841</v>
      </c>
      <c r="J162" s="44">
        <v>2</v>
      </c>
      <c r="K162" s="44">
        <v>0</v>
      </c>
    </row>
    <row r="163" spans="1:11" ht="12.75">
      <c r="A163" s="44">
        <v>100077</v>
      </c>
      <c r="B163" s="44" t="str">
        <f>IF(ISNONTEXT(VLOOKUP(A163,'Student names'!$B$7:$C$15000,2,0)),"",VLOOKUP(A163,'Student names'!$B$7:$C$15000,2,0))</f>
        <v>Colin Mathis</v>
      </c>
      <c r="C163" s="44">
        <v>16</v>
      </c>
      <c r="D163" s="44" t="s">
        <v>154</v>
      </c>
      <c r="E163" s="44" t="s">
        <v>155</v>
      </c>
      <c r="F163" s="44" t="s">
        <v>64</v>
      </c>
      <c r="G163" s="55">
        <v>41519</v>
      </c>
      <c r="H163" s="55">
        <v>41841</v>
      </c>
      <c r="I163" s="55">
        <v>41841</v>
      </c>
      <c r="J163" s="44">
        <v>2</v>
      </c>
      <c r="K163" s="44">
        <v>0</v>
      </c>
    </row>
    <row r="164" spans="1:11" ht="12.75">
      <c r="A164" s="44">
        <v>100077</v>
      </c>
      <c r="B164" s="44" t="str">
        <f>IF(ISNONTEXT(VLOOKUP(A164,'Student names'!$B$7:$C$15000,2,0)),"",VLOOKUP(A164,'Student names'!$B$7:$C$15000,2,0))</f>
        <v>Colin Mathis</v>
      </c>
      <c r="C164" s="44">
        <v>16</v>
      </c>
      <c r="D164" s="44" t="s">
        <v>131</v>
      </c>
      <c r="E164" s="44" t="s">
        <v>132</v>
      </c>
      <c r="F164" s="44" t="s">
        <v>64</v>
      </c>
      <c r="G164" s="55">
        <v>41519</v>
      </c>
      <c r="H164" s="55">
        <v>41841</v>
      </c>
      <c r="I164" s="55">
        <v>41841</v>
      </c>
      <c r="J164" s="44">
        <v>2</v>
      </c>
      <c r="K164" s="44">
        <v>0</v>
      </c>
    </row>
    <row r="165" spans="1:11" ht="12.75">
      <c r="A165" s="44">
        <v>100077</v>
      </c>
      <c r="B165" s="44" t="str">
        <f>IF(ISNONTEXT(VLOOKUP(A165,'Student names'!$B$7:$C$15000,2,0)),"",VLOOKUP(A165,'Student names'!$B$7:$C$15000,2,0))</f>
        <v>Colin Mathis</v>
      </c>
      <c r="C165" s="44">
        <v>16</v>
      </c>
      <c r="D165" s="44" t="s">
        <v>122</v>
      </c>
      <c r="E165" s="44" t="s">
        <v>123</v>
      </c>
      <c r="F165" s="44" t="s">
        <v>124</v>
      </c>
      <c r="G165" s="55">
        <v>41519</v>
      </c>
      <c r="H165" s="55">
        <v>41841</v>
      </c>
      <c r="I165" s="55">
        <v>41841</v>
      </c>
      <c r="J165" s="44">
        <v>2</v>
      </c>
      <c r="K165" s="44">
        <v>0</v>
      </c>
    </row>
    <row r="166" spans="1:11" ht="12.75">
      <c r="A166" s="44">
        <v>100078</v>
      </c>
      <c r="B166" s="44" t="str">
        <f>IF(ISNONTEXT(VLOOKUP(A166,'Student names'!$B$7:$C$15000,2,0)),"",VLOOKUP(A166,'Student names'!$B$7:$C$15000,2,0))</f>
        <v>Karen Vance</v>
      </c>
      <c r="C166" s="44">
        <v>16</v>
      </c>
      <c r="D166" s="44" t="s">
        <v>159</v>
      </c>
      <c r="E166" s="44" t="s">
        <v>87</v>
      </c>
      <c r="F166" s="44" t="s">
        <v>73</v>
      </c>
      <c r="G166" s="55">
        <v>41519</v>
      </c>
      <c r="H166" s="55">
        <v>41652</v>
      </c>
      <c r="I166" s="55">
        <v>41652</v>
      </c>
      <c r="J166" s="44">
        <v>2</v>
      </c>
      <c r="K166" s="44">
        <v>0</v>
      </c>
    </row>
    <row r="167" spans="1:11" ht="12.75">
      <c r="A167" s="44">
        <v>100078</v>
      </c>
      <c r="B167" s="44" t="str">
        <f>IF(ISNONTEXT(VLOOKUP(A167,'Student names'!$B$7:$C$15000,2,0)),"",VLOOKUP(A167,'Student names'!$B$7:$C$15000,2,0))</f>
        <v>Karen Vance</v>
      </c>
      <c r="C167" s="44">
        <v>16</v>
      </c>
      <c r="D167" s="44" t="s">
        <v>91</v>
      </c>
      <c r="E167" s="44" t="s">
        <v>92</v>
      </c>
      <c r="F167" s="44" t="s">
        <v>79</v>
      </c>
      <c r="G167" s="55">
        <v>41519</v>
      </c>
      <c r="H167" s="55">
        <v>41841</v>
      </c>
      <c r="I167" s="55">
        <v>41841</v>
      </c>
      <c r="J167" s="44">
        <v>2</v>
      </c>
      <c r="K167" s="44">
        <v>0</v>
      </c>
    </row>
    <row r="168" spans="1:11" ht="12.75">
      <c r="A168" s="44">
        <v>100078</v>
      </c>
      <c r="B168" s="44" t="str">
        <f>IF(ISNONTEXT(VLOOKUP(A168,'Student names'!$B$7:$C$15000,2,0)),"",VLOOKUP(A168,'Student names'!$B$7:$C$15000,2,0))</f>
        <v>Karen Vance</v>
      </c>
      <c r="C168" s="44">
        <v>16</v>
      </c>
      <c r="D168" s="44" t="s">
        <v>160</v>
      </c>
      <c r="E168" s="44" t="s">
        <v>161</v>
      </c>
      <c r="F168" s="44" t="s">
        <v>61</v>
      </c>
      <c r="G168" s="55">
        <v>41519</v>
      </c>
      <c r="H168" s="55">
        <v>41841</v>
      </c>
      <c r="I168" s="55">
        <v>41841</v>
      </c>
      <c r="J168" s="44">
        <v>2</v>
      </c>
      <c r="K168" s="44">
        <v>0</v>
      </c>
    </row>
    <row r="169" spans="1:11" ht="12.75">
      <c r="A169" s="44">
        <v>100078</v>
      </c>
      <c r="B169" s="44" t="str">
        <f>IF(ISNONTEXT(VLOOKUP(A169,'Student names'!$B$7:$C$15000,2,0)),"",VLOOKUP(A169,'Student names'!$B$7:$C$15000,2,0))</f>
        <v>Karen Vance</v>
      </c>
      <c r="C169" s="44">
        <v>16</v>
      </c>
      <c r="D169" s="44" t="s">
        <v>88</v>
      </c>
      <c r="E169" s="44" t="s">
        <v>89</v>
      </c>
      <c r="F169" s="44" t="s">
        <v>90</v>
      </c>
      <c r="G169" s="55">
        <v>41519</v>
      </c>
      <c r="H169" s="55">
        <v>41841</v>
      </c>
      <c r="I169" s="55">
        <v>41841</v>
      </c>
      <c r="J169" s="44">
        <v>2</v>
      </c>
      <c r="K169" s="44">
        <v>1</v>
      </c>
    </row>
    <row r="170" spans="1:11" ht="12.75">
      <c r="A170" s="44">
        <v>100081</v>
      </c>
      <c r="B170" s="44" t="str">
        <f>IF(ISNONTEXT(VLOOKUP(A170,'Student names'!$B$7:$C$15000,2,0)),"",VLOOKUP(A170,'Student names'!$B$7:$C$15000,2,0))</f>
        <v>Lauren Gill</v>
      </c>
      <c r="C170" s="44">
        <v>17</v>
      </c>
      <c r="D170" s="44" t="s">
        <v>77</v>
      </c>
      <c r="E170" s="44" t="s">
        <v>78</v>
      </c>
      <c r="F170" s="44" t="s">
        <v>79</v>
      </c>
      <c r="G170" s="55">
        <v>41519</v>
      </c>
      <c r="H170" s="55">
        <v>41841</v>
      </c>
      <c r="I170" s="55">
        <v>41841</v>
      </c>
      <c r="J170" s="44">
        <v>2</v>
      </c>
      <c r="K170" s="44">
        <v>0</v>
      </c>
    </row>
    <row r="171" spans="1:11" ht="12.75">
      <c r="A171" s="44">
        <v>100081</v>
      </c>
      <c r="B171" s="44" t="str">
        <f>IF(ISNONTEXT(VLOOKUP(A171,'Student names'!$B$7:$C$15000,2,0)),"",VLOOKUP(A171,'Student names'!$B$7:$C$15000,2,0))</f>
        <v>Lauren Gill</v>
      </c>
      <c r="C171" s="44">
        <v>17</v>
      </c>
      <c r="D171" s="44" t="s">
        <v>59</v>
      </c>
      <c r="E171" s="44" t="s">
        <v>60</v>
      </c>
      <c r="F171" s="44" t="s">
        <v>61</v>
      </c>
      <c r="G171" s="55">
        <v>41519</v>
      </c>
      <c r="H171" s="55">
        <v>41841</v>
      </c>
      <c r="I171" s="55">
        <v>41841</v>
      </c>
      <c r="J171" s="44">
        <v>2</v>
      </c>
      <c r="K171" s="44">
        <v>0</v>
      </c>
    </row>
    <row r="172" spans="1:11" ht="12.75">
      <c r="A172" s="44">
        <v>100081</v>
      </c>
      <c r="B172" s="44" t="str">
        <f>IF(ISNONTEXT(VLOOKUP(A172,'Student names'!$B$7:$C$15000,2,0)),"",VLOOKUP(A172,'Student names'!$B$7:$C$15000,2,0))</f>
        <v>Lauren Gill</v>
      </c>
      <c r="C172" s="44">
        <v>17</v>
      </c>
      <c r="D172" s="44" t="s">
        <v>127</v>
      </c>
      <c r="E172" s="44" t="s">
        <v>128</v>
      </c>
      <c r="F172" s="44" t="s">
        <v>90</v>
      </c>
      <c r="G172" s="55">
        <v>41519</v>
      </c>
      <c r="H172" s="55">
        <v>41841</v>
      </c>
      <c r="I172" s="55">
        <v>41841</v>
      </c>
      <c r="J172" s="44">
        <v>2</v>
      </c>
      <c r="K172" s="44">
        <v>1</v>
      </c>
    </row>
    <row r="173" spans="1:11" ht="12.75">
      <c r="A173" s="44">
        <v>100082</v>
      </c>
      <c r="B173" s="44" t="str">
        <f>IF(ISNONTEXT(VLOOKUP(A173,'Student names'!$B$7:$C$15000,2,0)),"",VLOOKUP(A173,'Student names'!$B$7:$C$15000,2,0))</f>
        <v>Carol Jackson</v>
      </c>
      <c r="C173" s="44">
        <v>17</v>
      </c>
      <c r="D173" s="44" t="s">
        <v>147</v>
      </c>
      <c r="E173" s="44" t="s">
        <v>148</v>
      </c>
      <c r="F173" s="44" t="s">
        <v>119</v>
      </c>
      <c r="G173" s="55">
        <v>41519</v>
      </c>
      <c r="H173" s="55">
        <v>41841</v>
      </c>
      <c r="I173" s="55">
        <v>41841</v>
      </c>
      <c r="J173" s="44">
        <v>2</v>
      </c>
      <c r="K173" s="44">
        <v>0</v>
      </c>
    </row>
    <row r="174" spans="1:11" ht="12.75">
      <c r="A174" s="44">
        <v>100082</v>
      </c>
      <c r="B174" s="44" t="str">
        <f>IF(ISNONTEXT(VLOOKUP(A174,'Student names'!$B$7:$C$15000,2,0)),"",VLOOKUP(A174,'Student names'!$B$7:$C$15000,2,0))</f>
        <v>Carol Jackson</v>
      </c>
      <c r="C174" s="44">
        <v>17</v>
      </c>
      <c r="D174" s="44" t="s">
        <v>71</v>
      </c>
      <c r="E174" s="44" t="s">
        <v>72</v>
      </c>
      <c r="F174" s="44" t="s">
        <v>73</v>
      </c>
      <c r="G174" s="55">
        <v>41519</v>
      </c>
      <c r="H174" s="55">
        <v>41841</v>
      </c>
      <c r="I174" s="55">
        <v>41841</v>
      </c>
      <c r="J174" s="44">
        <v>2</v>
      </c>
      <c r="K174" s="44">
        <v>0</v>
      </c>
    </row>
    <row r="175" spans="1:11" ht="12.75">
      <c r="A175" s="44">
        <v>100082</v>
      </c>
      <c r="B175" s="44" t="str">
        <f>IF(ISNONTEXT(VLOOKUP(A175,'Student names'!$B$7:$C$15000,2,0)),"",VLOOKUP(A175,'Student names'!$B$7:$C$15000,2,0))</f>
        <v>Carol Jackson</v>
      </c>
      <c r="C175" s="44">
        <v>17</v>
      </c>
      <c r="D175" s="44" t="s">
        <v>168</v>
      </c>
      <c r="E175" s="44" t="s">
        <v>169</v>
      </c>
      <c r="F175" s="44" t="s">
        <v>124</v>
      </c>
      <c r="G175" s="55">
        <v>41519</v>
      </c>
      <c r="H175" s="55">
        <v>41841</v>
      </c>
      <c r="I175" s="55">
        <v>41841</v>
      </c>
      <c r="J175" s="44">
        <v>2</v>
      </c>
      <c r="K175" s="44">
        <v>0</v>
      </c>
    </row>
    <row r="176" spans="1:11" ht="12.75">
      <c r="A176" s="44">
        <v>100083</v>
      </c>
      <c r="B176" s="44" t="str">
        <f>IF(ISNONTEXT(VLOOKUP(A176,'Student names'!$B$7:$C$15000,2,0)),"",VLOOKUP(A176,'Student names'!$B$7:$C$15000,2,0))</f>
        <v>Penelope Simpson</v>
      </c>
      <c r="C176" s="44">
        <v>16</v>
      </c>
      <c r="D176" s="44" t="s">
        <v>150</v>
      </c>
      <c r="E176" s="44" t="s">
        <v>151</v>
      </c>
      <c r="F176" s="44" t="s">
        <v>73</v>
      </c>
      <c r="G176" s="55">
        <v>41519</v>
      </c>
      <c r="H176" s="55">
        <v>41841</v>
      </c>
      <c r="I176" s="55">
        <v>41803</v>
      </c>
      <c r="J176" s="44">
        <v>3</v>
      </c>
      <c r="K176" s="44">
        <v>0</v>
      </c>
    </row>
    <row r="177" spans="1:11" ht="12.75">
      <c r="A177" s="44">
        <v>100083</v>
      </c>
      <c r="B177" s="44" t="str">
        <f>IF(ISNONTEXT(VLOOKUP(A177,'Student names'!$B$7:$C$15000,2,0)),"",VLOOKUP(A177,'Student names'!$B$7:$C$15000,2,0))</f>
        <v>Penelope Simpson</v>
      </c>
      <c r="C177" s="44">
        <v>16</v>
      </c>
      <c r="D177" s="44" t="s">
        <v>88</v>
      </c>
      <c r="E177" s="44" t="s">
        <v>89</v>
      </c>
      <c r="F177" s="44" t="s">
        <v>90</v>
      </c>
      <c r="G177" s="55">
        <v>41519</v>
      </c>
      <c r="H177" s="55">
        <v>41841</v>
      </c>
      <c r="I177" s="55">
        <v>41705</v>
      </c>
      <c r="J177" s="44">
        <v>3</v>
      </c>
      <c r="K177" s="44">
        <v>1</v>
      </c>
    </row>
    <row r="178" spans="1:11" ht="12.75">
      <c r="A178" s="44">
        <v>100083</v>
      </c>
      <c r="B178" s="44" t="str">
        <f>IF(ISNONTEXT(VLOOKUP(A178,'Student names'!$B$7:$C$15000,2,0)),"",VLOOKUP(A178,'Student names'!$B$7:$C$15000,2,0))</f>
        <v>Penelope Simpson</v>
      </c>
      <c r="C178" s="44">
        <v>16</v>
      </c>
      <c r="D178" s="44" t="s">
        <v>74</v>
      </c>
      <c r="E178" s="44" t="s">
        <v>75</v>
      </c>
      <c r="F178" s="44" t="s">
        <v>76</v>
      </c>
      <c r="G178" s="55">
        <v>41519</v>
      </c>
      <c r="H178" s="55">
        <v>41841</v>
      </c>
      <c r="I178" s="55">
        <v>41803</v>
      </c>
      <c r="J178" s="44">
        <v>3</v>
      </c>
      <c r="K178" s="44">
        <v>0</v>
      </c>
    </row>
    <row r="179" spans="1:11" ht="12.75">
      <c r="A179" s="44">
        <v>100084</v>
      </c>
      <c r="B179" s="44" t="str">
        <f>IF(ISNONTEXT(VLOOKUP(A179,'Student names'!$B$7:$C$15000,2,0)),"",VLOOKUP(A179,'Student names'!$B$7:$C$15000,2,0))</f>
        <v>Keith Abraham</v>
      </c>
      <c r="C179" s="44">
        <v>17</v>
      </c>
      <c r="D179" s="44" t="s">
        <v>170</v>
      </c>
      <c r="E179" s="44" t="s">
        <v>171</v>
      </c>
      <c r="F179" s="44" t="s">
        <v>143</v>
      </c>
      <c r="G179" s="55">
        <v>41519</v>
      </c>
      <c r="H179" s="55">
        <v>41841</v>
      </c>
      <c r="I179" s="55">
        <v>41841</v>
      </c>
      <c r="J179" s="44">
        <v>2</v>
      </c>
      <c r="K179" s="44">
        <v>0</v>
      </c>
    </row>
    <row r="180" spans="1:11" ht="12.75">
      <c r="A180" s="44">
        <v>100084</v>
      </c>
      <c r="B180" s="44" t="str">
        <f>IF(ISNONTEXT(VLOOKUP(A180,'Student names'!$B$7:$C$15000,2,0)),"",VLOOKUP(A180,'Student names'!$B$7:$C$15000,2,0))</f>
        <v>Keith Abraham</v>
      </c>
      <c r="C180" s="44">
        <v>17</v>
      </c>
      <c r="D180" s="44" t="s">
        <v>120</v>
      </c>
      <c r="E180" s="44" t="s">
        <v>121</v>
      </c>
      <c r="F180" s="44" t="s">
        <v>73</v>
      </c>
      <c r="G180" s="55">
        <v>41519</v>
      </c>
      <c r="H180" s="55">
        <v>41841</v>
      </c>
      <c r="I180" s="55">
        <v>41841</v>
      </c>
      <c r="J180" s="44">
        <v>2</v>
      </c>
      <c r="K180" s="44">
        <v>0</v>
      </c>
    </row>
    <row r="181" spans="1:11" ht="12.75">
      <c r="A181" s="44">
        <v>100084</v>
      </c>
      <c r="B181" s="44" t="str">
        <f>IF(ISNONTEXT(VLOOKUP(A181,'Student names'!$B$7:$C$15000,2,0)),"",VLOOKUP(A181,'Student names'!$B$7:$C$15000,2,0))</f>
        <v>Keith Abraham</v>
      </c>
      <c r="C181" s="44">
        <v>17</v>
      </c>
      <c r="D181" s="44" t="s">
        <v>162</v>
      </c>
      <c r="E181" s="44" t="s">
        <v>163</v>
      </c>
      <c r="F181" s="44" t="s">
        <v>108</v>
      </c>
      <c r="G181" s="55">
        <v>41519</v>
      </c>
      <c r="H181" s="55">
        <v>41841</v>
      </c>
      <c r="I181" s="55">
        <v>41841</v>
      </c>
      <c r="J181" s="44">
        <v>2</v>
      </c>
      <c r="K181" s="44">
        <v>0</v>
      </c>
    </row>
    <row r="182" spans="1:11" ht="12.75">
      <c r="A182" s="44">
        <v>100084</v>
      </c>
      <c r="B182" s="44" t="str">
        <f>IF(ISNONTEXT(VLOOKUP(A182,'Student names'!$B$7:$C$15000,2,0)),"",VLOOKUP(A182,'Student names'!$B$7:$C$15000,2,0))</f>
        <v>Keith Abraham</v>
      </c>
      <c r="C182" s="44">
        <v>17</v>
      </c>
      <c r="D182" s="44" t="s">
        <v>141</v>
      </c>
      <c r="E182" s="44" t="s">
        <v>142</v>
      </c>
      <c r="F182" s="44" t="s">
        <v>143</v>
      </c>
      <c r="G182" s="55">
        <v>41527</v>
      </c>
      <c r="H182" s="55">
        <v>41805</v>
      </c>
      <c r="I182" s="55">
        <v>41805</v>
      </c>
      <c r="J182" s="44">
        <v>2</v>
      </c>
      <c r="K182" s="44">
        <v>0</v>
      </c>
    </row>
    <row r="183" spans="1:11" ht="12.75">
      <c r="A183" s="44">
        <v>100085</v>
      </c>
      <c r="B183" s="44" t="str">
        <f>IF(ISNONTEXT(VLOOKUP(A183,'Student names'!$B$7:$C$15000,2,0)),"",VLOOKUP(A183,'Student names'!$B$7:$C$15000,2,0))</f>
        <v>Owen Mackay</v>
      </c>
      <c r="C183" s="44">
        <v>16</v>
      </c>
      <c r="D183" s="44" t="s">
        <v>102</v>
      </c>
      <c r="E183" s="44" t="s">
        <v>103</v>
      </c>
      <c r="F183" s="44" t="s">
        <v>64</v>
      </c>
      <c r="G183" s="55">
        <v>41520</v>
      </c>
      <c r="H183" s="55">
        <v>41841</v>
      </c>
      <c r="I183" s="55">
        <v>41841</v>
      </c>
      <c r="J183" s="44">
        <v>2</v>
      </c>
      <c r="K183" s="44">
        <v>0</v>
      </c>
    </row>
    <row r="184" spans="1:11" ht="12.75">
      <c r="A184" s="44">
        <v>100085</v>
      </c>
      <c r="B184" s="44" t="str">
        <f>IF(ISNONTEXT(VLOOKUP(A184,'Student names'!$B$7:$C$15000,2,0)),"",VLOOKUP(A184,'Student names'!$B$7:$C$15000,2,0))</f>
        <v>Owen Mackay</v>
      </c>
      <c r="C184" s="44">
        <v>16</v>
      </c>
      <c r="D184" s="44" t="s">
        <v>93</v>
      </c>
      <c r="E184" s="44" t="s">
        <v>94</v>
      </c>
      <c r="F184" s="44" t="s">
        <v>64</v>
      </c>
      <c r="G184" s="55">
        <v>41684</v>
      </c>
      <c r="H184" s="55">
        <v>41838</v>
      </c>
      <c r="I184" s="55">
        <v>41838</v>
      </c>
      <c r="J184" s="44">
        <v>2</v>
      </c>
      <c r="K184" s="44">
        <v>1</v>
      </c>
    </row>
    <row r="185" spans="1:11" ht="12.75">
      <c r="A185" s="44">
        <v>100085</v>
      </c>
      <c r="B185" s="44" t="str">
        <f>IF(ISNONTEXT(VLOOKUP(A185,'Student names'!$B$7:$C$15000,2,0)),"",VLOOKUP(A185,'Student names'!$B$7:$C$15000,2,0))</f>
        <v>Owen Mackay</v>
      </c>
      <c r="C185" s="44">
        <v>16</v>
      </c>
      <c r="D185" s="44" t="s">
        <v>67</v>
      </c>
      <c r="E185" s="44" t="s">
        <v>68</v>
      </c>
      <c r="F185" s="44" t="s">
        <v>64</v>
      </c>
      <c r="G185" s="55">
        <v>41520</v>
      </c>
      <c r="H185" s="55">
        <v>41841</v>
      </c>
      <c r="I185" s="55">
        <v>41683</v>
      </c>
      <c r="J185" s="44">
        <v>4</v>
      </c>
      <c r="K185" s="44">
        <v>0</v>
      </c>
    </row>
    <row r="186" spans="1:11" ht="12.75">
      <c r="A186" s="44">
        <v>100085</v>
      </c>
      <c r="B186" s="44" t="str">
        <f>IF(ISNONTEXT(VLOOKUP(A186,'Student names'!$B$7:$C$15000,2,0)),"",VLOOKUP(A186,'Student names'!$B$7:$C$15000,2,0))</f>
        <v>Owen Mackay</v>
      </c>
      <c r="C186" s="44">
        <v>16</v>
      </c>
      <c r="D186" s="44" t="s">
        <v>131</v>
      </c>
      <c r="E186" s="44" t="s">
        <v>132</v>
      </c>
      <c r="F186" s="44" t="s">
        <v>64</v>
      </c>
      <c r="G186" s="55">
        <v>41520</v>
      </c>
      <c r="H186" s="55">
        <v>41841</v>
      </c>
      <c r="I186" s="55">
        <v>41841</v>
      </c>
      <c r="J186" s="44">
        <v>2</v>
      </c>
      <c r="K186" s="44">
        <v>0</v>
      </c>
    </row>
    <row r="187" spans="1:11" ht="12.75">
      <c r="A187" s="44">
        <v>100087</v>
      </c>
      <c r="B187" s="44" t="str">
        <f>IF(ISNONTEXT(VLOOKUP(A187,'Student names'!$B$7:$C$15000,2,0)),"",VLOOKUP(A187,'Student names'!$B$7:$C$15000,2,0))</f>
        <v>Rose Martin</v>
      </c>
      <c r="C187" s="44">
        <v>16</v>
      </c>
      <c r="D187" s="44" t="s">
        <v>150</v>
      </c>
      <c r="E187" s="44" t="s">
        <v>151</v>
      </c>
      <c r="F187" s="44" t="s">
        <v>73</v>
      </c>
      <c r="G187" s="55">
        <v>41519</v>
      </c>
      <c r="H187" s="55">
        <v>41841</v>
      </c>
      <c r="I187" s="55">
        <v>41841</v>
      </c>
      <c r="J187" s="44">
        <v>2</v>
      </c>
      <c r="K187" s="44">
        <v>0</v>
      </c>
    </row>
    <row r="188" spans="1:11" ht="12.75">
      <c r="A188" s="44">
        <v>100087</v>
      </c>
      <c r="B188" s="44" t="str">
        <f>IF(ISNONTEXT(VLOOKUP(A188,'Student names'!$B$7:$C$15000,2,0)),"",VLOOKUP(A188,'Student names'!$B$7:$C$15000,2,0))</f>
        <v>Rose Martin</v>
      </c>
      <c r="C188" s="44">
        <v>16</v>
      </c>
      <c r="D188" s="44" t="s">
        <v>160</v>
      </c>
      <c r="E188" s="44" t="s">
        <v>161</v>
      </c>
      <c r="F188" s="44" t="s">
        <v>61</v>
      </c>
      <c r="G188" s="55">
        <v>41519</v>
      </c>
      <c r="H188" s="55">
        <v>41841</v>
      </c>
      <c r="I188" s="55">
        <v>41841</v>
      </c>
      <c r="J188" s="44">
        <v>2</v>
      </c>
      <c r="K188" s="44">
        <v>1</v>
      </c>
    </row>
    <row r="189" spans="1:11" ht="12.75">
      <c r="A189" s="44">
        <v>100087</v>
      </c>
      <c r="B189" s="44" t="str">
        <f>IF(ISNONTEXT(VLOOKUP(A189,'Student names'!$B$7:$C$15000,2,0)),"",VLOOKUP(A189,'Student names'!$B$7:$C$15000,2,0))</f>
        <v>Rose Martin</v>
      </c>
      <c r="C189" s="44">
        <v>16</v>
      </c>
      <c r="D189" s="44" t="s">
        <v>104</v>
      </c>
      <c r="E189" s="44" t="s">
        <v>105</v>
      </c>
      <c r="F189" s="44" t="s">
        <v>97</v>
      </c>
      <c r="G189" s="55">
        <v>41519</v>
      </c>
      <c r="H189" s="55">
        <v>41841</v>
      </c>
      <c r="I189" s="55">
        <v>41841</v>
      </c>
      <c r="J189" s="44">
        <v>2</v>
      </c>
      <c r="K189" s="44">
        <v>0</v>
      </c>
    </row>
    <row r="190" spans="1:11" ht="12.75">
      <c r="A190" s="44">
        <v>100087</v>
      </c>
      <c r="B190" s="44" t="str">
        <f>IF(ISNONTEXT(VLOOKUP(A190,'Student names'!$B$7:$C$15000,2,0)),"",VLOOKUP(A190,'Student names'!$B$7:$C$15000,2,0))</f>
        <v>Rose Martin</v>
      </c>
      <c r="C190" s="44">
        <v>16</v>
      </c>
      <c r="D190" s="44" t="s">
        <v>100</v>
      </c>
      <c r="E190" s="44" t="s">
        <v>101</v>
      </c>
      <c r="F190" s="44" t="s">
        <v>73</v>
      </c>
      <c r="G190" s="55">
        <v>41519</v>
      </c>
      <c r="H190" s="55">
        <v>41841</v>
      </c>
      <c r="I190" s="55">
        <v>41841</v>
      </c>
      <c r="J190" s="44">
        <v>2</v>
      </c>
      <c r="K190" s="44">
        <v>0</v>
      </c>
    </row>
    <row r="191" spans="1:11" ht="12.75">
      <c r="A191" s="44">
        <v>100089</v>
      </c>
      <c r="B191" s="44" t="str">
        <f>IF(ISNONTEXT(VLOOKUP(A191,'Student names'!$B$7:$C$15000,2,0)),"",VLOOKUP(A191,'Student names'!$B$7:$C$15000,2,0))</f>
        <v>Dorothy Miller</v>
      </c>
      <c r="C191" s="44">
        <v>16</v>
      </c>
      <c r="D191" s="44" t="s">
        <v>150</v>
      </c>
      <c r="E191" s="44" t="s">
        <v>151</v>
      </c>
      <c r="F191" s="44" t="s">
        <v>73</v>
      </c>
      <c r="G191" s="55">
        <v>41520</v>
      </c>
      <c r="H191" s="55">
        <v>41841</v>
      </c>
      <c r="I191" s="55">
        <v>41841</v>
      </c>
      <c r="J191" s="44">
        <v>2</v>
      </c>
      <c r="K191" s="44">
        <v>0</v>
      </c>
    </row>
    <row r="192" spans="1:11" ht="12.75">
      <c r="A192" s="44">
        <v>100089</v>
      </c>
      <c r="B192" s="44" t="str">
        <f>IF(ISNONTEXT(VLOOKUP(A192,'Student names'!$B$7:$C$15000,2,0)),"",VLOOKUP(A192,'Student names'!$B$7:$C$15000,2,0))</f>
        <v>Dorothy Miller</v>
      </c>
      <c r="C192" s="44">
        <v>16</v>
      </c>
      <c r="D192" s="44" t="s">
        <v>104</v>
      </c>
      <c r="E192" s="44" t="s">
        <v>105</v>
      </c>
      <c r="F192" s="44" t="s">
        <v>97</v>
      </c>
      <c r="G192" s="55">
        <v>41520</v>
      </c>
      <c r="H192" s="55">
        <v>41841</v>
      </c>
      <c r="I192" s="55">
        <v>41841</v>
      </c>
      <c r="J192" s="44">
        <v>2</v>
      </c>
      <c r="K192" s="44">
        <v>0</v>
      </c>
    </row>
    <row r="193" spans="1:11" ht="12.75">
      <c r="A193" s="44">
        <v>100089</v>
      </c>
      <c r="B193" s="44" t="str">
        <f>IF(ISNONTEXT(VLOOKUP(A193,'Student names'!$B$7:$C$15000,2,0)),"",VLOOKUP(A193,'Student names'!$B$7:$C$15000,2,0))</f>
        <v>Dorothy Miller</v>
      </c>
      <c r="C193" s="44">
        <v>16</v>
      </c>
      <c r="D193" s="44" t="s">
        <v>93</v>
      </c>
      <c r="E193" s="44" t="s">
        <v>94</v>
      </c>
      <c r="F193" s="44" t="s">
        <v>64</v>
      </c>
      <c r="G193" s="55">
        <v>41519</v>
      </c>
      <c r="H193" s="55">
        <v>41841</v>
      </c>
      <c r="I193" s="55">
        <v>41841</v>
      </c>
      <c r="J193" s="44">
        <v>2</v>
      </c>
      <c r="K193" s="44">
        <v>1</v>
      </c>
    </row>
    <row r="194" spans="1:11" ht="12.75">
      <c r="A194" s="44">
        <v>100089</v>
      </c>
      <c r="B194" s="44" t="str">
        <f>IF(ISNONTEXT(VLOOKUP(A194,'Student names'!$B$7:$C$15000,2,0)),"",VLOOKUP(A194,'Student names'!$B$7:$C$15000,2,0))</f>
        <v>Dorothy Miller</v>
      </c>
      <c r="C194" s="44">
        <v>16</v>
      </c>
      <c r="D194" s="44" t="s">
        <v>100</v>
      </c>
      <c r="E194" s="44" t="s">
        <v>101</v>
      </c>
      <c r="F194" s="44" t="s">
        <v>73</v>
      </c>
      <c r="G194" s="55">
        <v>41520</v>
      </c>
      <c r="H194" s="55">
        <v>41841</v>
      </c>
      <c r="I194" s="55">
        <v>41841</v>
      </c>
      <c r="J194" s="44">
        <v>2</v>
      </c>
      <c r="K194" s="44">
        <v>0</v>
      </c>
    </row>
    <row r="195" spans="1:11" ht="12.75">
      <c r="A195" s="44">
        <v>100093</v>
      </c>
      <c r="B195" s="44" t="str">
        <f>IF(ISNONTEXT(VLOOKUP(A195,'Student names'!$B$7:$C$15000,2,0)),"",VLOOKUP(A195,'Student names'!$B$7:$C$15000,2,0))</f>
        <v>Lily Watson</v>
      </c>
      <c r="C195" s="44">
        <v>16</v>
      </c>
      <c r="D195" s="44" t="s">
        <v>154</v>
      </c>
      <c r="E195" s="44" t="s">
        <v>155</v>
      </c>
      <c r="F195" s="44" t="s">
        <v>64</v>
      </c>
      <c r="G195" s="55">
        <v>41519</v>
      </c>
      <c r="H195" s="55">
        <v>41841</v>
      </c>
      <c r="I195" s="55">
        <v>41841</v>
      </c>
      <c r="J195" s="44">
        <v>2</v>
      </c>
      <c r="K195" s="44">
        <v>0</v>
      </c>
    </row>
    <row r="196" spans="1:11" ht="12.75">
      <c r="A196" s="44">
        <v>100093</v>
      </c>
      <c r="B196" s="44" t="str">
        <f>IF(ISNONTEXT(VLOOKUP(A196,'Student names'!$B$7:$C$15000,2,0)),"",VLOOKUP(A196,'Student names'!$B$7:$C$15000,2,0))</f>
        <v>Lily Watson</v>
      </c>
      <c r="C196" s="44">
        <v>16</v>
      </c>
      <c r="D196" s="44" t="s">
        <v>74</v>
      </c>
      <c r="E196" s="44" t="s">
        <v>75</v>
      </c>
      <c r="F196" s="44" t="s">
        <v>76</v>
      </c>
      <c r="G196" s="55">
        <v>41519</v>
      </c>
      <c r="H196" s="55">
        <v>41841</v>
      </c>
      <c r="I196" s="55">
        <v>41841</v>
      </c>
      <c r="J196" s="44">
        <v>2</v>
      </c>
      <c r="K196" s="44">
        <v>0</v>
      </c>
    </row>
    <row r="197" spans="1:11" ht="12.75">
      <c r="A197" s="44">
        <v>100093</v>
      </c>
      <c r="B197" s="44" t="str">
        <f>IF(ISNONTEXT(VLOOKUP(A197,'Student names'!$B$7:$C$15000,2,0)),"",VLOOKUP(A197,'Student names'!$B$7:$C$15000,2,0))</f>
        <v>Lily Watson</v>
      </c>
      <c r="C197" s="44">
        <v>16</v>
      </c>
      <c r="D197" s="44" t="s">
        <v>141</v>
      </c>
      <c r="E197" s="44" t="s">
        <v>142</v>
      </c>
      <c r="F197" s="44" t="s">
        <v>143</v>
      </c>
      <c r="G197" s="55">
        <v>41519</v>
      </c>
      <c r="H197" s="55">
        <v>41841</v>
      </c>
      <c r="I197" s="55">
        <v>41841</v>
      </c>
      <c r="J197" s="44">
        <v>2</v>
      </c>
      <c r="K197" s="44">
        <v>0</v>
      </c>
    </row>
    <row r="198" spans="1:11" ht="12.75">
      <c r="A198" s="44">
        <v>100093</v>
      </c>
      <c r="B198" s="44" t="str">
        <f>IF(ISNONTEXT(VLOOKUP(A198,'Student names'!$B$7:$C$15000,2,0)),"",VLOOKUP(A198,'Student names'!$B$7:$C$15000,2,0))</f>
        <v>Lily Watson</v>
      </c>
      <c r="C198" s="44">
        <v>16</v>
      </c>
      <c r="D198" s="44" t="s">
        <v>150</v>
      </c>
      <c r="E198" s="44" t="s">
        <v>151</v>
      </c>
      <c r="F198" s="44" t="s">
        <v>73</v>
      </c>
      <c r="G198" s="55">
        <v>41519</v>
      </c>
      <c r="H198" s="55">
        <v>41841</v>
      </c>
      <c r="I198" s="55">
        <v>41841</v>
      </c>
      <c r="J198" s="44">
        <v>2</v>
      </c>
      <c r="K198" s="44">
        <v>0</v>
      </c>
    </row>
    <row r="199" spans="1:11" ht="12.75">
      <c r="A199" s="44">
        <v>100094</v>
      </c>
      <c r="B199" s="44" t="str">
        <f>IF(ISNONTEXT(VLOOKUP(A199,'Student names'!$B$7:$C$15000,2,0)),"",VLOOKUP(A199,'Student names'!$B$7:$C$15000,2,0))</f>
        <v>Madeleine Hudson</v>
      </c>
      <c r="C199" s="44">
        <v>17</v>
      </c>
      <c r="D199" s="44" t="s">
        <v>91</v>
      </c>
      <c r="E199" s="44" t="s">
        <v>92</v>
      </c>
      <c r="F199" s="44" t="s">
        <v>79</v>
      </c>
      <c r="G199" s="55">
        <v>41520</v>
      </c>
      <c r="H199" s="55">
        <v>41841</v>
      </c>
      <c r="I199" s="55">
        <v>41841</v>
      </c>
      <c r="J199" s="44">
        <v>2</v>
      </c>
      <c r="K199" s="44">
        <v>0</v>
      </c>
    </row>
    <row r="200" spans="1:11" ht="12.75">
      <c r="A200" s="44">
        <v>100094</v>
      </c>
      <c r="B200" s="44" t="str">
        <f>IF(ISNONTEXT(VLOOKUP(A200,'Student names'!$B$7:$C$15000,2,0)),"",VLOOKUP(A200,'Student names'!$B$7:$C$15000,2,0))</f>
        <v>Madeleine Hudson</v>
      </c>
      <c r="C200" s="44">
        <v>17</v>
      </c>
      <c r="D200" s="44" t="s">
        <v>160</v>
      </c>
      <c r="E200" s="44" t="s">
        <v>161</v>
      </c>
      <c r="F200" s="44" t="s">
        <v>61</v>
      </c>
      <c r="G200" s="55">
        <v>41520</v>
      </c>
      <c r="H200" s="55">
        <v>41841</v>
      </c>
      <c r="I200" s="55">
        <v>41841</v>
      </c>
      <c r="J200" s="44">
        <v>2</v>
      </c>
      <c r="K200" s="44">
        <v>0</v>
      </c>
    </row>
    <row r="201" spans="1:11" ht="12.75">
      <c r="A201" s="44">
        <v>100094</v>
      </c>
      <c r="B201" s="44" t="str">
        <f>IF(ISNONTEXT(VLOOKUP(A201,'Student names'!$B$7:$C$15000,2,0)),"",VLOOKUP(A201,'Student names'!$B$7:$C$15000,2,0))</f>
        <v>Madeleine Hudson</v>
      </c>
      <c r="C201" s="44">
        <v>17</v>
      </c>
      <c r="D201" s="44" t="s">
        <v>93</v>
      </c>
      <c r="E201" s="44" t="s">
        <v>94</v>
      </c>
      <c r="F201" s="44" t="s">
        <v>64</v>
      </c>
      <c r="G201" s="55">
        <v>41519</v>
      </c>
      <c r="H201" s="55">
        <v>41841</v>
      </c>
      <c r="I201" s="55">
        <v>41841</v>
      </c>
      <c r="J201" s="44">
        <v>2</v>
      </c>
      <c r="K201" s="44">
        <v>1</v>
      </c>
    </row>
    <row r="202" spans="1:11" ht="12.75">
      <c r="A202" s="44">
        <v>100095</v>
      </c>
      <c r="B202" s="44" t="str">
        <f>IF(ISNONTEXT(VLOOKUP(A202,'Student names'!$B$7:$C$15000,2,0)),"",VLOOKUP(A202,'Student names'!$B$7:$C$15000,2,0))</f>
        <v>Nicola James</v>
      </c>
      <c r="C202" s="44">
        <v>17</v>
      </c>
      <c r="D202" s="44" t="s">
        <v>139</v>
      </c>
      <c r="E202" s="44" t="s">
        <v>140</v>
      </c>
      <c r="F202" s="44" t="s">
        <v>82</v>
      </c>
      <c r="G202" s="55">
        <v>41533</v>
      </c>
      <c r="H202" s="55">
        <v>41841</v>
      </c>
      <c r="I202" s="55">
        <v>41841</v>
      </c>
      <c r="J202" s="44">
        <v>2</v>
      </c>
      <c r="K202" s="44">
        <v>0</v>
      </c>
    </row>
    <row r="203" spans="1:11" ht="12.75">
      <c r="A203" s="44">
        <v>100095</v>
      </c>
      <c r="B203" s="44" t="str">
        <f>IF(ISNONTEXT(VLOOKUP(A203,'Student names'!$B$7:$C$15000,2,0)),"",VLOOKUP(A203,'Student names'!$B$7:$C$15000,2,0))</f>
        <v>Nicola James</v>
      </c>
      <c r="C203" s="44">
        <v>17</v>
      </c>
      <c r="D203" s="44" t="s">
        <v>150</v>
      </c>
      <c r="E203" s="44" t="s">
        <v>151</v>
      </c>
      <c r="F203" s="44" t="s">
        <v>73</v>
      </c>
      <c r="G203" s="55">
        <v>41533</v>
      </c>
      <c r="H203" s="55">
        <v>41841</v>
      </c>
      <c r="I203" s="55">
        <v>41841</v>
      </c>
      <c r="J203" s="44">
        <v>2</v>
      </c>
      <c r="K203" s="44">
        <v>0</v>
      </c>
    </row>
    <row r="204" spans="1:11" ht="12.75">
      <c r="A204" s="44">
        <v>100095</v>
      </c>
      <c r="B204" s="44" t="str">
        <f>IF(ISNONTEXT(VLOOKUP(A204,'Student names'!$B$7:$C$15000,2,0)),"",VLOOKUP(A204,'Student names'!$B$7:$C$15000,2,0))</f>
        <v>Nicola James</v>
      </c>
      <c r="C204" s="44">
        <v>17</v>
      </c>
      <c r="D204" s="44" t="s">
        <v>91</v>
      </c>
      <c r="E204" s="44" t="s">
        <v>92</v>
      </c>
      <c r="F204" s="44" t="s">
        <v>79</v>
      </c>
      <c r="G204" s="55">
        <v>41533</v>
      </c>
      <c r="H204" s="55">
        <v>41841</v>
      </c>
      <c r="I204" s="55">
        <v>41841</v>
      </c>
      <c r="J204" s="44">
        <v>2</v>
      </c>
      <c r="K204" s="44">
        <v>1</v>
      </c>
    </row>
    <row r="205" spans="1:11" ht="12.75">
      <c r="A205" s="44">
        <v>100095</v>
      </c>
      <c r="B205" s="44" t="str">
        <f>IF(ISNONTEXT(VLOOKUP(A205,'Student names'!$B$7:$C$15000,2,0)),"",VLOOKUP(A205,'Student names'!$B$7:$C$15000,2,0))</f>
        <v>Nicola James</v>
      </c>
      <c r="C205" s="44">
        <v>17</v>
      </c>
      <c r="D205" s="44" t="s">
        <v>131</v>
      </c>
      <c r="E205" s="44" t="s">
        <v>132</v>
      </c>
      <c r="F205" s="44" t="s">
        <v>64</v>
      </c>
      <c r="G205" s="55">
        <v>41533</v>
      </c>
      <c r="H205" s="55">
        <v>41841</v>
      </c>
      <c r="I205" s="55">
        <v>41841</v>
      </c>
      <c r="J205" s="44">
        <v>2</v>
      </c>
      <c r="K205" s="44">
        <v>0</v>
      </c>
    </row>
    <row r="206" spans="1:11" ht="12.75">
      <c r="A206" s="44">
        <v>100096</v>
      </c>
      <c r="B206" s="44" t="str">
        <f>IF(ISNONTEXT(VLOOKUP(A206,'Student names'!$B$7:$C$15000,2,0)),"",VLOOKUP(A206,'Student names'!$B$7:$C$15000,2,0))</f>
        <v>Elizabeth Bell</v>
      </c>
      <c r="C206" s="44">
        <v>18</v>
      </c>
      <c r="D206" s="44" t="s">
        <v>71</v>
      </c>
      <c r="E206" s="44" t="s">
        <v>72</v>
      </c>
      <c r="F206" s="44" t="s">
        <v>73</v>
      </c>
      <c r="G206" s="55">
        <v>41519</v>
      </c>
      <c r="H206" s="55">
        <v>41841</v>
      </c>
      <c r="I206" s="55">
        <v>41841</v>
      </c>
      <c r="J206" s="44">
        <v>2</v>
      </c>
      <c r="K206" s="44">
        <v>0</v>
      </c>
    </row>
    <row r="207" spans="1:11" ht="12.75">
      <c r="A207" s="44">
        <v>100096</v>
      </c>
      <c r="B207" s="44" t="str">
        <f>IF(ISNONTEXT(VLOOKUP(A207,'Student names'!$B$7:$C$15000,2,0)),"",VLOOKUP(A207,'Student names'!$B$7:$C$15000,2,0))</f>
        <v>Elizabeth Bell</v>
      </c>
      <c r="C207" s="44">
        <v>18</v>
      </c>
      <c r="D207" s="44" t="s">
        <v>170</v>
      </c>
      <c r="E207" s="44" t="s">
        <v>171</v>
      </c>
      <c r="F207" s="44" t="s">
        <v>143</v>
      </c>
      <c r="G207" s="55">
        <v>41519</v>
      </c>
      <c r="H207" s="55">
        <v>41841</v>
      </c>
      <c r="I207" s="55">
        <v>41841</v>
      </c>
      <c r="J207" s="44">
        <v>2</v>
      </c>
      <c r="K207" s="44">
        <v>0</v>
      </c>
    </row>
    <row r="208" spans="1:11" ht="12.75">
      <c r="A208" s="44">
        <v>100097</v>
      </c>
      <c r="B208" s="44" t="str">
        <f>IF(ISNONTEXT(VLOOKUP(A208,'Student names'!$B$7:$C$15000,2,0)),"",VLOOKUP(A208,'Student names'!$B$7:$C$15000,2,0))</f>
        <v>Jasmine Forsyth</v>
      </c>
      <c r="C208" s="44">
        <v>17</v>
      </c>
      <c r="D208" s="44" t="s">
        <v>120</v>
      </c>
      <c r="E208" s="44" t="s">
        <v>121</v>
      </c>
      <c r="F208" s="44" t="s">
        <v>73</v>
      </c>
      <c r="G208" s="55">
        <v>41519</v>
      </c>
      <c r="H208" s="55">
        <v>41841</v>
      </c>
      <c r="I208" s="55">
        <v>41841</v>
      </c>
      <c r="J208" s="44">
        <v>2</v>
      </c>
      <c r="K208" s="44">
        <v>0</v>
      </c>
    </row>
    <row r="209" spans="1:11" ht="12.75">
      <c r="A209" s="44">
        <v>100097</v>
      </c>
      <c r="B209" s="44" t="str">
        <f>IF(ISNONTEXT(VLOOKUP(A209,'Student names'!$B$7:$C$15000,2,0)),"",VLOOKUP(A209,'Student names'!$B$7:$C$15000,2,0))</f>
        <v>Jasmine Forsyth</v>
      </c>
      <c r="C209" s="44">
        <v>17</v>
      </c>
      <c r="D209" s="44" t="s">
        <v>168</v>
      </c>
      <c r="E209" s="44" t="s">
        <v>169</v>
      </c>
      <c r="F209" s="44" t="s">
        <v>124</v>
      </c>
      <c r="G209" s="55">
        <v>41519</v>
      </c>
      <c r="H209" s="55">
        <v>41841</v>
      </c>
      <c r="I209" s="55">
        <v>41841</v>
      </c>
      <c r="J209" s="44">
        <v>2</v>
      </c>
      <c r="K209" s="44">
        <v>0</v>
      </c>
    </row>
    <row r="210" spans="1:11" ht="12.75">
      <c r="A210" s="44">
        <v>100097</v>
      </c>
      <c r="B210" s="44" t="str">
        <f>IF(ISNONTEXT(VLOOKUP(A210,'Student names'!$B$7:$C$15000,2,0)),"",VLOOKUP(A210,'Student names'!$B$7:$C$15000,2,0))</f>
        <v>Jasmine Forsyth</v>
      </c>
      <c r="C210" s="44">
        <v>17</v>
      </c>
      <c r="D210" s="44" t="s">
        <v>170</v>
      </c>
      <c r="E210" s="44" t="s">
        <v>171</v>
      </c>
      <c r="F210" s="44" t="s">
        <v>143</v>
      </c>
      <c r="G210" s="55">
        <v>41519</v>
      </c>
      <c r="H210" s="55">
        <v>41841</v>
      </c>
      <c r="I210" s="55">
        <v>41841</v>
      </c>
      <c r="J210" s="44">
        <v>2</v>
      </c>
      <c r="K210" s="44">
        <v>0</v>
      </c>
    </row>
    <row r="211" spans="1:11" ht="12.75">
      <c r="A211" s="44">
        <v>100099</v>
      </c>
      <c r="B211" s="44" t="str">
        <f>IF(ISNONTEXT(VLOOKUP(A211,'Student names'!$B$7:$C$15000,2,0)),"",VLOOKUP(A211,'Student names'!$B$7:$C$15000,2,0))</f>
        <v>Kylie Bailey</v>
      </c>
      <c r="C211" s="44">
        <v>17</v>
      </c>
      <c r="D211" s="44" t="s">
        <v>77</v>
      </c>
      <c r="E211" s="44" t="s">
        <v>78</v>
      </c>
      <c r="F211" s="44" t="s">
        <v>79</v>
      </c>
      <c r="G211" s="55">
        <v>41519</v>
      </c>
      <c r="H211" s="55">
        <v>41841</v>
      </c>
      <c r="I211" s="55">
        <v>41841</v>
      </c>
      <c r="J211" s="44">
        <v>2</v>
      </c>
      <c r="K211" s="44">
        <v>0</v>
      </c>
    </row>
    <row r="212" spans="1:11" ht="12.75">
      <c r="A212" s="44">
        <v>100099</v>
      </c>
      <c r="B212" s="44" t="str">
        <f>IF(ISNONTEXT(VLOOKUP(A212,'Student names'!$B$7:$C$15000,2,0)),"",VLOOKUP(A212,'Student names'!$B$7:$C$15000,2,0))</f>
        <v>Kylie Bailey</v>
      </c>
      <c r="C212" s="44">
        <v>17</v>
      </c>
      <c r="D212" s="44" t="s">
        <v>127</v>
      </c>
      <c r="E212" s="44" t="s">
        <v>128</v>
      </c>
      <c r="F212" s="44" t="s">
        <v>90</v>
      </c>
      <c r="G212" s="55">
        <v>41519</v>
      </c>
      <c r="H212" s="55">
        <v>41841</v>
      </c>
      <c r="I212" s="55">
        <v>41841</v>
      </c>
      <c r="J212" s="44">
        <v>2</v>
      </c>
      <c r="K212" s="44">
        <v>1</v>
      </c>
    </row>
    <row r="213" spans="1:11" ht="12.75">
      <c r="A213" s="44">
        <v>100099</v>
      </c>
      <c r="B213" s="44" t="str">
        <f>IF(ISNONTEXT(VLOOKUP(A213,'Student names'!$B$7:$C$15000,2,0)),"",VLOOKUP(A213,'Student names'!$B$7:$C$15000,2,0))</f>
        <v>Kylie Bailey</v>
      </c>
      <c r="C213" s="44">
        <v>17</v>
      </c>
      <c r="D213" s="44" t="s">
        <v>98</v>
      </c>
      <c r="E213" s="44" t="s">
        <v>99</v>
      </c>
      <c r="F213" s="44" t="s">
        <v>64</v>
      </c>
      <c r="G213" s="55">
        <v>41519</v>
      </c>
      <c r="H213" s="55">
        <v>41841</v>
      </c>
      <c r="I213" s="55">
        <v>41841</v>
      </c>
      <c r="J213" s="44">
        <v>2</v>
      </c>
      <c r="K213" s="44">
        <v>0</v>
      </c>
    </row>
    <row r="214" spans="1:11" ht="12.75">
      <c r="A214" s="44">
        <v>100100</v>
      </c>
      <c r="B214" s="44" t="str">
        <f>IF(ISNONTEXT(VLOOKUP(A214,'Student names'!$B$7:$C$15000,2,0)),"",VLOOKUP(A214,'Student names'!$B$7:$C$15000,2,0))</f>
        <v>Diane Jackson</v>
      </c>
      <c r="C214" s="44">
        <v>18</v>
      </c>
      <c r="D214" s="44" t="s">
        <v>98</v>
      </c>
      <c r="E214" s="44" t="s">
        <v>99</v>
      </c>
      <c r="F214" s="44" t="s">
        <v>64</v>
      </c>
      <c r="G214" s="55">
        <v>41520</v>
      </c>
      <c r="H214" s="55">
        <v>41841</v>
      </c>
      <c r="I214" s="55">
        <v>41841</v>
      </c>
      <c r="J214" s="44">
        <v>2</v>
      </c>
      <c r="K214" s="44">
        <v>1</v>
      </c>
    </row>
    <row r="215" spans="1:11" ht="12.75">
      <c r="A215" s="44">
        <v>100100</v>
      </c>
      <c r="B215" s="44" t="str">
        <f>IF(ISNONTEXT(VLOOKUP(A215,'Student names'!$B$7:$C$15000,2,0)),"",VLOOKUP(A215,'Student names'!$B$7:$C$15000,2,0))</f>
        <v>Diane Jackson</v>
      </c>
      <c r="C215" s="44">
        <v>18</v>
      </c>
      <c r="D215" s="44" t="s">
        <v>106</v>
      </c>
      <c r="E215" s="44" t="s">
        <v>107</v>
      </c>
      <c r="F215" s="44" t="s">
        <v>108</v>
      </c>
      <c r="G215" s="55">
        <v>41520</v>
      </c>
      <c r="H215" s="55">
        <v>41841</v>
      </c>
      <c r="I215" s="55">
        <v>41841</v>
      </c>
      <c r="J215" s="44">
        <v>2</v>
      </c>
      <c r="K215" s="44">
        <v>0</v>
      </c>
    </row>
    <row r="216" spans="1:11" ht="12.75">
      <c r="A216" s="44">
        <v>100100</v>
      </c>
      <c r="B216" s="44" t="str">
        <f>IF(ISNONTEXT(VLOOKUP(A216,'Student names'!$B$7:$C$15000,2,0)),"",VLOOKUP(A216,'Student names'!$B$7:$C$15000,2,0))</f>
        <v>Diane Jackson</v>
      </c>
      <c r="C216" s="44">
        <v>18</v>
      </c>
      <c r="D216" s="44" t="s">
        <v>156</v>
      </c>
      <c r="E216" s="44" t="s">
        <v>148</v>
      </c>
      <c r="F216" s="44" t="s">
        <v>119</v>
      </c>
      <c r="G216" s="55">
        <v>41519</v>
      </c>
      <c r="H216" s="55">
        <v>41841</v>
      </c>
      <c r="I216" s="55">
        <v>41656</v>
      </c>
      <c r="J216" s="44">
        <v>3</v>
      </c>
      <c r="K216" s="44">
        <v>0</v>
      </c>
    </row>
    <row r="217" spans="1:11" ht="12.75">
      <c r="A217" s="44">
        <v>100105</v>
      </c>
      <c r="B217" s="44" t="str">
        <f>IF(ISNONTEXT(VLOOKUP(A217,'Student names'!$B$7:$C$15000,2,0)),"",VLOOKUP(A217,'Student names'!$B$7:$C$15000,2,0))</f>
        <v>Vanessa Davidson</v>
      </c>
      <c r="C217" s="44">
        <v>17</v>
      </c>
      <c r="D217" s="44" t="s">
        <v>80</v>
      </c>
      <c r="E217" s="44" t="s">
        <v>81</v>
      </c>
      <c r="F217" s="44" t="s">
        <v>82</v>
      </c>
      <c r="G217" s="55">
        <v>41519</v>
      </c>
      <c r="H217" s="55">
        <v>41841</v>
      </c>
      <c r="I217" s="55">
        <v>41841</v>
      </c>
      <c r="J217" s="44">
        <v>2</v>
      </c>
      <c r="K217" s="44">
        <v>0</v>
      </c>
    </row>
    <row r="218" spans="1:11" ht="12.75">
      <c r="A218" s="44">
        <v>100105</v>
      </c>
      <c r="B218" s="44" t="str">
        <f>IF(ISNONTEXT(VLOOKUP(A218,'Student names'!$B$7:$C$15000,2,0)),"",VLOOKUP(A218,'Student names'!$B$7:$C$15000,2,0))</f>
        <v>Vanessa Davidson</v>
      </c>
      <c r="C218" s="44">
        <v>17</v>
      </c>
      <c r="D218" s="44" t="s">
        <v>69</v>
      </c>
      <c r="E218" s="44" t="s">
        <v>70</v>
      </c>
      <c r="F218" s="44" t="s">
        <v>64</v>
      </c>
      <c r="G218" s="55">
        <v>41519</v>
      </c>
      <c r="H218" s="55">
        <v>41841</v>
      </c>
      <c r="I218" s="55">
        <v>41841</v>
      </c>
      <c r="J218" s="44">
        <v>2</v>
      </c>
      <c r="K218" s="44">
        <v>0</v>
      </c>
    </row>
    <row r="219" spans="1:11" ht="12.75">
      <c r="A219" s="44">
        <v>100105</v>
      </c>
      <c r="B219" s="44" t="str">
        <f>IF(ISNONTEXT(VLOOKUP(A219,'Student names'!$B$7:$C$15000,2,0)),"",VLOOKUP(A219,'Student names'!$B$7:$C$15000,2,0))</f>
        <v>Vanessa Davidson</v>
      </c>
      <c r="C219" s="44">
        <v>17</v>
      </c>
      <c r="D219" s="44" t="s">
        <v>71</v>
      </c>
      <c r="E219" s="44" t="s">
        <v>72</v>
      </c>
      <c r="F219" s="44" t="s">
        <v>73</v>
      </c>
      <c r="G219" s="55">
        <v>41537</v>
      </c>
      <c r="H219" s="55">
        <v>41841</v>
      </c>
      <c r="I219" s="55">
        <v>41841</v>
      </c>
      <c r="J219" s="44">
        <v>2</v>
      </c>
      <c r="K219" s="44">
        <v>0</v>
      </c>
    </row>
    <row r="220" spans="1:11" ht="12.75">
      <c r="A220" s="44">
        <v>100106</v>
      </c>
      <c r="B220" s="44" t="str">
        <f>IF(ISNONTEXT(VLOOKUP(A220,'Student names'!$B$7:$C$15000,2,0)),"",VLOOKUP(A220,'Student names'!$B$7:$C$15000,2,0))</f>
        <v>Ella Piper</v>
      </c>
      <c r="C220" s="44">
        <v>17</v>
      </c>
      <c r="D220" s="44" t="s">
        <v>162</v>
      </c>
      <c r="E220" s="44" t="s">
        <v>163</v>
      </c>
      <c r="F220" s="44" t="s">
        <v>108</v>
      </c>
      <c r="G220" s="55">
        <v>41519</v>
      </c>
      <c r="H220" s="55">
        <v>41841</v>
      </c>
      <c r="I220" s="55">
        <v>41841</v>
      </c>
      <c r="J220" s="44">
        <v>2</v>
      </c>
      <c r="K220" s="44">
        <v>0</v>
      </c>
    </row>
    <row r="221" spans="1:11" ht="12.75">
      <c r="A221" s="44">
        <v>100106</v>
      </c>
      <c r="B221" s="44" t="str">
        <f>IF(ISNONTEXT(VLOOKUP(A221,'Student names'!$B$7:$C$15000,2,0)),"",VLOOKUP(A221,'Student names'!$B$7:$C$15000,2,0))</f>
        <v>Ella Piper</v>
      </c>
      <c r="C221" s="44">
        <v>17</v>
      </c>
      <c r="D221" s="44" t="s">
        <v>65</v>
      </c>
      <c r="E221" s="44" t="s">
        <v>66</v>
      </c>
      <c r="F221" s="44" t="s">
        <v>64</v>
      </c>
      <c r="G221" s="55">
        <v>41519</v>
      </c>
      <c r="H221" s="55">
        <v>41841</v>
      </c>
      <c r="I221" s="55">
        <v>41841</v>
      </c>
      <c r="J221" s="44">
        <v>2</v>
      </c>
      <c r="K221" s="44">
        <v>0</v>
      </c>
    </row>
    <row r="222" spans="1:11" ht="12.75">
      <c r="A222" s="44">
        <v>100106</v>
      </c>
      <c r="B222" s="44" t="str">
        <f>IF(ISNONTEXT(VLOOKUP(A222,'Student names'!$B$7:$C$15000,2,0)),"",VLOOKUP(A222,'Student names'!$B$7:$C$15000,2,0))</f>
        <v>Ella Piper</v>
      </c>
      <c r="C222" s="44">
        <v>17</v>
      </c>
      <c r="D222" s="44" t="s">
        <v>91</v>
      </c>
      <c r="E222" s="44" t="s">
        <v>92</v>
      </c>
      <c r="F222" s="44" t="s">
        <v>79</v>
      </c>
      <c r="G222" s="55">
        <v>41521</v>
      </c>
      <c r="H222" s="55">
        <v>41841</v>
      </c>
      <c r="I222" s="55">
        <v>41841</v>
      </c>
      <c r="J222" s="44">
        <v>2</v>
      </c>
      <c r="K222" s="44">
        <v>1</v>
      </c>
    </row>
    <row r="223" spans="1:11" ht="12.75">
      <c r="A223" s="44">
        <v>100107</v>
      </c>
      <c r="B223" s="44" t="str">
        <f>IF(ISNONTEXT(VLOOKUP(A223,'Student names'!$B$7:$C$15000,2,0)),"",VLOOKUP(A223,'Student names'!$B$7:$C$15000,2,0))</f>
        <v>Caroline Nolan</v>
      </c>
      <c r="C223" s="44">
        <v>16</v>
      </c>
      <c r="D223" s="44" t="s">
        <v>135</v>
      </c>
      <c r="E223" s="44" t="s">
        <v>136</v>
      </c>
      <c r="F223" s="44" t="s">
        <v>124</v>
      </c>
      <c r="G223" s="55">
        <v>41519</v>
      </c>
      <c r="H223" s="55">
        <v>41841</v>
      </c>
      <c r="I223" s="55">
        <v>41841</v>
      </c>
      <c r="J223" s="44">
        <v>2</v>
      </c>
      <c r="K223" s="44">
        <v>0</v>
      </c>
    </row>
    <row r="224" spans="1:11" ht="12.75">
      <c r="A224" s="44">
        <v>100107</v>
      </c>
      <c r="B224" s="44" t="str">
        <f>IF(ISNONTEXT(VLOOKUP(A224,'Student names'!$B$7:$C$15000,2,0)),"",VLOOKUP(A224,'Student names'!$B$7:$C$15000,2,0))</f>
        <v>Caroline Nolan</v>
      </c>
      <c r="C224" s="44">
        <v>16</v>
      </c>
      <c r="D224" s="44" t="s">
        <v>88</v>
      </c>
      <c r="E224" s="44" t="s">
        <v>89</v>
      </c>
      <c r="F224" s="44" t="s">
        <v>90</v>
      </c>
      <c r="G224" s="55">
        <v>41519</v>
      </c>
      <c r="H224" s="55">
        <v>41841</v>
      </c>
      <c r="I224" s="55">
        <v>41841</v>
      </c>
      <c r="J224" s="44">
        <v>2</v>
      </c>
      <c r="K224" s="44">
        <v>1</v>
      </c>
    </row>
    <row r="225" spans="1:11" ht="12.75">
      <c r="A225" s="44">
        <v>100107</v>
      </c>
      <c r="B225" s="44" t="str">
        <f>IF(ISNONTEXT(VLOOKUP(A225,'Student names'!$B$7:$C$15000,2,0)),"",VLOOKUP(A225,'Student names'!$B$7:$C$15000,2,0))</f>
        <v>Caroline Nolan</v>
      </c>
      <c r="C225" s="44">
        <v>16</v>
      </c>
      <c r="D225" s="44" t="s">
        <v>117</v>
      </c>
      <c r="E225" s="44" t="s">
        <v>118</v>
      </c>
      <c r="F225" s="44" t="s">
        <v>119</v>
      </c>
      <c r="G225" s="55">
        <v>41519</v>
      </c>
      <c r="H225" s="55">
        <v>41841</v>
      </c>
      <c r="I225" s="55">
        <v>41673</v>
      </c>
      <c r="J225" s="44">
        <v>3</v>
      </c>
      <c r="K225" s="44">
        <v>0</v>
      </c>
    </row>
    <row r="226" spans="1:11" ht="12.75">
      <c r="A226" s="44">
        <v>100107</v>
      </c>
      <c r="B226" s="44" t="str">
        <f>IF(ISNONTEXT(VLOOKUP(A226,'Student names'!$B$7:$C$15000,2,0)),"",VLOOKUP(A226,'Student names'!$B$7:$C$15000,2,0))</f>
        <v>Caroline Nolan</v>
      </c>
      <c r="C226" s="44">
        <v>16</v>
      </c>
      <c r="D226" s="44" t="s">
        <v>74</v>
      </c>
      <c r="E226" s="44" t="s">
        <v>75</v>
      </c>
      <c r="F226" s="44" t="s">
        <v>76</v>
      </c>
      <c r="G226" s="55">
        <v>41519</v>
      </c>
      <c r="H226" s="55">
        <v>41841</v>
      </c>
      <c r="I226" s="55">
        <v>41841</v>
      </c>
      <c r="J226" s="44">
        <v>2</v>
      </c>
      <c r="K226" s="44">
        <v>0</v>
      </c>
    </row>
    <row r="227" spans="1:11" ht="12.75">
      <c r="A227" s="44">
        <v>100108</v>
      </c>
      <c r="B227" s="44" t="str">
        <f>IF(ISNONTEXT(VLOOKUP(A227,'Student names'!$B$7:$C$15000,2,0)),"",VLOOKUP(A227,'Student names'!$B$7:$C$15000,2,0))</f>
        <v>Oliver Robertson</v>
      </c>
      <c r="C227" s="44">
        <v>17</v>
      </c>
      <c r="D227" s="44" t="s">
        <v>120</v>
      </c>
      <c r="E227" s="44" t="s">
        <v>121</v>
      </c>
      <c r="F227" s="44" t="s">
        <v>73</v>
      </c>
      <c r="G227" s="55">
        <v>41519</v>
      </c>
      <c r="H227" s="55">
        <v>41841</v>
      </c>
      <c r="I227" s="55">
        <v>41841</v>
      </c>
      <c r="J227" s="44">
        <v>2</v>
      </c>
      <c r="K227" s="44">
        <v>0</v>
      </c>
    </row>
    <row r="228" spans="1:11" ht="12.75">
      <c r="A228" s="44">
        <v>100108</v>
      </c>
      <c r="B228" s="44" t="str">
        <f>IF(ISNONTEXT(VLOOKUP(A228,'Student names'!$B$7:$C$15000,2,0)),"",VLOOKUP(A228,'Student names'!$B$7:$C$15000,2,0))</f>
        <v>Oliver Robertson</v>
      </c>
      <c r="C228" s="44">
        <v>17</v>
      </c>
      <c r="D228" s="44" t="s">
        <v>62</v>
      </c>
      <c r="E228" s="44" t="s">
        <v>63</v>
      </c>
      <c r="F228" s="44" t="s">
        <v>64</v>
      </c>
      <c r="G228" s="55">
        <v>41519</v>
      </c>
      <c r="H228" s="55">
        <v>41841</v>
      </c>
      <c r="I228" s="55">
        <v>41841</v>
      </c>
      <c r="J228" s="44">
        <v>2</v>
      </c>
      <c r="K228" s="44">
        <v>0</v>
      </c>
    </row>
    <row r="229" spans="1:11" ht="12.75">
      <c r="A229" s="44">
        <v>100108</v>
      </c>
      <c r="B229" s="44" t="str">
        <f>IF(ISNONTEXT(VLOOKUP(A229,'Student names'!$B$7:$C$15000,2,0)),"",VLOOKUP(A229,'Student names'!$B$7:$C$15000,2,0))</f>
        <v>Oliver Robertson</v>
      </c>
      <c r="C229" s="44">
        <v>17</v>
      </c>
      <c r="D229" s="44" t="s">
        <v>95</v>
      </c>
      <c r="E229" s="44" t="s">
        <v>96</v>
      </c>
      <c r="F229" s="44" t="s">
        <v>97</v>
      </c>
      <c r="G229" s="55">
        <v>41519</v>
      </c>
      <c r="H229" s="55">
        <v>41841</v>
      </c>
      <c r="I229" s="55">
        <v>41841</v>
      </c>
      <c r="J229" s="44">
        <v>2</v>
      </c>
      <c r="K229" s="44">
        <v>0</v>
      </c>
    </row>
    <row r="230" spans="1:11" ht="12.75">
      <c r="A230" s="44">
        <v>100109</v>
      </c>
      <c r="B230" s="44" t="str">
        <f>IF(ISNONTEXT(VLOOKUP(A230,'Student names'!$B$7:$C$15000,2,0)),"",VLOOKUP(A230,'Student names'!$B$7:$C$15000,2,0))</f>
        <v>Katherine Glover</v>
      </c>
      <c r="C230" s="44">
        <v>16</v>
      </c>
      <c r="D230" s="44" t="s">
        <v>88</v>
      </c>
      <c r="E230" s="44" t="s">
        <v>89</v>
      </c>
      <c r="F230" s="44" t="s">
        <v>90</v>
      </c>
      <c r="G230" s="55">
        <v>41519</v>
      </c>
      <c r="H230" s="55">
        <v>41841</v>
      </c>
      <c r="I230" s="55">
        <v>41841</v>
      </c>
      <c r="J230" s="44">
        <v>2</v>
      </c>
      <c r="K230" s="44">
        <v>1</v>
      </c>
    </row>
    <row r="231" spans="1:11" ht="12.75">
      <c r="A231" s="44">
        <v>100109</v>
      </c>
      <c r="B231" s="44" t="str">
        <f>IF(ISNONTEXT(VLOOKUP(A231,'Student names'!$B$7:$C$15000,2,0)),"",VLOOKUP(A231,'Student names'!$B$7:$C$15000,2,0))</f>
        <v>Katherine Glover</v>
      </c>
      <c r="C231" s="44">
        <v>16</v>
      </c>
      <c r="D231" s="44" t="s">
        <v>172</v>
      </c>
      <c r="E231" s="44" t="s">
        <v>173</v>
      </c>
      <c r="F231" s="44" t="s">
        <v>174</v>
      </c>
      <c r="G231" s="55">
        <v>41519</v>
      </c>
      <c r="H231" s="55">
        <v>41805</v>
      </c>
      <c r="I231" s="55">
        <v>41805</v>
      </c>
      <c r="J231" s="44">
        <v>2</v>
      </c>
      <c r="K231" s="44">
        <v>0</v>
      </c>
    </row>
    <row r="232" spans="1:11" ht="12.75">
      <c r="A232" s="44">
        <v>100109</v>
      </c>
      <c r="B232" s="44" t="str">
        <f>IF(ISNONTEXT(VLOOKUP(A232,'Student names'!$B$7:$C$15000,2,0)),"",VLOOKUP(A232,'Student names'!$B$7:$C$15000,2,0))</f>
        <v>Katherine Glover</v>
      </c>
      <c r="C232" s="44">
        <v>16</v>
      </c>
      <c r="D232" s="44" t="s">
        <v>106</v>
      </c>
      <c r="E232" s="44" t="s">
        <v>107</v>
      </c>
      <c r="F232" s="44" t="s">
        <v>108</v>
      </c>
      <c r="G232" s="55">
        <v>41519</v>
      </c>
      <c r="H232" s="55">
        <v>41841</v>
      </c>
      <c r="I232" s="55">
        <v>41841</v>
      </c>
      <c r="J232" s="44">
        <v>2</v>
      </c>
      <c r="K232" s="44">
        <v>0</v>
      </c>
    </row>
    <row r="233" spans="1:11" ht="12.75">
      <c r="A233" s="44">
        <v>100109</v>
      </c>
      <c r="B233" s="44" t="str">
        <f>IF(ISNONTEXT(VLOOKUP(A233,'Student names'!$B$7:$C$15000,2,0)),"",VLOOKUP(A233,'Student names'!$B$7:$C$15000,2,0))</f>
        <v>Katherine Glover</v>
      </c>
      <c r="C233" s="44">
        <v>16</v>
      </c>
      <c r="D233" s="44" t="s">
        <v>100</v>
      </c>
      <c r="E233" s="44" t="s">
        <v>101</v>
      </c>
      <c r="F233" s="44" t="s">
        <v>73</v>
      </c>
      <c r="G233" s="55">
        <v>41519</v>
      </c>
      <c r="H233" s="55">
        <v>41841</v>
      </c>
      <c r="I233" s="55">
        <v>41841</v>
      </c>
      <c r="J233" s="44">
        <v>2</v>
      </c>
      <c r="K233" s="44">
        <v>0</v>
      </c>
    </row>
    <row r="234" spans="1:11" ht="12.75">
      <c r="A234" s="44">
        <v>100113</v>
      </c>
      <c r="B234" s="44" t="str">
        <f>IF(ISNONTEXT(VLOOKUP(A234,'Student names'!$B$7:$C$15000,2,0)),"",VLOOKUP(A234,'Student names'!$B$7:$C$15000,2,0))</f>
        <v>Emma Hemmings</v>
      </c>
      <c r="C234" s="44">
        <v>17</v>
      </c>
      <c r="D234" s="44" t="s">
        <v>69</v>
      </c>
      <c r="E234" s="44" t="s">
        <v>70</v>
      </c>
      <c r="F234" s="44" t="s">
        <v>64</v>
      </c>
      <c r="G234" s="55">
        <v>41519</v>
      </c>
      <c r="H234" s="55">
        <v>41841</v>
      </c>
      <c r="I234" s="55">
        <v>41841</v>
      </c>
      <c r="J234" s="44">
        <v>2</v>
      </c>
      <c r="K234" s="44">
        <v>0</v>
      </c>
    </row>
    <row r="235" spans="1:11" ht="12.75">
      <c r="A235" s="44">
        <v>100113</v>
      </c>
      <c r="B235" s="44" t="str">
        <f>IF(ISNONTEXT(VLOOKUP(A235,'Student names'!$B$7:$C$15000,2,0)),"",VLOOKUP(A235,'Student names'!$B$7:$C$15000,2,0))</f>
        <v>Emma Hemmings</v>
      </c>
      <c r="C235" s="44">
        <v>17</v>
      </c>
      <c r="D235" s="44" t="s">
        <v>144</v>
      </c>
      <c r="E235" s="44" t="s">
        <v>145</v>
      </c>
      <c r="F235" s="44" t="s">
        <v>146</v>
      </c>
      <c r="G235" s="55">
        <v>41519</v>
      </c>
      <c r="H235" s="55">
        <v>41841</v>
      </c>
      <c r="I235" s="55">
        <v>41841</v>
      </c>
      <c r="J235" s="44">
        <v>2</v>
      </c>
      <c r="K235" s="44">
        <v>0</v>
      </c>
    </row>
    <row r="236" spans="1:11" ht="12.75">
      <c r="A236" s="44">
        <v>100113</v>
      </c>
      <c r="B236" s="44" t="str">
        <f>IF(ISNONTEXT(VLOOKUP(A236,'Student names'!$B$7:$C$15000,2,0)),"",VLOOKUP(A236,'Student names'!$B$7:$C$15000,2,0))</f>
        <v>Emma Hemmings</v>
      </c>
      <c r="C236" s="44">
        <v>17</v>
      </c>
      <c r="D236" s="44" t="s">
        <v>95</v>
      </c>
      <c r="E236" s="44" t="s">
        <v>96</v>
      </c>
      <c r="F236" s="44" t="s">
        <v>97</v>
      </c>
      <c r="G236" s="55">
        <v>41519</v>
      </c>
      <c r="H236" s="55">
        <v>41841</v>
      </c>
      <c r="I236" s="55">
        <v>41841</v>
      </c>
      <c r="J236" s="44">
        <v>2</v>
      </c>
      <c r="K236" s="44">
        <v>0</v>
      </c>
    </row>
    <row r="237" spans="1:11" ht="12.75">
      <c r="A237" s="44">
        <v>100113</v>
      </c>
      <c r="B237" s="44" t="str">
        <f>IF(ISNONTEXT(VLOOKUP(A237,'Student names'!$B$7:$C$15000,2,0)),"",VLOOKUP(A237,'Student names'!$B$7:$C$15000,2,0))</f>
        <v>Emma Hemmings</v>
      </c>
      <c r="C237" s="44">
        <v>17</v>
      </c>
      <c r="D237" s="44" t="s">
        <v>120</v>
      </c>
      <c r="E237" s="44" t="s">
        <v>121</v>
      </c>
      <c r="F237" s="44" t="s">
        <v>73</v>
      </c>
      <c r="G237" s="55">
        <v>41519</v>
      </c>
      <c r="H237" s="55">
        <v>41841</v>
      </c>
      <c r="I237" s="55">
        <v>41841</v>
      </c>
      <c r="J237" s="44">
        <v>2</v>
      </c>
      <c r="K237" s="44">
        <v>0</v>
      </c>
    </row>
    <row r="238" spans="1:11" ht="12.75">
      <c r="A238" s="44">
        <v>100114</v>
      </c>
      <c r="B238" s="44" t="str">
        <f>IF(ISNONTEXT(VLOOKUP(A238,'Student names'!$B$7:$C$15000,2,0)),"",VLOOKUP(A238,'Student names'!$B$7:$C$15000,2,0))</f>
        <v>Jennifer Chapman</v>
      </c>
      <c r="C238" s="44">
        <v>17</v>
      </c>
      <c r="D238" s="44" t="s">
        <v>162</v>
      </c>
      <c r="E238" s="44" t="s">
        <v>163</v>
      </c>
      <c r="F238" s="44" t="s">
        <v>108</v>
      </c>
      <c r="G238" s="55">
        <v>41519</v>
      </c>
      <c r="H238" s="55">
        <v>41841</v>
      </c>
      <c r="I238" s="55">
        <v>41841</v>
      </c>
      <c r="J238" s="44">
        <v>2</v>
      </c>
      <c r="K238" s="44">
        <v>0</v>
      </c>
    </row>
    <row r="239" spans="1:11" ht="12.75">
      <c r="A239" s="44">
        <v>100114</v>
      </c>
      <c r="B239" s="44" t="str">
        <f>IF(ISNONTEXT(VLOOKUP(A239,'Student names'!$B$7:$C$15000,2,0)),"",VLOOKUP(A239,'Student names'!$B$7:$C$15000,2,0))</f>
        <v>Jennifer Chapman</v>
      </c>
      <c r="C239" s="44">
        <v>17</v>
      </c>
      <c r="D239" s="44" t="s">
        <v>71</v>
      </c>
      <c r="E239" s="44" t="s">
        <v>72</v>
      </c>
      <c r="F239" s="44" t="s">
        <v>73</v>
      </c>
      <c r="G239" s="55">
        <v>41519</v>
      </c>
      <c r="H239" s="55">
        <v>41841</v>
      </c>
      <c r="I239" s="55">
        <v>41841</v>
      </c>
      <c r="J239" s="44">
        <v>2</v>
      </c>
      <c r="K239" s="44">
        <v>0</v>
      </c>
    </row>
    <row r="240" spans="1:11" ht="12.75">
      <c r="A240" s="44">
        <v>100114</v>
      </c>
      <c r="B240" s="44" t="str">
        <f>IF(ISNONTEXT(VLOOKUP(A240,'Student names'!$B$7:$C$15000,2,0)),"",VLOOKUP(A240,'Student names'!$B$7:$C$15000,2,0))</f>
        <v>Jennifer Chapman</v>
      </c>
      <c r="C240" s="44">
        <v>17</v>
      </c>
      <c r="D240" s="44" t="s">
        <v>95</v>
      </c>
      <c r="E240" s="44" t="s">
        <v>96</v>
      </c>
      <c r="F240" s="44" t="s">
        <v>97</v>
      </c>
      <c r="G240" s="55">
        <v>41519</v>
      </c>
      <c r="H240" s="55">
        <v>41841</v>
      </c>
      <c r="I240" s="55">
        <v>41841</v>
      </c>
      <c r="J240" s="44">
        <v>2</v>
      </c>
      <c r="K240" s="44">
        <v>0</v>
      </c>
    </row>
    <row r="241" spans="1:11" ht="12.75">
      <c r="A241" s="44">
        <v>100115</v>
      </c>
      <c r="B241" s="44" t="str">
        <f>IF(ISNONTEXT(VLOOKUP(A241,'Student names'!$B$7:$C$15000,2,0)),"",VLOOKUP(A241,'Student names'!$B$7:$C$15000,2,0))</f>
        <v>Sebastian Arnold</v>
      </c>
      <c r="C241" s="44">
        <v>16</v>
      </c>
      <c r="D241" s="44" t="s">
        <v>74</v>
      </c>
      <c r="E241" s="44" t="s">
        <v>75</v>
      </c>
      <c r="F241" s="44" t="s">
        <v>76</v>
      </c>
      <c r="G241" s="55">
        <v>41519</v>
      </c>
      <c r="H241" s="55">
        <v>41841</v>
      </c>
      <c r="I241" s="55">
        <v>41841</v>
      </c>
      <c r="J241" s="44">
        <v>2</v>
      </c>
      <c r="K241" s="44">
        <v>0</v>
      </c>
    </row>
    <row r="242" spans="1:11" ht="12.75">
      <c r="A242" s="44">
        <v>100115</v>
      </c>
      <c r="B242" s="44" t="str">
        <f>IF(ISNONTEXT(VLOOKUP(A242,'Student names'!$B$7:$C$15000,2,0)),"",VLOOKUP(A242,'Student names'!$B$7:$C$15000,2,0))</f>
        <v>Sebastian Arnold</v>
      </c>
      <c r="C242" s="44">
        <v>16</v>
      </c>
      <c r="D242" s="44" t="s">
        <v>88</v>
      </c>
      <c r="E242" s="44" t="s">
        <v>89</v>
      </c>
      <c r="F242" s="44" t="s">
        <v>90</v>
      </c>
      <c r="G242" s="55">
        <v>41519</v>
      </c>
      <c r="H242" s="55">
        <v>41841</v>
      </c>
      <c r="I242" s="55">
        <v>41841</v>
      </c>
      <c r="J242" s="44">
        <v>2</v>
      </c>
      <c r="K242" s="44">
        <v>1</v>
      </c>
    </row>
    <row r="243" spans="1:11" ht="12.75">
      <c r="A243" s="44">
        <v>100115</v>
      </c>
      <c r="B243" s="44" t="str">
        <f>IF(ISNONTEXT(VLOOKUP(A243,'Student names'!$B$7:$C$15000,2,0)),"",VLOOKUP(A243,'Student names'!$B$7:$C$15000,2,0))</f>
        <v>Sebastian Arnold</v>
      </c>
      <c r="C243" s="44">
        <v>16</v>
      </c>
      <c r="D243" s="44" t="s">
        <v>154</v>
      </c>
      <c r="E243" s="44" t="s">
        <v>155</v>
      </c>
      <c r="F243" s="44" t="s">
        <v>64</v>
      </c>
      <c r="G243" s="55">
        <v>41519</v>
      </c>
      <c r="H243" s="55">
        <v>41841</v>
      </c>
      <c r="I243" s="55">
        <v>41841</v>
      </c>
      <c r="J243" s="44">
        <v>2</v>
      </c>
      <c r="K243" s="44">
        <v>0</v>
      </c>
    </row>
    <row r="244" spans="1:11" ht="12.75">
      <c r="A244" s="44">
        <v>100116</v>
      </c>
      <c r="B244" s="44" t="str">
        <f>IF(ISNONTEXT(VLOOKUP(A244,'Student names'!$B$7:$C$15000,2,0)),"",VLOOKUP(A244,'Student names'!$B$7:$C$15000,2,0))</f>
        <v>Penelope Thomson</v>
      </c>
      <c r="C244" s="44">
        <v>16</v>
      </c>
      <c r="D244" s="44" t="s">
        <v>131</v>
      </c>
      <c r="E244" s="44" t="s">
        <v>132</v>
      </c>
      <c r="F244" s="44" t="s">
        <v>64</v>
      </c>
      <c r="G244" s="55">
        <v>41519</v>
      </c>
      <c r="H244" s="55">
        <v>41841</v>
      </c>
      <c r="I244" s="55">
        <v>41738</v>
      </c>
      <c r="J244" s="44">
        <v>3</v>
      </c>
      <c r="K244" s="44">
        <v>0</v>
      </c>
    </row>
    <row r="245" spans="1:11" ht="12.75">
      <c r="A245" s="44">
        <v>100116</v>
      </c>
      <c r="B245" s="44" t="str">
        <f>IF(ISNONTEXT(VLOOKUP(A245,'Student names'!$B$7:$C$15000,2,0)),"",VLOOKUP(A245,'Student names'!$B$7:$C$15000,2,0))</f>
        <v>Penelope Thomson</v>
      </c>
      <c r="C245" s="44">
        <v>16</v>
      </c>
      <c r="D245" s="44" t="s">
        <v>149</v>
      </c>
      <c r="E245" s="44" t="s">
        <v>118</v>
      </c>
      <c r="F245" s="44" t="s">
        <v>119</v>
      </c>
      <c r="G245" s="55">
        <v>41519</v>
      </c>
      <c r="H245" s="55">
        <v>41841</v>
      </c>
      <c r="I245" s="55">
        <v>41841</v>
      </c>
      <c r="J245" s="44">
        <v>2</v>
      </c>
      <c r="K245" s="44">
        <v>0</v>
      </c>
    </row>
    <row r="246" spans="1:11" ht="12.75">
      <c r="A246" s="44">
        <v>100116</v>
      </c>
      <c r="B246" s="44" t="str">
        <f>IF(ISNONTEXT(VLOOKUP(A246,'Student names'!$B$7:$C$15000,2,0)),"",VLOOKUP(A246,'Student names'!$B$7:$C$15000,2,0))</f>
        <v>Penelope Thomson</v>
      </c>
      <c r="C246" s="44">
        <v>16</v>
      </c>
      <c r="D246" s="44" t="s">
        <v>133</v>
      </c>
      <c r="E246" s="44" t="s">
        <v>134</v>
      </c>
      <c r="F246" s="44" t="s">
        <v>124</v>
      </c>
      <c r="G246" s="55">
        <v>41521</v>
      </c>
      <c r="H246" s="55">
        <v>41841</v>
      </c>
      <c r="I246" s="55">
        <v>41591</v>
      </c>
      <c r="J246" s="44">
        <v>3</v>
      </c>
      <c r="K246" s="44">
        <v>0</v>
      </c>
    </row>
    <row r="247" spans="1:11" ht="12.75">
      <c r="A247" s="44">
        <v>100116</v>
      </c>
      <c r="B247" s="44" t="str">
        <f>IF(ISNONTEXT(VLOOKUP(A247,'Student names'!$B$7:$C$15000,2,0)),"",VLOOKUP(A247,'Student names'!$B$7:$C$15000,2,0))</f>
        <v>Penelope Thomson</v>
      </c>
      <c r="C247" s="44">
        <v>16</v>
      </c>
      <c r="D247" s="44" t="s">
        <v>74</v>
      </c>
      <c r="E247" s="44" t="s">
        <v>75</v>
      </c>
      <c r="F247" s="44" t="s">
        <v>76</v>
      </c>
      <c r="G247" s="55">
        <v>41519</v>
      </c>
      <c r="H247" s="55">
        <v>41841</v>
      </c>
      <c r="I247" s="55">
        <v>41841</v>
      </c>
      <c r="J247" s="44">
        <v>2</v>
      </c>
      <c r="K247" s="44">
        <v>0</v>
      </c>
    </row>
    <row r="248" spans="1:11" ht="12.75">
      <c r="A248" s="44">
        <v>100118</v>
      </c>
      <c r="B248" s="44" t="str">
        <f>IF(ISNONTEXT(VLOOKUP(A248,'Student names'!$B$7:$C$15000,2,0)),"",VLOOKUP(A248,'Student names'!$B$7:$C$15000,2,0))</f>
        <v>Ella Wright</v>
      </c>
      <c r="C248" s="44">
        <v>17</v>
      </c>
      <c r="D248" s="44" t="s">
        <v>83</v>
      </c>
      <c r="E248" s="44" t="s">
        <v>84</v>
      </c>
      <c r="F248" s="44" t="s">
        <v>85</v>
      </c>
      <c r="G248" s="55">
        <v>41519</v>
      </c>
      <c r="H248" s="55">
        <v>41841</v>
      </c>
      <c r="I248" s="55">
        <v>41841</v>
      </c>
      <c r="J248" s="44">
        <v>2</v>
      </c>
      <c r="K248" s="44">
        <v>0</v>
      </c>
    </row>
    <row r="249" spans="1:11" ht="12.75">
      <c r="A249" s="44">
        <v>100118</v>
      </c>
      <c r="B249" s="44" t="str">
        <f>IF(ISNONTEXT(VLOOKUP(A249,'Student names'!$B$7:$C$15000,2,0)),"",VLOOKUP(A249,'Student names'!$B$7:$C$15000,2,0))</f>
        <v>Ella Wright</v>
      </c>
      <c r="C249" s="44">
        <v>17</v>
      </c>
      <c r="D249" s="44" t="s">
        <v>144</v>
      </c>
      <c r="E249" s="44" t="s">
        <v>145</v>
      </c>
      <c r="F249" s="44" t="s">
        <v>146</v>
      </c>
      <c r="G249" s="55">
        <v>41519</v>
      </c>
      <c r="H249" s="55">
        <v>41841</v>
      </c>
      <c r="I249" s="55">
        <v>41841</v>
      </c>
      <c r="J249" s="44">
        <v>2</v>
      </c>
      <c r="K249" s="44">
        <v>0</v>
      </c>
    </row>
    <row r="250" spans="1:11" ht="12.75">
      <c r="A250" s="44">
        <v>100118</v>
      </c>
      <c r="B250" s="44" t="str">
        <f>IF(ISNONTEXT(VLOOKUP(A250,'Student names'!$B$7:$C$15000,2,0)),"",VLOOKUP(A250,'Student names'!$B$7:$C$15000,2,0))</f>
        <v>Ella Wright</v>
      </c>
      <c r="C250" s="44">
        <v>17</v>
      </c>
      <c r="D250" s="44" t="s">
        <v>59</v>
      </c>
      <c r="E250" s="44" t="s">
        <v>60</v>
      </c>
      <c r="F250" s="44" t="s">
        <v>61</v>
      </c>
      <c r="G250" s="55">
        <v>41519</v>
      </c>
      <c r="H250" s="55">
        <v>41841</v>
      </c>
      <c r="I250" s="55">
        <v>41841</v>
      </c>
      <c r="J250" s="44">
        <v>2</v>
      </c>
      <c r="K250" s="44">
        <v>1</v>
      </c>
    </row>
    <row r="251" spans="1:11" ht="12.75">
      <c r="A251" s="44">
        <v>100118</v>
      </c>
      <c r="B251" s="44" t="str">
        <f>IF(ISNONTEXT(VLOOKUP(A251,'Student names'!$B$7:$C$15000,2,0)),"",VLOOKUP(A251,'Student names'!$B$7:$C$15000,2,0))</f>
        <v>Ella Wright</v>
      </c>
      <c r="C251" s="44">
        <v>17</v>
      </c>
      <c r="D251" s="44" t="s">
        <v>65</v>
      </c>
      <c r="E251" s="44" t="s">
        <v>66</v>
      </c>
      <c r="F251" s="44" t="s">
        <v>64</v>
      </c>
      <c r="G251" s="55">
        <v>41519</v>
      </c>
      <c r="H251" s="55">
        <v>41841</v>
      </c>
      <c r="I251" s="55">
        <v>41841</v>
      </c>
      <c r="J251" s="44">
        <v>2</v>
      </c>
      <c r="K251" s="44">
        <v>0</v>
      </c>
    </row>
    <row r="252" spans="1:11" ht="12.75">
      <c r="A252" s="44">
        <v>100119</v>
      </c>
      <c r="B252" s="44" t="str">
        <f>IF(ISNONTEXT(VLOOKUP(A252,'Student names'!$B$7:$C$15000,2,0)),"",VLOOKUP(A252,'Student names'!$B$7:$C$15000,2,0))</f>
        <v>Joe Bower</v>
      </c>
      <c r="C252" s="44">
        <v>16</v>
      </c>
      <c r="D252" s="44" t="s">
        <v>109</v>
      </c>
      <c r="E252" s="44" t="s">
        <v>110</v>
      </c>
      <c r="F252" s="44" t="s">
        <v>111</v>
      </c>
      <c r="G252" s="55">
        <v>41519</v>
      </c>
      <c r="H252" s="55">
        <v>41841</v>
      </c>
      <c r="I252" s="55">
        <v>41841</v>
      </c>
      <c r="J252" s="44">
        <v>2</v>
      </c>
      <c r="K252" s="44">
        <v>0</v>
      </c>
    </row>
    <row r="253" spans="1:11" ht="12.75">
      <c r="A253" s="44">
        <v>100119</v>
      </c>
      <c r="B253" s="44" t="str">
        <f>IF(ISNONTEXT(VLOOKUP(A253,'Student names'!$B$7:$C$15000,2,0)),"",VLOOKUP(A253,'Student names'!$B$7:$C$15000,2,0))</f>
        <v>Joe Bower</v>
      </c>
      <c r="C253" s="44">
        <v>16</v>
      </c>
      <c r="D253" s="44" t="s">
        <v>74</v>
      </c>
      <c r="E253" s="44" t="s">
        <v>75</v>
      </c>
      <c r="F253" s="44" t="s">
        <v>76</v>
      </c>
      <c r="G253" s="55">
        <v>41519</v>
      </c>
      <c r="H253" s="55">
        <v>41841</v>
      </c>
      <c r="I253" s="55">
        <v>41841</v>
      </c>
      <c r="J253" s="44">
        <v>2</v>
      </c>
      <c r="K253" s="44">
        <v>0</v>
      </c>
    </row>
    <row r="254" spans="1:11" ht="12.75">
      <c r="A254" s="44">
        <v>100119</v>
      </c>
      <c r="B254" s="44" t="str">
        <f>IF(ISNONTEXT(VLOOKUP(A254,'Student names'!$B$7:$C$15000,2,0)),"",VLOOKUP(A254,'Student names'!$B$7:$C$15000,2,0))</f>
        <v>Joe Bower</v>
      </c>
      <c r="C254" s="44">
        <v>16</v>
      </c>
      <c r="D254" s="44" t="s">
        <v>160</v>
      </c>
      <c r="E254" s="44" t="s">
        <v>161</v>
      </c>
      <c r="F254" s="44" t="s">
        <v>61</v>
      </c>
      <c r="G254" s="55">
        <v>41519</v>
      </c>
      <c r="H254" s="55">
        <v>41841</v>
      </c>
      <c r="I254" s="55">
        <v>41841</v>
      </c>
      <c r="J254" s="44">
        <v>2</v>
      </c>
      <c r="K254" s="44">
        <v>1</v>
      </c>
    </row>
    <row r="255" spans="1:11" ht="12.75">
      <c r="A255" s="44">
        <v>100120</v>
      </c>
      <c r="B255" s="44" t="str">
        <f>IF(ISNONTEXT(VLOOKUP(A255,'Student names'!$B$7:$C$15000,2,0)),"",VLOOKUP(A255,'Student names'!$B$7:$C$15000,2,0))</f>
        <v>Eric Kelly</v>
      </c>
      <c r="C255" s="44">
        <v>17</v>
      </c>
      <c r="D255" s="44" t="s">
        <v>65</v>
      </c>
      <c r="E255" s="44" t="s">
        <v>66</v>
      </c>
      <c r="F255" s="44" t="s">
        <v>64</v>
      </c>
      <c r="G255" s="55">
        <v>41519</v>
      </c>
      <c r="H255" s="55">
        <v>41841</v>
      </c>
      <c r="I255" s="55">
        <v>41841</v>
      </c>
      <c r="J255" s="44">
        <v>2</v>
      </c>
      <c r="K255" s="44">
        <v>0</v>
      </c>
    </row>
    <row r="256" spans="1:11" ht="12.75">
      <c r="A256" s="44">
        <v>100120</v>
      </c>
      <c r="B256" s="44" t="str">
        <f>IF(ISNONTEXT(VLOOKUP(A256,'Student names'!$B$7:$C$15000,2,0)),"",VLOOKUP(A256,'Student names'!$B$7:$C$15000,2,0))</f>
        <v>Eric Kelly</v>
      </c>
      <c r="C256" s="44">
        <v>17</v>
      </c>
      <c r="D256" s="44" t="s">
        <v>120</v>
      </c>
      <c r="E256" s="44" t="s">
        <v>121</v>
      </c>
      <c r="F256" s="44" t="s">
        <v>73</v>
      </c>
      <c r="G256" s="55">
        <v>41519</v>
      </c>
      <c r="H256" s="55">
        <v>41841</v>
      </c>
      <c r="I256" s="55">
        <v>41841</v>
      </c>
      <c r="J256" s="44">
        <v>2</v>
      </c>
      <c r="K256" s="44">
        <v>0</v>
      </c>
    </row>
    <row r="257" spans="1:11" ht="12.75">
      <c r="A257" s="44">
        <v>100120</v>
      </c>
      <c r="B257" s="44" t="str">
        <f>IF(ISNONTEXT(VLOOKUP(A257,'Student names'!$B$7:$C$15000,2,0)),"",VLOOKUP(A257,'Student names'!$B$7:$C$15000,2,0))</f>
        <v>Eric Kelly</v>
      </c>
      <c r="C257" s="44">
        <v>17</v>
      </c>
      <c r="D257" s="44" t="s">
        <v>95</v>
      </c>
      <c r="E257" s="44" t="s">
        <v>96</v>
      </c>
      <c r="F257" s="44" t="s">
        <v>97</v>
      </c>
      <c r="G257" s="55">
        <v>41519</v>
      </c>
      <c r="H257" s="55">
        <v>41841</v>
      </c>
      <c r="I257" s="55">
        <v>41841</v>
      </c>
      <c r="J257" s="44">
        <v>2</v>
      </c>
      <c r="K257" s="44">
        <v>0</v>
      </c>
    </row>
    <row r="258" spans="1:11" ht="12.75">
      <c r="A258" s="44">
        <v>100121</v>
      </c>
      <c r="B258" s="44" t="str">
        <f>IF(ISNONTEXT(VLOOKUP(A258,'Student names'!$B$7:$C$15000,2,0)),"",VLOOKUP(A258,'Student names'!$B$7:$C$15000,2,0))</f>
        <v>Karen Forsyth</v>
      </c>
      <c r="C258" s="44">
        <v>17</v>
      </c>
      <c r="D258" s="44" t="s">
        <v>131</v>
      </c>
      <c r="E258" s="44" t="s">
        <v>132</v>
      </c>
      <c r="F258" s="44" t="s">
        <v>64</v>
      </c>
      <c r="G258" s="55">
        <v>41520</v>
      </c>
      <c r="H258" s="55">
        <v>41841</v>
      </c>
      <c r="I258" s="55">
        <v>41841</v>
      </c>
      <c r="J258" s="44">
        <v>2</v>
      </c>
      <c r="K258" s="44">
        <v>0</v>
      </c>
    </row>
    <row r="259" spans="1:11" ht="12.75">
      <c r="A259" s="44">
        <v>100121</v>
      </c>
      <c r="B259" s="44" t="str">
        <f>IF(ISNONTEXT(VLOOKUP(A259,'Student names'!$B$7:$C$15000,2,0)),"",VLOOKUP(A259,'Student names'!$B$7:$C$15000,2,0))</f>
        <v>Karen Forsyth</v>
      </c>
      <c r="C259" s="44">
        <v>17</v>
      </c>
      <c r="D259" s="44" t="s">
        <v>106</v>
      </c>
      <c r="E259" s="44" t="s">
        <v>107</v>
      </c>
      <c r="F259" s="44" t="s">
        <v>108</v>
      </c>
      <c r="G259" s="55">
        <v>41520</v>
      </c>
      <c r="H259" s="55">
        <v>41841</v>
      </c>
      <c r="I259" s="55">
        <v>41841</v>
      </c>
      <c r="J259" s="44">
        <v>2</v>
      </c>
      <c r="K259" s="44">
        <v>0</v>
      </c>
    </row>
    <row r="260" spans="1:11" ht="12.75">
      <c r="A260" s="44">
        <v>100121</v>
      </c>
      <c r="B260" s="44" t="str">
        <f>IF(ISNONTEXT(VLOOKUP(A260,'Student names'!$B$7:$C$15000,2,0)),"",VLOOKUP(A260,'Student names'!$B$7:$C$15000,2,0))</f>
        <v>Karen Forsyth</v>
      </c>
      <c r="C260" s="44">
        <v>17</v>
      </c>
      <c r="D260" s="44" t="s">
        <v>141</v>
      </c>
      <c r="E260" s="44" t="s">
        <v>142</v>
      </c>
      <c r="F260" s="44" t="s">
        <v>143</v>
      </c>
      <c r="G260" s="55">
        <v>41520</v>
      </c>
      <c r="H260" s="55">
        <v>41841</v>
      </c>
      <c r="I260" s="55">
        <v>41841</v>
      </c>
      <c r="J260" s="44">
        <v>2</v>
      </c>
      <c r="K260" s="44">
        <v>0</v>
      </c>
    </row>
    <row r="261" spans="1:11" ht="12.75">
      <c r="A261" s="44">
        <v>100122</v>
      </c>
      <c r="B261" s="44" t="str">
        <f>IF(ISNONTEXT(VLOOKUP(A261,'Student names'!$B$7:$C$15000,2,0)),"",VLOOKUP(A261,'Student names'!$B$7:$C$15000,2,0))</f>
        <v>Nicola Cornish</v>
      </c>
      <c r="C261" s="44">
        <v>16</v>
      </c>
      <c r="D261" s="44" t="s">
        <v>154</v>
      </c>
      <c r="E261" s="44" t="s">
        <v>155</v>
      </c>
      <c r="F261" s="44" t="s">
        <v>64</v>
      </c>
      <c r="G261" s="55">
        <v>41519</v>
      </c>
      <c r="H261" s="55">
        <v>41841</v>
      </c>
      <c r="I261" s="55">
        <v>41841</v>
      </c>
      <c r="J261" s="44">
        <v>2</v>
      </c>
      <c r="K261" s="44">
        <v>0</v>
      </c>
    </row>
    <row r="262" spans="1:11" ht="12.75">
      <c r="A262" s="44">
        <v>100122</v>
      </c>
      <c r="B262" s="44" t="str">
        <f>IF(ISNONTEXT(VLOOKUP(A262,'Student names'!$B$7:$C$15000,2,0)),"",VLOOKUP(A262,'Student names'!$B$7:$C$15000,2,0))</f>
        <v>Nicola Cornish</v>
      </c>
      <c r="C262" s="44">
        <v>16</v>
      </c>
      <c r="D262" s="44" t="s">
        <v>102</v>
      </c>
      <c r="E262" s="44" t="s">
        <v>103</v>
      </c>
      <c r="F262" s="44" t="s">
        <v>64</v>
      </c>
      <c r="G262" s="55">
        <v>41519</v>
      </c>
      <c r="H262" s="55">
        <v>41841</v>
      </c>
      <c r="I262" s="55">
        <v>41841</v>
      </c>
      <c r="J262" s="44">
        <v>2</v>
      </c>
      <c r="K262" s="44">
        <v>0</v>
      </c>
    </row>
    <row r="263" spans="1:11" ht="12.75">
      <c r="A263" s="44">
        <v>100122</v>
      </c>
      <c r="B263" s="44" t="str">
        <f>IF(ISNONTEXT(VLOOKUP(A263,'Student names'!$B$7:$C$15000,2,0)),"",VLOOKUP(A263,'Student names'!$B$7:$C$15000,2,0))</f>
        <v>Nicola Cornish</v>
      </c>
      <c r="C263" s="44">
        <v>16</v>
      </c>
      <c r="D263" s="44" t="s">
        <v>152</v>
      </c>
      <c r="E263" s="44" t="s">
        <v>153</v>
      </c>
      <c r="F263" s="44" t="s">
        <v>64</v>
      </c>
      <c r="G263" s="55">
        <v>41519</v>
      </c>
      <c r="H263" s="55">
        <v>41841</v>
      </c>
      <c r="I263" s="55">
        <v>41841</v>
      </c>
      <c r="J263" s="44">
        <v>2</v>
      </c>
      <c r="K263" s="44">
        <v>0</v>
      </c>
    </row>
    <row r="264" spans="1:11" ht="12.75">
      <c r="A264" s="44">
        <v>100122</v>
      </c>
      <c r="B264" s="44" t="str">
        <f>IF(ISNONTEXT(VLOOKUP(A264,'Student names'!$B$7:$C$15000,2,0)),"",VLOOKUP(A264,'Student names'!$B$7:$C$15000,2,0))</f>
        <v>Nicola Cornish</v>
      </c>
      <c r="C264" s="44">
        <v>16</v>
      </c>
      <c r="D264" s="44" t="s">
        <v>67</v>
      </c>
      <c r="E264" s="44" t="s">
        <v>68</v>
      </c>
      <c r="F264" s="44" t="s">
        <v>64</v>
      </c>
      <c r="G264" s="55">
        <v>41519</v>
      </c>
      <c r="H264" s="55">
        <v>41841</v>
      </c>
      <c r="I264" s="55">
        <v>41841</v>
      </c>
      <c r="J264" s="44">
        <v>2</v>
      </c>
      <c r="K264" s="44">
        <v>0</v>
      </c>
    </row>
    <row r="265" spans="1:11" ht="12.75">
      <c r="A265" s="44">
        <v>100123</v>
      </c>
      <c r="B265" s="44" t="str">
        <f>IF(ISNONTEXT(VLOOKUP(A265,'Student names'!$B$7:$C$15000,2,0)),"",VLOOKUP(A265,'Student names'!$B$7:$C$15000,2,0))</f>
        <v>Yvonne Forsyth</v>
      </c>
      <c r="C265" s="44">
        <v>16</v>
      </c>
      <c r="D265" s="44" t="s">
        <v>109</v>
      </c>
      <c r="E265" s="44" t="s">
        <v>110</v>
      </c>
      <c r="F265" s="44" t="s">
        <v>111</v>
      </c>
      <c r="G265" s="55">
        <v>41519</v>
      </c>
      <c r="H265" s="55">
        <v>41841</v>
      </c>
      <c r="I265" s="55">
        <v>41841</v>
      </c>
      <c r="J265" s="44">
        <v>2</v>
      </c>
      <c r="K265" s="44">
        <v>0</v>
      </c>
    </row>
    <row r="266" spans="1:11" ht="12.75">
      <c r="A266" s="44">
        <v>100123</v>
      </c>
      <c r="B266" s="44" t="str">
        <f>IF(ISNONTEXT(VLOOKUP(A266,'Student names'!$B$7:$C$15000,2,0)),"",VLOOKUP(A266,'Student names'!$B$7:$C$15000,2,0))</f>
        <v>Yvonne Forsyth</v>
      </c>
      <c r="C266" s="44">
        <v>16</v>
      </c>
      <c r="D266" s="44" t="s">
        <v>91</v>
      </c>
      <c r="E266" s="44" t="s">
        <v>92</v>
      </c>
      <c r="F266" s="44" t="s">
        <v>79</v>
      </c>
      <c r="G266" s="55">
        <v>41519</v>
      </c>
      <c r="H266" s="55">
        <v>41841</v>
      </c>
      <c r="I266" s="55">
        <v>41841</v>
      </c>
      <c r="J266" s="44">
        <v>2</v>
      </c>
      <c r="K266" s="44">
        <v>0</v>
      </c>
    </row>
    <row r="267" spans="1:11" ht="12.75">
      <c r="A267" s="44">
        <v>100123</v>
      </c>
      <c r="B267" s="44" t="str">
        <f>IF(ISNONTEXT(VLOOKUP(A267,'Student names'!$B$7:$C$15000,2,0)),"",VLOOKUP(A267,'Student names'!$B$7:$C$15000,2,0))</f>
        <v>Yvonne Forsyth</v>
      </c>
      <c r="C267" s="44">
        <v>16</v>
      </c>
      <c r="D267" s="44" t="s">
        <v>88</v>
      </c>
      <c r="E267" s="44" t="s">
        <v>89</v>
      </c>
      <c r="F267" s="44" t="s">
        <v>90</v>
      </c>
      <c r="G267" s="55">
        <v>41519</v>
      </c>
      <c r="H267" s="55">
        <v>41841</v>
      </c>
      <c r="I267" s="55">
        <v>41841</v>
      </c>
      <c r="J267" s="44">
        <v>2</v>
      </c>
      <c r="K267" s="44">
        <v>1</v>
      </c>
    </row>
    <row r="268" spans="1:11" ht="12.75">
      <c r="A268" s="44">
        <v>100124</v>
      </c>
      <c r="B268" s="44" t="str">
        <f>IF(ISNONTEXT(VLOOKUP(A268,'Student names'!$B$7:$C$15000,2,0)),"",VLOOKUP(A268,'Student names'!$B$7:$C$15000,2,0))</f>
        <v>Tracey Baker</v>
      </c>
      <c r="C268" s="44">
        <v>16</v>
      </c>
      <c r="D268" s="44" t="s">
        <v>117</v>
      </c>
      <c r="E268" s="44" t="s">
        <v>118</v>
      </c>
      <c r="F268" s="44" t="s">
        <v>119</v>
      </c>
      <c r="G268" s="55">
        <v>41519</v>
      </c>
      <c r="H268" s="55">
        <v>41841</v>
      </c>
      <c r="I268" s="55">
        <v>41841</v>
      </c>
      <c r="J268" s="44">
        <v>2</v>
      </c>
      <c r="K268" s="44">
        <v>0</v>
      </c>
    </row>
    <row r="269" spans="1:11" ht="12.75">
      <c r="A269" s="44">
        <v>100124</v>
      </c>
      <c r="B269" s="44" t="str">
        <f>IF(ISNONTEXT(VLOOKUP(A269,'Student names'!$B$7:$C$15000,2,0)),"",VLOOKUP(A269,'Student names'!$B$7:$C$15000,2,0))</f>
        <v>Tracey Baker</v>
      </c>
      <c r="C269" s="44">
        <v>16</v>
      </c>
      <c r="D269" s="44" t="s">
        <v>91</v>
      </c>
      <c r="E269" s="44" t="s">
        <v>92</v>
      </c>
      <c r="F269" s="44" t="s">
        <v>79</v>
      </c>
      <c r="G269" s="55">
        <v>41519</v>
      </c>
      <c r="H269" s="55">
        <v>41841</v>
      </c>
      <c r="I269" s="55">
        <v>41841</v>
      </c>
      <c r="J269" s="44">
        <v>2</v>
      </c>
      <c r="K269" s="44">
        <v>1</v>
      </c>
    </row>
    <row r="270" spans="1:11" ht="12.75">
      <c r="A270" s="44">
        <v>100124</v>
      </c>
      <c r="B270" s="44" t="str">
        <f>IF(ISNONTEXT(VLOOKUP(A270,'Student names'!$B$7:$C$15000,2,0)),"",VLOOKUP(A270,'Student names'!$B$7:$C$15000,2,0))</f>
        <v>Tracey Baker</v>
      </c>
      <c r="C270" s="44">
        <v>16</v>
      </c>
      <c r="D270" s="44" t="s">
        <v>149</v>
      </c>
      <c r="E270" s="44" t="s">
        <v>118</v>
      </c>
      <c r="F270" s="44" t="s">
        <v>119</v>
      </c>
      <c r="G270" s="55">
        <v>41519</v>
      </c>
      <c r="H270" s="55">
        <v>41841</v>
      </c>
      <c r="I270" s="55">
        <v>41841</v>
      </c>
      <c r="J270" s="44">
        <v>2</v>
      </c>
      <c r="K270" s="44">
        <v>0</v>
      </c>
    </row>
    <row r="271" spans="1:11" ht="12.75">
      <c r="A271" s="44">
        <v>100128</v>
      </c>
      <c r="B271" s="44" t="str">
        <f>IF(ISNONTEXT(VLOOKUP(A271,'Student names'!$B$7:$C$15000,2,0)),"",VLOOKUP(A271,'Student names'!$B$7:$C$15000,2,0))</f>
        <v>Sally Graham</v>
      </c>
      <c r="C271" s="44">
        <v>16</v>
      </c>
      <c r="D271" s="44" t="s">
        <v>160</v>
      </c>
      <c r="E271" s="44" t="s">
        <v>161</v>
      </c>
      <c r="F271" s="44" t="s">
        <v>61</v>
      </c>
      <c r="G271" s="55">
        <v>41520</v>
      </c>
      <c r="H271" s="55">
        <v>41841</v>
      </c>
      <c r="I271" s="55">
        <v>41841</v>
      </c>
      <c r="J271" s="44">
        <v>2</v>
      </c>
      <c r="K271" s="44">
        <v>0</v>
      </c>
    </row>
    <row r="272" spans="1:11" ht="12.75">
      <c r="A272" s="44">
        <v>100128</v>
      </c>
      <c r="B272" s="44" t="str">
        <f>IF(ISNONTEXT(VLOOKUP(A272,'Student names'!$B$7:$C$15000,2,0)),"",VLOOKUP(A272,'Student names'!$B$7:$C$15000,2,0))</f>
        <v>Sally Graham</v>
      </c>
      <c r="C272" s="44">
        <v>16</v>
      </c>
      <c r="D272" s="44" t="s">
        <v>88</v>
      </c>
      <c r="E272" s="44" t="s">
        <v>89</v>
      </c>
      <c r="F272" s="44" t="s">
        <v>90</v>
      </c>
      <c r="G272" s="55">
        <v>41520</v>
      </c>
      <c r="H272" s="55">
        <v>41830</v>
      </c>
      <c r="I272" s="55">
        <v>41830</v>
      </c>
      <c r="J272" s="44">
        <v>2</v>
      </c>
      <c r="K272" s="44">
        <v>0</v>
      </c>
    </row>
    <row r="273" spans="1:11" ht="12.75">
      <c r="A273" s="44">
        <v>100128</v>
      </c>
      <c r="B273" s="44" t="str">
        <f>IF(ISNONTEXT(VLOOKUP(A273,'Student names'!$B$7:$C$15000,2,0)),"",VLOOKUP(A273,'Student names'!$B$7:$C$15000,2,0))</f>
        <v>Sally Graham</v>
      </c>
      <c r="C273" s="44">
        <v>16</v>
      </c>
      <c r="D273" s="44" t="s">
        <v>93</v>
      </c>
      <c r="E273" s="44" t="s">
        <v>94</v>
      </c>
      <c r="F273" s="44" t="s">
        <v>64</v>
      </c>
      <c r="G273" s="55">
        <v>41519</v>
      </c>
      <c r="H273" s="55">
        <v>41841</v>
      </c>
      <c r="I273" s="55">
        <v>41841</v>
      </c>
      <c r="J273" s="44">
        <v>2</v>
      </c>
      <c r="K273" s="44">
        <v>1</v>
      </c>
    </row>
    <row r="274" spans="1:11" ht="12.75">
      <c r="A274" s="44">
        <v>100131</v>
      </c>
      <c r="B274" s="44" t="str">
        <f>IF(ISNONTEXT(VLOOKUP(A274,'Student names'!$B$7:$C$15000,2,0)),"",VLOOKUP(A274,'Student names'!$B$7:$C$15000,2,0))</f>
        <v>Amanda Hardacre</v>
      </c>
      <c r="C274" s="44">
        <v>16</v>
      </c>
      <c r="D274" s="44" t="s">
        <v>67</v>
      </c>
      <c r="E274" s="44" t="s">
        <v>68</v>
      </c>
      <c r="F274" s="44" t="s">
        <v>64</v>
      </c>
      <c r="G274" s="55">
        <v>41520</v>
      </c>
      <c r="H274" s="55">
        <v>41841</v>
      </c>
      <c r="I274" s="55">
        <v>41841</v>
      </c>
      <c r="J274" s="44">
        <v>2</v>
      </c>
      <c r="K274" s="44">
        <v>0</v>
      </c>
    </row>
    <row r="275" spans="1:11" ht="12.75">
      <c r="A275" s="44">
        <v>100131</v>
      </c>
      <c r="B275" s="44" t="str">
        <f>IF(ISNONTEXT(VLOOKUP(A275,'Student names'!$B$7:$C$15000,2,0)),"",VLOOKUP(A275,'Student names'!$B$7:$C$15000,2,0))</f>
        <v>Amanda Hardacre</v>
      </c>
      <c r="C275" s="44">
        <v>16</v>
      </c>
      <c r="D275" s="44" t="s">
        <v>102</v>
      </c>
      <c r="E275" s="44" t="s">
        <v>103</v>
      </c>
      <c r="F275" s="44" t="s">
        <v>64</v>
      </c>
      <c r="G275" s="55">
        <v>41520</v>
      </c>
      <c r="H275" s="55">
        <v>41841</v>
      </c>
      <c r="I275" s="55">
        <v>41841</v>
      </c>
      <c r="J275" s="44">
        <v>2</v>
      </c>
      <c r="K275" s="44">
        <v>0</v>
      </c>
    </row>
    <row r="276" spans="1:11" ht="12.75">
      <c r="A276" s="44">
        <v>100131</v>
      </c>
      <c r="B276" s="44" t="str">
        <f>IF(ISNONTEXT(VLOOKUP(A276,'Student names'!$B$7:$C$15000,2,0)),"",VLOOKUP(A276,'Student names'!$B$7:$C$15000,2,0))</f>
        <v>Amanda Hardacre</v>
      </c>
      <c r="C276" s="44">
        <v>16</v>
      </c>
      <c r="D276" s="44" t="s">
        <v>152</v>
      </c>
      <c r="E276" s="44" t="s">
        <v>153</v>
      </c>
      <c r="F276" s="44" t="s">
        <v>64</v>
      </c>
      <c r="G276" s="55">
        <v>41520</v>
      </c>
      <c r="H276" s="55">
        <v>41841</v>
      </c>
      <c r="I276" s="55">
        <v>41841</v>
      </c>
      <c r="J276" s="44">
        <v>2</v>
      </c>
      <c r="K276" s="44">
        <v>0</v>
      </c>
    </row>
    <row r="277" spans="1:11" ht="12.75">
      <c r="A277" s="44">
        <v>100131</v>
      </c>
      <c r="B277" s="44" t="str">
        <f>IF(ISNONTEXT(VLOOKUP(A277,'Student names'!$B$7:$C$15000,2,0)),"",VLOOKUP(A277,'Student names'!$B$7:$C$15000,2,0))</f>
        <v>Amanda Hardacre</v>
      </c>
      <c r="C277" s="44">
        <v>16</v>
      </c>
      <c r="D277" s="44" t="s">
        <v>139</v>
      </c>
      <c r="E277" s="44" t="s">
        <v>140</v>
      </c>
      <c r="F277" s="44" t="s">
        <v>82</v>
      </c>
      <c r="G277" s="55">
        <v>41520</v>
      </c>
      <c r="H277" s="55">
        <v>41841</v>
      </c>
      <c r="I277" s="55">
        <v>41841</v>
      </c>
      <c r="J277" s="44">
        <v>2</v>
      </c>
      <c r="K277" s="44">
        <v>0</v>
      </c>
    </row>
    <row r="278" spans="1:11" ht="12.75">
      <c r="A278" s="44">
        <v>100132</v>
      </c>
      <c r="B278" s="44" t="str">
        <f>IF(ISNONTEXT(VLOOKUP(A278,'Student names'!$B$7:$C$15000,2,0)),"",VLOOKUP(A278,'Student names'!$B$7:$C$15000,2,0))</f>
        <v>Adam Scott</v>
      </c>
      <c r="C278" s="44">
        <v>16</v>
      </c>
      <c r="D278" s="44" t="s">
        <v>74</v>
      </c>
      <c r="E278" s="44" t="s">
        <v>75</v>
      </c>
      <c r="F278" s="44" t="s">
        <v>76</v>
      </c>
      <c r="G278" s="55">
        <v>41519</v>
      </c>
      <c r="H278" s="55">
        <v>41841</v>
      </c>
      <c r="I278" s="55">
        <v>41841</v>
      </c>
      <c r="J278" s="44">
        <v>2</v>
      </c>
      <c r="K278" s="44">
        <v>0</v>
      </c>
    </row>
    <row r="279" spans="1:11" ht="12.75">
      <c r="A279" s="44">
        <v>100132</v>
      </c>
      <c r="B279" s="44" t="str">
        <f>IF(ISNONTEXT(VLOOKUP(A279,'Student names'!$B$7:$C$15000,2,0)),"",VLOOKUP(A279,'Student names'!$B$7:$C$15000,2,0))</f>
        <v>Adam Scott</v>
      </c>
      <c r="C279" s="44">
        <v>16</v>
      </c>
      <c r="D279" s="44" t="s">
        <v>150</v>
      </c>
      <c r="E279" s="44" t="s">
        <v>151</v>
      </c>
      <c r="F279" s="44" t="s">
        <v>73</v>
      </c>
      <c r="G279" s="55">
        <v>41519</v>
      </c>
      <c r="H279" s="55">
        <v>41841</v>
      </c>
      <c r="I279" s="55">
        <v>41841</v>
      </c>
      <c r="J279" s="44">
        <v>2</v>
      </c>
      <c r="K279" s="44">
        <v>0</v>
      </c>
    </row>
    <row r="280" spans="1:11" ht="12.75">
      <c r="A280" s="44">
        <v>100132</v>
      </c>
      <c r="B280" s="44" t="str">
        <f>IF(ISNONTEXT(VLOOKUP(A280,'Student names'!$B$7:$C$15000,2,0)),"",VLOOKUP(A280,'Student names'!$B$7:$C$15000,2,0))</f>
        <v>Adam Scott</v>
      </c>
      <c r="C280" s="44">
        <v>16</v>
      </c>
      <c r="D280" s="44" t="s">
        <v>122</v>
      </c>
      <c r="E280" s="44" t="s">
        <v>123</v>
      </c>
      <c r="F280" s="44" t="s">
        <v>124</v>
      </c>
      <c r="G280" s="55">
        <v>41519</v>
      </c>
      <c r="H280" s="55">
        <v>41841</v>
      </c>
      <c r="I280" s="55">
        <v>41841</v>
      </c>
      <c r="J280" s="44">
        <v>2</v>
      </c>
      <c r="K280" s="44">
        <v>0</v>
      </c>
    </row>
    <row r="281" spans="1:11" ht="12.75">
      <c r="A281" s="44">
        <v>100132</v>
      </c>
      <c r="B281" s="44" t="str">
        <f>IF(ISNONTEXT(VLOOKUP(A281,'Student names'!$B$7:$C$15000,2,0)),"",VLOOKUP(A281,'Student names'!$B$7:$C$15000,2,0))</f>
        <v>Adam Scott</v>
      </c>
      <c r="C281" s="44">
        <v>16</v>
      </c>
      <c r="D281" s="44" t="s">
        <v>100</v>
      </c>
      <c r="E281" s="44" t="s">
        <v>101</v>
      </c>
      <c r="F281" s="44" t="s">
        <v>73</v>
      </c>
      <c r="G281" s="55">
        <v>41519</v>
      </c>
      <c r="H281" s="55">
        <v>41841</v>
      </c>
      <c r="I281" s="55">
        <v>41841</v>
      </c>
      <c r="J281" s="44">
        <v>2</v>
      </c>
      <c r="K281" s="44">
        <v>0</v>
      </c>
    </row>
    <row r="282" spans="1:11" ht="12.75">
      <c r="A282" s="44">
        <v>100135</v>
      </c>
      <c r="B282" s="44" t="str">
        <f>IF(ISNONTEXT(VLOOKUP(A282,'Student names'!$B$7:$C$15000,2,0)),"",VLOOKUP(A282,'Student names'!$B$7:$C$15000,2,0))</f>
        <v>Brian Mackay</v>
      </c>
      <c r="C282" s="44">
        <v>16</v>
      </c>
      <c r="D282" s="44" t="s">
        <v>88</v>
      </c>
      <c r="E282" s="44" t="s">
        <v>89</v>
      </c>
      <c r="F282" s="44" t="s">
        <v>90</v>
      </c>
      <c r="G282" s="55">
        <v>41519</v>
      </c>
      <c r="H282" s="55">
        <v>41841</v>
      </c>
      <c r="I282" s="55">
        <v>41841</v>
      </c>
      <c r="J282" s="44">
        <v>2</v>
      </c>
      <c r="K282" s="44">
        <v>1</v>
      </c>
    </row>
    <row r="283" spans="1:11" ht="12.75">
      <c r="A283" s="44">
        <v>100135</v>
      </c>
      <c r="B283" s="44" t="str">
        <f>IF(ISNONTEXT(VLOOKUP(A283,'Student names'!$B$7:$C$15000,2,0)),"",VLOOKUP(A283,'Student names'!$B$7:$C$15000,2,0))</f>
        <v>Brian Mackay</v>
      </c>
      <c r="C283" s="44">
        <v>16</v>
      </c>
      <c r="D283" s="44" t="s">
        <v>91</v>
      </c>
      <c r="E283" s="44" t="s">
        <v>92</v>
      </c>
      <c r="F283" s="44" t="s">
        <v>79</v>
      </c>
      <c r="G283" s="55">
        <v>41519</v>
      </c>
      <c r="H283" s="55">
        <v>41841</v>
      </c>
      <c r="I283" s="55">
        <v>41841</v>
      </c>
      <c r="J283" s="44">
        <v>2</v>
      </c>
      <c r="K283" s="44">
        <v>0</v>
      </c>
    </row>
    <row r="284" spans="1:11" ht="12.75">
      <c r="A284" s="44">
        <v>100135</v>
      </c>
      <c r="B284" s="44" t="str">
        <f>IF(ISNONTEXT(VLOOKUP(A284,'Student names'!$B$7:$C$15000,2,0)),"",VLOOKUP(A284,'Student names'!$B$7:$C$15000,2,0))</f>
        <v>Brian Mackay</v>
      </c>
      <c r="C284" s="44">
        <v>16</v>
      </c>
      <c r="D284" s="44" t="s">
        <v>160</v>
      </c>
      <c r="E284" s="44" t="s">
        <v>161</v>
      </c>
      <c r="F284" s="44" t="s">
        <v>61</v>
      </c>
      <c r="G284" s="55">
        <v>41519</v>
      </c>
      <c r="H284" s="55">
        <v>41841</v>
      </c>
      <c r="I284" s="55">
        <v>41841</v>
      </c>
      <c r="J284" s="44">
        <v>2</v>
      </c>
      <c r="K284" s="44">
        <v>0</v>
      </c>
    </row>
    <row r="285" spans="1:11" ht="12.75">
      <c r="A285" s="44">
        <v>100135</v>
      </c>
      <c r="B285" s="44" t="str">
        <f>IF(ISNONTEXT(VLOOKUP(A285,'Student names'!$B$7:$C$15000,2,0)),"",VLOOKUP(A285,'Student names'!$B$7:$C$15000,2,0))</f>
        <v>Brian Mackay</v>
      </c>
      <c r="C285" s="44">
        <v>16</v>
      </c>
      <c r="D285" s="44" t="s">
        <v>115</v>
      </c>
      <c r="E285" s="44" t="s">
        <v>116</v>
      </c>
      <c r="F285" s="44" t="s">
        <v>73</v>
      </c>
      <c r="G285" s="55">
        <v>41519</v>
      </c>
      <c r="H285" s="55">
        <v>41841</v>
      </c>
      <c r="I285" s="55">
        <v>41841</v>
      </c>
      <c r="J285" s="44">
        <v>2</v>
      </c>
      <c r="K285" s="44">
        <v>0</v>
      </c>
    </row>
    <row r="286" spans="1:11" ht="12.75">
      <c r="A286" s="44">
        <v>100137</v>
      </c>
      <c r="B286" s="44" t="str">
        <f>IF(ISNONTEXT(VLOOKUP(A286,'Student names'!$B$7:$C$15000,2,0)),"",VLOOKUP(A286,'Student names'!$B$7:$C$15000,2,0))</f>
        <v>Luke Lambert</v>
      </c>
      <c r="C286" s="44">
        <v>16</v>
      </c>
      <c r="D286" s="44" t="s">
        <v>91</v>
      </c>
      <c r="E286" s="44" t="s">
        <v>92</v>
      </c>
      <c r="F286" s="44" t="s">
        <v>79</v>
      </c>
      <c r="G286" s="55">
        <v>41519</v>
      </c>
      <c r="H286" s="55">
        <v>41841</v>
      </c>
      <c r="I286" s="55">
        <v>41841</v>
      </c>
      <c r="J286" s="44">
        <v>2</v>
      </c>
      <c r="K286" s="44">
        <v>1</v>
      </c>
    </row>
    <row r="287" spans="1:11" ht="12.75">
      <c r="A287" s="44">
        <v>100137</v>
      </c>
      <c r="B287" s="44" t="str">
        <f>IF(ISNONTEXT(VLOOKUP(A287,'Student names'!$B$7:$C$15000,2,0)),"",VLOOKUP(A287,'Student names'!$B$7:$C$15000,2,0))</f>
        <v>Luke Lambert</v>
      </c>
      <c r="C287" s="44">
        <v>16</v>
      </c>
      <c r="D287" s="44" t="s">
        <v>106</v>
      </c>
      <c r="E287" s="44" t="s">
        <v>107</v>
      </c>
      <c r="F287" s="44" t="s">
        <v>108</v>
      </c>
      <c r="G287" s="55">
        <v>41519</v>
      </c>
      <c r="H287" s="55">
        <v>41841</v>
      </c>
      <c r="I287" s="55">
        <v>41841</v>
      </c>
      <c r="J287" s="44">
        <v>2</v>
      </c>
      <c r="K287" s="44">
        <v>0</v>
      </c>
    </row>
    <row r="288" spans="1:11" ht="12.75">
      <c r="A288" s="44">
        <v>100137</v>
      </c>
      <c r="B288" s="44" t="str">
        <f>IF(ISNONTEXT(VLOOKUP(A288,'Student names'!$B$7:$C$15000,2,0)),"",VLOOKUP(A288,'Student names'!$B$7:$C$15000,2,0))</f>
        <v>Luke Lambert</v>
      </c>
      <c r="C288" s="44">
        <v>16</v>
      </c>
      <c r="D288" s="44" t="s">
        <v>74</v>
      </c>
      <c r="E288" s="44" t="s">
        <v>75</v>
      </c>
      <c r="F288" s="44" t="s">
        <v>76</v>
      </c>
      <c r="G288" s="55">
        <v>41519</v>
      </c>
      <c r="H288" s="55">
        <v>41841</v>
      </c>
      <c r="I288" s="55">
        <v>41841</v>
      </c>
      <c r="J288" s="44">
        <v>2</v>
      </c>
      <c r="K288" s="44">
        <v>0</v>
      </c>
    </row>
    <row r="289" spans="1:11" ht="12.75">
      <c r="A289" s="44">
        <v>100139</v>
      </c>
      <c r="B289" s="44" t="str">
        <f>IF(ISNONTEXT(VLOOKUP(A289,'Student names'!$B$7:$C$15000,2,0)),"",VLOOKUP(A289,'Student names'!$B$7:$C$15000,2,0))</f>
        <v>Jonathan Oliver</v>
      </c>
      <c r="C289" s="44">
        <v>17</v>
      </c>
      <c r="D289" s="44" t="s">
        <v>127</v>
      </c>
      <c r="E289" s="44" t="s">
        <v>128</v>
      </c>
      <c r="F289" s="44" t="s">
        <v>90</v>
      </c>
      <c r="G289" s="55">
        <v>41519</v>
      </c>
      <c r="H289" s="55">
        <v>41841</v>
      </c>
      <c r="I289" s="55">
        <v>41841</v>
      </c>
      <c r="J289" s="44">
        <v>2</v>
      </c>
      <c r="K289" s="44">
        <v>1</v>
      </c>
    </row>
    <row r="290" spans="1:11" ht="12.75">
      <c r="A290" s="44">
        <v>100139</v>
      </c>
      <c r="B290" s="44" t="str">
        <f>IF(ISNONTEXT(VLOOKUP(A290,'Student names'!$B$7:$C$15000,2,0)),"",VLOOKUP(A290,'Student names'!$B$7:$C$15000,2,0))</f>
        <v>Jonathan Oliver</v>
      </c>
      <c r="C290" s="44">
        <v>17</v>
      </c>
      <c r="D290" s="44" t="s">
        <v>125</v>
      </c>
      <c r="E290" s="44" t="s">
        <v>126</v>
      </c>
      <c r="F290" s="44" t="s">
        <v>76</v>
      </c>
      <c r="G290" s="55">
        <v>41519</v>
      </c>
      <c r="H290" s="55">
        <v>41841</v>
      </c>
      <c r="I290" s="55">
        <v>41841</v>
      </c>
      <c r="J290" s="44">
        <v>2</v>
      </c>
      <c r="K290" s="44">
        <v>0</v>
      </c>
    </row>
    <row r="291" spans="1:11" ht="12.75">
      <c r="A291" s="44">
        <v>100139</v>
      </c>
      <c r="B291" s="44" t="str">
        <f>IF(ISNONTEXT(VLOOKUP(A291,'Student names'!$B$7:$C$15000,2,0)),"",VLOOKUP(A291,'Student names'!$B$7:$C$15000,2,0))</f>
        <v>Jonathan Oliver</v>
      </c>
      <c r="C291" s="44">
        <v>17</v>
      </c>
      <c r="D291" s="44" t="s">
        <v>62</v>
      </c>
      <c r="E291" s="44" t="s">
        <v>63</v>
      </c>
      <c r="F291" s="44" t="s">
        <v>64</v>
      </c>
      <c r="G291" s="55">
        <v>41519</v>
      </c>
      <c r="H291" s="55">
        <v>41841</v>
      </c>
      <c r="I291" s="55">
        <v>41841</v>
      </c>
      <c r="J291" s="44">
        <v>2</v>
      </c>
      <c r="K291" s="44">
        <v>0</v>
      </c>
    </row>
    <row r="292" spans="1:11" ht="12.75">
      <c r="A292" s="44">
        <v>100139</v>
      </c>
      <c r="B292" s="44" t="str">
        <f>IF(ISNONTEXT(VLOOKUP(A292,'Student names'!$B$7:$C$15000,2,0)),"",VLOOKUP(A292,'Student names'!$B$7:$C$15000,2,0))</f>
        <v>Jonathan Oliver</v>
      </c>
      <c r="C292" s="44">
        <v>17</v>
      </c>
      <c r="D292" s="44" t="s">
        <v>144</v>
      </c>
      <c r="E292" s="44" t="s">
        <v>145</v>
      </c>
      <c r="F292" s="44" t="s">
        <v>146</v>
      </c>
      <c r="G292" s="55">
        <v>41519</v>
      </c>
      <c r="H292" s="55">
        <v>41841</v>
      </c>
      <c r="I292" s="55">
        <v>41841</v>
      </c>
      <c r="J292" s="44">
        <v>2</v>
      </c>
      <c r="K292" s="44">
        <v>0</v>
      </c>
    </row>
    <row r="293" spans="1:11" ht="12.75">
      <c r="A293" s="44">
        <v>100141</v>
      </c>
      <c r="B293" s="44" t="str">
        <f>IF(ISNONTEXT(VLOOKUP(A293,'Student names'!$B$7:$C$15000,2,0)),"",VLOOKUP(A293,'Student names'!$B$7:$C$15000,2,0))</f>
        <v>Natalie Nolan</v>
      </c>
      <c r="C293" s="44">
        <v>17</v>
      </c>
      <c r="D293" s="44" t="s">
        <v>100</v>
      </c>
      <c r="E293" s="44" t="s">
        <v>101</v>
      </c>
      <c r="F293" s="44" t="s">
        <v>73</v>
      </c>
      <c r="G293" s="55">
        <v>41519</v>
      </c>
      <c r="H293" s="55">
        <v>41841</v>
      </c>
      <c r="I293" s="55">
        <v>41841</v>
      </c>
      <c r="J293" s="44">
        <v>2</v>
      </c>
      <c r="K293" s="44">
        <v>0</v>
      </c>
    </row>
    <row r="294" spans="1:11" ht="12.75">
      <c r="A294" s="44">
        <v>100141</v>
      </c>
      <c r="B294" s="44" t="str">
        <f>IF(ISNONTEXT(VLOOKUP(A294,'Student names'!$B$7:$C$15000,2,0)),"",VLOOKUP(A294,'Student names'!$B$7:$C$15000,2,0))</f>
        <v>Natalie Nolan</v>
      </c>
      <c r="C294" s="44">
        <v>17</v>
      </c>
      <c r="D294" s="44" t="s">
        <v>102</v>
      </c>
      <c r="E294" s="44" t="s">
        <v>103</v>
      </c>
      <c r="F294" s="44" t="s">
        <v>64</v>
      </c>
      <c r="G294" s="55">
        <v>41519</v>
      </c>
      <c r="H294" s="55">
        <v>41841</v>
      </c>
      <c r="I294" s="55">
        <v>41841</v>
      </c>
      <c r="J294" s="44">
        <v>2</v>
      </c>
      <c r="K294" s="44">
        <v>0</v>
      </c>
    </row>
    <row r="295" spans="1:11" ht="12.75">
      <c r="A295" s="44">
        <v>100141</v>
      </c>
      <c r="B295" s="44" t="str">
        <f>IF(ISNONTEXT(VLOOKUP(A295,'Student names'!$B$7:$C$15000,2,0)),"",VLOOKUP(A295,'Student names'!$B$7:$C$15000,2,0))</f>
        <v>Natalie Nolan</v>
      </c>
      <c r="C295" s="44">
        <v>17</v>
      </c>
      <c r="D295" s="44" t="s">
        <v>67</v>
      </c>
      <c r="E295" s="44" t="s">
        <v>68</v>
      </c>
      <c r="F295" s="44" t="s">
        <v>64</v>
      </c>
      <c r="G295" s="55">
        <v>41519</v>
      </c>
      <c r="H295" s="55">
        <v>41841</v>
      </c>
      <c r="I295" s="55">
        <v>41841</v>
      </c>
      <c r="J295" s="44">
        <v>2</v>
      </c>
      <c r="K295" s="44">
        <v>0</v>
      </c>
    </row>
    <row r="296" spans="1:11" ht="12.75">
      <c r="A296" s="44">
        <v>100143</v>
      </c>
      <c r="B296" s="44" t="str">
        <f>IF(ISNONTEXT(VLOOKUP(A296,'Student names'!$B$7:$C$15000,2,0)),"",VLOOKUP(A296,'Student names'!$B$7:$C$15000,2,0))</f>
        <v>Stewart Quinn</v>
      </c>
      <c r="C296" s="44">
        <v>16</v>
      </c>
      <c r="D296" s="44" t="s">
        <v>149</v>
      </c>
      <c r="E296" s="44" t="s">
        <v>118</v>
      </c>
      <c r="F296" s="44" t="s">
        <v>119</v>
      </c>
      <c r="G296" s="55">
        <v>41520</v>
      </c>
      <c r="H296" s="55">
        <v>41841</v>
      </c>
      <c r="I296" s="55">
        <v>41841</v>
      </c>
      <c r="J296" s="44">
        <v>2</v>
      </c>
      <c r="K296" s="44">
        <v>0</v>
      </c>
    </row>
    <row r="297" spans="1:11" ht="12.75">
      <c r="A297" s="44">
        <v>100143</v>
      </c>
      <c r="B297" s="44" t="str">
        <f>IF(ISNONTEXT(VLOOKUP(A297,'Student names'!$B$7:$C$15000,2,0)),"",VLOOKUP(A297,'Student names'!$B$7:$C$15000,2,0))</f>
        <v>Stewart Quinn</v>
      </c>
      <c r="C297" s="44">
        <v>16</v>
      </c>
      <c r="D297" s="44" t="s">
        <v>106</v>
      </c>
      <c r="E297" s="44" t="s">
        <v>107</v>
      </c>
      <c r="F297" s="44" t="s">
        <v>108</v>
      </c>
      <c r="G297" s="55">
        <v>41535</v>
      </c>
      <c r="H297" s="55">
        <v>41841</v>
      </c>
      <c r="I297" s="55">
        <v>41841</v>
      </c>
      <c r="J297" s="44">
        <v>2</v>
      </c>
      <c r="K297" s="44">
        <v>0</v>
      </c>
    </row>
    <row r="298" spans="1:11" ht="12.75">
      <c r="A298" s="44">
        <v>100143</v>
      </c>
      <c r="B298" s="44" t="str">
        <f>IF(ISNONTEXT(VLOOKUP(A298,'Student names'!$B$7:$C$15000,2,0)),"",VLOOKUP(A298,'Student names'!$B$7:$C$15000,2,0))</f>
        <v>Stewart Quinn</v>
      </c>
      <c r="C298" s="44">
        <v>16</v>
      </c>
      <c r="D298" s="44" t="s">
        <v>104</v>
      </c>
      <c r="E298" s="44" t="s">
        <v>105</v>
      </c>
      <c r="F298" s="44" t="s">
        <v>97</v>
      </c>
      <c r="G298" s="55">
        <v>41520</v>
      </c>
      <c r="H298" s="55">
        <v>41841</v>
      </c>
      <c r="I298" s="55">
        <v>41841</v>
      </c>
      <c r="J298" s="44">
        <v>2</v>
      </c>
      <c r="K298" s="44">
        <v>0</v>
      </c>
    </row>
    <row r="299" spans="1:11" ht="12.75">
      <c r="A299" s="44">
        <v>100144</v>
      </c>
      <c r="B299" s="44" t="str">
        <f>IF(ISNONTEXT(VLOOKUP(A299,'Student names'!$B$7:$C$15000,2,0)),"",VLOOKUP(A299,'Student names'!$B$7:$C$15000,2,0))</f>
        <v>Boris Turner</v>
      </c>
      <c r="C299" s="44">
        <v>16</v>
      </c>
      <c r="D299" s="44" t="s">
        <v>91</v>
      </c>
      <c r="E299" s="44" t="s">
        <v>92</v>
      </c>
      <c r="F299" s="44" t="s">
        <v>79</v>
      </c>
      <c r="G299" s="55">
        <v>41554</v>
      </c>
      <c r="H299" s="55">
        <v>41841</v>
      </c>
      <c r="I299" s="55">
        <v>41841</v>
      </c>
      <c r="J299" s="44">
        <v>2</v>
      </c>
      <c r="K299" s="44">
        <v>1</v>
      </c>
    </row>
    <row r="300" spans="1:11" ht="12.75">
      <c r="A300" s="44">
        <v>100144</v>
      </c>
      <c r="B300" s="44" t="str">
        <f>IF(ISNONTEXT(VLOOKUP(A300,'Student names'!$B$7:$C$15000,2,0)),"",VLOOKUP(A300,'Student names'!$B$7:$C$15000,2,0))</f>
        <v>Boris Turner</v>
      </c>
      <c r="C300" s="44">
        <v>16</v>
      </c>
      <c r="D300" s="44" t="s">
        <v>106</v>
      </c>
      <c r="E300" s="44" t="s">
        <v>107</v>
      </c>
      <c r="F300" s="44" t="s">
        <v>108</v>
      </c>
      <c r="G300" s="55">
        <v>41519</v>
      </c>
      <c r="H300" s="55">
        <v>41841</v>
      </c>
      <c r="I300" s="55">
        <v>41841</v>
      </c>
      <c r="J300" s="44">
        <v>2</v>
      </c>
      <c r="K300" s="44">
        <v>0</v>
      </c>
    </row>
    <row r="301" spans="1:11" ht="12.75">
      <c r="A301" s="44">
        <v>100144</v>
      </c>
      <c r="B301" s="44" t="str">
        <f>IF(ISNONTEXT(VLOOKUP(A301,'Student names'!$B$7:$C$15000,2,0)),"",VLOOKUP(A301,'Student names'!$B$7:$C$15000,2,0))</f>
        <v>Boris Turner</v>
      </c>
      <c r="C301" s="44">
        <v>16</v>
      </c>
      <c r="D301" s="44" t="s">
        <v>129</v>
      </c>
      <c r="E301" s="44" t="s">
        <v>130</v>
      </c>
      <c r="F301" s="44" t="s">
        <v>82</v>
      </c>
      <c r="G301" s="55">
        <v>41519</v>
      </c>
      <c r="H301" s="55">
        <v>41841</v>
      </c>
      <c r="I301" s="55">
        <v>41841</v>
      </c>
      <c r="J301" s="44">
        <v>2</v>
      </c>
      <c r="K301" s="44">
        <v>0</v>
      </c>
    </row>
    <row r="302" spans="1:11" ht="12.75">
      <c r="A302" s="44">
        <v>100144</v>
      </c>
      <c r="B302" s="44" t="str">
        <f>IF(ISNONTEXT(VLOOKUP(A302,'Student names'!$B$7:$C$15000,2,0)),"",VLOOKUP(A302,'Student names'!$B$7:$C$15000,2,0))</f>
        <v>Boris Turner</v>
      </c>
      <c r="C302" s="44">
        <v>16</v>
      </c>
      <c r="D302" s="44" t="s">
        <v>149</v>
      </c>
      <c r="E302" s="44" t="s">
        <v>118</v>
      </c>
      <c r="F302" s="44" t="s">
        <v>119</v>
      </c>
      <c r="G302" s="55">
        <v>41519</v>
      </c>
      <c r="H302" s="55">
        <v>41841</v>
      </c>
      <c r="I302" s="55">
        <v>41841</v>
      </c>
      <c r="J302" s="44">
        <v>2</v>
      </c>
      <c r="K302" s="44">
        <v>0</v>
      </c>
    </row>
    <row r="303" spans="1:11" ht="12.75">
      <c r="A303" s="44">
        <v>100145</v>
      </c>
      <c r="B303" s="44" t="str">
        <f>IF(ISNONTEXT(VLOOKUP(A303,'Student names'!$B$7:$C$15000,2,0)),"",VLOOKUP(A303,'Student names'!$B$7:$C$15000,2,0))</f>
        <v>Eric Ince</v>
      </c>
      <c r="C303" s="44">
        <v>16</v>
      </c>
      <c r="D303" s="44" t="s">
        <v>117</v>
      </c>
      <c r="E303" s="44" t="s">
        <v>118</v>
      </c>
      <c r="F303" s="44" t="s">
        <v>119</v>
      </c>
      <c r="G303" s="55">
        <v>41519</v>
      </c>
      <c r="H303" s="55">
        <v>41841</v>
      </c>
      <c r="I303" s="55">
        <v>41841</v>
      </c>
      <c r="J303" s="44">
        <v>2</v>
      </c>
      <c r="K303" s="44">
        <v>0</v>
      </c>
    </row>
    <row r="304" spans="1:11" ht="12.75">
      <c r="A304" s="44">
        <v>100145</v>
      </c>
      <c r="B304" s="44" t="str">
        <f>IF(ISNONTEXT(VLOOKUP(A304,'Student names'!$B$7:$C$15000,2,0)),"",VLOOKUP(A304,'Student names'!$B$7:$C$15000,2,0))</f>
        <v>Eric Ince</v>
      </c>
      <c r="C304" s="44">
        <v>16</v>
      </c>
      <c r="D304" s="44" t="s">
        <v>74</v>
      </c>
      <c r="E304" s="44" t="s">
        <v>75</v>
      </c>
      <c r="F304" s="44" t="s">
        <v>76</v>
      </c>
      <c r="G304" s="55">
        <v>41519</v>
      </c>
      <c r="H304" s="55">
        <v>41841</v>
      </c>
      <c r="I304" s="55">
        <v>41841</v>
      </c>
      <c r="J304" s="44">
        <v>2</v>
      </c>
      <c r="K304" s="44">
        <v>0</v>
      </c>
    </row>
    <row r="305" spans="1:11" ht="12.75">
      <c r="A305" s="44">
        <v>100145</v>
      </c>
      <c r="B305" s="44" t="str">
        <f>IF(ISNONTEXT(VLOOKUP(A305,'Student names'!$B$7:$C$15000,2,0)),"",VLOOKUP(A305,'Student names'!$B$7:$C$15000,2,0))</f>
        <v>Eric Ince</v>
      </c>
      <c r="C305" s="44">
        <v>16</v>
      </c>
      <c r="D305" s="44" t="s">
        <v>93</v>
      </c>
      <c r="E305" s="44" t="s">
        <v>94</v>
      </c>
      <c r="F305" s="44" t="s">
        <v>64</v>
      </c>
      <c r="G305" s="55">
        <v>41519</v>
      </c>
      <c r="H305" s="55">
        <v>41841</v>
      </c>
      <c r="I305" s="55">
        <v>41841</v>
      </c>
      <c r="J305" s="44">
        <v>2</v>
      </c>
      <c r="K305" s="44">
        <v>0</v>
      </c>
    </row>
    <row r="306" spans="1:11" ht="12.75">
      <c r="A306" s="44">
        <v>100145</v>
      </c>
      <c r="B306" s="44" t="str">
        <f>IF(ISNONTEXT(VLOOKUP(A306,'Student names'!$B$7:$C$15000,2,0)),"",VLOOKUP(A306,'Student names'!$B$7:$C$15000,2,0))</f>
        <v>Eric Ince</v>
      </c>
      <c r="C306" s="44">
        <v>16</v>
      </c>
      <c r="D306" s="44" t="s">
        <v>88</v>
      </c>
      <c r="E306" s="44" t="s">
        <v>89</v>
      </c>
      <c r="F306" s="44" t="s">
        <v>90</v>
      </c>
      <c r="G306" s="55">
        <v>41519</v>
      </c>
      <c r="H306" s="55">
        <v>41841</v>
      </c>
      <c r="I306" s="55">
        <v>41841</v>
      </c>
      <c r="J306" s="44">
        <v>2</v>
      </c>
      <c r="K306" s="44">
        <v>1</v>
      </c>
    </row>
    <row r="307" spans="1:11" ht="12.75">
      <c r="A307" s="44">
        <v>100148</v>
      </c>
      <c r="B307" s="44" t="str">
        <f>IF(ISNONTEXT(VLOOKUP(A307,'Student names'!$B$7:$C$15000,2,0)),"",VLOOKUP(A307,'Student names'!$B$7:$C$15000,2,0))</f>
        <v>Brandon Stewart</v>
      </c>
      <c r="C307" s="44">
        <v>17</v>
      </c>
      <c r="D307" s="44" t="s">
        <v>98</v>
      </c>
      <c r="E307" s="44" t="s">
        <v>99</v>
      </c>
      <c r="F307" s="44" t="s">
        <v>64</v>
      </c>
      <c r="G307" s="55">
        <v>41519</v>
      </c>
      <c r="H307" s="55">
        <v>41841</v>
      </c>
      <c r="I307" s="55">
        <v>41841</v>
      </c>
      <c r="J307" s="44">
        <v>2</v>
      </c>
      <c r="K307" s="44">
        <v>0</v>
      </c>
    </row>
    <row r="308" spans="1:11" ht="12.75">
      <c r="A308" s="44">
        <v>100148</v>
      </c>
      <c r="B308" s="44" t="str">
        <f>IF(ISNONTEXT(VLOOKUP(A308,'Student names'!$B$7:$C$15000,2,0)),"",VLOOKUP(A308,'Student names'!$B$7:$C$15000,2,0))</f>
        <v>Brandon Stewart</v>
      </c>
      <c r="C308" s="44">
        <v>17</v>
      </c>
      <c r="D308" s="44" t="s">
        <v>112</v>
      </c>
      <c r="E308" s="44" t="s">
        <v>113</v>
      </c>
      <c r="F308" s="44" t="s">
        <v>114</v>
      </c>
      <c r="G308" s="55">
        <v>41519</v>
      </c>
      <c r="H308" s="55">
        <v>41841</v>
      </c>
      <c r="I308" s="55">
        <v>41841</v>
      </c>
      <c r="J308" s="44">
        <v>2</v>
      </c>
      <c r="K308" s="44">
        <v>1</v>
      </c>
    </row>
    <row r="309" spans="1:11" ht="12.75">
      <c r="A309" s="44">
        <v>100148</v>
      </c>
      <c r="B309" s="44" t="str">
        <f>IF(ISNONTEXT(VLOOKUP(A309,'Student names'!$B$7:$C$15000,2,0)),"",VLOOKUP(A309,'Student names'!$B$7:$C$15000,2,0))</f>
        <v>Brandon Stewart</v>
      </c>
      <c r="C309" s="44">
        <v>17</v>
      </c>
      <c r="D309" s="44" t="s">
        <v>59</v>
      </c>
      <c r="E309" s="44" t="s">
        <v>60</v>
      </c>
      <c r="F309" s="44" t="s">
        <v>61</v>
      </c>
      <c r="G309" s="55">
        <v>41519</v>
      </c>
      <c r="H309" s="55">
        <v>41841</v>
      </c>
      <c r="I309" s="55">
        <v>41841</v>
      </c>
      <c r="J309" s="44">
        <v>2</v>
      </c>
      <c r="K309" s="44">
        <v>0</v>
      </c>
    </row>
    <row r="310" spans="1:11" ht="12.75">
      <c r="A310" s="44">
        <v>100148</v>
      </c>
      <c r="B310" s="44" t="str">
        <f>IF(ISNONTEXT(VLOOKUP(A310,'Student names'!$B$7:$C$15000,2,0)),"",VLOOKUP(A310,'Student names'!$B$7:$C$15000,2,0))</f>
        <v>Brandon Stewart</v>
      </c>
      <c r="C310" s="44">
        <v>17</v>
      </c>
      <c r="D310" s="44" t="s">
        <v>115</v>
      </c>
      <c r="E310" s="44" t="s">
        <v>116</v>
      </c>
      <c r="F310" s="44" t="s">
        <v>73</v>
      </c>
      <c r="G310" s="55">
        <v>41527</v>
      </c>
      <c r="H310" s="55">
        <v>41647</v>
      </c>
      <c r="I310" s="55">
        <v>41647</v>
      </c>
      <c r="J310" s="44">
        <v>2</v>
      </c>
      <c r="K310" s="44">
        <v>0</v>
      </c>
    </row>
    <row r="311" spans="1:11" ht="12.75">
      <c r="A311" s="44">
        <v>100149</v>
      </c>
      <c r="B311" s="44" t="str">
        <f>IF(ISNONTEXT(VLOOKUP(A311,'Student names'!$B$7:$C$15000,2,0)),"",VLOOKUP(A311,'Student names'!$B$7:$C$15000,2,0))</f>
        <v>Charles James</v>
      </c>
      <c r="C311" s="44">
        <v>16</v>
      </c>
      <c r="D311" s="44" t="s">
        <v>109</v>
      </c>
      <c r="E311" s="44" t="s">
        <v>110</v>
      </c>
      <c r="F311" s="44" t="s">
        <v>111</v>
      </c>
      <c r="G311" s="55">
        <v>41519</v>
      </c>
      <c r="H311" s="55">
        <v>41841</v>
      </c>
      <c r="I311" s="55">
        <v>41841</v>
      </c>
      <c r="J311" s="44">
        <v>2</v>
      </c>
      <c r="K311" s="44">
        <v>0</v>
      </c>
    </row>
    <row r="312" spans="1:11" ht="12.75">
      <c r="A312" s="44">
        <v>100149</v>
      </c>
      <c r="B312" s="44" t="str">
        <f>IF(ISNONTEXT(VLOOKUP(A312,'Student names'!$B$7:$C$15000,2,0)),"",VLOOKUP(A312,'Student names'!$B$7:$C$15000,2,0))</f>
        <v>Charles James</v>
      </c>
      <c r="C312" s="44">
        <v>16</v>
      </c>
      <c r="D312" s="44" t="s">
        <v>141</v>
      </c>
      <c r="E312" s="44" t="s">
        <v>142</v>
      </c>
      <c r="F312" s="44" t="s">
        <v>143</v>
      </c>
      <c r="G312" s="55">
        <v>41519</v>
      </c>
      <c r="H312" s="55">
        <v>41841</v>
      </c>
      <c r="I312" s="55">
        <v>41841</v>
      </c>
      <c r="J312" s="44">
        <v>2</v>
      </c>
      <c r="K312" s="44">
        <v>0</v>
      </c>
    </row>
    <row r="313" spans="1:11" ht="12.75">
      <c r="A313" s="44">
        <v>100149</v>
      </c>
      <c r="B313" s="44" t="str">
        <f>IF(ISNONTEXT(VLOOKUP(A313,'Student names'!$B$7:$C$15000,2,0)),"",VLOOKUP(A313,'Student names'!$B$7:$C$15000,2,0))</f>
        <v>Charles James</v>
      </c>
      <c r="C313" s="44">
        <v>16</v>
      </c>
      <c r="D313" s="44" t="s">
        <v>74</v>
      </c>
      <c r="E313" s="44" t="s">
        <v>75</v>
      </c>
      <c r="F313" s="44" t="s">
        <v>76</v>
      </c>
      <c r="G313" s="55">
        <v>41519</v>
      </c>
      <c r="H313" s="55">
        <v>41841</v>
      </c>
      <c r="I313" s="55">
        <v>41841</v>
      </c>
      <c r="J313" s="44">
        <v>2</v>
      </c>
      <c r="K313" s="44">
        <v>0</v>
      </c>
    </row>
    <row r="314" spans="1:11" ht="12.75">
      <c r="A314" s="44">
        <v>100149</v>
      </c>
      <c r="B314" s="44" t="str">
        <f>IF(ISNONTEXT(VLOOKUP(A314,'Student names'!$B$7:$C$15000,2,0)),"",VLOOKUP(A314,'Student names'!$B$7:$C$15000,2,0))</f>
        <v>Charles James</v>
      </c>
      <c r="C314" s="44">
        <v>16</v>
      </c>
      <c r="D314" s="44" t="s">
        <v>88</v>
      </c>
      <c r="E314" s="44" t="s">
        <v>89</v>
      </c>
      <c r="F314" s="44" t="s">
        <v>90</v>
      </c>
      <c r="G314" s="55">
        <v>41519</v>
      </c>
      <c r="H314" s="55">
        <v>41841</v>
      </c>
      <c r="I314" s="55">
        <v>41841</v>
      </c>
      <c r="J314" s="44">
        <v>2</v>
      </c>
      <c r="K314" s="44">
        <v>1</v>
      </c>
    </row>
    <row r="315" spans="1:11" ht="12.75">
      <c r="A315" s="44">
        <v>100150</v>
      </c>
      <c r="B315" s="44" t="str">
        <f>IF(ISNONTEXT(VLOOKUP(A315,'Student names'!$B$7:$C$15000,2,0)),"",VLOOKUP(A315,'Student names'!$B$7:$C$15000,2,0))</f>
        <v>Julia Coleman</v>
      </c>
      <c r="C315" s="44">
        <v>18</v>
      </c>
      <c r="D315" s="44" t="s">
        <v>62</v>
      </c>
      <c r="E315" s="44" t="s">
        <v>63</v>
      </c>
      <c r="F315" s="44" t="s">
        <v>64</v>
      </c>
      <c r="G315" s="55">
        <v>41519</v>
      </c>
      <c r="H315" s="55">
        <v>41841</v>
      </c>
      <c r="I315" s="55">
        <v>41841</v>
      </c>
      <c r="J315" s="44">
        <v>2</v>
      </c>
      <c r="K315" s="44">
        <v>0</v>
      </c>
    </row>
    <row r="316" spans="1:11" ht="12.75">
      <c r="A316" s="44">
        <v>100150</v>
      </c>
      <c r="B316" s="44" t="str">
        <f>IF(ISNONTEXT(VLOOKUP(A316,'Student names'!$B$7:$C$15000,2,0)),"",VLOOKUP(A316,'Student names'!$B$7:$C$15000,2,0))</f>
        <v>Julia Coleman</v>
      </c>
      <c r="C316" s="44">
        <v>18</v>
      </c>
      <c r="D316" s="44" t="s">
        <v>95</v>
      </c>
      <c r="E316" s="44" t="s">
        <v>96</v>
      </c>
      <c r="F316" s="44" t="s">
        <v>97</v>
      </c>
      <c r="G316" s="55">
        <v>41519</v>
      </c>
      <c r="H316" s="55">
        <v>41841</v>
      </c>
      <c r="I316" s="55">
        <v>41841</v>
      </c>
      <c r="J316" s="44">
        <v>2</v>
      </c>
      <c r="K316" s="44">
        <v>0</v>
      </c>
    </row>
    <row r="317" spans="1:11" ht="12.75">
      <c r="A317" s="44">
        <v>100150</v>
      </c>
      <c r="B317" s="44" t="str">
        <f>IF(ISNONTEXT(VLOOKUP(A317,'Student names'!$B$7:$C$15000,2,0)),"",VLOOKUP(A317,'Student names'!$B$7:$C$15000,2,0))</f>
        <v>Julia Coleman</v>
      </c>
      <c r="C317" s="44">
        <v>18</v>
      </c>
      <c r="D317" s="44" t="s">
        <v>65</v>
      </c>
      <c r="E317" s="44" t="s">
        <v>66</v>
      </c>
      <c r="F317" s="44" t="s">
        <v>64</v>
      </c>
      <c r="G317" s="55">
        <v>41519</v>
      </c>
      <c r="H317" s="55">
        <v>41841</v>
      </c>
      <c r="I317" s="55">
        <v>41841</v>
      </c>
      <c r="J317" s="44">
        <v>2</v>
      </c>
      <c r="K317" s="44">
        <v>0</v>
      </c>
    </row>
    <row r="318" spans="1:11" ht="12.75">
      <c r="A318" s="44">
        <v>100151</v>
      </c>
      <c r="B318" s="44" t="str">
        <f>IF(ISNONTEXT(VLOOKUP(A318,'Student names'!$B$7:$C$15000,2,0)),"",VLOOKUP(A318,'Student names'!$B$7:$C$15000,2,0))</f>
        <v>Ava Ross</v>
      </c>
      <c r="C318" s="44">
        <v>17</v>
      </c>
      <c r="D318" s="44" t="s">
        <v>125</v>
      </c>
      <c r="E318" s="44" t="s">
        <v>126</v>
      </c>
      <c r="F318" s="44" t="s">
        <v>76</v>
      </c>
      <c r="G318" s="55">
        <v>41519</v>
      </c>
      <c r="H318" s="55">
        <v>41841</v>
      </c>
      <c r="I318" s="55">
        <v>41841</v>
      </c>
      <c r="J318" s="44">
        <v>2</v>
      </c>
      <c r="K318" s="44">
        <v>0</v>
      </c>
    </row>
    <row r="319" spans="1:11" ht="12.75">
      <c r="A319" s="44">
        <v>100151</v>
      </c>
      <c r="B319" s="44" t="str">
        <f>IF(ISNONTEXT(VLOOKUP(A319,'Student names'!$B$7:$C$15000,2,0)),"",VLOOKUP(A319,'Student names'!$B$7:$C$15000,2,0))</f>
        <v>Ava Ross</v>
      </c>
      <c r="C319" s="44">
        <v>17</v>
      </c>
      <c r="D319" s="44" t="s">
        <v>120</v>
      </c>
      <c r="E319" s="44" t="s">
        <v>121</v>
      </c>
      <c r="F319" s="44" t="s">
        <v>73</v>
      </c>
      <c r="G319" s="55">
        <v>41519</v>
      </c>
      <c r="H319" s="55">
        <v>41841</v>
      </c>
      <c r="I319" s="55">
        <v>41841</v>
      </c>
      <c r="J319" s="44">
        <v>2</v>
      </c>
      <c r="K319" s="44">
        <v>0</v>
      </c>
    </row>
    <row r="320" spans="1:11" ht="12.75">
      <c r="A320" s="44">
        <v>100151</v>
      </c>
      <c r="B320" s="44" t="str">
        <f>IF(ISNONTEXT(VLOOKUP(A320,'Student names'!$B$7:$C$15000,2,0)),"",VLOOKUP(A320,'Student names'!$B$7:$C$15000,2,0))</f>
        <v>Ava Ross</v>
      </c>
      <c r="C320" s="44">
        <v>17</v>
      </c>
      <c r="D320" s="44" t="s">
        <v>71</v>
      </c>
      <c r="E320" s="44" t="s">
        <v>72</v>
      </c>
      <c r="F320" s="44" t="s">
        <v>73</v>
      </c>
      <c r="G320" s="55">
        <v>41519</v>
      </c>
      <c r="H320" s="55">
        <v>41841</v>
      </c>
      <c r="I320" s="55">
        <v>41841</v>
      </c>
      <c r="J320" s="44">
        <v>2</v>
      </c>
      <c r="K320" s="44">
        <v>0</v>
      </c>
    </row>
    <row r="321" spans="1:11" ht="12.75">
      <c r="A321" s="44">
        <v>100152</v>
      </c>
      <c r="B321" s="44" t="str">
        <f>IF(ISNONTEXT(VLOOKUP(A321,'Student names'!$B$7:$C$15000,2,0)),"",VLOOKUP(A321,'Student names'!$B$7:$C$15000,2,0))</f>
        <v>Carolyn Clark</v>
      </c>
      <c r="C321" s="44">
        <v>16</v>
      </c>
      <c r="D321" s="44" t="s">
        <v>150</v>
      </c>
      <c r="E321" s="44" t="s">
        <v>151</v>
      </c>
      <c r="F321" s="44" t="s">
        <v>73</v>
      </c>
      <c r="G321" s="55">
        <v>41529</v>
      </c>
      <c r="H321" s="55">
        <v>41841</v>
      </c>
      <c r="I321" s="55">
        <v>41841</v>
      </c>
      <c r="J321" s="44">
        <v>2</v>
      </c>
      <c r="K321" s="44">
        <v>0</v>
      </c>
    </row>
    <row r="322" spans="1:11" ht="12.75">
      <c r="A322" s="44">
        <v>100152</v>
      </c>
      <c r="B322" s="44" t="str">
        <f>IF(ISNONTEXT(VLOOKUP(A322,'Student names'!$B$7:$C$15000,2,0)),"",VLOOKUP(A322,'Student names'!$B$7:$C$15000,2,0))</f>
        <v>Carolyn Clark</v>
      </c>
      <c r="C322" s="44">
        <v>16</v>
      </c>
      <c r="D322" s="44" t="s">
        <v>154</v>
      </c>
      <c r="E322" s="44" t="s">
        <v>155</v>
      </c>
      <c r="F322" s="44" t="s">
        <v>64</v>
      </c>
      <c r="G322" s="55">
        <v>41519</v>
      </c>
      <c r="H322" s="55">
        <v>41841</v>
      </c>
      <c r="I322" s="55">
        <v>41841</v>
      </c>
      <c r="J322" s="44">
        <v>2</v>
      </c>
      <c r="K322" s="44">
        <v>0</v>
      </c>
    </row>
    <row r="323" spans="1:11" ht="12.75">
      <c r="A323" s="44">
        <v>100152</v>
      </c>
      <c r="B323" s="44" t="str">
        <f>IF(ISNONTEXT(VLOOKUP(A323,'Student names'!$B$7:$C$15000,2,0)),"",VLOOKUP(A323,'Student names'!$B$7:$C$15000,2,0))</f>
        <v>Carolyn Clark</v>
      </c>
      <c r="C323" s="44">
        <v>16</v>
      </c>
      <c r="D323" s="44" t="s">
        <v>104</v>
      </c>
      <c r="E323" s="44" t="s">
        <v>105</v>
      </c>
      <c r="F323" s="44" t="s">
        <v>97</v>
      </c>
      <c r="G323" s="55">
        <v>41519</v>
      </c>
      <c r="H323" s="55">
        <v>41841</v>
      </c>
      <c r="I323" s="55">
        <v>41841</v>
      </c>
      <c r="J323" s="44">
        <v>2</v>
      </c>
      <c r="K323" s="44">
        <v>0</v>
      </c>
    </row>
    <row r="324" spans="1:11" ht="12.75">
      <c r="A324" s="44">
        <v>100153</v>
      </c>
      <c r="B324" s="44" t="str">
        <f>IF(ISNONTEXT(VLOOKUP(A324,'Student names'!$B$7:$C$15000,2,0)),"",VLOOKUP(A324,'Student names'!$B$7:$C$15000,2,0))</f>
        <v>Dominic Forsyth</v>
      </c>
      <c r="C324" s="44">
        <v>16</v>
      </c>
      <c r="D324" s="44" t="s">
        <v>131</v>
      </c>
      <c r="E324" s="44" t="s">
        <v>132</v>
      </c>
      <c r="F324" s="44" t="s">
        <v>64</v>
      </c>
      <c r="G324" s="55">
        <v>41519</v>
      </c>
      <c r="H324" s="55">
        <v>41841</v>
      </c>
      <c r="I324" s="55">
        <v>41841</v>
      </c>
      <c r="J324" s="44">
        <v>2</v>
      </c>
      <c r="K324" s="44">
        <v>0</v>
      </c>
    </row>
    <row r="325" spans="1:11" ht="12.75">
      <c r="A325" s="44">
        <v>100153</v>
      </c>
      <c r="B325" s="44" t="str">
        <f>IF(ISNONTEXT(VLOOKUP(A325,'Student names'!$B$7:$C$15000,2,0)),"",VLOOKUP(A325,'Student names'!$B$7:$C$15000,2,0))</f>
        <v>Dominic Forsyth</v>
      </c>
      <c r="C325" s="44">
        <v>16</v>
      </c>
      <c r="D325" s="44" t="s">
        <v>154</v>
      </c>
      <c r="E325" s="44" t="s">
        <v>155</v>
      </c>
      <c r="F325" s="44" t="s">
        <v>64</v>
      </c>
      <c r="G325" s="55">
        <v>41519</v>
      </c>
      <c r="H325" s="55">
        <v>41841</v>
      </c>
      <c r="I325" s="55">
        <v>41841</v>
      </c>
      <c r="J325" s="44">
        <v>2</v>
      </c>
      <c r="K325" s="44">
        <v>0</v>
      </c>
    </row>
    <row r="326" spans="1:11" ht="12.75">
      <c r="A326" s="44">
        <v>100153</v>
      </c>
      <c r="B326" s="44" t="str">
        <f>IF(ISNONTEXT(VLOOKUP(A326,'Student names'!$B$7:$C$15000,2,0)),"",VLOOKUP(A326,'Student names'!$B$7:$C$15000,2,0))</f>
        <v>Dominic Forsyth</v>
      </c>
      <c r="C326" s="44">
        <v>16</v>
      </c>
      <c r="D326" s="44" t="s">
        <v>141</v>
      </c>
      <c r="E326" s="44" t="s">
        <v>142</v>
      </c>
      <c r="F326" s="44" t="s">
        <v>143</v>
      </c>
      <c r="G326" s="55">
        <v>41519</v>
      </c>
      <c r="H326" s="55">
        <v>41841</v>
      </c>
      <c r="I326" s="55">
        <v>41841</v>
      </c>
      <c r="J326" s="44">
        <v>2</v>
      </c>
      <c r="K326" s="44">
        <v>0</v>
      </c>
    </row>
    <row r="327" spans="1:11" ht="12.75">
      <c r="A327" s="44">
        <v>100154</v>
      </c>
      <c r="B327" s="44" t="str">
        <f>IF(ISNONTEXT(VLOOKUP(A327,'Student names'!$B$7:$C$15000,2,0)),"",VLOOKUP(A327,'Student names'!$B$7:$C$15000,2,0))</f>
        <v>Paul Marshall</v>
      </c>
      <c r="C327" s="44">
        <v>17</v>
      </c>
      <c r="D327" s="44" t="s">
        <v>137</v>
      </c>
      <c r="E327" s="44" t="s">
        <v>138</v>
      </c>
      <c r="F327" s="44" t="s">
        <v>111</v>
      </c>
      <c r="G327" s="55">
        <v>41519</v>
      </c>
      <c r="H327" s="55">
        <v>41841</v>
      </c>
      <c r="I327" s="55">
        <v>41841</v>
      </c>
      <c r="J327" s="44">
        <v>2</v>
      </c>
      <c r="K327" s="44">
        <v>0</v>
      </c>
    </row>
    <row r="328" spans="1:11" ht="12.75">
      <c r="A328" s="44">
        <v>100154</v>
      </c>
      <c r="B328" s="44" t="str">
        <f>IF(ISNONTEXT(VLOOKUP(A328,'Student names'!$B$7:$C$15000,2,0)),"",VLOOKUP(A328,'Student names'!$B$7:$C$15000,2,0))</f>
        <v>Paul Marshall</v>
      </c>
      <c r="C328" s="44">
        <v>17</v>
      </c>
      <c r="D328" s="44" t="s">
        <v>147</v>
      </c>
      <c r="E328" s="44" t="s">
        <v>148</v>
      </c>
      <c r="F328" s="44" t="s">
        <v>119</v>
      </c>
      <c r="G328" s="55">
        <v>41519</v>
      </c>
      <c r="H328" s="55">
        <v>41841</v>
      </c>
      <c r="I328" s="55">
        <v>41841</v>
      </c>
      <c r="J328" s="44">
        <v>2</v>
      </c>
      <c r="K328" s="44">
        <v>0</v>
      </c>
    </row>
    <row r="329" spans="1:11" ht="12.75">
      <c r="A329" s="44">
        <v>100154</v>
      </c>
      <c r="B329" s="44" t="str">
        <f>IF(ISNONTEXT(VLOOKUP(A329,'Student names'!$B$7:$C$15000,2,0)),"",VLOOKUP(A329,'Student names'!$B$7:$C$15000,2,0))</f>
        <v>Paul Marshall</v>
      </c>
      <c r="C329" s="44">
        <v>17</v>
      </c>
      <c r="D329" s="44" t="s">
        <v>88</v>
      </c>
      <c r="E329" s="44" t="s">
        <v>89</v>
      </c>
      <c r="F329" s="44" t="s">
        <v>90</v>
      </c>
      <c r="G329" s="55">
        <v>41520</v>
      </c>
      <c r="H329" s="55">
        <v>41841</v>
      </c>
      <c r="I329" s="55">
        <v>41841</v>
      </c>
      <c r="J329" s="44">
        <v>2</v>
      </c>
      <c r="K329" s="44">
        <v>1</v>
      </c>
    </row>
    <row r="330" spans="1:11" ht="12.75">
      <c r="A330" s="44">
        <v>100156</v>
      </c>
      <c r="B330" s="44" t="str">
        <f>IF(ISNONTEXT(VLOOKUP(A330,'Student names'!$B$7:$C$15000,2,0)),"",VLOOKUP(A330,'Student names'!$B$7:$C$15000,2,0))</f>
        <v>Boris Springer</v>
      </c>
      <c r="C330" s="44">
        <v>17</v>
      </c>
      <c r="D330" s="44" t="s">
        <v>170</v>
      </c>
      <c r="E330" s="44" t="s">
        <v>171</v>
      </c>
      <c r="F330" s="44" t="s">
        <v>143</v>
      </c>
      <c r="G330" s="55">
        <v>41519</v>
      </c>
      <c r="H330" s="55">
        <v>41841</v>
      </c>
      <c r="I330" s="55">
        <v>41841</v>
      </c>
      <c r="J330" s="44">
        <v>2</v>
      </c>
      <c r="K330" s="44">
        <v>0</v>
      </c>
    </row>
    <row r="331" spans="1:11" ht="12.75">
      <c r="A331" s="44">
        <v>100156</v>
      </c>
      <c r="B331" s="44" t="str">
        <f>IF(ISNONTEXT(VLOOKUP(A331,'Student names'!$B$7:$C$15000,2,0)),"",VLOOKUP(A331,'Student names'!$B$7:$C$15000,2,0))</f>
        <v>Boris Springer</v>
      </c>
      <c r="C331" s="44">
        <v>17</v>
      </c>
      <c r="D331" s="44" t="s">
        <v>135</v>
      </c>
      <c r="E331" s="44" t="s">
        <v>136</v>
      </c>
      <c r="F331" s="44" t="s">
        <v>124</v>
      </c>
      <c r="G331" s="55">
        <v>41519</v>
      </c>
      <c r="H331" s="55">
        <v>41841</v>
      </c>
      <c r="I331" s="55">
        <v>41841</v>
      </c>
      <c r="J331" s="44">
        <v>2</v>
      </c>
      <c r="K331" s="44">
        <v>0</v>
      </c>
    </row>
    <row r="332" spans="1:11" ht="12.75">
      <c r="A332" s="44">
        <v>100156</v>
      </c>
      <c r="B332" s="44" t="str">
        <f>IF(ISNONTEXT(VLOOKUP(A332,'Student names'!$B$7:$C$15000,2,0)),"",VLOOKUP(A332,'Student names'!$B$7:$C$15000,2,0))</f>
        <v>Boris Springer</v>
      </c>
      <c r="C332" s="44">
        <v>17</v>
      </c>
      <c r="D332" s="44" t="s">
        <v>120</v>
      </c>
      <c r="E332" s="44" t="s">
        <v>121</v>
      </c>
      <c r="F332" s="44" t="s">
        <v>73</v>
      </c>
      <c r="G332" s="55">
        <v>41519</v>
      </c>
      <c r="H332" s="55">
        <v>41841</v>
      </c>
      <c r="I332" s="55">
        <v>41841</v>
      </c>
      <c r="J332" s="44">
        <v>2</v>
      </c>
      <c r="K332" s="44">
        <v>0</v>
      </c>
    </row>
    <row r="333" spans="1:11" ht="12.75">
      <c r="A333" s="44">
        <v>100156</v>
      </c>
      <c r="B333" s="44" t="str">
        <f>IF(ISNONTEXT(VLOOKUP(A333,'Student names'!$B$7:$C$15000,2,0)),"",VLOOKUP(A333,'Student names'!$B$7:$C$15000,2,0))</f>
        <v>Boris Springer</v>
      </c>
      <c r="C333" s="44">
        <v>17</v>
      </c>
      <c r="D333" s="44" t="s">
        <v>65</v>
      </c>
      <c r="E333" s="44" t="s">
        <v>66</v>
      </c>
      <c r="F333" s="44" t="s">
        <v>64</v>
      </c>
      <c r="G333" s="55">
        <v>41519</v>
      </c>
      <c r="H333" s="55">
        <v>41841</v>
      </c>
      <c r="I333" s="55">
        <v>41841</v>
      </c>
      <c r="J333" s="44">
        <v>2</v>
      </c>
      <c r="K333" s="44">
        <v>0</v>
      </c>
    </row>
    <row r="334" spans="1:11" ht="12.75">
      <c r="A334" s="44">
        <v>100157</v>
      </c>
      <c r="B334" s="44" t="str">
        <f>IF(ISNONTEXT(VLOOKUP(A334,'Student names'!$B$7:$C$15000,2,0)),"",VLOOKUP(A334,'Student names'!$B$7:$C$15000,2,0))</f>
        <v>Joseph Butler</v>
      </c>
      <c r="C334" s="44">
        <v>16</v>
      </c>
      <c r="D334" s="44" t="s">
        <v>100</v>
      </c>
      <c r="E334" s="44" t="s">
        <v>101</v>
      </c>
      <c r="F334" s="44" t="s">
        <v>73</v>
      </c>
      <c r="G334" s="55">
        <v>41519</v>
      </c>
      <c r="H334" s="55">
        <v>41841</v>
      </c>
      <c r="I334" s="55">
        <v>41841</v>
      </c>
      <c r="J334" s="44">
        <v>2</v>
      </c>
      <c r="K334" s="44">
        <v>0</v>
      </c>
    </row>
    <row r="335" spans="1:11" ht="12.75">
      <c r="A335" s="44">
        <v>100157</v>
      </c>
      <c r="B335" s="44" t="str">
        <f>IF(ISNONTEXT(VLOOKUP(A335,'Student names'!$B$7:$C$15000,2,0)),"",VLOOKUP(A335,'Student names'!$B$7:$C$15000,2,0))</f>
        <v>Joseph Butler</v>
      </c>
      <c r="C335" s="44">
        <v>16</v>
      </c>
      <c r="D335" s="44" t="s">
        <v>152</v>
      </c>
      <c r="E335" s="44" t="s">
        <v>153</v>
      </c>
      <c r="F335" s="44" t="s">
        <v>64</v>
      </c>
      <c r="G335" s="55">
        <v>41519</v>
      </c>
      <c r="H335" s="55">
        <v>41841</v>
      </c>
      <c r="I335" s="55">
        <v>41841</v>
      </c>
      <c r="J335" s="44">
        <v>2</v>
      </c>
      <c r="K335" s="44">
        <v>0</v>
      </c>
    </row>
    <row r="336" spans="1:11" ht="12.75">
      <c r="A336" s="44">
        <v>100157</v>
      </c>
      <c r="B336" s="44" t="str">
        <f>IF(ISNONTEXT(VLOOKUP(A336,'Student names'!$B$7:$C$15000,2,0)),"",VLOOKUP(A336,'Student names'!$B$7:$C$15000,2,0))</f>
        <v>Joseph Butler</v>
      </c>
      <c r="C336" s="44">
        <v>16</v>
      </c>
      <c r="D336" s="44" t="s">
        <v>104</v>
      </c>
      <c r="E336" s="44" t="s">
        <v>105</v>
      </c>
      <c r="F336" s="44" t="s">
        <v>97</v>
      </c>
      <c r="G336" s="55">
        <v>41537</v>
      </c>
      <c r="H336" s="55">
        <v>41841</v>
      </c>
      <c r="I336" s="55">
        <v>41841</v>
      </c>
      <c r="J336" s="44">
        <v>2</v>
      </c>
      <c r="K336" s="44">
        <v>0</v>
      </c>
    </row>
    <row r="337" spans="1:11" ht="12.75">
      <c r="A337" s="44">
        <v>100157</v>
      </c>
      <c r="B337" s="44" t="str">
        <f>IF(ISNONTEXT(VLOOKUP(A337,'Student names'!$B$7:$C$15000,2,0)),"",VLOOKUP(A337,'Student names'!$B$7:$C$15000,2,0))</f>
        <v>Joseph Butler</v>
      </c>
      <c r="C337" s="44">
        <v>16</v>
      </c>
      <c r="D337" s="44" t="s">
        <v>139</v>
      </c>
      <c r="E337" s="44" t="s">
        <v>140</v>
      </c>
      <c r="F337" s="44" t="s">
        <v>82</v>
      </c>
      <c r="G337" s="55">
        <v>41519</v>
      </c>
      <c r="H337" s="55">
        <v>41841</v>
      </c>
      <c r="I337" s="55">
        <v>41841</v>
      </c>
      <c r="J337" s="44">
        <v>2</v>
      </c>
      <c r="K337" s="44">
        <v>0</v>
      </c>
    </row>
    <row r="338" spans="1:11" ht="12.75">
      <c r="A338" s="44">
        <v>100161</v>
      </c>
      <c r="B338" s="44" t="str">
        <f>IF(ISNONTEXT(VLOOKUP(A338,'Student names'!$B$7:$C$15000,2,0)),"",VLOOKUP(A338,'Student names'!$B$7:$C$15000,2,0))</f>
        <v>Justin Paterson</v>
      </c>
      <c r="C338" s="44">
        <v>18</v>
      </c>
      <c r="D338" s="44" t="s">
        <v>127</v>
      </c>
      <c r="E338" s="44" t="s">
        <v>128</v>
      </c>
      <c r="F338" s="44" t="s">
        <v>90</v>
      </c>
      <c r="G338" s="55">
        <v>41519</v>
      </c>
      <c r="H338" s="55">
        <v>41841</v>
      </c>
      <c r="I338" s="55">
        <v>41841</v>
      </c>
      <c r="J338" s="44">
        <v>2</v>
      </c>
      <c r="K338" s="44">
        <v>1</v>
      </c>
    </row>
    <row r="339" spans="1:11" ht="12.75">
      <c r="A339" s="44">
        <v>100161</v>
      </c>
      <c r="B339" s="44" t="str">
        <f>IF(ISNONTEXT(VLOOKUP(A339,'Student names'!$B$7:$C$15000,2,0)),"",VLOOKUP(A339,'Student names'!$B$7:$C$15000,2,0))</f>
        <v>Justin Paterson</v>
      </c>
      <c r="C339" s="44">
        <v>18</v>
      </c>
      <c r="D339" s="44" t="s">
        <v>125</v>
      </c>
      <c r="E339" s="44" t="s">
        <v>126</v>
      </c>
      <c r="F339" s="44" t="s">
        <v>76</v>
      </c>
      <c r="G339" s="55">
        <v>41519</v>
      </c>
      <c r="H339" s="55">
        <v>41841</v>
      </c>
      <c r="I339" s="55">
        <v>41841</v>
      </c>
      <c r="J339" s="44">
        <v>2</v>
      </c>
      <c r="K339" s="44">
        <v>0</v>
      </c>
    </row>
    <row r="340" spans="1:11" ht="12.75">
      <c r="A340" s="44">
        <v>100161</v>
      </c>
      <c r="B340" s="44" t="str">
        <f>IF(ISNONTEXT(VLOOKUP(A340,'Student names'!$B$7:$C$15000,2,0)),"",VLOOKUP(A340,'Student names'!$B$7:$C$15000,2,0))</f>
        <v>Justin Paterson</v>
      </c>
      <c r="C340" s="44">
        <v>18</v>
      </c>
      <c r="D340" s="44" t="s">
        <v>77</v>
      </c>
      <c r="E340" s="44" t="s">
        <v>78</v>
      </c>
      <c r="F340" s="44" t="s">
        <v>79</v>
      </c>
      <c r="G340" s="55">
        <v>41519</v>
      </c>
      <c r="H340" s="55">
        <v>41841</v>
      </c>
      <c r="I340" s="55">
        <v>41841</v>
      </c>
      <c r="J340" s="44">
        <v>2</v>
      </c>
      <c r="K340" s="44">
        <v>0</v>
      </c>
    </row>
    <row r="341" spans="1:11" ht="12.75">
      <c r="A341" s="44">
        <v>100162</v>
      </c>
      <c r="B341" s="44" t="str">
        <f>IF(ISNONTEXT(VLOOKUP(A341,'Student names'!$B$7:$C$15000,2,0)),"",VLOOKUP(A341,'Student names'!$B$7:$C$15000,2,0))</f>
        <v>Jack Powell</v>
      </c>
      <c r="C341" s="44">
        <v>17</v>
      </c>
      <c r="D341" s="44" t="s">
        <v>71</v>
      </c>
      <c r="E341" s="44" t="s">
        <v>72</v>
      </c>
      <c r="F341" s="44" t="s">
        <v>73</v>
      </c>
      <c r="G341" s="55">
        <v>41519</v>
      </c>
      <c r="H341" s="55">
        <v>41841</v>
      </c>
      <c r="I341" s="55">
        <v>41841</v>
      </c>
      <c r="J341" s="44">
        <v>2</v>
      </c>
      <c r="K341" s="44">
        <v>0</v>
      </c>
    </row>
    <row r="342" spans="1:11" ht="12.75">
      <c r="A342" s="44">
        <v>100162</v>
      </c>
      <c r="B342" s="44" t="str">
        <f>IF(ISNONTEXT(VLOOKUP(A342,'Student names'!$B$7:$C$15000,2,0)),"",VLOOKUP(A342,'Student names'!$B$7:$C$15000,2,0))</f>
        <v>Jack Powell</v>
      </c>
      <c r="C342" s="44">
        <v>17</v>
      </c>
      <c r="D342" s="44" t="s">
        <v>95</v>
      </c>
      <c r="E342" s="44" t="s">
        <v>96</v>
      </c>
      <c r="F342" s="44" t="s">
        <v>97</v>
      </c>
      <c r="G342" s="55">
        <v>41519</v>
      </c>
      <c r="H342" s="55">
        <v>41841</v>
      </c>
      <c r="I342" s="55">
        <v>41841</v>
      </c>
      <c r="J342" s="44">
        <v>2</v>
      </c>
      <c r="K342" s="44">
        <v>0</v>
      </c>
    </row>
    <row r="343" spans="1:11" ht="12.75">
      <c r="A343" s="44">
        <v>100162</v>
      </c>
      <c r="B343" s="44" t="str">
        <f>IF(ISNONTEXT(VLOOKUP(A343,'Student names'!$B$7:$C$15000,2,0)),"",VLOOKUP(A343,'Student names'!$B$7:$C$15000,2,0))</f>
        <v>Jack Powell</v>
      </c>
      <c r="C343" s="44">
        <v>17</v>
      </c>
      <c r="D343" s="44" t="s">
        <v>65</v>
      </c>
      <c r="E343" s="44" t="s">
        <v>66</v>
      </c>
      <c r="F343" s="44" t="s">
        <v>64</v>
      </c>
      <c r="G343" s="55">
        <v>41519</v>
      </c>
      <c r="H343" s="55">
        <v>41841</v>
      </c>
      <c r="I343" s="55">
        <v>41841</v>
      </c>
      <c r="J343" s="44">
        <v>2</v>
      </c>
      <c r="K343" s="44">
        <v>0</v>
      </c>
    </row>
    <row r="344" spans="1:11" ht="12.75">
      <c r="A344" s="44">
        <v>100165</v>
      </c>
      <c r="B344" s="44" t="str">
        <f>IF(ISNONTEXT(VLOOKUP(A344,'Student names'!$B$7:$C$15000,2,0)),"",VLOOKUP(A344,'Student names'!$B$7:$C$15000,2,0))</f>
        <v>Sue Parsons</v>
      </c>
      <c r="C344" s="44">
        <v>17</v>
      </c>
      <c r="D344" s="44" t="s">
        <v>127</v>
      </c>
      <c r="E344" s="44" t="s">
        <v>128</v>
      </c>
      <c r="F344" s="44" t="s">
        <v>90</v>
      </c>
      <c r="G344" s="55">
        <v>41519</v>
      </c>
      <c r="H344" s="55">
        <v>41841</v>
      </c>
      <c r="I344" s="55">
        <v>41841</v>
      </c>
      <c r="J344" s="44">
        <v>2</v>
      </c>
      <c r="K344" s="44">
        <v>1</v>
      </c>
    </row>
    <row r="345" spans="1:11" ht="12.75">
      <c r="A345" s="44">
        <v>100165</v>
      </c>
      <c r="B345" s="44" t="str">
        <f>IF(ISNONTEXT(VLOOKUP(A345,'Student names'!$B$7:$C$15000,2,0)),"",VLOOKUP(A345,'Student names'!$B$7:$C$15000,2,0))</f>
        <v>Sue Parsons</v>
      </c>
      <c r="C345" s="44">
        <v>17</v>
      </c>
      <c r="D345" s="44" t="s">
        <v>156</v>
      </c>
      <c r="E345" s="44" t="s">
        <v>148</v>
      </c>
      <c r="F345" s="44" t="s">
        <v>119</v>
      </c>
      <c r="G345" s="55">
        <v>41519</v>
      </c>
      <c r="H345" s="55">
        <v>41841</v>
      </c>
      <c r="I345" s="55">
        <v>41841</v>
      </c>
      <c r="J345" s="44">
        <v>2</v>
      </c>
      <c r="K345" s="44">
        <v>0</v>
      </c>
    </row>
    <row r="346" spans="1:11" ht="12.75">
      <c r="A346" s="44">
        <v>100165</v>
      </c>
      <c r="B346" s="44" t="str">
        <f>IF(ISNONTEXT(VLOOKUP(A346,'Student names'!$B$7:$C$15000,2,0)),"",VLOOKUP(A346,'Student names'!$B$7:$C$15000,2,0))</f>
        <v>Sue Parsons</v>
      </c>
      <c r="C346" s="44">
        <v>17</v>
      </c>
      <c r="D346" s="44" t="s">
        <v>147</v>
      </c>
      <c r="E346" s="44" t="s">
        <v>148</v>
      </c>
      <c r="F346" s="44" t="s">
        <v>119</v>
      </c>
      <c r="G346" s="55">
        <v>41519</v>
      </c>
      <c r="H346" s="55">
        <v>41841</v>
      </c>
      <c r="I346" s="55">
        <v>41841</v>
      </c>
      <c r="J346" s="44">
        <v>2</v>
      </c>
      <c r="K346" s="44">
        <v>0</v>
      </c>
    </row>
    <row r="347" spans="1:11" ht="12.75">
      <c r="A347" s="44">
        <v>100166</v>
      </c>
      <c r="B347" s="44" t="str">
        <f>IF(ISNONTEXT(VLOOKUP(A347,'Student names'!$B$7:$C$15000,2,0)),"",VLOOKUP(A347,'Student names'!$B$7:$C$15000,2,0))</f>
        <v>Thomas Mackay</v>
      </c>
      <c r="C347" s="44">
        <v>16</v>
      </c>
      <c r="D347" s="44" t="s">
        <v>160</v>
      </c>
      <c r="E347" s="44" t="s">
        <v>161</v>
      </c>
      <c r="F347" s="44" t="s">
        <v>61</v>
      </c>
      <c r="G347" s="55">
        <v>41520</v>
      </c>
      <c r="H347" s="55">
        <v>41838</v>
      </c>
      <c r="I347" s="55">
        <v>41838</v>
      </c>
      <c r="J347" s="44">
        <v>2</v>
      </c>
      <c r="K347" s="44">
        <v>0</v>
      </c>
    </row>
    <row r="348" spans="1:11" ht="12.75">
      <c r="A348" s="44">
        <v>100166</v>
      </c>
      <c r="B348" s="44" t="str">
        <f>IF(ISNONTEXT(VLOOKUP(A348,'Student names'!$B$7:$C$15000,2,0)),"",VLOOKUP(A348,'Student names'!$B$7:$C$15000,2,0))</f>
        <v>Thomas Mackay</v>
      </c>
      <c r="C348" s="44">
        <v>16</v>
      </c>
      <c r="D348" s="44" t="s">
        <v>93</v>
      </c>
      <c r="E348" s="44" t="s">
        <v>94</v>
      </c>
      <c r="F348" s="44" t="s">
        <v>64</v>
      </c>
      <c r="G348" s="55">
        <v>41519</v>
      </c>
      <c r="H348" s="55">
        <v>41838</v>
      </c>
      <c r="I348" s="55">
        <v>41838</v>
      </c>
      <c r="J348" s="44">
        <v>2</v>
      </c>
      <c r="K348" s="44">
        <v>0</v>
      </c>
    </row>
    <row r="349" spans="1:11" ht="12.75">
      <c r="A349" s="44">
        <v>100166</v>
      </c>
      <c r="B349" s="44" t="str">
        <f>IF(ISNONTEXT(VLOOKUP(A349,'Student names'!$B$7:$C$15000,2,0)),"",VLOOKUP(A349,'Student names'!$B$7:$C$15000,2,0))</f>
        <v>Thomas Mackay</v>
      </c>
      <c r="C349" s="44">
        <v>16</v>
      </c>
      <c r="D349" s="44" t="s">
        <v>88</v>
      </c>
      <c r="E349" s="44" t="s">
        <v>89</v>
      </c>
      <c r="F349" s="44" t="s">
        <v>90</v>
      </c>
      <c r="G349" s="55">
        <v>41520</v>
      </c>
      <c r="H349" s="55">
        <v>41841</v>
      </c>
      <c r="I349" s="55">
        <v>41824</v>
      </c>
      <c r="J349" s="44">
        <v>3</v>
      </c>
      <c r="K349" s="44">
        <v>0</v>
      </c>
    </row>
    <row r="350" spans="1:11" ht="12.75">
      <c r="A350" s="44">
        <v>100167</v>
      </c>
      <c r="B350" s="44" t="str">
        <f>IF(ISNONTEXT(VLOOKUP(A350,'Student names'!$B$7:$C$15000,2,0)),"",VLOOKUP(A350,'Student names'!$B$7:$C$15000,2,0))</f>
        <v>Paul Cameron</v>
      </c>
      <c r="C350" s="44">
        <v>16</v>
      </c>
      <c r="D350" s="44" t="s">
        <v>74</v>
      </c>
      <c r="E350" s="44" t="s">
        <v>75</v>
      </c>
      <c r="F350" s="44" t="s">
        <v>76</v>
      </c>
      <c r="G350" s="55">
        <v>41519</v>
      </c>
      <c r="H350" s="55">
        <v>41841</v>
      </c>
      <c r="I350" s="55">
        <v>41841</v>
      </c>
      <c r="J350" s="44">
        <v>2</v>
      </c>
      <c r="K350" s="44">
        <v>0</v>
      </c>
    </row>
    <row r="351" spans="1:11" ht="12.75">
      <c r="A351" s="44">
        <v>100167</v>
      </c>
      <c r="B351" s="44" t="str">
        <f>IF(ISNONTEXT(VLOOKUP(A351,'Student names'!$B$7:$C$15000,2,0)),"",VLOOKUP(A351,'Student names'!$B$7:$C$15000,2,0))</f>
        <v>Paul Cameron</v>
      </c>
      <c r="C351" s="44">
        <v>16</v>
      </c>
      <c r="D351" s="44" t="s">
        <v>88</v>
      </c>
      <c r="E351" s="44" t="s">
        <v>89</v>
      </c>
      <c r="F351" s="44" t="s">
        <v>90</v>
      </c>
      <c r="G351" s="55">
        <v>41519</v>
      </c>
      <c r="H351" s="55">
        <v>41841</v>
      </c>
      <c r="I351" s="55">
        <v>41841</v>
      </c>
      <c r="J351" s="44">
        <v>2</v>
      </c>
      <c r="K351" s="44">
        <v>1</v>
      </c>
    </row>
    <row r="352" spans="1:11" ht="12.75">
      <c r="A352" s="44">
        <v>100167</v>
      </c>
      <c r="B352" s="44" t="str">
        <f>IF(ISNONTEXT(VLOOKUP(A352,'Student names'!$B$7:$C$15000,2,0)),"",VLOOKUP(A352,'Student names'!$B$7:$C$15000,2,0))</f>
        <v>Paul Cameron</v>
      </c>
      <c r="C352" s="44">
        <v>16</v>
      </c>
      <c r="D352" s="44" t="s">
        <v>117</v>
      </c>
      <c r="E352" s="44" t="s">
        <v>118</v>
      </c>
      <c r="F352" s="44" t="s">
        <v>119</v>
      </c>
      <c r="G352" s="55">
        <v>41520</v>
      </c>
      <c r="H352" s="55">
        <v>41841</v>
      </c>
      <c r="I352" s="55">
        <v>41841</v>
      </c>
      <c r="J352" s="44">
        <v>2</v>
      </c>
      <c r="K352" s="44">
        <v>0</v>
      </c>
    </row>
    <row r="353" spans="1:11" ht="12.75">
      <c r="A353" s="44">
        <v>100169</v>
      </c>
      <c r="B353" s="44" t="str">
        <f>IF(ISNONTEXT(VLOOKUP(A353,'Student names'!$B$7:$C$15000,2,0)),"",VLOOKUP(A353,'Student names'!$B$7:$C$15000,2,0))</f>
        <v>Maria Graham</v>
      </c>
      <c r="C353" s="44">
        <v>17</v>
      </c>
      <c r="D353" s="44" t="s">
        <v>69</v>
      </c>
      <c r="E353" s="44" t="s">
        <v>70</v>
      </c>
      <c r="F353" s="44" t="s">
        <v>64</v>
      </c>
      <c r="G353" s="55">
        <v>41519</v>
      </c>
      <c r="H353" s="55">
        <v>41841</v>
      </c>
      <c r="I353" s="55">
        <v>41841</v>
      </c>
      <c r="J353" s="44">
        <v>2</v>
      </c>
      <c r="K353" s="44">
        <v>0</v>
      </c>
    </row>
    <row r="354" spans="1:11" ht="12.75">
      <c r="A354" s="44">
        <v>100169</v>
      </c>
      <c r="B354" s="44" t="str">
        <f>IF(ISNONTEXT(VLOOKUP(A354,'Student names'!$B$7:$C$15000,2,0)),"",VLOOKUP(A354,'Student names'!$B$7:$C$15000,2,0))</f>
        <v>Maria Graham</v>
      </c>
      <c r="C354" s="44">
        <v>17</v>
      </c>
      <c r="D354" s="44" t="s">
        <v>59</v>
      </c>
      <c r="E354" s="44" t="s">
        <v>60</v>
      </c>
      <c r="F354" s="44" t="s">
        <v>61</v>
      </c>
      <c r="G354" s="55">
        <v>41519</v>
      </c>
      <c r="H354" s="55">
        <v>41841</v>
      </c>
      <c r="I354" s="55">
        <v>41841</v>
      </c>
      <c r="J354" s="44">
        <v>2</v>
      </c>
      <c r="K354" s="44">
        <v>1</v>
      </c>
    </row>
    <row r="355" spans="1:11" ht="12.75">
      <c r="A355" s="44">
        <v>100169</v>
      </c>
      <c r="B355" s="44" t="str">
        <f>IF(ISNONTEXT(VLOOKUP(A355,'Student names'!$B$7:$C$15000,2,0)),"",VLOOKUP(A355,'Student names'!$B$7:$C$15000,2,0))</f>
        <v>Maria Graham</v>
      </c>
      <c r="C355" s="44">
        <v>17</v>
      </c>
      <c r="D355" s="44" t="s">
        <v>80</v>
      </c>
      <c r="E355" s="44" t="s">
        <v>81</v>
      </c>
      <c r="F355" s="44" t="s">
        <v>82</v>
      </c>
      <c r="G355" s="55">
        <v>41519</v>
      </c>
      <c r="H355" s="55">
        <v>41841</v>
      </c>
      <c r="I355" s="55">
        <v>41841</v>
      </c>
      <c r="J355" s="44">
        <v>2</v>
      </c>
      <c r="K355" s="44">
        <v>0</v>
      </c>
    </row>
    <row r="356" spans="1:11" ht="12.75">
      <c r="A356" s="44">
        <v>100170</v>
      </c>
      <c r="B356" s="44" t="str">
        <f>IF(ISNONTEXT(VLOOKUP(A356,'Student names'!$B$7:$C$15000,2,0)),"",VLOOKUP(A356,'Student names'!$B$7:$C$15000,2,0))</f>
        <v>Yvonne Alsop</v>
      </c>
      <c r="C356" s="44">
        <v>16</v>
      </c>
      <c r="D356" s="44" t="s">
        <v>131</v>
      </c>
      <c r="E356" s="44" t="s">
        <v>132</v>
      </c>
      <c r="F356" s="44" t="s">
        <v>64</v>
      </c>
      <c r="G356" s="55">
        <v>41561</v>
      </c>
      <c r="H356" s="55">
        <v>41841</v>
      </c>
      <c r="I356" s="55">
        <v>41841</v>
      </c>
      <c r="J356" s="44">
        <v>2</v>
      </c>
      <c r="K356" s="44">
        <v>0</v>
      </c>
    </row>
    <row r="357" spans="1:11" ht="12.75">
      <c r="A357" s="44">
        <v>100170</v>
      </c>
      <c r="B357" s="44" t="str">
        <f>IF(ISNONTEXT(VLOOKUP(A357,'Student names'!$B$7:$C$15000,2,0)),"",VLOOKUP(A357,'Student names'!$B$7:$C$15000,2,0))</f>
        <v>Yvonne Alsop</v>
      </c>
      <c r="C357" s="44">
        <v>16</v>
      </c>
      <c r="D357" s="44" t="s">
        <v>139</v>
      </c>
      <c r="E357" s="44" t="s">
        <v>140</v>
      </c>
      <c r="F357" s="44" t="s">
        <v>82</v>
      </c>
      <c r="G357" s="55">
        <v>41561</v>
      </c>
      <c r="H357" s="55">
        <v>42205</v>
      </c>
      <c r="I357" s="55"/>
      <c r="J357" s="44">
        <v>1</v>
      </c>
      <c r="K357" s="44">
        <v>0</v>
      </c>
    </row>
    <row r="358" spans="1:11" ht="12.75">
      <c r="A358" s="44">
        <v>100170</v>
      </c>
      <c r="B358" s="44" t="str">
        <f>IF(ISNONTEXT(VLOOKUP(A358,'Student names'!$B$7:$C$15000,2,0)),"",VLOOKUP(A358,'Student names'!$B$7:$C$15000,2,0))</f>
        <v>Yvonne Alsop</v>
      </c>
      <c r="C358" s="44">
        <v>16</v>
      </c>
      <c r="D358" s="44" t="s">
        <v>67</v>
      </c>
      <c r="E358" s="44" t="s">
        <v>68</v>
      </c>
      <c r="F358" s="44" t="s">
        <v>64</v>
      </c>
      <c r="G358" s="55">
        <v>41561</v>
      </c>
      <c r="H358" s="55">
        <v>42205</v>
      </c>
      <c r="I358" s="55"/>
      <c r="J358" s="44">
        <v>1</v>
      </c>
      <c r="K358" s="44">
        <v>0</v>
      </c>
    </row>
    <row r="359" spans="1:11" ht="12.75">
      <c r="A359" s="44">
        <v>100172</v>
      </c>
      <c r="B359" s="44" t="str">
        <f>IF(ISNONTEXT(VLOOKUP(A359,'Student names'!$B$7:$C$15000,2,0)),"",VLOOKUP(A359,'Student names'!$B$7:$C$15000,2,0))</f>
        <v>Molly Lyman</v>
      </c>
      <c r="C359" s="44">
        <v>16</v>
      </c>
      <c r="D359" s="44" t="s">
        <v>91</v>
      </c>
      <c r="E359" s="44" t="s">
        <v>92</v>
      </c>
      <c r="F359" s="44" t="s">
        <v>79</v>
      </c>
      <c r="G359" s="55">
        <v>41535</v>
      </c>
      <c r="H359" s="55">
        <v>41841</v>
      </c>
      <c r="I359" s="55">
        <v>41841</v>
      </c>
      <c r="J359" s="44">
        <v>2</v>
      </c>
      <c r="K359" s="44">
        <v>1</v>
      </c>
    </row>
    <row r="360" spans="1:11" ht="12.75">
      <c r="A360" s="44">
        <v>100172</v>
      </c>
      <c r="B360" s="44" t="str">
        <f>IF(ISNONTEXT(VLOOKUP(A360,'Student names'!$B$7:$C$15000,2,0)),"",VLOOKUP(A360,'Student names'!$B$7:$C$15000,2,0))</f>
        <v>Molly Lyman</v>
      </c>
      <c r="C360" s="44">
        <v>16</v>
      </c>
      <c r="D360" s="44" t="s">
        <v>117</v>
      </c>
      <c r="E360" s="44" t="s">
        <v>118</v>
      </c>
      <c r="F360" s="44" t="s">
        <v>119</v>
      </c>
      <c r="G360" s="55">
        <v>41519</v>
      </c>
      <c r="H360" s="55">
        <v>41841</v>
      </c>
      <c r="I360" s="55">
        <v>41841</v>
      </c>
      <c r="J360" s="44">
        <v>2</v>
      </c>
      <c r="K360" s="44">
        <v>0</v>
      </c>
    </row>
    <row r="361" spans="1:11" ht="12.75">
      <c r="A361" s="44">
        <v>100172</v>
      </c>
      <c r="B361" s="44" t="str">
        <f>IF(ISNONTEXT(VLOOKUP(A361,'Student names'!$B$7:$C$15000,2,0)),"",VLOOKUP(A361,'Student names'!$B$7:$C$15000,2,0))</f>
        <v>Molly Lyman</v>
      </c>
      <c r="C361" s="44">
        <v>16</v>
      </c>
      <c r="D361" s="44" t="s">
        <v>149</v>
      </c>
      <c r="E361" s="44" t="s">
        <v>118</v>
      </c>
      <c r="F361" s="44" t="s">
        <v>119</v>
      </c>
      <c r="G361" s="55">
        <v>41519</v>
      </c>
      <c r="H361" s="55">
        <v>41841</v>
      </c>
      <c r="I361" s="55">
        <v>41841</v>
      </c>
      <c r="J361" s="44">
        <v>2</v>
      </c>
      <c r="K361" s="44">
        <v>0</v>
      </c>
    </row>
    <row r="362" spans="1:11" ht="12.75">
      <c r="A362" s="44">
        <v>100173</v>
      </c>
      <c r="B362" s="44" t="str">
        <f>IF(ISNONTEXT(VLOOKUP(A362,'Student names'!$B$7:$C$15000,2,0)),"",VLOOKUP(A362,'Student names'!$B$7:$C$15000,2,0))</f>
        <v>Leah Sharp</v>
      </c>
      <c r="C362" s="44">
        <v>16</v>
      </c>
      <c r="D362" s="44" t="s">
        <v>109</v>
      </c>
      <c r="E362" s="44" t="s">
        <v>110</v>
      </c>
      <c r="F362" s="44" t="s">
        <v>111</v>
      </c>
      <c r="G362" s="55">
        <v>41519</v>
      </c>
      <c r="H362" s="55">
        <v>41841</v>
      </c>
      <c r="I362" s="55">
        <v>41803</v>
      </c>
      <c r="J362" s="44">
        <v>3</v>
      </c>
      <c r="K362" s="44">
        <v>0</v>
      </c>
    </row>
    <row r="363" spans="1:11" ht="12.75">
      <c r="A363" s="44">
        <v>100173</v>
      </c>
      <c r="B363" s="44" t="str">
        <f>IF(ISNONTEXT(VLOOKUP(A363,'Student names'!$B$7:$C$15000,2,0)),"",VLOOKUP(A363,'Student names'!$B$7:$C$15000,2,0))</f>
        <v>Leah Sharp</v>
      </c>
      <c r="C363" s="44">
        <v>16</v>
      </c>
      <c r="D363" s="44" t="s">
        <v>88</v>
      </c>
      <c r="E363" s="44" t="s">
        <v>89</v>
      </c>
      <c r="F363" s="44" t="s">
        <v>90</v>
      </c>
      <c r="G363" s="55">
        <v>41519</v>
      </c>
      <c r="H363" s="55">
        <v>41841</v>
      </c>
      <c r="I363" s="55">
        <v>41803</v>
      </c>
      <c r="J363" s="44">
        <v>3</v>
      </c>
      <c r="K363" s="44">
        <v>0</v>
      </c>
    </row>
    <row r="364" spans="1:11" ht="12.75">
      <c r="A364" s="44">
        <v>100173</v>
      </c>
      <c r="B364" s="44" t="str">
        <f>IF(ISNONTEXT(VLOOKUP(A364,'Student names'!$B$7:$C$15000,2,0)),"",VLOOKUP(A364,'Student names'!$B$7:$C$15000,2,0))</f>
        <v>Leah Sharp</v>
      </c>
      <c r="C364" s="44">
        <v>16</v>
      </c>
      <c r="D364" s="44" t="s">
        <v>91</v>
      </c>
      <c r="E364" s="44" t="s">
        <v>92</v>
      </c>
      <c r="F364" s="44" t="s">
        <v>79</v>
      </c>
      <c r="G364" s="55">
        <v>41519</v>
      </c>
      <c r="H364" s="55">
        <v>41803</v>
      </c>
      <c r="I364" s="55">
        <v>41803</v>
      </c>
      <c r="J364" s="44">
        <v>2</v>
      </c>
      <c r="K364" s="44">
        <v>0</v>
      </c>
    </row>
    <row r="365" spans="1:11" ht="12.75">
      <c r="A365" s="44">
        <v>100174</v>
      </c>
      <c r="B365" s="44" t="str">
        <f>IF(ISNONTEXT(VLOOKUP(A365,'Student names'!$B$7:$C$15000,2,0)),"",VLOOKUP(A365,'Student names'!$B$7:$C$15000,2,0))</f>
        <v>Neil Henderson</v>
      </c>
      <c r="C365" s="44">
        <v>16</v>
      </c>
      <c r="D365" s="44" t="s">
        <v>102</v>
      </c>
      <c r="E365" s="44" t="s">
        <v>103</v>
      </c>
      <c r="F365" s="44" t="s">
        <v>64</v>
      </c>
      <c r="G365" s="55">
        <v>41519</v>
      </c>
      <c r="H365" s="55">
        <v>41841</v>
      </c>
      <c r="I365" s="55">
        <v>41841</v>
      </c>
      <c r="J365" s="44">
        <v>2</v>
      </c>
      <c r="K365" s="44">
        <v>0</v>
      </c>
    </row>
    <row r="366" spans="1:11" ht="12.75">
      <c r="A366" s="44">
        <v>100174</v>
      </c>
      <c r="B366" s="44" t="str">
        <f>IF(ISNONTEXT(VLOOKUP(A366,'Student names'!$B$7:$C$15000,2,0)),"",VLOOKUP(A366,'Student names'!$B$7:$C$15000,2,0))</f>
        <v>Neil Henderson</v>
      </c>
      <c r="C366" s="44">
        <v>16</v>
      </c>
      <c r="D366" s="44" t="s">
        <v>100</v>
      </c>
      <c r="E366" s="44" t="s">
        <v>101</v>
      </c>
      <c r="F366" s="44" t="s">
        <v>73</v>
      </c>
      <c r="G366" s="55">
        <v>41519</v>
      </c>
      <c r="H366" s="55">
        <v>41841</v>
      </c>
      <c r="I366" s="55">
        <v>41841</v>
      </c>
      <c r="J366" s="44">
        <v>2</v>
      </c>
      <c r="K366" s="44">
        <v>0</v>
      </c>
    </row>
    <row r="367" spans="1:11" ht="12.75">
      <c r="A367" s="44">
        <v>100174</v>
      </c>
      <c r="B367" s="44" t="str">
        <f>IF(ISNONTEXT(VLOOKUP(A367,'Student names'!$B$7:$C$15000,2,0)),"",VLOOKUP(A367,'Student names'!$B$7:$C$15000,2,0))</f>
        <v>Neil Henderson</v>
      </c>
      <c r="C367" s="44">
        <v>16</v>
      </c>
      <c r="D367" s="44" t="s">
        <v>104</v>
      </c>
      <c r="E367" s="44" t="s">
        <v>105</v>
      </c>
      <c r="F367" s="44" t="s">
        <v>97</v>
      </c>
      <c r="G367" s="55">
        <v>41519</v>
      </c>
      <c r="H367" s="55">
        <v>41841</v>
      </c>
      <c r="I367" s="55">
        <v>41841</v>
      </c>
      <c r="J367" s="44">
        <v>2</v>
      </c>
      <c r="K367" s="44">
        <v>0</v>
      </c>
    </row>
    <row r="368" spans="1:11" ht="12.75">
      <c r="A368" s="44">
        <v>100174</v>
      </c>
      <c r="B368" s="44" t="str">
        <f>IF(ISNONTEXT(VLOOKUP(A368,'Student names'!$B$7:$C$15000,2,0)),"",VLOOKUP(A368,'Student names'!$B$7:$C$15000,2,0))</f>
        <v>Neil Henderson</v>
      </c>
      <c r="C368" s="44">
        <v>16</v>
      </c>
      <c r="D368" s="44" t="s">
        <v>106</v>
      </c>
      <c r="E368" s="44" t="s">
        <v>107</v>
      </c>
      <c r="F368" s="44" t="s">
        <v>108</v>
      </c>
      <c r="G368" s="55">
        <v>41519</v>
      </c>
      <c r="H368" s="55">
        <v>41841</v>
      </c>
      <c r="I368" s="55">
        <v>41841</v>
      </c>
      <c r="J368" s="44">
        <v>2</v>
      </c>
      <c r="K368" s="44">
        <v>0</v>
      </c>
    </row>
    <row r="369" spans="1:11" ht="12.75">
      <c r="A369" s="44">
        <v>100176</v>
      </c>
      <c r="B369" s="44" t="str">
        <f>IF(ISNONTEXT(VLOOKUP(A369,'Student names'!$B$7:$C$15000,2,0)),"",VLOOKUP(A369,'Student names'!$B$7:$C$15000,2,0))</f>
        <v>Amanda Slater</v>
      </c>
      <c r="C369" s="44">
        <v>17</v>
      </c>
      <c r="D369" s="44" t="s">
        <v>69</v>
      </c>
      <c r="E369" s="44" t="s">
        <v>70</v>
      </c>
      <c r="F369" s="44" t="s">
        <v>64</v>
      </c>
      <c r="G369" s="55">
        <v>41519</v>
      </c>
      <c r="H369" s="55">
        <v>41841</v>
      </c>
      <c r="I369" s="55">
        <v>41841</v>
      </c>
      <c r="J369" s="44">
        <v>2</v>
      </c>
      <c r="K369" s="44">
        <v>0</v>
      </c>
    </row>
    <row r="370" spans="1:11" ht="12.75">
      <c r="A370" s="44">
        <v>100176</v>
      </c>
      <c r="B370" s="44" t="str">
        <f>IF(ISNONTEXT(VLOOKUP(A370,'Student names'!$B$7:$C$15000,2,0)),"",VLOOKUP(A370,'Student names'!$B$7:$C$15000,2,0))</f>
        <v>Amanda Slater</v>
      </c>
      <c r="C370" s="44">
        <v>17</v>
      </c>
      <c r="D370" s="44" t="s">
        <v>80</v>
      </c>
      <c r="E370" s="44" t="s">
        <v>81</v>
      </c>
      <c r="F370" s="44" t="s">
        <v>82</v>
      </c>
      <c r="G370" s="55">
        <v>41519</v>
      </c>
      <c r="H370" s="55">
        <v>41841</v>
      </c>
      <c r="I370" s="55">
        <v>41841</v>
      </c>
      <c r="J370" s="44">
        <v>2</v>
      </c>
      <c r="K370" s="44">
        <v>0</v>
      </c>
    </row>
    <row r="371" spans="1:11" ht="12.75">
      <c r="A371" s="44">
        <v>100176</v>
      </c>
      <c r="B371" s="44" t="str">
        <f>IF(ISNONTEXT(VLOOKUP(A371,'Student names'!$B$7:$C$15000,2,0)),"",VLOOKUP(A371,'Student names'!$B$7:$C$15000,2,0))</f>
        <v>Amanda Slater</v>
      </c>
      <c r="C371" s="44">
        <v>17</v>
      </c>
      <c r="D371" s="44" t="s">
        <v>59</v>
      </c>
      <c r="E371" s="44" t="s">
        <v>60</v>
      </c>
      <c r="F371" s="44" t="s">
        <v>61</v>
      </c>
      <c r="G371" s="55">
        <v>41519</v>
      </c>
      <c r="H371" s="55">
        <v>41841</v>
      </c>
      <c r="I371" s="55">
        <v>41841</v>
      </c>
      <c r="J371" s="44">
        <v>2</v>
      </c>
      <c r="K371" s="44">
        <v>1</v>
      </c>
    </row>
    <row r="372" spans="1:11" ht="12.75">
      <c r="A372" s="44">
        <v>100177</v>
      </c>
      <c r="B372" s="44" t="str">
        <f>IF(ISNONTEXT(VLOOKUP(A372,'Student names'!$B$7:$C$15000,2,0)),"",VLOOKUP(A372,'Student names'!$B$7:$C$15000,2,0))</f>
        <v>Dominic North</v>
      </c>
      <c r="C372" s="44">
        <v>17</v>
      </c>
      <c r="D372" s="44" t="s">
        <v>102</v>
      </c>
      <c r="E372" s="44" t="s">
        <v>103</v>
      </c>
      <c r="F372" s="44" t="s">
        <v>64</v>
      </c>
      <c r="G372" s="55">
        <v>41520</v>
      </c>
      <c r="H372" s="55">
        <v>41841</v>
      </c>
      <c r="I372" s="55">
        <v>41841</v>
      </c>
      <c r="J372" s="44">
        <v>2</v>
      </c>
      <c r="K372" s="44">
        <v>0</v>
      </c>
    </row>
    <row r="373" spans="1:11" ht="12.75">
      <c r="A373" s="44">
        <v>100177</v>
      </c>
      <c r="B373" s="44" t="str">
        <f>IF(ISNONTEXT(VLOOKUP(A373,'Student names'!$B$7:$C$15000,2,0)),"",VLOOKUP(A373,'Student names'!$B$7:$C$15000,2,0))</f>
        <v>Dominic North</v>
      </c>
      <c r="C373" s="44">
        <v>17</v>
      </c>
      <c r="D373" s="44" t="s">
        <v>131</v>
      </c>
      <c r="E373" s="44" t="s">
        <v>132</v>
      </c>
      <c r="F373" s="44" t="s">
        <v>64</v>
      </c>
      <c r="G373" s="55">
        <v>41520</v>
      </c>
      <c r="H373" s="55">
        <v>41841</v>
      </c>
      <c r="I373" s="55">
        <v>41841</v>
      </c>
      <c r="J373" s="44">
        <v>2</v>
      </c>
      <c r="K373" s="44">
        <v>0</v>
      </c>
    </row>
    <row r="374" spans="1:11" ht="12.75">
      <c r="A374" s="44">
        <v>100177</v>
      </c>
      <c r="B374" s="44" t="str">
        <f>IF(ISNONTEXT(VLOOKUP(A374,'Student names'!$B$7:$C$15000,2,0)),"",VLOOKUP(A374,'Student names'!$B$7:$C$15000,2,0))</f>
        <v>Dominic North</v>
      </c>
      <c r="C374" s="44">
        <v>17</v>
      </c>
      <c r="D374" s="44" t="s">
        <v>74</v>
      </c>
      <c r="E374" s="44" t="s">
        <v>75</v>
      </c>
      <c r="F374" s="44" t="s">
        <v>76</v>
      </c>
      <c r="G374" s="55">
        <v>41520</v>
      </c>
      <c r="H374" s="55">
        <v>41841</v>
      </c>
      <c r="I374" s="55">
        <v>41841</v>
      </c>
      <c r="J374" s="44">
        <v>2</v>
      </c>
      <c r="K374" s="44">
        <v>0</v>
      </c>
    </row>
    <row r="375" spans="1:11" ht="12.75">
      <c r="A375" s="44">
        <v>100178</v>
      </c>
      <c r="B375" s="44" t="str">
        <f>IF(ISNONTEXT(VLOOKUP(A375,'Student names'!$B$7:$C$15000,2,0)),"",VLOOKUP(A375,'Student names'!$B$7:$C$15000,2,0))</f>
        <v>Harry Edmunds</v>
      </c>
      <c r="C375" s="44">
        <v>17</v>
      </c>
      <c r="D375" s="44" t="s">
        <v>95</v>
      </c>
      <c r="E375" s="44" t="s">
        <v>96</v>
      </c>
      <c r="F375" s="44" t="s">
        <v>97</v>
      </c>
      <c r="G375" s="55">
        <v>41519</v>
      </c>
      <c r="H375" s="55">
        <v>41841</v>
      </c>
      <c r="I375" s="55">
        <v>41841</v>
      </c>
      <c r="J375" s="44">
        <v>2</v>
      </c>
      <c r="K375" s="44">
        <v>0</v>
      </c>
    </row>
    <row r="376" spans="1:11" ht="12.75">
      <c r="A376" s="44">
        <v>100178</v>
      </c>
      <c r="B376" s="44" t="str">
        <f>IF(ISNONTEXT(VLOOKUP(A376,'Student names'!$B$7:$C$15000,2,0)),"",VLOOKUP(A376,'Student names'!$B$7:$C$15000,2,0))</f>
        <v>Harry Edmunds</v>
      </c>
      <c r="C376" s="44">
        <v>17</v>
      </c>
      <c r="D376" s="44" t="s">
        <v>154</v>
      </c>
      <c r="E376" s="44" t="s">
        <v>155</v>
      </c>
      <c r="F376" s="44" t="s">
        <v>64</v>
      </c>
      <c r="G376" s="55">
        <v>41520</v>
      </c>
      <c r="H376" s="55">
        <v>41841</v>
      </c>
      <c r="I376" s="55">
        <v>41841</v>
      </c>
      <c r="J376" s="44">
        <v>2</v>
      </c>
      <c r="K376" s="44">
        <v>0</v>
      </c>
    </row>
    <row r="377" spans="1:11" ht="12.75">
      <c r="A377" s="44">
        <v>100178</v>
      </c>
      <c r="B377" s="44" t="str">
        <f>IF(ISNONTEXT(VLOOKUP(A377,'Student names'!$B$7:$C$15000,2,0)),"",VLOOKUP(A377,'Student names'!$B$7:$C$15000,2,0))</f>
        <v>Harry Edmunds</v>
      </c>
      <c r="C377" s="44">
        <v>17</v>
      </c>
      <c r="D377" s="44" t="s">
        <v>131</v>
      </c>
      <c r="E377" s="44" t="s">
        <v>132</v>
      </c>
      <c r="F377" s="44" t="s">
        <v>64</v>
      </c>
      <c r="G377" s="55">
        <v>41520</v>
      </c>
      <c r="H377" s="55">
        <v>41841</v>
      </c>
      <c r="I377" s="55">
        <v>41841</v>
      </c>
      <c r="J377" s="44">
        <v>2</v>
      </c>
      <c r="K377" s="44">
        <v>0</v>
      </c>
    </row>
    <row r="378" spans="1:11" ht="12.75">
      <c r="A378" s="44">
        <v>100179</v>
      </c>
      <c r="B378" s="44" t="str">
        <f>IF(ISNONTEXT(VLOOKUP(A378,'Student names'!$B$7:$C$15000,2,0)),"",VLOOKUP(A378,'Student names'!$B$7:$C$15000,2,0))</f>
        <v>Robert Bond</v>
      </c>
      <c r="C378" s="44">
        <v>17</v>
      </c>
      <c r="D378" s="44" t="s">
        <v>88</v>
      </c>
      <c r="E378" s="44" t="s">
        <v>89</v>
      </c>
      <c r="F378" s="44" t="s">
        <v>90</v>
      </c>
      <c r="G378" s="55">
        <v>41520</v>
      </c>
      <c r="H378" s="55">
        <v>41841</v>
      </c>
      <c r="I378" s="55">
        <v>41841</v>
      </c>
      <c r="J378" s="44">
        <v>2</v>
      </c>
      <c r="K378" s="44">
        <v>1</v>
      </c>
    </row>
    <row r="379" spans="1:11" ht="12.75">
      <c r="A379" s="44">
        <v>100179</v>
      </c>
      <c r="B379" s="44" t="str">
        <f>IF(ISNONTEXT(VLOOKUP(A379,'Student names'!$B$7:$C$15000,2,0)),"",VLOOKUP(A379,'Student names'!$B$7:$C$15000,2,0))</f>
        <v>Robert Bond</v>
      </c>
      <c r="C379" s="44">
        <v>17</v>
      </c>
      <c r="D379" s="44" t="s">
        <v>91</v>
      </c>
      <c r="E379" s="44" t="s">
        <v>92</v>
      </c>
      <c r="F379" s="44" t="s">
        <v>79</v>
      </c>
      <c r="G379" s="55">
        <v>41520</v>
      </c>
      <c r="H379" s="55">
        <v>41841</v>
      </c>
      <c r="I379" s="55">
        <v>41841</v>
      </c>
      <c r="J379" s="44">
        <v>2</v>
      </c>
      <c r="K379" s="44">
        <v>0</v>
      </c>
    </row>
    <row r="380" spans="1:11" ht="12.75">
      <c r="A380" s="44">
        <v>100179</v>
      </c>
      <c r="B380" s="44" t="str">
        <f>IF(ISNONTEXT(VLOOKUP(A380,'Student names'!$B$7:$C$15000,2,0)),"",VLOOKUP(A380,'Student names'!$B$7:$C$15000,2,0))</f>
        <v>Robert Bond</v>
      </c>
      <c r="C380" s="44">
        <v>17</v>
      </c>
      <c r="D380" s="44" t="s">
        <v>74</v>
      </c>
      <c r="E380" s="44" t="s">
        <v>75</v>
      </c>
      <c r="F380" s="44" t="s">
        <v>76</v>
      </c>
      <c r="G380" s="55">
        <v>41520</v>
      </c>
      <c r="H380" s="55">
        <v>41841</v>
      </c>
      <c r="I380" s="55">
        <v>41841</v>
      </c>
      <c r="J380" s="44">
        <v>2</v>
      </c>
      <c r="K380" s="44">
        <v>0</v>
      </c>
    </row>
    <row r="381" spans="1:11" ht="12.75">
      <c r="A381" s="44">
        <v>100180</v>
      </c>
      <c r="B381" s="44" t="str">
        <f>IF(ISNONTEXT(VLOOKUP(A381,'Student names'!$B$7:$C$15000,2,0)),"",VLOOKUP(A381,'Student names'!$B$7:$C$15000,2,0))</f>
        <v>Colin Lewis</v>
      </c>
      <c r="C381" s="44">
        <v>16</v>
      </c>
      <c r="D381" s="44" t="s">
        <v>100</v>
      </c>
      <c r="E381" s="44" t="s">
        <v>101</v>
      </c>
      <c r="F381" s="44" t="s">
        <v>73</v>
      </c>
      <c r="G381" s="55">
        <v>41519</v>
      </c>
      <c r="H381" s="55">
        <v>41841</v>
      </c>
      <c r="I381" s="55">
        <v>41841</v>
      </c>
      <c r="J381" s="44">
        <v>2</v>
      </c>
      <c r="K381" s="44">
        <v>0</v>
      </c>
    </row>
    <row r="382" spans="1:11" ht="12.75">
      <c r="A382" s="44">
        <v>100180</v>
      </c>
      <c r="B382" s="44" t="str">
        <f>IF(ISNONTEXT(VLOOKUP(A382,'Student names'!$B$7:$C$15000,2,0)),"",VLOOKUP(A382,'Student names'!$B$7:$C$15000,2,0))</f>
        <v>Colin Lewis</v>
      </c>
      <c r="C382" s="44">
        <v>16</v>
      </c>
      <c r="D382" s="44" t="s">
        <v>93</v>
      </c>
      <c r="E382" s="44" t="s">
        <v>94</v>
      </c>
      <c r="F382" s="44" t="s">
        <v>64</v>
      </c>
      <c r="G382" s="55">
        <v>41519</v>
      </c>
      <c r="H382" s="55">
        <v>41841</v>
      </c>
      <c r="I382" s="55">
        <v>41841</v>
      </c>
      <c r="J382" s="44">
        <v>2</v>
      </c>
      <c r="K382" s="44">
        <v>0</v>
      </c>
    </row>
    <row r="383" spans="1:11" ht="12.75">
      <c r="A383" s="44">
        <v>100180</v>
      </c>
      <c r="B383" s="44" t="str">
        <f>IF(ISNONTEXT(VLOOKUP(A383,'Student names'!$B$7:$C$15000,2,0)),"",VLOOKUP(A383,'Student names'!$B$7:$C$15000,2,0))</f>
        <v>Colin Lewis</v>
      </c>
      <c r="C383" s="44">
        <v>16</v>
      </c>
      <c r="D383" s="44" t="s">
        <v>88</v>
      </c>
      <c r="E383" s="44" t="s">
        <v>89</v>
      </c>
      <c r="F383" s="44" t="s">
        <v>90</v>
      </c>
      <c r="G383" s="55">
        <v>41519</v>
      </c>
      <c r="H383" s="55">
        <v>41841</v>
      </c>
      <c r="I383" s="55">
        <v>41841</v>
      </c>
      <c r="J383" s="44">
        <v>2</v>
      </c>
      <c r="K383" s="44">
        <v>1</v>
      </c>
    </row>
    <row r="384" spans="1:11" ht="12.75">
      <c r="A384" s="44">
        <v>100180</v>
      </c>
      <c r="B384" s="44" t="str">
        <f>IF(ISNONTEXT(VLOOKUP(A384,'Student names'!$B$7:$C$15000,2,0)),"",VLOOKUP(A384,'Student names'!$B$7:$C$15000,2,0))</f>
        <v>Colin Lewis</v>
      </c>
      <c r="C384" s="44">
        <v>16</v>
      </c>
      <c r="D384" s="44" t="s">
        <v>131</v>
      </c>
      <c r="E384" s="44" t="s">
        <v>132</v>
      </c>
      <c r="F384" s="44" t="s">
        <v>64</v>
      </c>
      <c r="G384" s="55">
        <v>41519</v>
      </c>
      <c r="H384" s="55">
        <v>41841</v>
      </c>
      <c r="I384" s="55">
        <v>41841</v>
      </c>
      <c r="J384" s="44">
        <v>2</v>
      </c>
      <c r="K384" s="44">
        <v>0</v>
      </c>
    </row>
    <row r="385" spans="1:11" ht="12.75">
      <c r="A385" s="44">
        <v>100181</v>
      </c>
      <c r="B385" s="44" t="str">
        <f>IF(ISNONTEXT(VLOOKUP(A385,'Student names'!$B$7:$C$15000,2,0)),"",VLOOKUP(A385,'Student names'!$B$7:$C$15000,2,0))</f>
        <v>Michael Hill</v>
      </c>
      <c r="C385" s="44">
        <v>16</v>
      </c>
      <c r="D385" s="44" t="s">
        <v>74</v>
      </c>
      <c r="E385" s="44" t="s">
        <v>75</v>
      </c>
      <c r="F385" s="44" t="s">
        <v>76</v>
      </c>
      <c r="G385" s="55">
        <v>41519</v>
      </c>
      <c r="H385" s="55">
        <v>41841</v>
      </c>
      <c r="I385" s="55">
        <v>41841</v>
      </c>
      <c r="J385" s="44">
        <v>2</v>
      </c>
      <c r="K385" s="44">
        <v>0</v>
      </c>
    </row>
    <row r="386" spans="1:11" ht="12.75">
      <c r="A386" s="44">
        <v>100181</v>
      </c>
      <c r="B386" s="44" t="str">
        <f>IF(ISNONTEXT(VLOOKUP(A386,'Student names'!$B$7:$C$15000,2,0)),"",VLOOKUP(A386,'Student names'!$B$7:$C$15000,2,0))</f>
        <v>Michael Hill</v>
      </c>
      <c r="C386" s="44">
        <v>16</v>
      </c>
      <c r="D386" s="44" t="s">
        <v>149</v>
      </c>
      <c r="E386" s="44" t="s">
        <v>118</v>
      </c>
      <c r="F386" s="44" t="s">
        <v>119</v>
      </c>
      <c r="G386" s="55">
        <v>41540</v>
      </c>
      <c r="H386" s="55">
        <v>41841</v>
      </c>
      <c r="I386" s="55">
        <v>41841</v>
      </c>
      <c r="J386" s="44">
        <v>2</v>
      </c>
      <c r="K386" s="44">
        <v>0</v>
      </c>
    </row>
    <row r="387" spans="1:11" ht="12.75">
      <c r="A387" s="44">
        <v>100181</v>
      </c>
      <c r="B387" s="44" t="str">
        <f>IF(ISNONTEXT(VLOOKUP(A387,'Student names'!$B$7:$C$15000,2,0)),"",VLOOKUP(A387,'Student names'!$B$7:$C$15000,2,0))</f>
        <v>Michael Hill</v>
      </c>
      <c r="C387" s="44">
        <v>16</v>
      </c>
      <c r="D387" s="44" t="s">
        <v>117</v>
      </c>
      <c r="E387" s="44" t="s">
        <v>118</v>
      </c>
      <c r="F387" s="44" t="s">
        <v>119</v>
      </c>
      <c r="G387" s="55">
        <v>41519</v>
      </c>
      <c r="H387" s="55">
        <v>41841</v>
      </c>
      <c r="I387" s="55">
        <v>41841</v>
      </c>
      <c r="J387" s="44">
        <v>2</v>
      </c>
      <c r="K387" s="44">
        <v>0</v>
      </c>
    </row>
    <row r="388" spans="1:11" ht="12.75">
      <c r="A388" s="44">
        <v>100182</v>
      </c>
      <c r="B388" s="44" t="str">
        <f>IF(ISNONTEXT(VLOOKUP(A388,'Student names'!$B$7:$C$15000,2,0)),"",VLOOKUP(A388,'Student names'!$B$7:$C$15000,2,0))</f>
        <v>James Harris</v>
      </c>
      <c r="C388" s="44">
        <v>16</v>
      </c>
      <c r="D388" s="44" t="s">
        <v>88</v>
      </c>
      <c r="E388" s="44" t="s">
        <v>89</v>
      </c>
      <c r="F388" s="44" t="s">
        <v>90</v>
      </c>
      <c r="G388" s="55">
        <v>41519</v>
      </c>
      <c r="H388" s="55">
        <v>41841</v>
      </c>
      <c r="I388" s="55">
        <v>41693</v>
      </c>
      <c r="J388" s="44">
        <v>3</v>
      </c>
      <c r="K388" s="44">
        <v>0</v>
      </c>
    </row>
    <row r="389" spans="1:11" ht="12.75">
      <c r="A389" s="44">
        <v>100182</v>
      </c>
      <c r="B389" s="44" t="str">
        <f>IF(ISNONTEXT(VLOOKUP(A389,'Student names'!$B$7:$C$15000,2,0)),"",VLOOKUP(A389,'Student names'!$B$7:$C$15000,2,0))</f>
        <v>James Harris</v>
      </c>
      <c r="C389" s="44">
        <v>16</v>
      </c>
      <c r="D389" s="44" t="s">
        <v>74</v>
      </c>
      <c r="E389" s="44" t="s">
        <v>75</v>
      </c>
      <c r="F389" s="44" t="s">
        <v>76</v>
      </c>
      <c r="G389" s="55">
        <v>41519</v>
      </c>
      <c r="H389" s="55">
        <v>41841</v>
      </c>
      <c r="I389" s="55">
        <v>41716</v>
      </c>
      <c r="J389" s="44">
        <v>3</v>
      </c>
      <c r="K389" s="44">
        <v>0</v>
      </c>
    </row>
    <row r="390" spans="1:11" ht="12.75">
      <c r="A390" s="44">
        <v>100182</v>
      </c>
      <c r="B390" s="44" t="str">
        <f>IF(ISNONTEXT(VLOOKUP(A390,'Student names'!$B$7:$C$15000,2,0)),"",VLOOKUP(A390,'Student names'!$B$7:$C$15000,2,0))</f>
        <v>James Harris</v>
      </c>
      <c r="C390" s="44">
        <v>16</v>
      </c>
      <c r="D390" s="44" t="s">
        <v>149</v>
      </c>
      <c r="E390" s="44" t="s">
        <v>118</v>
      </c>
      <c r="F390" s="44" t="s">
        <v>119</v>
      </c>
      <c r="G390" s="55">
        <v>41519</v>
      </c>
      <c r="H390" s="55">
        <v>41841</v>
      </c>
      <c r="I390" s="55">
        <v>41716</v>
      </c>
      <c r="J390" s="44">
        <v>3</v>
      </c>
      <c r="K390" s="44">
        <v>0</v>
      </c>
    </row>
    <row r="391" spans="1:11" ht="12.75">
      <c r="A391" s="44">
        <v>100183</v>
      </c>
      <c r="B391" s="44" t="str">
        <f>IF(ISNONTEXT(VLOOKUP(A391,'Student names'!$B$7:$C$15000,2,0)),"",VLOOKUP(A391,'Student names'!$B$7:$C$15000,2,0))</f>
        <v>Amelia Mackenzie</v>
      </c>
      <c r="C391" s="44">
        <v>16</v>
      </c>
      <c r="D391" s="44" t="s">
        <v>106</v>
      </c>
      <c r="E391" s="44" t="s">
        <v>107</v>
      </c>
      <c r="F391" s="44" t="s">
        <v>108</v>
      </c>
      <c r="G391" s="55">
        <v>41522</v>
      </c>
      <c r="H391" s="55">
        <v>41841</v>
      </c>
      <c r="I391" s="55">
        <v>41841</v>
      </c>
      <c r="J391" s="44">
        <v>2</v>
      </c>
      <c r="K391" s="44">
        <v>0</v>
      </c>
    </row>
    <row r="392" spans="1:11" ht="12.75">
      <c r="A392" s="44">
        <v>100183</v>
      </c>
      <c r="B392" s="44" t="str">
        <f>IF(ISNONTEXT(VLOOKUP(A392,'Student names'!$B$7:$C$15000,2,0)),"",VLOOKUP(A392,'Student names'!$B$7:$C$15000,2,0))</f>
        <v>Amelia Mackenzie</v>
      </c>
      <c r="C392" s="44">
        <v>16</v>
      </c>
      <c r="D392" s="44" t="s">
        <v>141</v>
      </c>
      <c r="E392" s="44" t="s">
        <v>142</v>
      </c>
      <c r="F392" s="44" t="s">
        <v>143</v>
      </c>
      <c r="G392" s="55">
        <v>41522</v>
      </c>
      <c r="H392" s="55">
        <v>41841</v>
      </c>
      <c r="I392" s="55">
        <v>41841</v>
      </c>
      <c r="J392" s="44">
        <v>2</v>
      </c>
      <c r="K392" s="44">
        <v>0</v>
      </c>
    </row>
    <row r="393" spans="1:11" ht="12.75">
      <c r="A393" s="44">
        <v>100183</v>
      </c>
      <c r="B393" s="44" t="str">
        <f>IF(ISNONTEXT(VLOOKUP(A393,'Student names'!$B$7:$C$15000,2,0)),"",VLOOKUP(A393,'Student names'!$B$7:$C$15000,2,0))</f>
        <v>Amelia Mackenzie</v>
      </c>
      <c r="C393" s="44">
        <v>16</v>
      </c>
      <c r="D393" s="44" t="s">
        <v>152</v>
      </c>
      <c r="E393" s="44" t="s">
        <v>153</v>
      </c>
      <c r="F393" s="44" t="s">
        <v>64</v>
      </c>
      <c r="G393" s="55">
        <v>41522</v>
      </c>
      <c r="H393" s="55">
        <v>41841</v>
      </c>
      <c r="I393" s="55">
        <v>41841</v>
      </c>
      <c r="J393" s="44">
        <v>2</v>
      </c>
      <c r="K393" s="44">
        <v>0</v>
      </c>
    </row>
    <row r="394" spans="1:11" ht="12.75">
      <c r="A394" s="44">
        <v>100183</v>
      </c>
      <c r="B394" s="44" t="str">
        <f>IF(ISNONTEXT(VLOOKUP(A394,'Student names'!$B$7:$C$15000,2,0)),"",VLOOKUP(A394,'Student names'!$B$7:$C$15000,2,0))</f>
        <v>Amelia Mackenzie</v>
      </c>
      <c r="C394" s="44">
        <v>16</v>
      </c>
      <c r="D394" s="44" t="s">
        <v>131</v>
      </c>
      <c r="E394" s="44" t="s">
        <v>132</v>
      </c>
      <c r="F394" s="44" t="s">
        <v>64</v>
      </c>
      <c r="G394" s="55">
        <v>41522</v>
      </c>
      <c r="H394" s="55">
        <v>41841</v>
      </c>
      <c r="I394" s="55">
        <v>41841</v>
      </c>
      <c r="J394" s="44">
        <v>2</v>
      </c>
      <c r="K394" s="44">
        <v>0</v>
      </c>
    </row>
    <row r="395" spans="1:11" ht="12.75">
      <c r="A395" s="44">
        <v>100184</v>
      </c>
      <c r="B395" s="44" t="str">
        <f>IF(ISNONTEXT(VLOOKUP(A395,'Student names'!$B$7:$C$15000,2,0)),"",VLOOKUP(A395,'Student names'!$B$7:$C$15000,2,0))</f>
        <v>Lisa Walker</v>
      </c>
      <c r="C395" s="44">
        <v>17</v>
      </c>
      <c r="D395" s="44" t="s">
        <v>168</v>
      </c>
      <c r="E395" s="44" t="s">
        <v>169</v>
      </c>
      <c r="F395" s="44" t="s">
        <v>124</v>
      </c>
      <c r="G395" s="55">
        <v>41519</v>
      </c>
      <c r="H395" s="55">
        <v>41841</v>
      </c>
      <c r="I395" s="55">
        <v>41841</v>
      </c>
      <c r="J395" s="44">
        <v>2</v>
      </c>
      <c r="K395" s="44">
        <v>0</v>
      </c>
    </row>
    <row r="396" spans="1:11" ht="12.75">
      <c r="A396" s="44">
        <v>100184</v>
      </c>
      <c r="B396" s="44" t="str">
        <f>IF(ISNONTEXT(VLOOKUP(A396,'Student names'!$B$7:$C$15000,2,0)),"",VLOOKUP(A396,'Student names'!$B$7:$C$15000,2,0))</f>
        <v>Lisa Walker</v>
      </c>
      <c r="C396" s="44">
        <v>17</v>
      </c>
      <c r="D396" s="44" t="s">
        <v>59</v>
      </c>
      <c r="E396" s="44" t="s">
        <v>60</v>
      </c>
      <c r="F396" s="44" t="s">
        <v>61</v>
      </c>
      <c r="G396" s="55">
        <v>41519</v>
      </c>
      <c r="H396" s="55">
        <v>41841</v>
      </c>
      <c r="I396" s="55">
        <v>41841</v>
      </c>
      <c r="J396" s="44">
        <v>2</v>
      </c>
      <c r="K396" s="44">
        <v>1</v>
      </c>
    </row>
    <row r="397" spans="1:11" ht="12.75">
      <c r="A397" s="44">
        <v>100184</v>
      </c>
      <c r="B397" s="44" t="str">
        <f>IF(ISNONTEXT(VLOOKUP(A397,'Student names'!$B$7:$C$15000,2,0)),"",VLOOKUP(A397,'Student names'!$B$7:$C$15000,2,0))</f>
        <v>Lisa Walker</v>
      </c>
      <c r="C397" s="44">
        <v>17</v>
      </c>
      <c r="D397" s="44" t="s">
        <v>120</v>
      </c>
      <c r="E397" s="44" t="s">
        <v>121</v>
      </c>
      <c r="F397" s="44" t="s">
        <v>73</v>
      </c>
      <c r="G397" s="55">
        <v>41519</v>
      </c>
      <c r="H397" s="55">
        <v>41841</v>
      </c>
      <c r="I397" s="55">
        <v>41841</v>
      </c>
      <c r="J397" s="44">
        <v>2</v>
      </c>
      <c r="K397" s="44">
        <v>0</v>
      </c>
    </row>
    <row r="398" spans="1:11" ht="12.75">
      <c r="A398" s="44">
        <v>100185</v>
      </c>
      <c r="B398" s="44" t="str">
        <f>IF(ISNONTEXT(VLOOKUP(A398,'Student names'!$B$7:$C$15000,2,0)),"",VLOOKUP(A398,'Student names'!$B$7:$C$15000,2,0))</f>
        <v>Pippa Coleman</v>
      </c>
      <c r="C398" s="44">
        <v>16</v>
      </c>
      <c r="D398" s="44" t="s">
        <v>88</v>
      </c>
      <c r="E398" s="44" t="s">
        <v>89</v>
      </c>
      <c r="F398" s="44" t="s">
        <v>90</v>
      </c>
      <c r="G398" s="55">
        <v>41520</v>
      </c>
      <c r="H398" s="55">
        <v>41841</v>
      </c>
      <c r="I398" s="55">
        <v>41841</v>
      </c>
      <c r="J398" s="44">
        <v>2</v>
      </c>
      <c r="K398" s="44">
        <v>1</v>
      </c>
    </row>
    <row r="399" spans="1:11" ht="12.75">
      <c r="A399" s="44">
        <v>100185</v>
      </c>
      <c r="B399" s="44" t="str">
        <f>IF(ISNONTEXT(VLOOKUP(A399,'Student names'!$B$7:$C$15000,2,0)),"",VLOOKUP(A399,'Student names'!$B$7:$C$15000,2,0))</f>
        <v>Pippa Coleman</v>
      </c>
      <c r="C399" s="44">
        <v>16</v>
      </c>
      <c r="D399" s="44" t="s">
        <v>139</v>
      </c>
      <c r="E399" s="44" t="s">
        <v>140</v>
      </c>
      <c r="F399" s="44" t="s">
        <v>82</v>
      </c>
      <c r="G399" s="55">
        <v>41520</v>
      </c>
      <c r="H399" s="55">
        <v>41841</v>
      </c>
      <c r="I399" s="55">
        <v>41666</v>
      </c>
      <c r="J399" s="44">
        <v>3</v>
      </c>
      <c r="K399" s="44">
        <v>0</v>
      </c>
    </row>
    <row r="400" spans="1:11" ht="12.75">
      <c r="A400" s="44">
        <v>100185</v>
      </c>
      <c r="B400" s="44" t="str">
        <f>IF(ISNONTEXT(VLOOKUP(A400,'Student names'!$B$7:$C$15000,2,0)),"",VLOOKUP(A400,'Student names'!$B$7:$C$15000,2,0))</f>
        <v>Pippa Coleman</v>
      </c>
      <c r="C400" s="44">
        <v>16</v>
      </c>
      <c r="D400" s="44" t="s">
        <v>74</v>
      </c>
      <c r="E400" s="44" t="s">
        <v>75</v>
      </c>
      <c r="F400" s="44" t="s">
        <v>76</v>
      </c>
      <c r="G400" s="55">
        <v>41520</v>
      </c>
      <c r="H400" s="55">
        <v>41841</v>
      </c>
      <c r="I400" s="55">
        <v>41841</v>
      </c>
      <c r="J400" s="44">
        <v>2</v>
      </c>
      <c r="K400" s="44">
        <v>0</v>
      </c>
    </row>
    <row r="401" spans="1:11" ht="12.75">
      <c r="A401" s="44">
        <v>100185</v>
      </c>
      <c r="B401" s="44" t="str">
        <f>IF(ISNONTEXT(VLOOKUP(A401,'Student names'!$B$7:$C$15000,2,0)),"",VLOOKUP(A401,'Student names'!$B$7:$C$15000,2,0))</f>
        <v>Pippa Coleman</v>
      </c>
      <c r="C401" s="44">
        <v>16</v>
      </c>
      <c r="D401" s="44" t="s">
        <v>160</v>
      </c>
      <c r="E401" s="44" t="s">
        <v>161</v>
      </c>
      <c r="F401" s="44" t="s">
        <v>61</v>
      </c>
      <c r="G401" s="55">
        <v>41520</v>
      </c>
      <c r="H401" s="55">
        <v>41841</v>
      </c>
      <c r="I401" s="55">
        <v>41841</v>
      </c>
      <c r="J401" s="44">
        <v>2</v>
      </c>
      <c r="K401" s="44">
        <v>0</v>
      </c>
    </row>
    <row r="402" spans="1:11" ht="12.75">
      <c r="A402" s="44">
        <v>100189</v>
      </c>
      <c r="B402" s="44" t="str">
        <f>IF(ISNONTEXT(VLOOKUP(A402,'Student names'!$B$7:$C$15000,2,0)),"",VLOOKUP(A402,'Student names'!$B$7:$C$15000,2,0))</f>
        <v>Kimberly Oliver</v>
      </c>
      <c r="C402" s="44">
        <v>16</v>
      </c>
      <c r="D402" s="44" t="s">
        <v>175</v>
      </c>
      <c r="E402" s="44" t="s">
        <v>176</v>
      </c>
      <c r="F402" s="44" t="s">
        <v>174</v>
      </c>
      <c r="G402" s="55">
        <v>41519</v>
      </c>
      <c r="H402" s="55">
        <v>41841</v>
      </c>
      <c r="I402" s="55">
        <v>41841</v>
      </c>
      <c r="J402" s="44">
        <v>2</v>
      </c>
      <c r="K402" s="44">
        <v>0</v>
      </c>
    </row>
    <row r="403" spans="1:11" ht="12.75">
      <c r="A403" s="44">
        <v>100189</v>
      </c>
      <c r="B403" s="44" t="str">
        <f>IF(ISNONTEXT(VLOOKUP(A403,'Student names'!$B$7:$C$15000,2,0)),"",VLOOKUP(A403,'Student names'!$B$7:$C$15000,2,0))</f>
        <v>Kimberly Oliver</v>
      </c>
      <c r="C403" s="44">
        <v>16</v>
      </c>
      <c r="D403" s="44" t="s">
        <v>150</v>
      </c>
      <c r="E403" s="44" t="s">
        <v>151</v>
      </c>
      <c r="F403" s="44" t="s">
        <v>73</v>
      </c>
      <c r="G403" s="55">
        <v>41520</v>
      </c>
      <c r="H403" s="55">
        <v>41841</v>
      </c>
      <c r="I403" s="55">
        <v>41841</v>
      </c>
      <c r="J403" s="44">
        <v>2</v>
      </c>
      <c r="K403" s="44">
        <v>0</v>
      </c>
    </row>
    <row r="404" spans="1:11" ht="12.75">
      <c r="A404" s="44">
        <v>100189</v>
      </c>
      <c r="B404" s="44" t="str">
        <f>IF(ISNONTEXT(VLOOKUP(A404,'Student names'!$B$7:$C$15000,2,0)),"",VLOOKUP(A404,'Student names'!$B$7:$C$15000,2,0))</f>
        <v>Kimberly Oliver</v>
      </c>
      <c r="C404" s="44">
        <v>16</v>
      </c>
      <c r="D404" s="44" t="s">
        <v>141</v>
      </c>
      <c r="E404" s="44" t="s">
        <v>142</v>
      </c>
      <c r="F404" s="44" t="s">
        <v>143</v>
      </c>
      <c r="G404" s="55">
        <v>41520</v>
      </c>
      <c r="H404" s="55">
        <v>41841</v>
      </c>
      <c r="I404" s="55">
        <v>41841</v>
      </c>
      <c r="J404" s="44">
        <v>2</v>
      </c>
      <c r="K404" s="44">
        <v>0</v>
      </c>
    </row>
    <row r="405" spans="1:11" ht="12.75">
      <c r="A405" s="44">
        <v>100189</v>
      </c>
      <c r="B405" s="44" t="str">
        <f>IF(ISNONTEXT(VLOOKUP(A405,'Student names'!$B$7:$C$15000,2,0)),"",VLOOKUP(A405,'Student names'!$B$7:$C$15000,2,0))</f>
        <v>Kimberly Oliver</v>
      </c>
      <c r="C405" s="44">
        <v>16</v>
      </c>
      <c r="D405" s="44" t="s">
        <v>172</v>
      </c>
      <c r="E405" s="44" t="s">
        <v>173</v>
      </c>
      <c r="F405" s="44" t="s">
        <v>174</v>
      </c>
      <c r="G405" s="55">
        <v>41520</v>
      </c>
      <c r="H405" s="55">
        <v>41841</v>
      </c>
      <c r="I405" s="55">
        <v>41841</v>
      </c>
      <c r="J405" s="44">
        <v>2</v>
      </c>
      <c r="K405" s="44">
        <v>0</v>
      </c>
    </row>
    <row r="406" spans="1:11" ht="12.75">
      <c r="A406" s="44">
        <v>100190</v>
      </c>
      <c r="B406" s="44" t="str">
        <f>IF(ISNONTEXT(VLOOKUP(A406,'Student names'!$B$7:$C$15000,2,0)),"",VLOOKUP(A406,'Student names'!$B$7:$C$15000,2,0))</f>
        <v>Emma McLean</v>
      </c>
      <c r="C406" s="44">
        <v>17</v>
      </c>
      <c r="D406" s="44" t="s">
        <v>91</v>
      </c>
      <c r="E406" s="44" t="s">
        <v>92</v>
      </c>
      <c r="F406" s="44" t="s">
        <v>79</v>
      </c>
      <c r="G406" s="55">
        <v>41520</v>
      </c>
      <c r="H406" s="55">
        <v>41841</v>
      </c>
      <c r="I406" s="55">
        <v>41841</v>
      </c>
      <c r="J406" s="44">
        <v>2</v>
      </c>
      <c r="K406" s="44">
        <v>0</v>
      </c>
    </row>
    <row r="407" spans="1:11" ht="12.75">
      <c r="A407" s="44">
        <v>100190</v>
      </c>
      <c r="B407" s="44" t="str">
        <f>IF(ISNONTEXT(VLOOKUP(A407,'Student names'!$B$7:$C$15000,2,0)),"",VLOOKUP(A407,'Student names'!$B$7:$C$15000,2,0))</f>
        <v>Emma McLean</v>
      </c>
      <c r="C407" s="44">
        <v>17</v>
      </c>
      <c r="D407" s="44" t="s">
        <v>160</v>
      </c>
      <c r="E407" s="44" t="s">
        <v>161</v>
      </c>
      <c r="F407" s="44" t="s">
        <v>61</v>
      </c>
      <c r="G407" s="55">
        <v>41520</v>
      </c>
      <c r="H407" s="55">
        <v>41841</v>
      </c>
      <c r="I407" s="55">
        <v>41841</v>
      </c>
      <c r="J407" s="44">
        <v>2</v>
      </c>
      <c r="K407" s="44">
        <v>1</v>
      </c>
    </row>
    <row r="408" spans="1:11" ht="12.75">
      <c r="A408" s="44">
        <v>100190</v>
      </c>
      <c r="B408" s="44" t="str">
        <f>IF(ISNONTEXT(VLOOKUP(A408,'Student names'!$B$7:$C$15000,2,0)),"",VLOOKUP(A408,'Student names'!$B$7:$C$15000,2,0))</f>
        <v>Emma McLean</v>
      </c>
      <c r="C408" s="44">
        <v>17</v>
      </c>
      <c r="D408" s="44" t="s">
        <v>102</v>
      </c>
      <c r="E408" s="44" t="s">
        <v>103</v>
      </c>
      <c r="F408" s="44" t="s">
        <v>64</v>
      </c>
      <c r="G408" s="55">
        <v>41520</v>
      </c>
      <c r="H408" s="55">
        <v>41841</v>
      </c>
      <c r="I408" s="55">
        <v>41841</v>
      </c>
      <c r="J408" s="44">
        <v>2</v>
      </c>
      <c r="K408" s="44">
        <v>0</v>
      </c>
    </row>
    <row r="409" spans="1:11" ht="12.75">
      <c r="A409" s="44">
        <v>100191</v>
      </c>
      <c r="B409" s="44" t="str">
        <f>IF(ISNONTEXT(VLOOKUP(A409,'Student names'!$B$7:$C$15000,2,0)),"",VLOOKUP(A409,'Student names'!$B$7:$C$15000,2,0))</f>
        <v>Megan Gill</v>
      </c>
      <c r="C409" s="44">
        <v>17</v>
      </c>
      <c r="D409" s="44" t="s">
        <v>162</v>
      </c>
      <c r="E409" s="44" t="s">
        <v>163</v>
      </c>
      <c r="F409" s="44" t="s">
        <v>108</v>
      </c>
      <c r="G409" s="55">
        <v>41519</v>
      </c>
      <c r="H409" s="55">
        <v>41841</v>
      </c>
      <c r="I409" s="55">
        <v>41841</v>
      </c>
      <c r="J409" s="44">
        <v>2</v>
      </c>
      <c r="K409" s="44">
        <v>0</v>
      </c>
    </row>
    <row r="410" spans="1:11" ht="12.75">
      <c r="A410" s="44">
        <v>100191</v>
      </c>
      <c r="B410" s="44" t="str">
        <f>IF(ISNONTEXT(VLOOKUP(A410,'Student names'!$B$7:$C$15000,2,0)),"",VLOOKUP(A410,'Student names'!$B$7:$C$15000,2,0))</f>
        <v>Megan Gill</v>
      </c>
      <c r="C410" s="44">
        <v>17</v>
      </c>
      <c r="D410" s="44" t="s">
        <v>77</v>
      </c>
      <c r="E410" s="44" t="s">
        <v>78</v>
      </c>
      <c r="F410" s="44" t="s">
        <v>79</v>
      </c>
      <c r="G410" s="55">
        <v>41519</v>
      </c>
      <c r="H410" s="55">
        <v>41841</v>
      </c>
      <c r="I410" s="55">
        <v>41841</v>
      </c>
      <c r="J410" s="44">
        <v>2</v>
      </c>
      <c r="K410" s="44">
        <v>0</v>
      </c>
    </row>
    <row r="411" spans="1:11" ht="12.75">
      <c r="A411" s="44">
        <v>100191</v>
      </c>
      <c r="B411" s="44" t="str">
        <f>IF(ISNONTEXT(VLOOKUP(A411,'Student names'!$B$7:$C$15000,2,0)),"",VLOOKUP(A411,'Student names'!$B$7:$C$15000,2,0))</f>
        <v>Megan Gill</v>
      </c>
      <c r="C411" s="44">
        <v>17</v>
      </c>
      <c r="D411" s="44" t="s">
        <v>93</v>
      </c>
      <c r="E411" s="44" t="s">
        <v>94</v>
      </c>
      <c r="F411" s="44" t="s">
        <v>64</v>
      </c>
      <c r="G411" s="55">
        <v>41519</v>
      </c>
      <c r="H411" s="55">
        <v>41841</v>
      </c>
      <c r="I411" s="55">
        <v>41841</v>
      </c>
      <c r="J411" s="44">
        <v>2</v>
      </c>
      <c r="K411" s="44">
        <v>1</v>
      </c>
    </row>
    <row r="412" spans="1:11" ht="12.75">
      <c r="A412" s="44">
        <v>100193</v>
      </c>
      <c r="B412" s="44" t="str">
        <f>IF(ISNONTEXT(VLOOKUP(A412,'Student names'!$B$7:$C$15000,2,0)),"",VLOOKUP(A412,'Student names'!$B$7:$C$15000,2,0))</f>
        <v>Fiona Mitchell</v>
      </c>
      <c r="C412" s="44">
        <v>17</v>
      </c>
      <c r="D412" s="44" t="s">
        <v>62</v>
      </c>
      <c r="E412" s="44" t="s">
        <v>63</v>
      </c>
      <c r="F412" s="44" t="s">
        <v>64</v>
      </c>
      <c r="G412" s="55">
        <v>41519</v>
      </c>
      <c r="H412" s="55">
        <v>41841</v>
      </c>
      <c r="I412" s="55">
        <v>41841</v>
      </c>
      <c r="J412" s="44">
        <v>2</v>
      </c>
      <c r="K412" s="44">
        <v>0</v>
      </c>
    </row>
    <row r="413" spans="1:11" ht="12.75">
      <c r="A413" s="44">
        <v>100193</v>
      </c>
      <c r="B413" s="44" t="str">
        <f>IF(ISNONTEXT(VLOOKUP(A413,'Student names'!$B$7:$C$15000,2,0)),"",VLOOKUP(A413,'Student names'!$B$7:$C$15000,2,0))</f>
        <v>Fiona Mitchell</v>
      </c>
      <c r="C413" s="44">
        <v>17</v>
      </c>
      <c r="D413" s="44" t="s">
        <v>69</v>
      </c>
      <c r="E413" s="44" t="s">
        <v>70</v>
      </c>
      <c r="F413" s="44" t="s">
        <v>64</v>
      </c>
      <c r="G413" s="55">
        <v>41519</v>
      </c>
      <c r="H413" s="55">
        <v>41841</v>
      </c>
      <c r="I413" s="55">
        <v>41841</v>
      </c>
      <c r="J413" s="44">
        <v>2</v>
      </c>
      <c r="K413" s="44">
        <v>0</v>
      </c>
    </row>
    <row r="414" spans="1:11" ht="12.75">
      <c r="A414" s="44">
        <v>100193</v>
      </c>
      <c r="B414" s="44" t="str">
        <f>IF(ISNONTEXT(VLOOKUP(A414,'Student names'!$B$7:$C$15000,2,0)),"",VLOOKUP(A414,'Student names'!$B$7:$C$15000,2,0))</f>
        <v>Fiona Mitchell</v>
      </c>
      <c r="C414" s="44">
        <v>17</v>
      </c>
      <c r="D414" s="44" t="s">
        <v>144</v>
      </c>
      <c r="E414" s="44" t="s">
        <v>145</v>
      </c>
      <c r="F414" s="44" t="s">
        <v>146</v>
      </c>
      <c r="G414" s="55">
        <v>41519</v>
      </c>
      <c r="H414" s="55">
        <v>41841</v>
      </c>
      <c r="I414" s="55">
        <v>41841</v>
      </c>
      <c r="J414" s="44">
        <v>2</v>
      </c>
      <c r="K414" s="44">
        <v>0</v>
      </c>
    </row>
    <row r="415" spans="1:11" ht="12.75">
      <c r="A415" s="44">
        <v>100193</v>
      </c>
      <c r="B415" s="44" t="str">
        <f>IF(ISNONTEXT(VLOOKUP(A415,'Student names'!$B$7:$C$15000,2,0)),"",VLOOKUP(A415,'Student names'!$B$7:$C$15000,2,0))</f>
        <v>Fiona Mitchell</v>
      </c>
      <c r="C415" s="44">
        <v>17</v>
      </c>
      <c r="D415" s="44" t="s">
        <v>125</v>
      </c>
      <c r="E415" s="44" t="s">
        <v>126</v>
      </c>
      <c r="F415" s="44" t="s">
        <v>76</v>
      </c>
      <c r="G415" s="55">
        <v>41519</v>
      </c>
      <c r="H415" s="55">
        <v>41841</v>
      </c>
      <c r="I415" s="55">
        <v>41841</v>
      </c>
      <c r="J415" s="44">
        <v>2</v>
      </c>
      <c r="K415" s="44">
        <v>0</v>
      </c>
    </row>
    <row r="416" spans="1:11" ht="12.75">
      <c r="A416" s="44">
        <v>100195</v>
      </c>
      <c r="B416" s="44" t="str">
        <f>IF(ISNONTEXT(VLOOKUP(A416,'Student names'!$B$7:$C$15000,2,0)),"",VLOOKUP(A416,'Student names'!$B$7:$C$15000,2,0))</f>
        <v>Frank Gray</v>
      </c>
      <c r="C416" s="44">
        <v>17</v>
      </c>
      <c r="D416" s="44" t="s">
        <v>59</v>
      </c>
      <c r="E416" s="44" t="s">
        <v>60</v>
      </c>
      <c r="F416" s="44" t="s">
        <v>61</v>
      </c>
      <c r="G416" s="55">
        <v>41519</v>
      </c>
      <c r="H416" s="55">
        <v>41841</v>
      </c>
      <c r="I416" s="55">
        <v>41841</v>
      </c>
      <c r="J416" s="44">
        <v>2</v>
      </c>
      <c r="K416" s="44">
        <v>1</v>
      </c>
    </row>
    <row r="417" spans="1:11" ht="12.75">
      <c r="A417" s="44">
        <v>100195</v>
      </c>
      <c r="B417" s="44" t="str">
        <f>IF(ISNONTEXT(VLOOKUP(A417,'Student names'!$B$7:$C$15000,2,0)),"",VLOOKUP(A417,'Student names'!$B$7:$C$15000,2,0))</f>
        <v>Frank Gray</v>
      </c>
      <c r="C417" s="44">
        <v>17</v>
      </c>
      <c r="D417" s="44" t="s">
        <v>95</v>
      </c>
      <c r="E417" s="44" t="s">
        <v>96</v>
      </c>
      <c r="F417" s="44" t="s">
        <v>97</v>
      </c>
      <c r="G417" s="55">
        <v>41519</v>
      </c>
      <c r="H417" s="55">
        <v>41841</v>
      </c>
      <c r="I417" s="55">
        <v>41841</v>
      </c>
      <c r="J417" s="44">
        <v>2</v>
      </c>
      <c r="K417" s="44">
        <v>0</v>
      </c>
    </row>
    <row r="418" spans="1:11" ht="12.75">
      <c r="A418" s="44">
        <v>100195</v>
      </c>
      <c r="B418" s="44" t="str">
        <f>IF(ISNONTEXT(VLOOKUP(A418,'Student names'!$B$7:$C$15000,2,0)),"",VLOOKUP(A418,'Student names'!$B$7:$C$15000,2,0))</f>
        <v>Frank Gray</v>
      </c>
      <c r="C418" s="44">
        <v>17</v>
      </c>
      <c r="D418" s="44" t="s">
        <v>120</v>
      </c>
      <c r="E418" s="44" t="s">
        <v>121</v>
      </c>
      <c r="F418" s="44" t="s">
        <v>73</v>
      </c>
      <c r="G418" s="55">
        <v>41519</v>
      </c>
      <c r="H418" s="55">
        <v>41841</v>
      </c>
      <c r="I418" s="55">
        <v>41841</v>
      </c>
      <c r="J418" s="44">
        <v>2</v>
      </c>
      <c r="K418" s="44">
        <v>0</v>
      </c>
    </row>
    <row r="419" spans="1:11" ht="12.75">
      <c r="A419" s="44">
        <v>100195</v>
      </c>
      <c r="B419" s="44" t="str">
        <f>IF(ISNONTEXT(VLOOKUP(A419,'Student names'!$B$7:$C$15000,2,0)),"",VLOOKUP(A419,'Student names'!$B$7:$C$15000,2,0))</f>
        <v>Frank Gray</v>
      </c>
      <c r="C419" s="44">
        <v>17</v>
      </c>
      <c r="D419" s="44" t="s">
        <v>144</v>
      </c>
      <c r="E419" s="44" t="s">
        <v>145</v>
      </c>
      <c r="F419" s="44" t="s">
        <v>146</v>
      </c>
      <c r="G419" s="55">
        <v>41519</v>
      </c>
      <c r="H419" s="55">
        <v>41841</v>
      </c>
      <c r="I419" s="55">
        <v>41841</v>
      </c>
      <c r="J419" s="44">
        <v>2</v>
      </c>
      <c r="K419" s="44">
        <v>0</v>
      </c>
    </row>
    <row r="420" spans="1:11" ht="12.75">
      <c r="A420" s="44">
        <v>100196</v>
      </c>
      <c r="B420" s="44" t="str">
        <f>IF(ISNONTEXT(VLOOKUP(A420,'Student names'!$B$7:$C$15000,2,0)),"",VLOOKUP(A420,'Student names'!$B$7:$C$15000,2,0))</f>
        <v>Andrea McDonald</v>
      </c>
      <c r="C420" s="44">
        <v>16</v>
      </c>
      <c r="D420" s="44" t="s">
        <v>91</v>
      </c>
      <c r="E420" s="44" t="s">
        <v>92</v>
      </c>
      <c r="F420" s="44" t="s">
        <v>79</v>
      </c>
      <c r="G420" s="55">
        <v>41527</v>
      </c>
      <c r="H420" s="55">
        <v>41841</v>
      </c>
      <c r="I420" s="55">
        <v>41841</v>
      </c>
      <c r="J420" s="44">
        <v>2</v>
      </c>
      <c r="K420" s="44">
        <v>1</v>
      </c>
    </row>
    <row r="421" spans="1:11" ht="12.75">
      <c r="A421" s="44">
        <v>100196</v>
      </c>
      <c r="B421" s="44" t="str">
        <f>IF(ISNONTEXT(VLOOKUP(A421,'Student names'!$B$7:$C$15000,2,0)),"",VLOOKUP(A421,'Student names'!$B$7:$C$15000,2,0))</f>
        <v>Andrea McDonald</v>
      </c>
      <c r="C421" s="44">
        <v>16</v>
      </c>
      <c r="D421" s="44" t="s">
        <v>141</v>
      </c>
      <c r="E421" s="44" t="s">
        <v>142</v>
      </c>
      <c r="F421" s="44" t="s">
        <v>143</v>
      </c>
      <c r="G421" s="55">
        <v>41527</v>
      </c>
      <c r="H421" s="55">
        <v>41841</v>
      </c>
      <c r="I421" s="55">
        <v>41739</v>
      </c>
      <c r="J421" s="44">
        <v>3</v>
      </c>
      <c r="K421" s="44">
        <v>0</v>
      </c>
    </row>
    <row r="422" spans="1:11" ht="12.75">
      <c r="A422" s="44">
        <v>100196</v>
      </c>
      <c r="B422" s="44" t="str">
        <f>IF(ISNONTEXT(VLOOKUP(A422,'Student names'!$B$7:$C$15000,2,0)),"",VLOOKUP(A422,'Student names'!$B$7:$C$15000,2,0))</f>
        <v>Andrea McDonald</v>
      </c>
      <c r="C422" s="44">
        <v>16</v>
      </c>
      <c r="D422" s="44" t="s">
        <v>88</v>
      </c>
      <c r="E422" s="44" t="s">
        <v>89</v>
      </c>
      <c r="F422" s="44" t="s">
        <v>90</v>
      </c>
      <c r="G422" s="55">
        <v>41527</v>
      </c>
      <c r="H422" s="55">
        <v>41841</v>
      </c>
      <c r="I422" s="55">
        <v>41841</v>
      </c>
      <c r="J422" s="44">
        <v>2</v>
      </c>
      <c r="K422" s="44">
        <v>0</v>
      </c>
    </row>
    <row r="423" spans="1:11" ht="12.75">
      <c r="A423" s="44">
        <v>100196</v>
      </c>
      <c r="B423" s="44" t="str">
        <f>IF(ISNONTEXT(VLOOKUP(A423,'Student names'!$B$7:$C$15000,2,0)),"",VLOOKUP(A423,'Student names'!$B$7:$C$15000,2,0))</f>
        <v>Andrea McDonald</v>
      </c>
      <c r="C423" s="44">
        <v>16</v>
      </c>
      <c r="D423" s="44" t="s">
        <v>159</v>
      </c>
      <c r="E423" s="44" t="s">
        <v>87</v>
      </c>
      <c r="F423" s="44" t="s">
        <v>73</v>
      </c>
      <c r="G423" s="55">
        <v>41527</v>
      </c>
      <c r="H423" s="55">
        <v>41652</v>
      </c>
      <c r="I423" s="55">
        <v>41652</v>
      </c>
      <c r="J423" s="44">
        <v>2</v>
      </c>
      <c r="K423" s="44">
        <v>0</v>
      </c>
    </row>
    <row r="424" spans="1:11" ht="12.75">
      <c r="A424" s="44">
        <v>100197</v>
      </c>
      <c r="B424" s="44" t="str">
        <f>IF(ISNONTEXT(VLOOKUP(A424,'Student names'!$B$7:$C$15000,2,0)),"",VLOOKUP(A424,'Student names'!$B$7:$C$15000,2,0))</f>
        <v>Elizabeth Davies</v>
      </c>
      <c r="C424" s="44">
        <v>17</v>
      </c>
      <c r="D424" s="44" t="s">
        <v>120</v>
      </c>
      <c r="E424" s="44" t="s">
        <v>121</v>
      </c>
      <c r="F424" s="44" t="s">
        <v>73</v>
      </c>
      <c r="G424" s="55">
        <v>41519</v>
      </c>
      <c r="H424" s="55">
        <v>41841</v>
      </c>
      <c r="I424" s="55">
        <v>41841</v>
      </c>
      <c r="J424" s="44">
        <v>2</v>
      </c>
      <c r="K424" s="44">
        <v>0</v>
      </c>
    </row>
    <row r="425" spans="1:11" ht="12.75">
      <c r="A425" s="44">
        <v>100197</v>
      </c>
      <c r="B425" s="44" t="str">
        <f>IF(ISNONTEXT(VLOOKUP(A425,'Student names'!$B$7:$C$15000,2,0)),"",VLOOKUP(A425,'Student names'!$B$7:$C$15000,2,0))</f>
        <v>Elizabeth Davies</v>
      </c>
      <c r="C425" s="44">
        <v>17</v>
      </c>
      <c r="D425" s="44" t="s">
        <v>177</v>
      </c>
      <c r="E425" s="44" t="s">
        <v>178</v>
      </c>
      <c r="F425" s="44" t="s">
        <v>174</v>
      </c>
      <c r="G425" s="55">
        <v>41519</v>
      </c>
      <c r="H425" s="55">
        <v>41841</v>
      </c>
      <c r="I425" s="55">
        <v>41841</v>
      </c>
      <c r="J425" s="44">
        <v>2</v>
      </c>
      <c r="K425" s="44">
        <v>0</v>
      </c>
    </row>
    <row r="426" spans="1:11" ht="12.75">
      <c r="A426" s="44">
        <v>100197</v>
      </c>
      <c r="B426" s="44" t="str">
        <f>IF(ISNONTEXT(VLOOKUP(A426,'Student names'!$B$7:$C$15000,2,0)),"",VLOOKUP(A426,'Student names'!$B$7:$C$15000,2,0))</f>
        <v>Elizabeth Davies</v>
      </c>
      <c r="C426" s="44">
        <v>17</v>
      </c>
      <c r="D426" s="44" t="s">
        <v>125</v>
      </c>
      <c r="E426" s="44" t="s">
        <v>126</v>
      </c>
      <c r="F426" s="44" t="s">
        <v>76</v>
      </c>
      <c r="G426" s="55">
        <v>41519</v>
      </c>
      <c r="H426" s="55">
        <v>41841</v>
      </c>
      <c r="I426" s="55">
        <v>41603</v>
      </c>
      <c r="J426" s="44">
        <v>3</v>
      </c>
      <c r="K426" s="44">
        <v>0</v>
      </c>
    </row>
    <row r="427" spans="1:11" ht="12.75">
      <c r="A427" s="44">
        <v>100197</v>
      </c>
      <c r="B427" s="44" t="str">
        <f>IF(ISNONTEXT(VLOOKUP(A427,'Student names'!$B$7:$C$15000,2,0)),"",VLOOKUP(A427,'Student names'!$B$7:$C$15000,2,0))</f>
        <v>Elizabeth Davies</v>
      </c>
      <c r="C427" s="44">
        <v>17</v>
      </c>
      <c r="D427" s="44" t="s">
        <v>65</v>
      </c>
      <c r="E427" s="44" t="s">
        <v>66</v>
      </c>
      <c r="F427" s="44" t="s">
        <v>64</v>
      </c>
      <c r="G427" s="55">
        <v>41519</v>
      </c>
      <c r="H427" s="55">
        <v>41841</v>
      </c>
      <c r="I427" s="55">
        <v>41841</v>
      </c>
      <c r="J427" s="44">
        <v>2</v>
      </c>
      <c r="K427" s="44">
        <v>0</v>
      </c>
    </row>
    <row r="428" spans="1:11" ht="12.75">
      <c r="A428" s="44">
        <v>100198</v>
      </c>
      <c r="B428" s="44" t="str">
        <f>IF(ISNONTEXT(VLOOKUP(A428,'Student names'!$B$7:$C$15000,2,0)),"",VLOOKUP(A428,'Student names'!$B$7:$C$15000,2,0))</f>
        <v>Phil Berry</v>
      </c>
      <c r="C428" s="44">
        <v>16</v>
      </c>
      <c r="D428" s="44" t="s">
        <v>106</v>
      </c>
      <c r="E428" s="44" t="s">
        <v>107</v>
      </c>
      <c r="F428" s="44" t="s">
        <v>108</v>
      </c>
      <c r="G428" s="55">
        <v>41519</v>
      </c>
      <c r="H428" s="55">
        <v>41841</v>
      </c>
      <c r="I428" s="55">
        <v>41841</v>
      </c>
      <c r="J428" s="44">
        <v>2</v>
      </c>
      <c r="K428" s="44">
        <v>0</v>
      </c>
    </row>
    <row r="429" spans="1:11" ht="12.75">
      <c r="A429" s="44">
        <v>100198</v>
      </c>
      <c r="B429" s="44" t="str">
        <f>IF(ISNONTEXT(VLOOKUP(A429,'Student names'!$B$7:$C$15000,2,0)),"",VLOOKUP(A429,'Student names'!$B$7:$C$15000,2,0))</f>
        <v>Phil Berry</v>
      </c>
      <c r="C429" s="44">
        <v>16</v>
      </c>
      <c r="D429" s="44" t="s">
        <v>104</v>
      </c>
      <c r="E429" s="44" t="s">
        <v>105</v>
      </c>
      <c r="F429" s="44" t="s">
        <v>97</v>
      </c>
      <c r="G429" s="55">
        <v>41519</v>
      </c>
      <c r="H429" s="55">
        <v>41841</v>
      </c>
      <c r="I429" s="55">
        <v>41841</v>
      </c>
      <c r="J429" s="44">
        <v>2</v>
      </c>
      <c r="K429" s="44">
        <v>0</v>
      </c>
    </row>
    <row r="430" spans="1:11" ht="12.75">
      <c r="A430" s="44">
        <v>100198</v>
      </c>
      <c r="B430" s="44" t="str">
        <f>IF(ISNONTEXT(VLOOKUP(A430,'Student names'!$B$7:$C$15000,2,0)),"",VLOOKUP(A430,'Student names'!$B$7:$C$15000,2,0))</f>
        <v>Phil Berry</v>
      </c>
      <c r="C430" s="44">
        <v>16</v>
      </c>
      <c r="D430" s="44" t="s">
        <v>150</v>
      </c>
      <c r="E430" s="44" t="s">
        <v>151</v>
      </c>
      <c r="F430" s="44" t="s">
        <v>73</v>
      </c>
      <c r="G430" s="55">
        <v>41519</v>
      </c>
      <c r="H430" s="55">
        <v>41841</v>
      </c>
      <c r="I430" s="55">
        <v>41841</v>
      </c>
      <c r="J430" s="44">
        <v>2</v>
      </c>
      <c r="K430" s="44">
        <v>0</v>
      </c>
    </row>
    <row r="431" spans="1:11" ht="12.75">
      <c r="A431" s="44">
        <v>100198</v>
      </c>
      <c r="B431" s="44" t="str">
        <f>IF(ISNONTEXT(VLOOKUP(A431,'Student names'!$B$7:$C$15000,2,0)),"",VLOOKUP(A431,'Student names'!$B$7:$C$15000,2,0))</f>
        <v>Phil Berry</v>
      </c>
      <c r="C431" s="44">
        <v>16</v>
      </c>
      <c r="D431" s="44" t="s">
        <v>91</v>
      </c>
      <c r="E431" s="44" t="s">
        <v>92</v>
      </c>
      <c r="F431" s="44" t="s">
        <v>79</v>
      </c>
      <c r="G431" s="55">
        <v>41548</v>
      </c>
      <c r="H431" s="55">
        <v>41841</v>
      </c>
      <c r="I431" s="55">
        <v>41841</v>
      </c>
      <c r="J431" s="44">
        <v>2</v>
      </c>
      <c r="K431" s="44">
        <v>1</v>
      </c>
    </row>
    <row r="432" spans="1:11" ht="12.75">
      <c r="A432" s="44">
        <v>100200</v>
      </c>
      <c r="B432" s="44" t="str">
        <f>IF(ISNONTEXT(VLOOKUP(A432,'Student names'!$B$7:$C$15000,2,0)),"",VLOOKUP(A432,'Student names'!$B$7:$C$15000,2,0))</f>
        <v>John Nash</v>
      </c>
      <c r="C432" s="44">
        <v>16</v>
      </c>
      <c r="D432" s="44" t="s">
        <v>129</v>
      </c>
      <c r="E432" s="44" t="s">
        <v>130</v>
      </c>
      <c r="F432" s="44" t="s">
        <v>82</v>
      </c>
      <c r="G432" s="55">
        <v>41519</v>
      </c>
      <c r="H432" s="55">
        <v>41656</v>
      </c>
      <c r="I432" s="55">
        <v>41656</v>
      </c>
      <c r="J432" s="44">
        <v>2</v>
      </c>
      <c r="K432" s="44">
        <v>0</v>
      </c>
    </row>
    <row r="433" spans="1:11" ht="12.75">
      <c r="A433" s="44">
        <v>100200</v>
      </c>
      <c r="B433" s="44" t="str">
        <f>IF(ISNONTEXT(VLOOKUP(A433,'Student names'!$B$7:$C$15000,2,0)),"",VLOOKUP(A433,'Student names'!$B$7:$C$15000,2,0))</f>
        <v>John Nash</v>
      </c>
      <c r="C433" s="44">
        <v>16</v>
      </c>
      <c r="D433" s="44" t="s">
        <v>88</v>
      </c>
      <c r="E433" s="44" t="s">
        <v>89</v>
      </c>
      <c r="F433" s="44" t="s">
        <v>90</v>
      </c>
      <c r="G433" s="55">
        <v>41547</v>
      </c>
      <c r="H433" s="55">
        <v>41841</v>
      </c>
      <c r="I433" s="55">
        <v>41656</v>
      </c>
      <c r="J433" s="44">
        <v>3</v>
      </c>
      <c r="K433" s="44">
        <v>0</v>
      </c>
    </row>
    <row r="434" spans="1:11" ht="12.75">
      <c r="A434" s="44">
        <v>100200</v>
      </c>
      <c r="B434" s="44" t="str">
        <f>IF(ISNONTEXT(VLOOKUP(A434,'Student names'!$B$7:$C$15000,2,0)),"",VLOOKUP(A434,'Student names'!$B$7:$C$15000,2,0))</f>
        <v>John Nash</v>
      </c>
      <c r="C434" s="44">
        <v>16</v>
      </c>
      <c r="D434" s="44" t="s">
        <v>91</v>
      </c>
      <c r="E434" s="44" t="s">
        <v>92</v>
      </c>
      <c r="F434" s="44" t="s">
        <v>79</v>
      </c>
      <c r="G434" s="55">
        <v>41547</v>
      </c>
      <c r="H434" s="55">
        <v>41841</v>
      </c>
      <c r="I434" s="55">
        <v>41656</v>
      </c>
      <c r="J434" s="44">
        <v>3</v>
      </c>
      <c r="K434" s="44">
        <v>1</v>
      </c>
    </row>
    <row r="435" spans="1:11" ht="12.75">
      <c r="A435" s="44">
        <v>100202</v>
      </c>
      <c r="B435" s="44" t="str">
        <f>IF(ISNONTEXT(VLOOKUP(A435,'Student names'!$B$7:$C$15000,2,0)),"",VLOOKUP(A435,'Student names'!$B$7:$C$15000,2,0))</f>
        <v>Carolyn Newman</v>
      </c>
      <c r="C435" s="44">
        <v>16</v>
      </c>
      <c r="D435" s="44" t="s">
        <v>106</v>
      </c>
      <c r="E435" s="44" t="s">
        <v>107</v>
      </c>
      <c r="F435" s="44" t="s">
        <v>108</v>
      </c>
      <c r="G435" s="55">
        <v>41535</v>
      </c>
      <c r="H435" s="55">
        <v>41841</v>
      </c>
      <c r="I435" s="55">
        <v>41717</v>
      </c>
      <c r="J435" s="44">
        <v>3</v>
      </c>
      <c r="K435" s="44">
        <v>0</v>
      </c>
    </row>
    <row r="436" spans="1:11" ht="12.75">
      <c r="A436" s="44">
        <v>100202</v>
      </c>
      <c r="B436" s="44" t="str">
        <f>IF(ISNONTEXT(VLOOKUP(A436,'Student names'!$B$7:$C$15000,2,0)),"",VLOOKUP(A436,'Student names'!$B$7:$C$15000,2,0))</f>
        <v>Carolyn Newman</v>
      </c>
      <c r="C436" s="44">
        <v>16</v>
      </c>
      <c r="D436" s="44" t="s">
        <v>100</v>
      </c>
      <c r="E436" s="44" t="s">
        <v>101</v>
      </c>
      <c r="F436" s="44" t="s">
        <v>73</v>
      </c>
      <c r="G436" s="55">
        <v>41519</v>
      </c>
      <c r="H436" s="55">
        <v>41803</v>
      </c>
      <c r="I436" s="55">
        <v>41803</v>
      </c>
      <c r="J436" s="44">
        <v>2</v>
      </c>
      <c r="K436" s="44">
        <v>0</v>
      </c>
    </row>
    <row r="437" spans="1:11" ht="12.75">
      <c r="A437" s="44">
        <v>100202</v>
      </c>
      <c r="B437" s="44" t="str">
        <f>IF(ISNONTEXT(VLOOKUP(A437,'Student names'!$B$7:$C$15000,2,0)),"",VLOOKUP(A437,'Student names'!$B$7:$C$15000,2,0))</f>
        <v>Carolyn Newman</v>
      </c>
      <c r="C437" s="44">
        <v>16</v>
      </c>
      <c r="D437" s="44" t="s">
        <v>74</v>
      </c>
      <c r="E437" s="44" t="s">
        <v>75</v>
      </c>
      <c r="F437" s="44" t="s">
        <v>76</v>
      </c>
      <c r="G437" s="55">
        <v>41519</v>
      </c>
      <c r="H437" s="55">
        <v>41841</v>
      </c>
      <c r="I437" s="55">
        <v>41735</v>
      </c>
      <c r="J437" s="44">
        <v>3</v>
      </c>
      <c r="K437" s="44">
        <v>0</v>
      </c>
    </row>
    <row r="438" spans="1:11" ht="12.75">
      <c r="A438" s="44">
        <v>100206</v>
      </c>
      <c r="B438" s="44" t="str">
        <f>IF(ISNONTEXT(VLOOKUP(A438,'Student names'!$B$7:$C$15000,2,0)),"",VLOOKUP(A438,'Student names'!$B$7:$C$15000,2,0))</f>
        <v>Anthony Forsyth</v>
      </c>
      <c r="C438" s="44">
        <v>17</v>
      </c>
      <c r="D438" s="44" t="s">
        <v>149</v>
      </c>
      <c r="E438" s="44" t="s">
        <v>118</v>
      </c>
      <c r="F438" s="44" t="s">
        <v>119</v>
      </c>
      <c r="G438" s="55">
        <v>41519</v>
      </c>
      <c r="H438" s="55">
        <v>41841</v>
      </c>
      <c r="I438" s="55">
        <v>41616</v>
      </c>
      <c r="J438" s="44">
        <v>3</v>
      </c>
      <c r="K438" s="44">
        <v>0</v>
      </c>
    </row>
    <row r="439" spans="1:11" ht="12.75">
      <c r="A439" s="44">
        <v>100206</v>
      </c>
      <c r="B439" s="44" t="str">
        <f>IF(ISNONTEXT(VLOOKUP(A439,'Student names'!$B$7:$C$15000,2,0)),"",VLOOKUP(A439,'Student names'!$B$7:$C$15000,2,0))</f>
        <v>Anthony Forsyth</v>
      </c>
      <c r="C439" s="44">
        <v>17</v>
      </c>
      <c r="D439" s="44" t="s">
        <v>139</v>
      </c>
      <c r="E439" s="44" t="s">
        <v>140</v>
      </c>
      <c r="F439" s="44" t="s">
        <v>82</v>
      </c>
      <c r="G439" s="55">
        <v>41548</v>
      </c>
      <c r="H439" s="55">
        <v>41841</v>
      </c>
      <c r="I439" s="55">
        <v>41841</v>
      </c>
      <c r="J439" s="44">
        <v>2</v>
      </c>
      <c r="K439" s="44">
        <v>0</v>
      </c>
    </row>
    <row r="440" spans="1:11" ht="12.75">
      <c r="A440" s="44">
        <v>100206</v>
      </c>
      <c r="B440" s="44" t="str">
        <f>IF(ISNONTEXT(VLOOKUP(A440,'Student names'!$B$7:$C$15000,2,0)),"",VLOOKUP(A440,'Student names'!$B$7:$C$15000,2,0))</f>
        <v>Anthony Forsyth</v>
      </c>
      <c r="C440" s="44">
        <v>17</v>
      </c>
      <c r="D440" s="44" t="s">
        <v>91</v>
      </c>
      <c r="E440" s="44" t="s">
        <v>92</v>
      </c>
      <c r="F440" s="44" t="s">
        <v>79</v>
      </c>
      <c r="G440" s="55">
        <v>41519</v>
      </c>
      <c r="H440" s="55">
        <v>41841</v>
      </c>
      <c r="I440" s="55">
        <v>41841</v>
      </c>
      <c r="J440" s="44">
        <v>2</v>
      </c>
      <c r="K440" s="44">
        <v>0</v>
      </c>
    </row>
    <row r="441" spans="1:11" ht="12.75">
      <c r="A441" s="44">
        <v>100206</v>
      </c>
      <c r="B441" s="44" t="str">
        <f>IF(ISNONTEXT(VLOOKUP(A441,'Student names'!$B$7:$C$15000,2,0)),"",VLOOKUP(A441,'Student names'!$B$7:$C$15000,2,0))</f>
        <v>Anthony Forsyth</v>
      </c>
      <c r="C441" s="44">
        <v>17</v>
      </c>
      <c r="D441" s="44" t="s">
        <v>179</v>
      </c>
      <c r="E441" s="44" t="s">
        <v>180</v>
      </c>
      <c r="F441" s="44" t="s">
        <v>114</v>
      </c>
      <c r="G441" s="55">
        <v>41519</v>
      </c>
      <c r="H441" s="55">
        <v>41841</v>
      </c>
      <c r="I441" s="55">
        <v>41841</v>
      </c>
      <c r="J441" s="44">
        <v>2</v>
      </c>
      <c r="K441" s="44">
        <v>1</v>
      </c>
    </row>
    <row r="442" spans="1:11" ht="12.75">
      <c r="A442" s="44">
        <v>100207</v>
      </c>
      <c r="B442" s="44" t="str">
        <f>IF(ISNONTEXT(VLOOKUP(A442,'Student names'!$B$7:$C$15000,2,0)),"",VLOOKUP(A442,'Student names'!$B$7:$C$15000,2,0))</f>
        <v>Jacob Turner</v>
      </c>
      <c r="C442" s="44">
        <v>17</v>
      </c>
      <c r="D442" s="44" t="s">
        <v>98</v>
      </c>
      <c r="E442" s="44" t="s">
        <v>99</v>
      </c>
      <c r="F442" s="44" t="s">
        <v>64</v>
      </c>
      <c r="G442" s="55">
        <v>41519</v>
      </c>
      <c r="H442" s="55">
        <v>41841</v>
      </c>
      <c r="I442" s="55">
        <v>41841</v>
      </c>
      <c r="J442" s="44">
        <v>2</v>
      </c>
      <c r="K442" s="44">
        <v>0</v>
      </c>
    </row>
    <row r="443" spans="1:11" ht="12.75">
      <c r="A443" s="44">
        <v>100207</v>
      </c>
      <c r="B443" s="44" t="str">
        <f>IF(ISNONTEXT(VLOOKUP(A443,'Student names'!$B$7:$C$15000,2,0)),"",VLOOKUP(A443,'Student names'!$B$7:$C$15000,2,0))</f>
        <v>Jacob Turner</v>
      </c>
      <c r="C443" s="44">
        <v>17</v>
      </c>
      <c r="D443" s="44" t="s">
        <v>120</v>
      </c>
      <c r="E443" s="44" t="s">
        <v>121</v>
      </c>
      <c r="F443" s="44" t="s">
        <v>73</v>
      </c>
      <c r="G443" s="55">
        <v>41519</v>
      </c>
      <c r="H443" s="55">
        <v>41841</v>
      </c>
      <c r="I443" s="55">
        <v>41841</v>
      </c>
      <c r="J443" s="44">
        <v>2</v>
      </c>
      <c r="K443" s="44">
        <v>0</v>
      </c>
    </row>
    <row r="444" spans="1:11" ht="12.75">
      <c r="A444" s="44">
        <v>100207</v>
      </c>
      <c r="B444" s="44" t="str">
        <f>IF(ISNONTEXT(VLOOKUP(A444,'Student names'!$B$7:$C$15000,2,0)),"",VLOOKUP(A444,'Student names'!$B$7:$C$15000,2,0))</f>
        <v>Jacob Turner</v>
      </c>
      <c r="C444" s="44">
        <v>17</v>
      </c>
      <c r="D444" s="44" t="s">
        <v>127</v>
      </c>
      <c r="E444" s="44" t="s">
        <v>128</v>
      </c>
      <c r="F444" s="44" t="s">
        <v>90</v>
      </c>
      <c r="G444" s="55">
        <v>41519</v>
      </c>
      <c r="H444" s="55">
        <v>41841</v>
      </c>
      <c r="I444" s="55">
        <v>41841</v>
      </c>
      <c r="J444" s="44">
        <v>2</v>
      </c>
      <c r="K444" s="44">
        <v>1</v>
      </c>
    </row>
    <row r="445" spans="1:11" ht="12.75">
      <c r="A445" s="44">
        <v>100208</v>
      </c>
      <c r="B445" s="44" t="str">
        <f>IF(ISNONTEXT(VLOOKUP(A445,'Student names'!$B$7:$C$15000,2,0)),"",VLOOKUP(A445,'Student names'!$B$7:$C$15000,2,0))</f>
        <v>Evan Bell</v>
      </c>
      <c r="C445" s="44">
        <v>17</v>
      </c>
      <c r="D445" s="44" t="s">
        <v>88</v>
      </c>
      <c r="E445" s="44" t="s">
        <v>89</v>
      </c>
      <c r="F445" s="44" t="s">
        <v>90</v>
      </c>
      <c r="G445" s="55">
        <v>41519</v>
      </c>
      <c r="H445" s="55">
        <v>41841</v>
      </c>
      <c r="I445" s="55">
        <v>41841</v>
      </c>
      <c r="J445" s="44">
        <v>2</v>
      </c>
      <c r="K445" s="44">
        <v>1</v>
      </c>
    </row>
    <row r="446" spans="1:11" ht="12.75">
      <c r="A446" s="44">
        <v>100208</v>
      </c>
      <c r="B446" s="44" t="str">
        <f>IF(ISNONTEXT(VLOOKUP(A446,'Student names'!$B$7:$C$15000,2,0)),"",VLOOKUP(A446,'Student names'!$B$7:$C$15000,2,0))</f>
        <v>Evan Bell</v>
      </c>
      <c r="C446" s="44">
        <v>17</v>
      </c>
      <c r="D446" s="44" t="s">
        <v>109</v>
      </c>
      <c r="E446" s="44" t="s">
        <v>110</v>
      </c>
      <c r="F446" s="44" t="s">
        <v>111</v>
      </c>
      <c r="G446" s="55">
        <v>41519</v>
      </c>
      <c r="H446" s="55">
        <v>41841</v>
      </c>
      <c r="I446" s="55">
        <v>41841</v>
      </c>
      <c r="J446" s="44">
        <v>2</v>
      </c>
      <c r="K446" s="44">
        <v>0</v>
      </c>
    </row>
    <row r="447" spans="1:11" ht="12.75">
      <c r="A447" s="44">
        <v>100208</v>
      </c>
      <c r="B447" s="44" t="str">
        <f>IF(ISNONTEXT(VLOOKUP(A447,'Student names'!$B$7:$C$15000,2,0)),"",VLOOKUP(A447,'Student names'!$B$7:$C$15000,2,0))</f>
        <v>Evan Bell</v>
      </c>
      <c r="C447" s="44">
        <v>17</v>
      </c>
      <c r="D447" s="44" t="s">
        <v>100</v>
      </c>
      <c r="E447" s="44" t="s">
        <v>101</v>
      </c>
      <c r="F447" s="44" t="s">
        <v>73</v>
      </c>
      <c r="G447" s="55">
        <v>41519</v>
      </c>
      <c r="H447" s="55">
        <v>41841</v>
      </c>
      <c r="I447" s="55">
        <v>41841</v>
      </c>
      <c r="J447" s="44">
        <v>2</v>
      </c>
      <c r="K447" s="44">
        <v>0</v>
      </c>
    </row>
    <row r="448" spans="1:11" ht="12.75">
      <c r="A448" s="44">
        <v>100209</v>
      </c>
      <c r="B448" s="44" t="str">
        <f>IF(ISNONTEXT(VLOOKUP(A448,'Student names'!$B$7:$C$15000,2,0)),"",VLOOKUP(A448,'Student names'!$B$7:$C$15000,2,0))</f>
        <v>Carolyn Pullman</v>
      </c>
      <c r="C448" s="44">
        <v>18</v>
      </c>
      <c r="D448" s="44" t="s">
        <v>106</v>
      </c>
      <c r="E448" s="44" t="s">
        <v>107</v>
      </c>
      <c r="F448" s="44" t="s">
        <v>108</v>
      </c>
      <c r="G448" s="55">
        <v>41529</v>
      </c>
      <c r="H448" s="55">
        <v>41841</v>
      </c>
      <c r="I448" s="55">
        <v>41656</v>
      </c>
      <c r="J448" s="44">
        <v>3</v>
      </c>
      <c r="K448" s="44">
        <v>0</v>
      </c>
    </row>
    <row r="449" spans="1:11" ht="12.75">
      <c r="A449" s="44">
        <v>100209</v>
      </c>
      <c r="B449" s="44" t="str">
        <f>IF(ISNONTEXT(VLOOKUP(A449,'Student names'!$B$7:$C$15000,2,0)),"",VLOOKUP(A449,'Student names'!$B$7:$C$15000,2,0))</f>
        <v>Carolyn Pullman</v>
      </c>
      <c r="C449" s="44">
        <v>18</v>
      </c>
      <c r="D449" s="44" t="s">
        <v>120</v>
      </c>
      <c r="E449" s="44" t="s">
        <v>121</v>
      </c>
      <c r="F449" s="44" t="s">
        <v>73</v>
      </c>
      <c r="G449" s="55">
        <v>41520</v>
      </c>
      <c r="H449" s="55">
        <v>41841</v>
      </c>
      <c r="I449" s="55">
        <v>41656</v>
      </c>
      <c r="J449" s="44">
        <v>3</v>
      </c>
      <c r="K449" s="44">
        <v>0</v>
      </c>
    </row>
    <row r="450" spans="1:11" ht="12.75">
      <c r="A450" s="44">
        <v>100209</v>
      </c>
      <c r="B450" s="44" t="str">
        <f>IF(ISNONTEXT(VLOOKUP(A450,'Student names'!$B$7:$C$15000,2,0)),"",VLOOKUP(A450,'Student names'!$B$7:$C$15000,2,0))</f>
        <v>Carolyn Pullman</v>
      </c>
      <c r="C450" s="44">
        <v>18</v>
      </c>
      <c r="D450" s="44" t="s">
        <v>162</v>
      </c>
      <c r="E450" s="44" t="s">
        <v>163</v>
      </c>
      <c r="F450" s="44" t="s">
        <v>108</v>
      </c>
      <c r="G450" s="55">
        <v>41520</v>
      </c>
      <c r="H450" s="55">
        <v>41841</v>
      </c>
      <c r="I450" s="55">
        <v>41656</v>
      </c>
      <c r="J450" s="44">
        <v>3</v>
      </c>
      <c r="K450" s="44">
        <v>0</v>
      </c>
    </row>
    <row r="451" spans="1:11" ht="12.75">
      <c r="A451" s="44">
        <v>100209</v>
      </c>
      <c r="B451" s="44" t="str">
        <f>IF(ISNONTEXT(VLOOKUP(A451,'Student names'!$B$7:$C$15000,2,0)),"",VLOOKUP(A451,'Student names'!$B$7:$C$15000,2,0))</f>
        <v>Carolyn Pullman</v>
      </c>
      <c r="C451" s="44">
        <v>18</v>
      </c>
      <c r="D451" s="44" t="s">
        <v>65</v>
      </c>
      <c r="E451" s="44" t="s">
        <v>66</v>
      </c>
      <c r="F451" s="44" t="s">
        <v>64</v>
      </c>
      <c r="G451" s="55">
        <v>41520</v>
      </c>
      <c r="H451" s="55">
        <v>41841</v>
      </c>
      <c r="I451" s="55">
        <v>41656</v>
      </c>
      <c r="J451" s="44">
        <v>3</v>
      </c>
      <c r="K451" s="44">
        <v>0</v>
      </c>
    </row>
    <row r="452" spans="1:11" ht="12.75">
      <c r="A452" s="44">
        <v>100211</v>
      </c>
      <c r="B452" s="44" t="str">
        <f>IF(ISNONTEXT(VLOOKUP(A452,'Student names'!$B$7:$C$15000,2,0)),"",VLOOKUP(A452,'Student names'!$B$7:$C$15000,2,0))</f>
        <v>Harry Welch</v>
      </c>
      <c r="C452" s="44">
        <v>18</v>
      </c>
      <c r="D452" s="44" t="s">
        <v>100</v>
      </c>
      <c r="E452" s="44" t="s">
        <v>101</v>
      </c>
      <c r="F452" s="44" t="s">
        <v>73</v>
      </c>
      <c r="G452" s="55">
        <v>41521</v>
      </c>
      <c r="H452" s="55">
        <v>41841</v>
      </c>
      <c r="I452" s="55">
        <v>41841</v>
      </c>
      <c r="J452" s="44">
        <v>2</v>
      </c>
      <c r="K452" s="44">
        <v>0</v>
      </c>
    </row>
    <row r="453" spans="1:11" ht="12.75">
      <c r="A453" s="44">
        <v>100211</v>
      </c>
      <c r="B453" s="44" t="str">
        <f>IF(ISNONTEXT(VLOOKUP(A453,'Student names'!$B$7:$C$15000,2,0)),"",VLOOKUP(A453,'Student names'!$B$7:$C$15000,2,0))</f>
        <v>Harry Welch</v>
      </c>
      <c r="C453" s="44">
        <v>18</v>
      </c>
      <c r="D453" s="44" t="s">
        <v>77</v>
      </c>
      <c r="E453" s="44" t="s">
        <v>78</v>
      </c>
      <c r="F453" s="44" t="s">
        <v>79</v>
      </c>
      <c r="G453" s="55">
        <v>41519</v>
      </c>
      <c r="H453" s="55">
        <v>41841</v>
      </c>
      <c r="I453" s="55">
        <v>41841</v>
      </c>
      <c r="J453" s="44">
        <v>2</v>
      </c>
      <c r="K453" s="44">
        <v>0</v>
      </c>
    </row>
    <row r="454" spans="1:11" ht="12.75">
      <c r="A454" s="44">
        <v>100211</v>
      </c>
      <c r="B454" s="44" t="str">
        <f>IF(ISNONTEXT(VLOOKUP(A454,'Student names'!$B$7:$C$15000,2,0)),"",VLOOKUP(A454,'Student names'!$B$7:$C$15000,2,0))</f>
        <v>Harry Welch</v>
      </c>
      <c r="C454" s="44">
        <v>18</v>
      </c>
      <c r="D454" s="44" t="s">
        <v>98</v>
      </c>
      <c r="E454" s="44" t="s">
        <v>99</v>
      </c>
      <c r="F454" s="44" t="s">
        <v>64</v>
      </c>
      <c r="G454" s="55">
        <v>41520</v>
      </c>
      <c r="H454" s="55">
        <v>41841</v>
      </c>
      <c r="I454" s="55">
        <v>41841</v>
      </c>
      <c r="J454" s="44">
        <v>2</v>
      </c>
      <c r="K454" s="44">
        <v>1</v>
      </c>
    </row>
    <row r="455" spans="1:11" ht="12.75">
      <c r="A455" s="44">
        <v>100212</v>
      </c>
      <c r="B455" s="44" t="str">
        <f>IF(ISNONTEXT(VLOOKUP(A455,'Student names'!$B$7:$C$15000,2,0)),"",VLOOKUP(A455,'Student names'!$B$7:$C$15000,2,0))</f>
        <v>Lillian Reid</v>
      </c>
      <c r="C455" s="44">
        <v>17</v>
      </c>
      <c r="D455" s="44" t="s">
        <v>65</v>
      </c>
      <c r="E455" s="44" t="s">
        <v>66</v>
      </c>
      <c r="F455" s="44" t="s">
        <v>64</v>
      </c>
      <c r="G455" s="55">
        <v>41519</v>
      </c>
      <c r="H455" s="55">
        <v>41841</v>
      </c>
      <c r="I455" s="55">
        <v>41841</v>
      </c>
      <c r="J455" s="44">
        <v>2</v>
      </c>
      <c r="K455" s="44">
        <v>0</v>
      </c>
    </row>
    <row r="456" spans="1:11" ht="12.75">
      <c r="A456" s="44">
        <v>100212</v>
      </c>
      <c r="B456" s="44" t="str">
        <f>IF(ISNONTEXT(VLOOKUP(A456,'Student names'!$B$7:$C$15000,2,0)),"",VLOOKUP(A456,'Student names'!$B$7:$C$15000,2,0))</f>
        <v>Lillian Reid</v>
      </c>
      <c r="C456" s="44">
        <v>17</v>
      </c>
      <c r="D456" s="44" t="s">
        <v>133</v>
      </c>
      <c r="E456" s="44" t="s">
        <v>134</v>
      </c>
      <c r="F456" s="44" t="s">
        <v>124</v>
      </c>
      <c r="G456" s="55">
        <v>41519</v>
      </c>
      <c r="H456" s="55">
        <v>41841</v>
      </c>
      <c r="I456" s="55">
        <v>41841</v>
      </c>
      <c r="J456" s="44">
        <v>2</v>
      </c>
      <c r="K456" s="44">
        <v>0</v>
      </c>
    </row>
    <row r="457" spans="1:11" ht="12.75">
      <c r="A457" s="44">
        <v>100212</v>
      </c>
      <c r="B457" s="44" t="str">
        <f>IF(ISNONTEXT(VLOOKUP(A457,'Student names'!$B$7:$C$15000,2,0)),"",VLOOKUP(A457,'Student names'!$B$7:$C$15000,2,0))</f>
        <v>Lillian Reid</v>
      </c>
      <c r="C457" s="44">
        <v>17</v>
      </c>
      <c r="D457" s="44" t="s">
        <v>168</v>
      </c>
      <c r="E457" s="44" t="s">
        <v>169</v>
      </c>
      <c r="F457" s="44" t="s">
        <v>124</v>
      </c>
      <c r="G457" s="55">
        <v>41519</v>
      </c>
      <c r="H457" s="55">
        <v>41841</v>
      </c>
      <c r="I457" s="55">
        <v>41841</v>
      </c>
      <c r="J457" s="44">
        <v>2</v>
      </c>
      <c r="K457" s="44">
        <v>0</v>
      </c>
    </row>
    <row r="458" spans="1:11" ht="12.75">
      <c r="A458" s="44">
        <v>100213</v>
      </c>
      <c r="B458" s="44" t="str">
        <f>IF(ISNONTEXT(VLOOKUP(A458,'Student names'!$B$7:$C$15000,2,0)),"",VLOOKUP(A458,'Student names'!$B$7:$C$15000,2,0))</f>
        <v>Megan Duncan</v>
      </c>
      <c r="C458" s="44">
        <v>17</v>
      </c>
      <c r="D458" s="44" t="s">
        <v>65</v>
      </c>
      <c r="E458" s="44" t="s">
        <v>66</v>
      </c>
      <c r="F458" s="44" t="s">
        <v>64</v>
      </c>
      <c r="G458" s="55">
        <v>41519</v>
      </c>
      <c r="H458" s="55">
        <v>41841</v>
      </c>
      <c r="I458" s="55">
        <v>41841</v>
      </c>
      <c r="J458" s="44">
        <v>2</v>
      </c>
      <c r="K458" s="44">
        <v>0</v>
      </c>
    </row>
    <row r="459" spans="1:11" ht="12.75">
      <c r="A459" s="44">
        <v>100213</v>
      </c>
      <c r="B459" s="44" t="str">
        <f>IF(ISNONTEXT(VLOOKUP(A459,'Student names'!$B$7:$C$15000,2,0)),"",VLOOKUP(A459,'Student names'!$B$7:$C$15000,2,0))</f>
        <v>Megan Duncan</v>
      </c>
      <c r="C459" s="44">
        <v>17</v>
      </c>
      <c r="D459" s="44" t="s">
        <v>95</v>
      </c>
      <c r="E459" s="44" t="s">
        <v>96</v>
      </c>
      <c r="F459" s="44" t="s">
        <v>97</v>
      </c>
      <c r="G459" s="55">
        <v>41519</v>
      </c>
      <c r="H459" s="55">
        <v>41841</v>
      </c>
      <c r="I459" s="55">
        <v>41841</v>
      </c>
      <c r="J459" s="44">
        <v>2</v>
      </c>
      <c r="K459" s="44">
        <v>0</v>
      </c>
    </row>
    <row r="460" spans="1:11" ht="12.75">
      <c r="A460" s="44">
        <v>100213</v>
      </c>
      <c r="B460" s="44" t="str">
        <f>IF(ISNONTEXT(VLOOKUP(A460,'Student names'!$B$7:$C$15000,2,0)),"",VLOOKUP(A460,'Student names'!$B$7:$C$15000,2,0))</f>
        <v>Megan Duncan</v>
      </c>
      <c r="C460" s="44">
        <v>17</v>
      </c>
      <c r="D460" s="44" t="s">
        <v>71</v>
      </c>
      <c r="E460" s="44" t="s">
        <v>72</v>
      </c>
      <c r="F460" s="44" t="s">
        <v>73</v>
      </c>
      <c r="G460" s="55">
        <v>41519</v>
      </c>
      <c r="H460" s="55">
        <v>41841</v>
      </c>
      <c r="I460" s="55">
        <v>41841</v>
      </c>
      <c r="J460" s="44">
        <v>2</v>
      </c>
      <c r="K460" s="44">
        <v>0</v>
      </c>
    </row>
    <row r="461" spans="1:11" ht="12.75">
      <c r="A461" s="44">
        <v>100214</v>
      </c>
      <c r="B461" s="44" t="str">
        <f>IF(ISNONTEXT(VLOOKUP(A461,'Student names'!$B$7:$C$15000,2,0)),"",VLOOKUP(A461,'Student names'!$B$7:$C$15000,2,0))</f>
        <v>Sonia Johnston</v>
      </c>
      <c r="C461" s="44">
        <v>16</v>
      </c>
      <c r="D461" s="44" t="s">
        <v>67</v>
      </c>
      <c r="E461" s="44" t="s">
        <v>68</v>
      </c>
      <c r="F461" s="44" t="s">
        <v>64</v>
      </c>
      <c r="G461" s="55">
        <v>41571</v>
      </c>
      <c r="H461" s="55">
        <v>41841</v>
      </c>
      <c r="I461" s="55">
        <v>41841</v>
      </c>
      <c r="J461" s="44">
        <v>2</v>
      </c>
      <c r="K461" s="44">
        <v>0</v>
      </c>
    </row>
    <row r="462" spans="1:11" ht="12.75">
      <c r="A462" s="44">
        <v>100214</v>
      </c>
      <c r="B462" s="44" t="str">
        <f>IF(ISNONTEXT(VLOOKUP(A462,'Student names'!$B$7:$C$15000,2,0)),"",VLOOKUP(A462,'Student names'!$B$7:$C$15000,2,0))</f>
        <v>Sonia Johnston</v>
      </c>
      <c r="C462" s="44">
        <v>16</v>
      </c>
      <c r="D462" s="44" t="s">
        <v>139</v>
      </c>
      <c r="E462" s="44" t="s">
        <v>140</v>
      </c>
      <c r="F462" s="44" t="s">
        <v>82</v>
      </c>
      <c r="G462" s="55">
        <v>41571</v>
      </c>
      <c r="H462" s="55">
        <v>41841</v>
      </c>
      <c r="I462" s="55">
        <v>41841</v>
      </c>
      <c r="J462" s="44">
        <v>2</v>
      </c>
      <c r="K462" s="44">
        <v>0</v>
      </c>
    </row>
    <row r="463" spans="1:11" ht="12.75">
      <c r="A463" s="44">
        <v>100214</v>
      </c>
      <c r="B463" s="44" t="str">
        <f>IF(ISNONTEXT(VLOOKUP(A463,'Student names'!$B$7:$C$15000,2,0)),"",VLOOKUP(A463,'Student names'!$B$7:$C$15000,2,0))</f>
        <v>Sonia Johnston</v>
      </c>
      <c r="C463" s="44">
        <v>16</v>
      </c>
      <c r="D463" s="44" t="s">
        <v>152</v>
      </c>
      <c r="E463" s="44" t="s">
        <v>153</v>
      </c>
      <c r="F463" s="44" t="s">
        <v>64</v>
      </c>
      <c r="G463" s="55">
        <v>41571</v>
      </c>
      <c r="H463" s="55">
        <v>41841</v>
      </c>
      <c r="I463" s="55">
        <v>41841</v>
      </c>
      <c r="J463" s="44">
        <v>2</v>
      </c>
      <c r="K463" s="44">
        <v>0</v>
      </c>
    </row>
    <row r="464" spans="1:11" ht="12.75">
      <c r="A464" s="44">
        <v>100216</v>
      </c>
      <c r="B464" s="44" t="str">
        <f>IF(ISNONTEXT(VLOOKUP(A464,'Student names'!$B$7:$C$15000,2,0)),"",VLOOKUP(A464,'Student names'!$B$7:$C$15000,2,0))</f>
        <v>Owen May</v>
      </c>
      <c r="C464" s="44">
        <v>16</v>
      </c>
      <c r="D464" s="44" t="s">
        <v>100</v>
      </c>
      <c r="E464" s="44" t="s">
        <v>101</v>
      </c>
      <c r="F464" s="44" t="s">
        <v>73</v>
      </c>
      <c r="G464" s="55">
        <v>41519</v>
      </c>
      <c r="H464" s="55">
        <v>41841</v>
      </c>
      <c r="I464" s="55">
        <v>41841</v>
      </c>
      <c r="J464" s="44">
        <v>2</v>
      </c>
      <c r="K464" s="44">
        <v>0</v>
      </c>
    </row>
    <row r="465" spans="1:11" ht="12.75">
      <c r="A465" s="44">
        <v>100216</v>
      </c>
      <c r="B465" s="44" t="str">
        <f>IF(ISNONTEXT(VLOOKUP(A465,'Student names'!$B$7:$C$15000,2,0)),"",VLOOKUP(A465,'Student names'!$B$7:$C$15000,2,0))</f>
        <v>Owen May</v>
      </c>
      <c r="C465" s="44">
        <v>16</v>
      </c>
      <c r="D465" s="44" t="s">
        <v>117</v>
      </c>
      <c r="E465" s="44" t="s">
        <v>118</v>
      </c>
      <c r="F465" s="44" t="s">
        <v>119</v>
      </c>
      <c r="G465" s="55">
        <v>41530</v>
      </c>
      <c r="H465" s="55">
        <v>41841</v>
      </c>
      <c r="I465" s="55">
        <v>41841</v>
      </c>
      <c r="J465" s="44">
        <v>2</v>
      </c>
      <c r="K465" s="44">
        <v>0</v>
      </c>
    </row>
    <row r="466" spans="1:11" ht="12.75">
      <c r="A466" s="44">
        <v>100216</v>
      </c>
      <c r="B466" s="44" t="str">
        <f>IF(ISNONTEXT(VLOOKUP(A466,'Student names'!$B$7:$C$15000,2,0)),"",VLOOKUP(A466,'Student names'!$B$7:$C$15000,2,0))</f>
        <v>Owen May</v>
      </c>
      <c r="C466" s="44">
        <v>16</v>
      </c>
      <c r="D466" s="44" t="s">
        <v>74</v>
      </c>
      <c r="E466" s="44" t="s">
        <v>75</v>
      </c>
      <c r="F466" s="44" t="s">
        <v>76</v>
      </c>
      <c r="G466" s="55">
        <v>41519</v>
      </c>
      <c r="H466" s="55">
        <v>41841</v>
      </c>
      <c r="I466" s="55">
        <v>41841</v>
      </c>
      <c r="J466" s="44">
        <v>2</v>
      </c>
      <c r="K466" s="44">
        <v>0</v>
      </c>
    </row>
    <row r="467" spans="1:11" ht="12.75">
      <c r="A467" s="44">
        <v>100216</v>
      </c>
      <c r="B467" s="44" t="str">
        <f>IF(ISNONTEXT(VLOOKUP(A467,'Student names'!$B$7:$C$15000,2,0)),"",VLOOKUP(A467,'Student names'!$B$7:$C$15000,2,0))</f>
        <v>Owen May</v>
      </c>
      <c r="C467" s="44">
        <v>16</v>
      </c>
      <c r="D467" s="44" t="s">
        <v>149</v>
      </c>
      <c r="E467" s="44" t="s">
        <v>118</v>
      </c>
      <c r="F467" s="44" t="s">
        <v>119</v>
      </c>
      <c r="G467" s="55">
        <v>41519</v>
      </c>
      <c r="H467" s="55">
        <v>41841</v>
      </c>
      <c r="I467" s="55">
        <v>41841</v>
      </c>
      <c r="J467" s="44">
        <v>2</v>
      </c>
      <c r="K467" s="44">
        <v>0</v>
      </c>
    </row>
    <row r="468" spans="1:11" ht="12.75">
      <c r="A468" s="44">
        <v>100217</v>
      </c>
      <c r="B468" s="44" t="str">
        <f>IF(ISNONTEXT(VLOOKUP(A468,'Student names'!$B$7:$C$15000,2,0)),"",VLOOKUP(A468,'Student names'!$B$7:$C$15000,2,0))</f>
        <v>Leonard Baker</v>
      </c>
      <c r="C468" s="44">
        <v>17</v>
      </c>
      <c r="D468" s="44" t="s">
        <v>127</v>
      </c>
      <c r="E468" s="44" t="s">
        <v>128</v>
      </c>
      <c r="F468" s="44" t="s">
        <v>90</v>
      </c>
      <c r="G468" s="55">
        <v>41519</v>
      </c>
      <c r="H468" s="55">
        <v>41841</v>
      </c>
      <c r="I468" s="55">
        <v>41841</v>
      </c>
      <c r="J468" s="44">
        <v>2</v>
      </c>
      <c r="K468" s="44">
        <v>1</v>
      </c>
    </row>
    <row r="469" spans="1:11" ht="12.75">
      <c r="A469" s="44">
        <v>100217</v>
      </c>
      <c r="B469" s="44" t="str">
        <f>IF(ISNONTEXT(VLOOKUP(A469,'Student names'!$B$7:$C$15000,2,0)),"",VLOOKUP(A469,'Student names'!$B$7:$C$15000,2,0))</f>
        <v>Leonard Baker</v>
      </c>
      <c r="C469" s="44">
        <v>17</v>
      </c>
      <c r="D469" s="44" t="s">
        <v>93</v>
      </c>
      <c r="E469" s="44" t="s">
        <v>94</v>
      </c>
      <c r="F469" s="44" t="s">
        <v>64</v>
      </c>
      <c r="G469" s="55">
        <v>41519</v>
      </c>
      <c r="H469" s="55">
        <v>41841</v>
      </c>
      <c r="I469" s="55">
        <v>41841</v>
      </c>
      <c r="J469" s="44">
        <v>2</v>
      </c>
      <c r="K469" s="44">
        <v>0</v>
      </c>
    </row>
    <row r="470" spans="1:11" ht="12.75">
      <c r="A470" s="44">
        <v>100217</v>
      </c>
      <c r="B470" s="44" t="str">
        <f>IF(ISNONTEXT(VLOOKUP(A470,'Student names'!$B$7:$C$15000,2,0)),"",VLOOKUP(A470,'Student names'!$B$7:$C$15000,2,0))</f>
        <v>Leonard Baker</v>
      </c>
      <c r="C470" s="44">
        <v>17</v>
      </c>
      <c r="D470" s="44" t="s">
        <v>125</v>
      </c>
      <c r="E470" s="44" t="s">
        <v>126</v>
      </c>
      <c r="F470" s="44" t="s">
        <v>76</v>
      </c>
      <c r="G470" s="55">
        <v>41519</v>
      </c>
      <c r="H470" s="55">
        <v>41841</v>
      </c>
      <c r="I470" s="55">
        <v>41841</v>
      </c>
      <c r="J470" s="44">
        <v>2</v>
      </c>
      <c r="K470" s="44">
        <v>0</v>
      </c>
    </row>
    <row r="471" spans="1:11" ht="12.75">
      <c r="A471" s="44">
        <v>100217</v>
      </c>
      <c r="B471" s="44" t="str">
        <f>IF(ISNONTEXT(VLOOKUP(A471,'Student names'!$B$7:$C$15000,2,0)),"",VLOOKUP(A471,'Student names'!$B$7:$C$15000,2,0))</f>
        <v>Leonard Baker</v>
      </c>
      <c r="C471" s="44">
        <v>17</v>
      </c>
      <c r="D471" s="44" t="s">
        <v>144</v>
      </c>
      <c r="E471" s="44" t="s">
        <v>145</v>
      </c>
      <c r="F471" s="44" t="s">
        <v>146</v>
      </c>
      <c r="G471" s="55">
        <v>41519</v>
      </c>
      <c r="H471" s="55">
        <v>41841</v>
      </c>
      <c r="I471" s="55">
        <v>41841</v>
      </c>
      <c r="J471" s="44">
        <v>2</v>
      </c>
      <c r="K471" s="44">
        <v>0</v>
      </c>
    </row>
    <row r="472" spans="1:11" ht="12.75">
      <c r="A472" s="44">
        <v>100218</v>
      </c>
      <c r="B472" s="44" t="str">
        <f>IF(ISNONTEXT(VLOOKUP(A472,'Student names'!$B$7:$C$15000,2,0)),"",VLOOKUP(A472,'Student names'!$B$7:$C$15000,2,0))</f>
        <v>Jake Abraham</v>
      </c>
      <c r="C472" s="44">
        <v>16</v>
      </c>
      <c r="D472" s="44" t="s">
        <v>74</v>
      </c>
      <c r="E472" s="44" t="s">
        <v>75</v>
      </c>
      <c r="F472" s="44" t="s">
        <v>76</v>
      </c>
      <c r="G472" s="55">
        <v>41519</v>
      </c>
      <c r="H472" s="55">
        <v>41841</v>
      </c>
      <c r="I472" s="55">
        <v>41841</v>
      </c>
      <c r="J472" s="44">
        <v>2</v>
      </c>
      <c r="K472" s="44">
        <v>0</v>
      </c>
    </row>
    <row r="473" spans="1:11" ht="12.75">
      <c r="A473" s="44">
        <v>100218</v>
      </c>
      <c r="B473" s="44" t="str">
        <f>IF(ISNONTEXT(VLOOKUP(A473,'Student names'!$B$7:$C$15000,2,0)),"",VLOOKUP(A473,'Student names'!$B$7:$C$15000,2,0))</f>
        <v>Jake Abraham</v>
      </c>
      <c r="C473" s="44">
        <v>16</v>
      </c>
      <c r="D473" s="44" t="s">
        <v>141</v>
      </c>
      <c r="E473" s="44" t="s">
        <v>142</v>
      </c>
      <c r="F473" s="44" t="s">
        <v>143</v>
      </c>
      <c r="G473" s="55">
        <v>41519</v>
      </c>
      <c r="H473" s="55">
        <v>41841</v>
      </c>
      <c r="I473" s="55">
        <v>41841</v>
      </c>
      <c r="J473" s="44">
        <v>2</v>
      </c>
      <c r="K473" s="44">
        <v>0</v>
      </c>
    </row>
    <row r="474" spans="1:11" ht="12.75">
      <c r="A474" s="44">
        <v>100218</v>
      </c>
      <c r="B474" s="44" t="str">
        <f>IF(ISNONTEXT(VLOOKUP(A474,'Student names'!$B$7:$C$15000,2,0)),"",VLOOKUP(A474,'Student names'!$B$7:$C$15000,2,0))</f>
        <v>Jake Abraham</v>
      </c>
      <c r="C474" s="44">
        <v>16</v>
      </c>
      <c r="D474" s="44" t="s">
        <v>91</v>
      </c>
      <c r="E474" s="44" t="s">
        <v>92</v>
      </c>
      <c r="F474" s="44" t="s">
        <v>79</v>
      </c>
      <c r="G474" s="55">
        <v>41519</v>
      </c>
      <c r="H474" s="55">
        <v>41841</v>
      </c>
      <c r="I474" s="55">
        <v>41841</v>
      </c>
      <c r="J474" s="44">
        <v>2</v>
      </c>
      <c r="K474" s="44">
        <v>1</v>
      </c>
    </row>
    <row r="475" spans="1:11" ht="12.75">
      <c r="A475" s="44">
        <v>100219</v>
      </c>
      <c r="B475" s="44" t="str">
        <f>IF(ISNONTEXT(VLOOKUP(A475,'Student names'!$B$7:$C$15000,2,0)),"",VLOOKUP(A475,'Student names'!$B$7:$C$15000,2,0))</f>
        <v>Christian Avery</v>
      </c>
      <c r="C475" s="44">
        <v>17</v>
      </c>
      <c r="D475" s="44" t="s">
        <v>168</v>
      </c>
      <c r="E475" s="44" t="s">
        <v>169</v>
      </c>
      <c r="F475" s="44" t="s">
        <v>124</v>
      </c>
      <c r="G475" s="55">
        <v>41519</v>
      </c>
      <c r="H475" s="55">
        <v>41841</v>
      </c>
      <c r="I475" s="55">
        <v>41841</v>
      </c>
      <c r="J475" s="44">
        <v>2</v>
      </c>
      <c r="K475" s="44">
        <v>0</v>
      </c>
    </row>
    <row r="476" spans="1:11" ht="12.75">
      <c r="A476" s="44">
        <v>100219</v>
      </c>
      <c r="B476" s="44" t="str">
        <f>IF(ISNONTEXT(VLOOKUP(A476,'Student names'!$B$7:$C$15000,2,0)),"",VLOOKUP(A476,'Student names'!$B$7:$C$15000,2,0))</f>
        <v>Christian Avery</v>
      </c>
      <c r="C476" s="44">
        <v>17</v>
      </c>
      <c r="D476" s="44" t="s">
        <v>71</v>
      </c>
      <c r="E476" s="44" t="s">
        <v>72</v>
      </c>
      <c r="F476" s="44" t="s">
        <v>73</v>
      </c>
      <c r="G476" s="55">
        <v>41519</v>
      </c>
      <c r="H476" s="55">
        <v>41841</v>
      </c>
      <c r="I476" s="55">
        <v>41841</v>
      </c>
      <c r="J476" s="44">
        <v>2</v>
      </c>
      <c r="K476" s="44">
        <v>0</v>
      </c>
    </row>
    <row r="477" spans="1:11" ht="12.75">
      <c r="A477" s="44">
        <v>100219</v>
      </c>
      <c r="B477" s="44" t="str">
        <f>IF(ISNONTEXT(VLOOKUP(A477,'Student names'!$B$7:$C$15000,2,0)),"",VLOOKUP(A477,'Student names'!$B$7:$C$15000,2,0))</f>
        <v>Christian Avery</v>
      </c>
      <c r="C477" s="44">
        <v>17</v>
      </c>
      <c r="D477" s="44" t="s">
        <v>120</v>
      </c>
      <c r="E477" s="44" t="s">
        <v>121</v>
      </c>
      <c r="F477" s="44" t="s">
        <v>73</v>
      </c>
      <c r="G477" s="55">
        <v>41519</v>
      </c>
      <c r="H477" s="55">
        <v>41841</v>
      </c>
      <c r="I477" s="55">
        <v>41841</v>
      </c>
      <c r="J477" s="44">
        <v>2</v>
      </c>
      <c r="K477" s="44">
        <v>0</v>
      </c>
    </row>
    <row r="478" spans="1:11" ht="12.75">
      <c r="A478" s="44">
        <v>100219</v>
      </c>
      <c r="B478" s="44" t="str">
        <f>IF(ISNONTEXT(VLOOKUP(A478,'Student names'!$B$7:$C$15000,2,0)),"",VLOOKUP(A478,'Student names'!$B$7:$C$15000,2,0))</f>
        <v>Christian Avery</v>
      </c>
      <c r="C478" s="44">
        <v>17</v>
      </c>
      <c r="D478" s="44" t="s">
        <v>135</v>
      </c>
      <c r="E478" s="44" t="s">
        <v>136</v>
      </c>
      <c r="F478" s="44" t="s">
        <v>124</v>
      </c>
      <c r="G478" s="55">
        <v>41521</v>
      </c>
      <c r="H478" s="55">
        <v>41841</v>
      </c>
      <c r="I478" s="55">
        <v>41841</v>
      </c>
      <c r="J478" s="44">
        <v>2</v>
      </c>
      <c r="K478" s="44">
        <v>0</v>
      </c>
    </row>
    <row r="479" spans="1:11" ht="12.75">
      <c r="A479" s="44">
        <v>100221</v>
      </c>
      <c r="B479" s="44" t="str">
        <f>IF(ISNONTEXT(VLOOKUP(A479,'Student names'!$B$7:$C$15000,2,0)),"",VLOOKUP(A479,'Student names'!$B$7:$C$15000,2,0))</f>
        <v>Sean Mackenzie</v>
      </c>
      <c r="C479" s="44">
        <v>18</v>
      </c>
      <c r="D479" s="44" t="s">
        <v>112</v>
      </c>
      <c r="E479" s="44" t="s">
        <v>113</v>
      </c>
      <c r="F479" s="44" t="s">
        <v>114</v>
      </c>
      <c r="G479" s="55">
        <v>41519</v>
      </c>
      <c r="H479" s="55">
        <v>41841</v>
      </c>
      <c r="I479" s="55">
        <v>41841</v>
      </c>
      <c r="J479" s="44">
        <v>2</v>
      </c>
      <c r="K479" s="44">
        <v>1</v>
      </c>
    </row>
    <row r="480" spans="1:11" ht="12.75">
      <c r="A480" s="44">
        <v>100221</v>
      </c>
      <c r="B480" s="44" t="str">
        <f>IF(ISNONTEXT(VLOOKUP(A480,'Student names'!$B$7:$C$15000,2,0)),"",VLOOKUP(A480,'Student names'!$B$7:$C$15000,2,0))</f>
        <v>Sean Mackenzie</v>
      </c>
      <c r="C480" s="44">
        <v>18</v>
      </c>
      <c r="D480" s="44" t="s">
        <v>77</v>
      </c>
      <c r="E480" s="44" t="s">
        <v>78</v>
      </c>
      <c r="F480" s="44" t="s">
        <v>79</v>
      </c>
      <c r="G480" s="55">
        <v>41519</v>
      </c>
      <c r="H480" s="55">
        <v>41841</v>
      </c>
      <c r="I480" s="55">
        <v>41841</v>
      </c>
      <c r="J480" s="44">
        <v>2</v>
      </c>
      <c r="K480" s="44">
        <v>0</v>
      </c>
    </row>
    <row r="481" spans="1:11" ht="12.75">
      <c r="A481" s="44">
        <v>100221</v>
      </c>
      <c r="B481" s="44" t="str">
        <f>IF(ISNONTEXT(VLOOKUP(A481,'Student names'!$B$7:$C$15000,2,0)),"",VLOOKUP(A481,'Student names'!$B$7:$C$15000,2,0))</f>
        <v>Sean Mackenzie</v>
      </c>
      <c r="C481" s="44">
        <v>18</v>
      </c>
      <c r="D481" s="44" t="s">
        <v>59</v>
      </c>
      <c r="E481" s="44" t="s">
        <v>60</v>
      </c>
      <c r="F481" s="44" t="s">
        <v>61</v>
      </c>
      <c r="G481" s="55">
        <v>41520</v>
      </c>
      <c r="H481" s="55">
        <v>41841</v>
      </c>
      <c r="I481" s="55">
        <v>41841</v>
      </c>
      <c r="J481" s="44">
        <v>2</v>
      </c>
      <c r="K481" s="44">
        <v>0</v>
      </c>
    </row>
    <row r="482" spans="1:11" ht="12.75">
      <c r="A482" s="44">
        <v>100222</v>
      </c>
      <c r="B482" s="44" t="str">
        <f>IF(ISNONTEXT(VLOOKUP(A482,'Student names'!$B$7:$C$15000,2,0)),"",VLOOKUP(A482,'Student names'!$B$7:$C$15000,2,0))</f>
        <v>Joseph Ellison</v>
      </c>
      <c r="C482" s="44">
        <v>16</v>
      </c>
      <c r="D482" s="44" t="s">
        <v>106</v>
      </c>
      <c r="E482" s="44" t="s">
        <v>107</v>
      </c>
      <c r="F482" s="44" t="s">
        <v>108</v>
      </c>
      <c r="G482" s="55">
        <v>41519</v>
      </c>
      <c r="H482" s="55">
        <v>41841</v>
      </c>
      <c r="I482" s="55">
        <v>41841</v>
      </c>
      <c r="J482" s="44">
        <v>2</v>
      </c>
      <c r="K482" s="44">
        <v>0</v>
      </c>
    </row>
    <row r="483" spans="1:11" ht="12.75">
      <c r="A483" s="44">
        <v>100222</v>
      </c>
      <c r="B483" s="44" t="str">
        <f>IF(ISNONTEXT(VLOOKUP(A483,'Student names'!$B$7:$C$15000,2,0)),"",VLOOKUP(A483,'Student names'!$B$7:$C$15000,2,0))</f>
        <v>Joseph Ellison</v>
      </c>
      <c r="C483" s="44">
        <v>16</v>
      </c>
      <c r="D483" s="44" t="s">
        <v>150</v>
      </c>
      <c r="E483" s="44" t="s">
        <v>151</v>
      </c>
      <c r="F483" s="44" t="s">
        <v>73</v>
      </c>
      <c r="G483" s="55">
        <v>41519</v>
      </c>
      <c r="H483" s="55">
        <v>41841</v>
      </c>
      <c r="I483" s="55">
        <v>41841</v>
      </c>
      <c r="J483" s="44">
        <v>2</v>
      </c>
      <c r="K483" s="44">
        <v>0</v>
      </c>
    </row>
    <row r="484" spans="1:11" ht="12.75">
      <c r="A484" s="44">
        <v>100222</v>
      </c>
      <c r="B484" s="44" t="str">
        <f>IF(ISNONTEXT(VLOOKUP(A484,'Student names'!$B$7:$C$15000,2,0)),"",VLOOKUP(A484,'Student names'!$B$7:$C$15000,2,0))</f>
        <v>Joseph Ellison</v>
      </c>
      <c r="C484" s="44">
        <v>16</v>
      </c>
      <c r="D484" s="44" t="s">
        <v>91</v>
      </c>
      <c r="E484" s="44" t="s">
        <v>92</v>
      </c>
      <c r="F484" s="44" t="s">
        <v>79</v>
      </c>
      <c r="G484" s="55">
        <v>41519</v>
      </c>
      <c r="H484" s="55">
        <v>41841</v>
      </c>
      <c r="I484" s="55">
        <v>41841</v>
      </c>
      <c r="J484" s="44">
        <v>2</v>
      </c>
      <c r="K484" s="44">
        <v>1</v>
      </c>
    </row>
    <row r="485" spans="1:11" ht="12.75">
      <c r="A485" s="44">
        <v>100224</v>
      </c>
      <c r="B485" s="44" t="str">
        <f>IF(ISNONTEXT(VLOOKUP(A485,'Student names'!$B$7:$C$15000,2,0)),"",VLOOKUP(A485,'Student names'!$B$7:$C$15000,2,0))</f>
        <v>Paul Walker</v>
      </c>
      <c r="C485" s="44">
        <v>17</v>
      </c>
      <c r="D485" s="44" t="s">
        <v>125</v>
      </c>
      <c r="E485" s="44" t="s">
        <v>126</v>
      </c>
      <c r="F485" s="44" t="s">
        <v>76</v>
      </c>
      <c r="G485" s="55">
        <v>41519</v>
      </c>
      <c r="H485" s="55">
        <v>41841</v>
      </c>
      <c r="I485" s="55">
        <v>41841</v>
      </c>
      <c r="J485" s="44">
        <v>2</v>
      </c>
      <c r="K485" s="44">
        <v>0</v>
      </c>
    </row>
    <row r="486" spans="1:11" ht="12.75">
      <c r="A486" s="44">
        <v>100224</v>
      </c>
      <c r="B486" s="44" t="str">
        <f>IF(ISNONTEXT(VLOOKUP(A486,'Student names'!$B$7:$C$15000,2,0)),"",VLOOKUP(A486,'Student names'!$B$7:$C$15000,2,0))</f>
        <v>Paul Walker</v>
      </c>
      <c r="C486" s="44">
        <v>17</v>
      </c>
      <c r="D486" s="44" t="s">
        <v>127</v>
      </c>
      <c r="E486" s="44" t="s">
        <v>128</v>
      </c>
      <c r="F486" s="44" t="s">
        <v>90</v>
      </c>
      <c r="G486" s="55">
        <v>41519</v>
      </c>
      <c r="H486" s="55">
        <v>41841</v>
      </c>
      <c r="I486" s="55">
        <v>41841</v>
      </c>
      <c r="J486" s="44">
        <v>2</v>
      </c>
      <c r="K486" s="44">
        <v>1</v>
      </c>
    </row>
    <row r="487" spans="1:11" ht="12.75">
      <c r="A487" s="44">
        <v>100224</v>
      </c>
      <c r="B487" s="44" t="str">
        <f>IF(ISNONTEXT(VLOOKUP(A487,'Student names'!$B$7:$C$15000,2,0)),"",VLOOKUP(A487,'Student names'!$B$7:$C$15000,2,0))</f>
        <v>Paul Walker</v>
      </c>
      <c r="C487" s="44">
        <v>17</v>
      </c>
      <c r="D487" s="44" t="s">
        <v>77</v>
      </c>
      <c r="E487" s="44" t="s">
        <v>78</v>
      </c>
      <c r="F487" s="44" t="s">
        <v>79</v>
      </c>
      <c r="G487" s="55">
        <v>41519</v>
      </c>
      <c r="H487" s="55">
        <v>41841</v>
      </c>
      <c r="I487" s="55">
        <v>41841</v>
      </c>
      <c r="J487" s="44">
        <v>2</v>
      </c>
      <c r="K487" s="44">
        <v>0</v>
      </c>
    </row>
    <row r="488" spans="1:11" ht="12.75">
      <c r="A488" s="44">
        <v>100227</v>
      </c>
      <c r="B488" s="44" t="str">
        <f>IF(ISNONTEXT(VLOOKUP(A488,'Student names'!$B$7:$C$15000,2,0)),"",VLOOKUP(A488,'Student names'!$B$7:$C$15000,2,0))</f>
        <v>Jessica Marshall</v>
      </c>
      <c r="C488" s="44">
        <v>17</v>
      </c>
      <c r="D488" s="44" t="s">
        <v>181</v>
      </c>
      <c r="E488" s="44" t="s">
        <v>182</v>
      </c>
      <c r="F488" s="44" t="s">
        <v>124</v>
      </c>
      <c r="G488" s="55">
        <v>41519</v>
      </c>
      <c r="H488" s="55">
        <v>41841</v>
      </c>
      <c r="I488" s="55">
        <v>41841</v>
      </c>
      <c r="J488" s="44">
        <v>2</v>
      </c>
      <c r="K488" s="44">
        <v>0</v>
      </c>
    </row>
    <row r="489" spans="1:11" ht="12.75">
      <c r="A489" s="44">
        <v>100227</v>
      </c>
      <c r="B489" s="44" t="str">
        <f>IF(ISNONTEXT(VLOOKUP(A489,'Student names'!$B$7:$C$15000,2,0)),"",VLOOKUP(A489,'Student names'!$B$7:$C$15000,2,0))</f>
        <v>Jessica Marshall</v>
      </c>
      <c r="C489" s="44">
        <v>17</v>
      </c>
      <c r="D489" s="44" t="s">
        <v>65</v>
      </c>
      <c r="E489" s="44" t="s">
        <v>66</v>
      </c>
      <c r="F489" s="44" t="s">
        <v>64</v>
      </c>
      <c r="G489" s="55">
        <v>41519</v>
      </c>
      <c r="H489" s="55">
        <v>41841</v>
      </c>
      <c r="I489" s="55">
        <v>41841</v>
      </c>
      <c r="J489" s="44">
        <v>2</v>
      </c>
      <c r="K489" s="44">
        <v>0</v>
      </c>
    </row>
    <row r="490" spans="1:11" ht="12.75">
      <c r="A490" s="44">
        <v>100228</v>
      </c>
      <c r="B490" s="44" t="str">
        <f>IF(ISNONTEXT(VLOOKUP(A490,'Student names'!$B$7:$C$15000,2,0)),"",VLOOKUP(A490,'Student names'!$B$7:$C$15000,2,0))</f>
        <v>Neil Cameron</v>
      </c>
      <c r="C490" s="44">
        <v>17</v>
      </c>
      <c r="D490" s="44" t="s">
        <v>168</v>
      </c>
      <c r="E490" s="44" t="s">
        <v>169</v>
      </c>
      <c r="F490" s="44" t="s">
        <v>124</v>
      </c>
      <c r="G490" s="55">
        <v>41519</v>
      </c>
      <c r="H490" s="55">
        <v>41841</v>
      </c>
      <c r="I490" s="55">
        <v>41841</v>
      </c>
      <c r="J490" s="44">
        <v>2</v>
      </c>
      <c r="K490" s="44">
        <v>0</v>
      </c>
    </row>
    <row r="491" spans="1:11" ht="12.75">
      <c r="A491" s="44">
        <v>100228</v>
      </c>
      <c r="B491" s="44" t="str">
        <f>IF(ISNONTEXT(VLOOKUP(A491,'Student names'!$B$7:$C$15000,2,0)),"",VLOOKUP(A491,'Student names'!$B$7:$C$15000,2,0))</f>
        <v>Neil Cameron</v>
      </c>
      <c r="C491" s="44">
        <v>17</v>
      </c>
      <c r="D491" s="44" t="s">
        <v>125</v>
      </c>
      <c r="E491" s="44" t="s">
        <v>126</v>
      </c>
      <c r="F491" s="44" t="s">
        <v>76</v>
      </c>
      <c r="G491" s="55">
        <v>41519</v>
      </c>
      <c r="H491" s="55">
        <v>41841</v>
      </c>
      <c r="I491" s="55">
        <v>41841</v>
      </c>
      <c r="J491" s="44">
        <v>2</v>
      </c>
      <c r="K491" s="44">
        <v>0</v>
      </c>
    </row>
    <row r="492" spans="1:11" ht="12.75">
      <c r="A492" s="44">
        <v>100228</v>
      </c>
      <c r="B492" s="44" t="str">
        <f>IF(ISNONTEXT(VLOOKUP(A492,'Student names'!$B$7:$C$15000,2,0)),"",VLOOKUP(A492,'Student names'!$B$7:$C$15000,2,0))</f>
        <v>Neil Cameron</v>
      </c>
      <c r="C492" s="44">
        <v>17</v>
      </c>
      <c r="D492" s="44" t="s">
        <v>170</v>
      </c>
      <c r="E492" s="44" t="s">
        <v>171</v>
      </c>
      <c r="F492" s="44" t="s">
        <v>143</v>
      </c>
      <c r="G492" s="55">
        <v>41519</v>
      </c>
      <c r="H492" s="55">
        <v>41841</v>
      </c>
      <c r="I492" s="55">
        <v>41841</v>
      </c>
      <c r="J492" s="44">
        <v>2</v>
      </c>
      <c r="K492" s="44">
        <v>0</v>
      </c>
    </row>
    <row r="493" spans="1:11" ht="12.75">
      <c r="A493" s="44">
        <v>100231</v>
      </c>
      <c r="B493" s="44" t="str">
        <f>IF(ISNONTEXT(VLOOKUP(A493,'Student names'!$B$7:$C$15000,2,0)),"",VLOOKUP(A493,'Student names'!$B$7:$C$15000,2,0))</f>
        <v>Julian Blake</v>
      </c>
      <c r="C493" s="44">
        <v>17</v>
      </c>
      <c r="D493" s="44" t="s">
        <v>86</v>
      </c>
      <c r="E493" s="44" t="s">
        <v>87</v>
      </c>
      <c r="F493" s="44" t="s">
        <v>73</v>
      </c>
      <c r="G493" s="55">
        <v>41535</v>
      </c>
      <c r="H493" s="55">
        <v>41841</v>
      </c>
      <c r="I493" s="55">
        <v>41841</v>
      </c>
      <c r="J493" s="44">
        <v>2</v>
      </c>
      <c r="K493" s="44">
        <v>0</v>
      </c>
    </row>
    <row r="494" spans="1:11" ht="12.75">
      <c r="A494" s="44">
        <v>100231</v>
      </c>
      <c r="B494" s="44" t="str">
        <f>IF(ISNONTEXT(VLOOKUP(A494,'Student names'!$B$7:$C$15000,2,0)),"",VLOOKUP(A494,'Student names'!$B$7:$C$15000,2,0))</f>
        <v>Julian Blake</v>
      </c>
      <c r="C494" s="44">
        <v>17</v>
      </c>
      <c r="D494" s="44" t="s">
        <v>131</v>
      </c>
      <c r="E494" s="44" t="s">
        <v>132</v>
      </c>
      <c r="F494" s="44" t="s">
        <v>64</v>
      </c>
      <c r="G494" s="55">
        <v>41534</v>
      </c>
      <c r="H494" s="55">
        <v>41841</v>
      </c>
      <c r="I494" s="55">
        <v>41841</v>
      </c>
      <c r="J494" s="44">
        <v>2</v>
      </c>
      <c r="K494" s="44">
        <v>0</v>
      </c>
    </row>
    <row r="495" spans="1:11" ht="12.75">
      <c r="A495" s="44">
        <v>100231</v>
      </c>
      <c r="B495" s="44" t="str">
        <f>IF(ISNONTEXT(VLOOKUP(A495,'Student names'!$B$7:$C$15000,2,0)),"",VLOOKUP(A495,'Student names'!$B$7:$C$15000,2,0))</f>
        <v>Julian Blake</v>
      </c>
      <c r="C495" s="44">
        <v>17</v>
      </c>
      <c r="D495" s="44" t="s">
        <v>106</v>
      </c>
      <c r="E495" s="44" t="s">
        <v>107</v>
      </c>
      <c r="F495" s="44" t="s">
        <v>108</v>
      </c>
      <c r="G495" s="55">
        <v>41534</v>
      </c>
      <c r="H495" s="55">
        <v>41841</v>
      </c>
      <c r="I495" s="55">
        <v>41841</v>
      </c>
      <c r="J495" s="44">
        <v>2</v>
      </c>
      <c r="K495" s="44">
        <v>0</v>
      </c>
    </row>
    <row r="496" spans="1:11" ht="12.75">
      <c r="A496" s="44">
        <v>100231</v>
      </c>
      <c r="B496" s="44" t="str">
        <f>IF(ISNONTEXT(VLOOKUP(A496,'Student names'!$B$7:$C$15000,2,0)),"",VLOOKUP(A496,'Student names'!$B$7:$C$15000,2,0))</f>
        <v>Julian Blake</v>
      </c>
      <c r="C496" s="44">
        <v>17</v>
      </c>
      <c r="D496" s="44" t="s">
        <v>67</v>
      </c>
      <c r="E496" s="44" t="s">
        <v>68</v>
      </c>
      <c r="F496" s="44" t="s">
        <v>64</v>
      </c>
      <c r="G496" s="55">
        <v>41534</v>
      </c>
      <c r="H496" s="55">
        <v>41841</v>
      </c>
      <c r="I496" s="55">
        <v>41841</v>
      </c>
      <c r="J496" s="44">
        <v>2</v>
      </c>
      <c r="K496" s="44">
        <v>0</v>
      </c>
    </row>
    <row r="497" spans="1:11" ht="12.75">
      <c r="A497" s="44">
        <v>100232</v>
      </c>
      <c r="B497" s="44" t="str">
        <f>IF(ISNONTEXT(VLOOKUP(A497,'Student names'!$B$7:$C$15000,2,0)),"",VLOOKUP(A497,'Student names'!$B$7:$C$15000,2,0))</f>
        <v>Justin Greene</v>
      </c>
      <c r="C497" s="44">
        <v>16</v>
      </c>
      <c r="D497" s="44" t="s">
        <v>117</v>
      </c>
      <c r="E497" s="44" t="s">
        <v>118</v>
      </c>
      <c r="F497" s="44" t="s">
        <v>119</v>
      </c>
      <c r="G497" s="55">
        <v>41519</v>
      </c>
      <c r="H497" s="55">
        <v>41841</v>
      </c>
      <c r="I497" s="55">
        <v>41841</v>
      </c>
      <c r="J497" s="44">
        <v>2</v>
      </c>
      <c r="K497" s="44">
        <v>0</v>
      </c>
    </row>
    <row r="498" spans="1:11" ht="12.75">
      <c r="A498" s="44">
        <v>100232</v>
      </c>
      <c r="B498" s="44" t="str">
        <f>IF(ISNONTEXT(VLOOKUP(A498,'Student names'!$B$7:$C$15000,2,0)),"",VLOOKUP(A498,'Student names'!$B$7:$C$15000,2,0))</f>
        <v>Justin Greene</v>
      </c>
      <c r="C498" s="44">
        <v>16</v>
      </c>
      <c r="D498" s="44" t="s">
        <v>74</v>
      </c>
      <c r="E498" s="44" t="s">
        <v>75</v>
      </c>
      <c r="F498" s="44" t="s">
        <v>76</v>
      </c>
      <c r="G498" s="55">
        <v>41519</v>
      </c>
      <c r="H498" s="55">
        <v>41841</v>
      </c>
      <c r="I498" s="55">
        <v>41841</v>
      </c>
      <c r="J498" s="44">
        <v>2</v>
      </c>
      <c r="K498" s="44">
        <v>0</v>
      </c>
    </row>
    <row r="499" spans="1:11" ht="12.75">
      <c r="A499" s="44">
        <v>100232</v>
      </c>
      <c r="B499" s="44" t="str">
        <f>IF(ISNONTEXT(VLOOKUP(A499,'Student names'!$B$7:$C$15000,2,0)),"",VLOOKUP(A499,'Student names'!$B$7:$C$15000,2,0))</f>
        <v>Justin Greene</v>
      </c>
      <c r="C499" s="44">
        <v>16</v>
      </c>
      <c r="D499" s="44" t="s">
        <v>106</v>
      </c>
      <c r="E499" s="44" t="s">
        <v>107</v>
      </c>
      <c r="F499" s="44" t="s">
        <v>108</v>
      </c>
      <c r="G499" s="55">
        <v>41519</v>
      </c>
      <c r="H499" s="55">
        <v>41841</v>
      </c>
      <c r="I499" s="55">
        <v>41841</v>
      </c>
      <c r="J499" s="44">
        <v>2</v>
      </c>
      <c r="K499" s="44">
        <v>0</v>
      </c>
    </row>
    <row r="500" spans="1:11" ht="12.75">
      <c r="A500" s="44">
        <v>100232</v>
      </c>
      <c r="B500" s="44" t="str">
        <f>IF(ISNONTEXT(VLOOKUP(A500,'Student names'!$B$7:$C$15000,2,0)),"",VLOOKUP(A500,'Student names'!$B$7:$C$15000,2,0))</f>
        <v>Justin Greene</v>
      </c>
      <c r="C500" s="44">
        <v>16</v>
      </c>
      <c r="D500" s="44" t="s">
        <v>159</v>
      </c>
      <c r="E500" s="44" t="s">
        <v>87</v>
      </c>
      <c r="F500" s="44" t="s">
        <v>73</v>
      </c>
      <c r="G500" s="55">
        <v>41519</v>
      </c>
      <c r="H500" s="55">
        <v>41652</v>
      </c>
      <c r="I500" s="55">
        <v>41652</v>
      </c>
      <c r="J500" s="44">
        <v>2</v>
      </c>
      <c r="K500" s="44">
        <v>0</v>
      </c>
    </row>
    <row r="501" spans="1:11" ht="12.75">
      <c r="A501" s="44">
        <v>100235</v>
      </c>
      <c r="B501" s="44" t="str">
        <f>IF(ISNONTEXT(VLOOKUP(A501,'Student names'!$B$7:$C$15000,2,0)),"",VLOOKUP(A501,'Student names'!$B$7:$C$15000,2,0))</f>
        <v>Hannah May</v>
      </c>
      <c r="C501" s="44">
        <v>16</v>
      </c>
      <c r="D501" s="44" t="s">
        <v>104</v>
      </c>
      <c r="E501" s="44" t="s">
        <v>105</v>
      </c>
      <c r="F501" s="44" t="s">
        <v>97</v>
      </c>
      <c r="G501" s="55">
        <v>41520</v>
      </c>
      <c r="H501" s="55">
        <v>41841</v>
      </c>
      <c r="I501" s="55">
        <v>41841</v>
      </c>
      <c r="J501" s="44">
        <v>2</v>
      </c>
      <c r="K501" s="44">
        <v>0</v>
      </c>
    </row>
    <row r="502" spans="1:11" ht="12.75">
      <c r="A502" s="44">
        <v>100235</v>
      </c>
      <c r="B502" s="44" t="str">
        <f>IF(ISNONTEXT(VLOOKUP(A502,'Student names'!$B$7:$C$15000,2,0)),"",VLOOKUP(A502,'Student names'!$B$7:$C$15000,2,0))</f>
        <v>Hannah May</v>
      </c>
      <c r="C502" s="44">
        <v>16</v>
      </c>
      <c r="D502" s="44" t="s">
        <v>122</v>
      </c>
      <c r="E502" s="44" t="s">
        <v>123</v>
      </c>
      <c r="F502" s="44" t="s">
        <v>124</v>
      </c>
      <c r="G502" s="55">
        <v>41520</v>
      </c>
      <c r="H502" s="55">
        <v>41841</v>
      </c>
      <c r="I502" s="55">
        <v>41841</v>
      </c>
      <c r="J502" s="44">
        <v>2</v>
      </c>
      <c r="K502" s="44">
        <v>0</v>
      </c>
    </row>
    <row r="503" spans="1:11" ht="12.75">
      <c r="A503" s="44">
        <v>100235</v>
      </c>
      <c r="B503" s="44" t="str">
        <f>IF(ISNONTEXT(VLOOKUP(A503,'Student names'!$B$7:$C$15000,2,0)),"",VLOOKUP(A503,'Student names'!$B$7:$C$15000,2,0))</f>
        <v>Hannah May</v>
      </c>
      <c r="C503" s="44">
        <v>16</v>
      </c>
      <c r="D503" s="44" t="s">
        <v>74</v>
      </c>
      <c r="E503" s="44" t="s">
        <v>75</v>
      </c>
      <c r="F503" s="44" t="s">
        <v>76</v>
      </c>
      <c r="G503" s="55">
        <v>41520</v>
      </c>
      <c r="H503" s="55">
        <v>41841</v>
      </c>
      <c r="I503" s="55">
        <v>41841</v>
      </c>
      <c r="J503" s="44">
        <v>2</v>
      </c>
      <c r="K503" s="44">
        <v>0</v>
      </c>
    </row>
    <row r="504" spans="1:11" ht="12.75">
      <c r="A504" s="44">
        <v>100235</v>
      </c>
      <c r="B504" s="44" t="str">
        <f>IF(ISNONTEXT(VLOOKUP(A504,'Student names'!$B$7:$C$15000,2,0)),"",VLOOKUP(A504,'Student names'!$B$7:$C$15000,2,0))</f>
        <v>Hannah May</v>
      </c>
      <c r="C504" s="44">
        <v>16</v>
      </c>
      <c r="D504" s="44" t="s">
        <v>102</v>
      </c>
      <c r="E504" s="44" t="s">
        <v>103</v>
      </c>
      <c r="F504" s="44" t="s">
        <v>64</v>
      </c>
      <c r="G504" s="55">
        <v>41520</v>
      </c>
      <c r="H504" s="55">
        <v>41841</v>
      </c>
      <c r="I504" s="55">
        <v>41703</v>
      </c>
      <c r="J504" s="44">
        <v>3</v>
      </c>
      <c r="K504" s="44">
        <v>0</v>
      </c>
    </row>
    <row r="505" spans="1:11" ht="12.75">
      <c r="A505" s="44">
        <v>100236</v>
      </c>
      <c r="B505" s="44" t="str">
        <f>IF(ISNONTEXT(VLOOKUP(A505,'Student names'!$B$7:$C$15000,2,0)),"",VLOOKUP(A505,'Student names'!$B$7:$C$15000,2,0))</f>
        <v>Amy Pullman</v>
      </c>
      <c r="C505" s="44">
        <v>18</v>
      </c>
      <c r="D505" s="44" t="s">
        <v>170</v>
      </c>
      <c r="E505" s="44" t="s">
        <v>171</v>
      </c>
      <c r="F505" s="44" t="s">
        <v>143</v>
      </c>
      <c r="G505" s="55">
        <v>41519</v>
      </c>
      <c r="H505" s="55">
        <v>41841</v>
      </c>
      <c r="I505" s="55">
        <v>41841</v>
      </c>
      <c r="J505" s="44">
        <v>2</v>
      </c>
      <c r="K505" s="44">
        <v>0</v>
      </c>
    </row>
    <row r="506" spans="1:11" ht="12.75">
      <c r="A506" s="44">
        <v>100236</v>
      </c>
      <c r="B506" s="44" t="str">
        <f>IF(ISNONTEXT(VLOOKUP(A506,'Student names'!$B$7:$C$15000,2,0)),"",VLOOKUP(A506,'Student names'!$B$7:$C$15000,2,0))</f>
        <v>Amy Pullman</v>
      </c>
      <c r="C506" s="44">
        <v>18</v>
      </c>
      <c r="D506" s="44" t="s">
        <v>166</v>
      </c>
      <c r="E506" s="44" t="s">
        <v>167</v>
      </c>
      <c r="F506" s="44" t="s">
        <v>64</v>
      </c>
      <c r="G506" s="55">
        <v>41519</v>
      </c>
      <c r="H506" s="55">
        <v>41841</v>
      </c>
      <c r="I506" s="55">
        <v>41841</v>
      </c>
      <c r="J506" s="44">
        <v>2</v>
      </c>
      <c r="K506" s="44">
        <v>0</v>
      </c>
    </row>
    <row r="507" spans="1:11" ht="12.75">
      <c r="A507" s="44">
        <v>100236</v>
      </c>
      <c r="B507" s="44" t="str">
        <f>IF(ISNONTEXT(VLOOKUP(A507,'Student names'!$B$7:$C$15000,2,0)),"",VLOOKUP(A507,'Student names'!$B$7:$C$15000,2,0))</f>
        <v>Amy Pullman</v>
      </c>
      <c r="C507" s="44">
        <v>18</v>
      </c>
      <c r="D507" s="44" t="s">
        <v>80</v>
      </c>
      <c r="E507" s="44" t="s">
        <v>81</v>
      </c>
      <c r="F507" s="44" t="s">
        <v>82</v>
      </c>
      <c r="G507" s="55">
        <v>41519</v>
      </c>
      <c r="H507" s="55">
        <v>41841</v>
      </c>
      <c r="I507" s="55">
        <v>41841</v>
      </c>
      <c r="J507" s="44">
        <v>2</v>
      </c>
      <c r="K507" s="44">
        <v>0</v>
      </c>
    </row>
    <row r="508" spans="1:11" ht="12.75">
      <c r="A508" s="44">
        <v>100241</v>
      </c>
      <c r="B508" s="44" t="str">
        <f>IF(ISNONTEXT(VLOOKUP(A508,'Student names'!$B$7:$C$15000,2,0)),"",VLOOKUP(A508,'Student names'!$B$7:$C$15000,2,0))</f>
        <v>Colin Henderson</v>
      </c>
      <c r="C508" s="44">
        <v>16</v>
      </c>
      <c r="D508" s="44" t="s">
        <v>141</v>
      </c>
      <c r="E508" s="44" t="s">
        <v>142</v>
      </c>
      <c r="F508" s="44" t="s">
        <v>143</v>
      </c>
      <c r="G508" s="55">
        <v>41519</v>
      </c>
      <c r="H508" s="55">
        <v>41841</v>
      </c>
      <c r="I508" s="55">
        <v>41841</v>
      </c>
      <c r="J508" s="44">
        <v>2</v>
      </c>
      <c r="K508" s="44">
        <v>0</v>
      </c>
    </row>
    <row r="509" spans="1:11" ht="12.75">
      <c r="A509" s="44">
        <v>100241</v>
      </c>
      <c r="B509" s="44" t="str">
        <f>IF(ISNONTEXT(VLOOKUP(A509,'Student names'!$B$7:$C$15000,2,0)),"",VLOOKUP(A509,'Student names'!$B$7:$C$15000,2,0))</f>
        <v>Colin Henderson</v>
      </c>
      <c r="C509" s="44">
        <v>16</v>
      </c>
      <c r="D509" s="44" t="s">
        <v>150</v>
      </c>
      <c r="E509" s="44" t="s">
        <v>151</v>
      </c>
      <c r="F509" s="44" t="s">
        <v>73</v>
      </c>
      <c r="G509" s="55">
        <v>41519</v>
      </c>
      <c r="H509" s="55">
        <v>41841</v>
      </c>
      <c r="I509" s="55">
        <v>41841</v>
      </c>
      <c r="J509" s="44">
        <v>2</v>
      </c>
      <c r="K509" s="44">
        <v>0</v>
      </c>
    </row>
    <row r="510" spans="1:11" ht="12.75">
      <c r="A510" s="44">
        <v>100241</v>
      </c>
      <c r="B510" s="44" t="str">
        <f>IF(ISNONTEXT(VLOOKUP(A510,'Student names'!$B$7:$C$15000,2,0)),"",VLOOKUP(A510,'Student names'!$B$7:$C$15000,2,0))</f>
        <v>Colin Henderson</v>
      </c>
      <c r="C510" s="44">
        <v>16</v>
      </c>
      <c r="D510" s="44" t="s">
        <v>74</v>
      </c>
      <c r="E510" s="44" t="s">
        <v>75</v>
      </c>
      <c r="F510" s="44" t="s">
        <v>76</v>
      </c>
      <c r="G510" s="55">
        <v>41519</v>
      </c>
      <c r="H510" s="55">
        <v>41841</v>
      </c>
      <c r="I510" s="55">
        <v>41841</v>
      </c>
      <c r="J510" s="44">
        <v>2</v>
      </c>
      <c r="K510" s="44">
        <v>0</v>
      </c>
    </row>
    <row r="511" spans="1:11" ht="12.75">
      <c r="A511" s="44">
        <v>100242</v>
      </c>
      <c r="B511" s="44" t="str">
        <f>IF(ISNONTEXT(VLOOKUP(A511,'Student names'!$B$7:$C$15000,2,0)),"",VLOOKUP(A511,'Student names'!$B$7:$C$15000,2,0))</f>
        <v>Pippa Davies</v>
      </c>
      <c r="C511" s="44">
        <v>16</v>
      </c>
      <c r="D511" s="44" t="s">
        <v>100</v>
      </c>
      <c r="E511" s="44" t="s">
        <v>101</v>
      </c>
      <c r="F511" s="44" t="s">
        <v>73</v>
      </c>
      <c r="G511" s="55">
        <v>41519</v>
      </c>
      <c r="H511" s="55">
        <v>41803</v>
      </c>
      <c r="I511" s="55">
        <v>41803</v>
      </c>
      <c r="J511" s="44">
        <v>2</v>
      </c>
      <c r="K511" s="44">
        <v>0</v>
      </c>
    </row>
    <row r="512" spans="1:11" ht="12.75">
      <c r="A512" s="44">
        <v>100242</v>
      </c>
      <c r="B512" s="44" t="str">
        <f>IF(ISNONTEXT(VLOOKUP(A512,'Student names'!$B$7:$C$15000,2,0)),"",VLOOKUP(A512,'Student names'!$B$7:$C$15000,2,0))</f>
        <v>Pippa Davies</v>
      </c>
      <c r="C512" s="44">
        <v>16</v>
      </c>
      <c r="D512" s="44" t="s">
        <v>91</v>
      </c>
      <c r="E512" s="44" t="s">
        <v>92</v>
      </c>
      <c r="F512" s="44" t="s">
        <v>79</v>
      </c>
      <c r="G512" s="55">
        <v>41519</v>
      </c>
      <c r="H512" s="55">
        <v>41841</v>
      </c>
      <c r="I512" s="55">
        <v>41803</v>
      </c>
      <c r="J512" s="44">
        <v>3</v>
      </c>
      <c r="K512" s="44">
        <v>1</v>
      </c>
    </row>
    <row r="513" spans="1:11" ht="12.75">
      <c r="A513" s="44">
        <v>100242</v>
      </c>
      <c r="B513" s="44" t="str">
        <f>IF(ISNONTEXT(VLOOKUP(A513,'Student names'!$B$7:$C$15000,2,0)),"",VLOOKUP(A513,'Student names'!$B$7:$C$15000,2,0))</f>
        <v>Pippa Davies</v>
      </c>
      <c r="C513" s="44">
        <v>16</v>
      </c>
      <c r="D513" s="44" t="s">
        <v>122</v>
      </c>
      <c r="E513" s="44" t="s">
        <v>123</v>
      </c>
      <c r="F513" s="44" t="s">
        <v>124</v>
      </c>
      <c r="G513" s="55">
        <v>41519</v>
      </c>
      <c r="H513" s="55">
        <v>41803</v>
      </c>
      <c r="I513" s="55">
        <v>41803</v>
      </c>
      <c r="J513" s="44">
        <v>2</v>
      </c>
      <c r="K513" s="44">
        <v>0</v>
      </c>
    </row>
    <row r="514" spans="1:11" ht="12.75">
      <c r="A514" s="44">
        <v>100249</v>
      </c>
      <c r="B514" s="44" t="str">
        <f>IF(ISNONTEXT(VLOOKUP(A514,'Student names'!$B$7:$C$15000,2,0)),"",VLOOKUP(A514,'Student names'!$B$7:$C$15000,2,0))</f>
        <v>Sebastian Short</v>
      </c>
      <c r="C514" s="44">
        <v>17</v>
      </c>
      <c r="D514" s="44" t="s">
        <v>127</v>
      </c>
      <c r="E514" s="44" t="s">
        <v>128</v>
      </c>
      <c r="F514" s="44" t="s">
        <v>90</v>
      </c>
      <c r="G514" s="55">
        <v>41519</v>
      </c>
      <c r="H514" s="55">
        <v>41841</v>
      </c>
      <c r="I514" s="55">
        <v>41841</v>
      </c>
      <c r="J514" s="44">
        <v>2</v>
      </c>
      <c r="K514" s="44">
        <v>1</v>
      </c>
    </row>
    <row r="515" spans="1:11" ht="12.75">
      <c r="A515" s="44">
        <v>100249</v>
      </c>
      <c r="B515" s="44" t="str">
        <f>IF(ISNONTEXT(VLOOKUP(A515,'Student names'!$B$7:$C$15000,2,0)),"",VLOOKUP(A515,'Student names'!$B$7:$C$15000,2,0))</f>
        <v>Sebastian Short</v>
      </c>
      <c r="C515" s="44">
        <v>17</v>
      </c>
      <c r="D515" s="44" t="s">
        <v>125</v>
      </c>
      <c r="E515" s="44" t="s">
        <v>126</v>
      </c>
      <c r="F515" s="44" t="s">
        <v>76</v>
      </c>
      <c r="G515" s="55">
        <v>41519</v>
      </c>
      <c r="H515" s="55">
        <v>41841</v>
      </c>
      <c r="I515" s="55">
        <v>41841</v>
      </c>
      <c r="J515" s="44">
        <v>2</v>
      </c>
      <c r="K515" s="44">
        <v>0</v>
      </c>
    </row>
    <row r="516" spans="1:11" ht="12.75">
      <c r="A516" s="44">
        <v>100249</v>
      </c>
      <c r="B516" s="44" t="str">
        <f>IF(ISNONTEXT(VLOOKUP(A516,'Student names'!$B$7:$C$15000,2,0)),"",VLOOKUP(A516,'Student names'!$B$7:$C$15000,2,0))</f>
        <v>Sebastian Short</v>
      </c>
      <c r="C516" s="44">
        <v>17</v>
      </c>
      <c r="D516" s="44" t="s">
        <v>77</v>
      </c>
      <c r="E516" s="44" t="s">
        <v>78</v>
      </c>
      <c r="F516" s="44" t="s">
        <v>79</v>
      </c>
      <c r="G516" s="55">
        <v>41519</v>
      </c>
      <c r="H516" s="55">
        <v>41841</v>
      </c>
      <c r="I516" s="55">
        <v>41841</v>
      </c>
      <c r="J516" s="44">
        <v>2</v>
      </c>
      <c r="K516" s="44">
        <v>0</v>
      </c>
    </row>
    <row r="517" spans="1:11" ht="12.75">
      <c r="A517" s="44">
        <v>100251</v>
      </c>
      <c r="B517" s="44" t="str">
        <f>IF(ISNONTEXT(VLOOKUP(A517,'Student names'!$B$7:$C$15000,2,0)),"",VLOOKUP(A517,'Student names'!$B$7:$C$15000,2,0))</f>
        <v>Evan Chapman</v>
      </c>
      <c r="C517" s="44">
        <v>17</v>
      </c>
      <c r="D517" s="44" t="s">
        <v>156</v>
      </c>
      <c r="E517" s="44" t="s">
        <v>148</v>
      </c>
      <c r="F517" s="44" t="s">
        <v>119</v>
      </c>
      <c r="G517" s="55">
        <v>41519</v>
      </c>
      <c r="H517" s="55">
        <v>41841</v>
      </c>
      <c r="I517" s="55">
        <v>41841</v>
      </c>
      <c r="J517" s="44">
        <v>2</v>
      </c>
      <c r="K517" s="44">
        <v>0</v>
      </c>
    </row>
    <row r="518" spans="1:11" ht="12.75">
      <c r="A518" s="44">
        <v>100251</v>
      </c>
      <c r="B518" s="44" t="str">
        <f>IF(ISNONTEXT(VLOOKUP(A518,'Student names'!$B$7:$C$15000,2,0)),"",VLOOKUP(A518,'Student names'!$B$7:$C$15000,2,0))</f>
        <v>Evan Chapman</v>
      </c>
      <c r="C518" s="44">
        <v>17</v>
      </c>
      <c r="D518" s="44" t="s">
        <v>115</v>
      </c>
      <c r="E518" s="44" t="s">
        <v>116</v>
      </c>
      <c r="F518" s="44" t="s">
        <v>73</v>
      </c>
      <c r="G518" s="55">
        <v>41521</v>
      </c>
      <c r="H518" s="55">
        <v>41652</v>
      </c>
      <c r="I518" s="55">
        <v>41652</v>
      </c>
      <c r="J518" s="44">
        <v>2</v>
      </c>
      <c r="K518" s="44">
        <v>0</v>
      </c>
    </row>
    <row r="519" spans="1:11" ht="12.75">
      <c r="A519" s="44">
        <v>100251</v>
      </c>
      <c r="B519" s="44" t="str">
        <f>IF(ISNONTEXT(VLOOKUP(A519,'Student names'!$B$7:$C$15000,2,0)),"",VLOOKUP(A519,'Student names'!$B$7:$C$15000,2,0))</f>
        <v>Evan Chapman</v>
      </c>
      <c r="C519" s="44">
        <v>17</v>
      </c>
      <c r="D519" s="44" t="s">
        <v>77</v>
      </c>
      <c r="E519" s="44" t="s">
        <v>78</v>
      </c>
      <c r="F519" s="44" t="s">
        <v>79</v>
      </c>
      <c r="G519" s="55">
        <v>41519</v>
      </c>
      <c r="H519" s="55">
        <v>41841</v>
      </c>
      <c r="I519" s="55">
        <v>41841</v>
      </c>
      <c r="J519" s="44">
        <v>2</v>
      </c>
      <c r="K519" s="44">
        <v>0</v>
      </c>
    </row>
    <row r="520" spans="1:11" ht="12.75">
      <c r="A520" s="44">
        <v>100251</v>
      </c>
      <c r="B520" s="44" t="str">
        <f>IF(ISNONTEXT(VLOOKUP(A520,'Student names'!$B$7:$C$15000,2,0)),"",VLOOKUP(A520,'Student names'!$B$7:$C$15000,2,0))</f>
        <v>Evan Chapman</v>
      </c>
      <c r="C520" s="44">
        <v>17</v>
      </c>
      <c r="D520" s="44" t="s">
        <v>127</v>
      </c>
      <c r="E520" s="44" t="s">
        <v>128</v>
      </c>
      <c r="F520" s="44" t="s">
        <v>90</v>
      </c>
      <c r="G520" s="55">
        <v>41519</v>
      </c>
      <c r="H520" s="55">
        <v>41841</v>
      </c>
      <c r="I520" s="55">
        <v>41841</v>
      </c>
      <c r="J520" s="44">
        <v>2</v>
      </c>
      <c r="K520" s="44">
        <v>1</v>
      </c>
    </row>
    <row r="521" spans="1:11" ht="12.75">
      <c r="A521" s="44">
        <v>100254</v>
      </c>
      <c r="B521" s="44" t="str">
        <f>IF(ISNONTEXT(VLOOKUP(A521,'Student names'!$B$7:$C$15000,2,0)),"",VLOOKUP(A521,'Student names'!$B$7:$C$15000,2,0))</f>
        <v>Tim Parsons</v>
      </c>
      <c r="C521" s="44">
        <v>16</v>
      </c>
      <c r="D521" s="44" t="s">
        <v>115</v>
      </c>
      <c r="E521" s="44" t="s">
        <v>116</v>
      </c>
      <c r="F521" s="44" t="s">
        <v>73</v>
      </c>
      <c r="G521" s="55">
        <v>41661</v>
      </c>
      <c r="H521" s="55">
        <v>41841</v>
      </c>
      <c r="I521" s="55">
        <v>41841</v>
      </c>
      <c r="J521" s="44">
        <v>2</v>
      </c>
      <c r="K521" s="44">
        <v>0</v>
      </c>
    </row>
    <row r="522" spans="1:11" ht="12.75">
      <c r="A522" s="44">
        <v>100254</v>
      </c>
      <c r="B522" s="44" t="str">
        <f>IF(ISNONTEXT(VLOOKUP(A522,'Student names'!$B$7:$C$15000,2,0)),"",VLOOKUP(A522,'Student names'!$B$7:$C$15000,2,0))</f>
        <v>Tim Parsons</v>
      </c>
      <c r="C522" s="44">
        <v>16</v>
      </c>
      <c r="D522" s="44" t="s">
        <v>88</v>
      </c>
      <c r="E522" s="44" t="s">
        <v>89</v>
      </c>
      <c r="F522" s="44" t="s">
        <v>90</v>
      </c>
      <c r="G522" s="55">
        <v>41520</v>
      </c>
      <c r="H522" s="55">
        <v>41841</v>
      </c>
      <c r="I522" s="55">
        <v>41841</v>
      </c>
      <c r="J522" s="44">
        <v>2</v>
      </c>
      <c r="K522" s="44">
        <v>1</v>
      </c>
    </row>
    <row r="523" spans="1:11" ht="12.75">
      <c r="A523" s="44">
        <v>100254</v>
      </c>
      <c r="B523" s="44" t="str">
        <f>IF(ISNONTEXT(VLOOKUP(A523,'Student names'!$B$7:$C$15000,2,0)),"",VLOOKUP(A523,'Student names'!$B$7:$C$15000,2,0))</f>
        <v>Tim Parsons</v>
      </c>
      <c r="C523" s="44">
        <v>16</v>
      </c>
      <c r="D523" s="44" t="s">
        <v>104</v>
      </c>
      <c r="E523" s="44" t="s">
        <v>105</v>
      </c>
      <c r="F523" s="44" t="s">
        <v>97</v>
      </c>
      <c r="G523" s="55">
        <v>41520</v>
      </c>
      <c r="H523" s="55">
        <v>41841</v>
      </c>
      <c r="I523" s="55">
        <v>41841</v>
      </c>
      <c r="J523" s="44">
        <v>2</v>
      </c>
      <c r="K523" s="44">
        <v>0</v>
      </c>
    </row>
    <row r="524" spans="1:11" ht="12.75">
      <c r="A524" s="44">
        <v>100254</v>
      </c>
      <c r="B524" s="44" t="str">
        <f>IF(ISNONTEXT(VLOOKUP(A524,'Student names'!$B$7:$C$15000,2,0)),"",VLOOKUP(A524,'Student names'!$B$7:$C$15000,2,0))</f>
        <v>Tim Parsons</v>
      </c>
      <c r="C524" s="44">
        <v>16</v>
      </c>
      <c r="D524" s="44" t="s">
        <v>141</v>
      </c>
      <c r="E524" s="44" t="s">
        <v>142</v>
      </c>
      <c r="F524" s="44" t="s">
        <v>143</v>
      </c>
      <c r="G524" s="55">
        <v>41520</v>
      </c>
      <c r="H524" s="55">
        <v>41841</v>
      </c>
      <c r="I524" s="55">
        <v>41841</v>
      </c>
      <c r="J524" s="44">
        <v>2</v>
      </c>
      <c r="K524" s="44">
        <v>0</v>
      </c>
    </row>
    <row r="525" spans="1:11" ht="12.75">
      <c r="A525" s="44">
        <v>100256</v>
      </c>
      <c r="B525" s="44" t="str">
        <f>IF(ISNONTEXT(VLOOKUP(A525,'Student names'!$B$7:$C$15000,2,0)),"",VLOOKUP(A525,'Student names'!$B$7:$C$15000,2,0))</f>
        <v>Warren Hughes</v>
      </c>
      <c r="C525" s="44">
        <v>16</v>
      </c>
      <c r="D525" s="44" t="s">
        <v>100</v>
      </c>
      <c r="E525" s="44" t="s">
        <v>101</v>
      </c>
      <c r="F525" s="44" t="s">
        <v>73</v>
      </c>
      <c r="G525" s="55">
        <v>41519</v>
      </c>
      <c r="H525" s="55">
        <v>41841</v>
      </c>
      <c r="I525" s="55">
        <v>41841</v>
      </c>
      <c r="J525" s="44">
        <v>2</v>
      </c>
      <c r="K525" s="44">
        <v>0</v>
      </c>
    </row>
    <row r="526" spans="1:11" ht="12.75">
      <c r="A526" s="44">
        <v>100256</v>
      </c>
      <c r="B526" s="44" t="str">
        <f>IF(ISNONTEXT(VLOOKUP(A526,'Student names'!$B$7:$C$15000,2,0)),"",VLOOKUP(A526,'Student names'!$B$7:$C$15000,2,0))</f>
        <v>Warren Hughes</v>
      </c>
      <c r="C526" s="44">
        <v>16</v>
      </c>
      <c r="D526" s="44" t="s">
        <v>117</v>
      </c>
      <c r="E526" s="44" t="s">
        <v>118</v>
      </c>
      <c r="F526" s="44" t="s">
        <v>119</v>
      </c>
      <c r="G526" s="55">
        <v>41519</v>
      </c>
      <c r="H526" s="55">
        <v>41841</v>
      </c>
      <c r="I526" s="55">
        <v>41841</v>
      </c>
      <c r="J526" s="44">
        <v>2</v>
      </c>
      <c r="K526" s="44">
        <v>0</v>
      </c>
    </row>
    <row r="527" spans="1:11" ht="12.75">
      <c r="A527" s="44">
        <v>100256</v>
      </c>
      <c r="B527" s="44" t="str">
        <f>IF(ISNONTEXT(VLOOKUP(A527,'Student names'!$B$7:$C$15000,2,0)),"",VLOOKUP(A527,'Student names'!$B$7:$C$15000,2,0))</f>
        <v>Warren Hughes</v>
      </c>
      <c r="C527" s="44">
        <v>16</v>
      </c>
      <c r="D527" s="44" t="s">
        <v>106</v>
      </c>
      <c r="E527" s="44" t="s">
        <v>107</v>
      </c>
      <c r="F527" s="44" t="s">
        <v>108</v>
      </c>
      <c r="G527" s="55">
        <v>41519</v>
      </c>
      <c r="H527" s="55">
        <v>41841</v>
      </c>
      <c r="I527" s="55">
        <v>41841</v>
      </c>
      <c r="J527" s="44">
        <v>2</v>
      </c>
      <c r="K527" s="44">
        <v>0</v>
      </c>
    </row>
    <row r="528" spans="1:11" ht="12.75">
      <c r="A528" s="44">
        <v>100256</v>
      </c>
      <c r="B528" s="44" t="str">
        <f>IF(ISNONTEXT(VLOOKUP(A528,'Student names'!$B$7:$C$15000,2,0)),"",VLOOKUP(A528,'Student names'!$B$7:$C$15000,2,0))</f>
        <v>Warren Hughes</v>
      </c>
      <c r="C528" s="44">
        <v>16</v>
      </c>
      <c r="D528" s="44" t="s">
        <v>149</v>
      </c>
      <c r="E528" s="44" t="s">
        <v>118</v>
      </c>
      <c r="F528" s="44" t="s">
        <v>119</v>
      </c>
      <c r="G528" s="55">
        <v>41535</v>
      </c>
      <c r="H528" s="55">
        <v>41841</v>
      </c>
      <c r="I528" s="55">
        <v>41627</v>
      </c>
      <c r="J528" s="44">
        <v>3</v>
      </c>
      <c r="K528" s="44">
        <v>0</v>
      </c>
    </row>
    <row r="529" spans="1:11" ht="12.75">
      <c r="A529" s="44">
        <v>100257</v>
      </c>
      <c r="B529" s="44" t="str">
        <f>IF(ISNONTEXT(VLOOKUP(A529,'Student names'!$B$7:$C$15000,2,0)),"",VLOOKUP(A529,'Student names'!$B$7:$C$15000,2,0))</f>
        <v>Neil Poole</v>
      </c>
      <c r="C529" s="44">
        <v>16</v>
      </c>
      <c r="D529" s="44" t="s">
        <v>139</v>
      </c>
      <c r="E529" s="44" t="s">
        <v>140</v>
      </c>
      <c r="F529" s="44" t="s">
        <v>82</v>
      </c>
      <c r="G529" s="55">
        <v>41520</v>
      </c>
      <c r="H529" s="55">
        <v>41841</v>
      </c>
      <c r="I529" s="55">
        <v>41841</v>
      </c>
      <c r="J529" s="44">
        <v>2</v>
      </c>
      <c r="K529" s="44">
        <v>0</v>
      </c>
    </row>
    <row r="530" spans="1:11" ht="12.75">
      <c r="A530" s="44">
        <v>100257</v>
      </c>
      <c r="B530" s="44" t="str">
        <f>IF(ISNONTEXT(VLOOKUP(A530,'Student names'!$B$7:$C$15000,2,0)),"",VLOOKUP(A530,'Student names'!$B$7:$C$15000,2,0))</f>
        <v>Neil Poole</v>
      </c>
      <c r="C530" s="44">
        <v>16</v>
      </c>
      <c r="D530" s="44" t="s">
        <v>102</v>
      </c>
      <c r="E530" s="44" t="s">
        <v>103</v>
      </c>
      <c r="F530" s="44" t="s">
        <v>64</v>
      </c>
      <c r="G530" s="55">
        <v>41518</v>
      </c>
      <c r="H530" s="55">
        <v>41841</v>
      </c>
      <c r="I530" s="55">
        <v>41841</v>
      </c>
      <c r="J530" s="44">
        <v>2</v>
      </c>
      <c r="K530" s="44">
        <v>0</v>
      </c>
    </row>
    <row r="531" spans="1:11" ht="12.75">
      <c r="A531" s="44">
        <v>100257</v>
      </c>
      <c r="B531" s="44" t="str">
        <f>IF(ISNONTEXT(VLOOKUP(A531,'Student names'!$B$7:$C$15000,2,0)),"",VLOOKUP(A531,'Student names'!$B$7:$C$15000,2,0))</f>
        <v>Neil Poole</v>
      </c>
      <c r="C531" s="44">
        <v>16</v>
      </c>
      <c r="D531" s="44" t="s">
        <v>160</v>
      </c>
      <c r="E531" s="44" t="s">
        <v>161</v>
      </c>
      <c r="F531" s="44" t="s">
        <v>61</v>
      </c>
      <c r="G531" s="55">
        <v>41520</v>
      </c>
      <c r="H531" s="55">
        <v>41841</v>
      </c>
      <c r="I531" s="55">
        <v>41841</v>
      </c>
      <c r="J531" s="44">
        <v>2</v>
      </c>
      <c r="K531" s="44">
        <v>1</v>
      </c>
    </row>
    <row r="532" spans="1:11" ht="12.75">
      <c r="A532" s="44">
        <v>100259</v>
      </c>
      <c r="B532" s="44" t="str">
        <f>IF(ISNONTEXT(VLOOKUP(A532,'Student names'!$B$7:$C$15000,2,0)),"",VLOOKUP(A532,'Student names'!$B$7:$C$15000,2,0))</f>
        <v>Nathan Ince</v>
      </c>
      <c r="C532" s="44">
        <v>16</v>
      </c>
      <c r="D532" s="44" t="s">
        <v>175</v>
      </c>
      <c r="E532" s="44" t="s">
        <v>176</v>
      </c>
      <c r="F532" s="44" t="s">
        <v>174</v>
      </c>
      <c r="G532" s="55">
        <v>41519</v>
      </c>
      <c r="H532" s="55">
        <v>41841</v>
      </c>
      <c r="I532" s="55">
        <v>41712</v>
      </c>
      <c r="J532" s="44">
        <v>3</v>
      </c>
      <c r="K532" s="44">
        <v>0</v>
      </c>
    </row>
    <row r="533" spans="1:11" ht="12.75">
      <c r="A533" s="44">
        <v>100259</v>
      </c>
      <c r="B533" s="44" t="str">
        <f>IF(ISNONTEXT(VLOOKUP(A533,'Student names'!$B$7:$C$15000,2,0)),"",VLOOKUP(A533,'Student names'!$B$7:$C$15000,2,0))</f>
        <v>Nathan Ince</v>
      </c>
      <c r="C533" s="44">
        <v>16</v>
      </c>
      <c r="D533" s="44" t="s">
        <v>150</v>
      </c>
      <c r="E533" s="44" t="s">
        <v>151</v>
      </c>
      <c r="F533" s="44" t="s">
        <v>73</v>
      </c>
      <c r="G533" s="55">
        <v>41527</v>
      </c>
      <c r="H533" s="55">
        <v>41841</v>
      </c>
      <c r="I533" s="55">
        <v>41712</v>
      </c>
      <c r="J533" s="44">
        <v>3</v>
      </c>
      <c r="K533" s="44">
        <v>0</v>
      </c>
    </row>
    <row r="534" spans="1:11" ht="12.75">
      <c r="A534" s="44">
        <v>100259</v>
      </c>
      <c r="B534" s="44" t="str">
        <f>IF(ISNONTEXT(VLOOKUP(A534,'Student names'!$B$7:$C$15000,2,0)),"",VLOOKUP(A534,'Student names'!$B$7:$C$15000,2,0))</f>
        <v>Nathan Ince</v>
      </c>
      <c r="C534" s="44">
        <v>16</v>
      </c>
      <c r="D534" s="44" t="s">
        <v>74</v>
      </c>
      <c r="E534" s="44" t="s">
        <v>75</v>
      </c>
      <c r="F534" s="44" t="s">
        <v>76</v>
      </c>
      <c r="G534" s="55">
        <v>41527</v>
      </c>
      <c r="H534" s="55">
        <v>41841</v>
      </c>
      <c r="I534" s="55">
        <v>41712</v>
      </c>
      <c r="J534" s="44">
        <v>3</v>
      </c>
      <c r="K534" s="44">
        <v>0</v>
      </c>
    </row>
    <row r="535" spans="1:11" ht="12.75">
      <c r="A535" s="44">
        <v>100260</v>
      </c>
      <c r="B535" s="44" t="str">
        <f>IF(ISNONTEXT(VLOOKUP(A535,'Student names'!$B$7:$C$15000,2,0)),"",VLOOKUP(A535,'Student names'!$B$7:$C$15000,2,0))</f>
        <v>Claire Duncan</v>
      </c>
      <c r="C535" s="44">
        <v>16</v>
      </c>
      <c r="D535" s="44" t="s">
        <v>91</v>
      </c>
      <c r="E535" s="44" t="s">
        <v>92</v>
      </c>
      <c r="F535" s="44" t="s">
        <v>79</v>
      </c>
      <c r="G535" s="55">
        <v>41519</v>
      </c>
      <c r="H535" s="55">
        <v>41841</v>
      </c>
      <c r="I535" s="55">
        <v>41841</v>
      </c>
      <c r="J535" s="44">
        <v>2</v>
      </c>
      <c r="K535" s="44">
        <v>0</v>
      </c>
    </row>
    <row r="536" spans="1:11" ht="12.75">
      <c r="A536" s="44">
        <v>100260</v>
      </c>
      <c r="B536" s="44" t="str">
        <f>IF(ISNONTEXT(VLOOKUP(A536,'Student names'!$B$7:$C$15000,2,0)),"",VLOOKUP(A536,'Student names'!$B$7:$C$15000,2,0))</f>
        <v>Claire Duncan</v>
      </c>
      <c r="C536" s="44">
        <v>16</v>
      </c>
      <c r="D536" s="44" t="s">
        <v>109</v>
      </c>
      <c r="E536" s="44" t="s">
        <v>110</v>
      </c>
      <c r="F536" s="44" t="s">
        <v>111</v>
      </c>
      <c r="G536" s="55">
        <v>41519</v>
      </c>
      <c r="H536" s="55">
        <v>41841</v>
      </c>
      <c r="I536" s="55">
        <v>41841</v>
      </c>
      <c r="J536" s="44">
        <v>2</v>
      </c>
      <c r="K536" s="44">
        <v>0</v>
      </c>
    </row>
    <row r="537" spans="1:11" ht="12.75">
      <c r="A537" s="44">
        <v>100260</v>
      </c>
      <c r="B537" s="44" t="str">
        <f>IF(ISNONTEXT(VLOOKUP(A537,'Student names'!$B$7:$C$15000,2,0)),"",VLOOKUP(A537,'Student names'!$B$7:$C$15000,2,0))</f>
        <v>Claire Duncan</v>
      </c>
      <c r="C537" s="44">
        <v>16</v>
      </c>
      <c r="D537" s="44" t="s">
        <v>88</v>
      </c>
      <c r="E537" s="44" t="s">
        <v>89</v>
      </c>
      <c r="F537" s="44" t="s">
        <v>90</v>
      </c>
      <c r="G537" s="55">
        <v>41519</v>
      </c>
      <c r="H537" s="55">
        <v>41841</v>
      </c>
      <c r="I537" s="55">
        <v>41841</v>
      </c>
      <c r="J537" s="44">
        <v>2</v>
      </c>
      <c r="K537" s="44">
        <v>1</v>
      </c>
    </row>
    <row r="538" spans="1:11" ht="12.75">
      <c r="A538" s="44">
        <v>100261</v>
      </c>
      <c r="B538" s="44" t="str">
        <f>IF(ISNONTEXT(VLOOKUP(A538,'Student names'!$B$7:$C$15000,2,0)),"",VLOOKUP(A538,'Student names'!$B$7:$C$15000,2,0))</f>
        <v>Melanie Lewis</v>
      </c>
      <c r="C538" s="44">
        <v>16</v>
      </c>
      <c r="D538" s="44" t="s">
        <v>74</v>
      </c>
      <c r="E538" s="44" t="s">
        <v>75</v>
      </c>
      <c r="F538" s="44" t="s">
        <v>76</v>
      </c>
      <c r="G538" s="55">
        <v>41519</v>
      </c>
      <c r="H538" s="55">
        <v>41841</v>
      </c>
      <c r="I538" s="55">
        <v>41841</v>
      </c>
      <c r="J538" s="44">
        <v>2</v>
      </c>
      <c r="K538" s="44">
        <v>0</v>
      </c>
    </row>
    <row r="539" spans="1:11" ht="12.75">
      <c r="A539" s="44">
        <v>100261</v>
      </c>
      <c r="B539" s="44" t="str">
        <f>IF(ISNONTEXT(VLOOKUP(A539,'Student names'!$B$7:$C$15000,2,0)),"",VLOOKUP(A539,'Student names'!$B$7:$C$15000,2,0))</f>
        <v>Melanie Lewis</v>
      </c>
      <c r="C539" s="44">
        <v>16</v>
      </c>
      <c r="D539" s="44" t="s">
        <v>117</v>
      </c>
      <c r="E539" s="44" t="s">
        <v>118</v>
      </c>
      <c r="F539" s="44" t="s">
        <v>119</v>
      </c>
      <c r="G539" s="55">
        <v>41519</v>
      </c>
      <c r="H539" s="55">
        <v>41841</v>
      </c>
      <c r="I539" s="55">
        <v>41841</v>
      </c>
      <c r="J539" s="44">
        <v>2</v>
      </c>
      <c r="K539" s="44">
        <v>0</v>
      </c>
    </row>
    <row r="540" spans="1:11" ht="12.75">
      <c r="A540" s="44">
        <v>100261</v>
      </c>
      <c r="B540" s="44" t="str">
        <f>IF(ISNONTEXT(VLOOKUP(A540,'Student names'!$B$7:$C$15000,2,0)),"",VLOOKUP(A540,'Student names'!$B$7:$C$15000,2,0))</f>
        <v>Melanie Lewis</v>
      </c>
      <c r="C540" s="44">
        <v>16</v>
      </c>
      <c r="D540" s="44" t="s">
        <v>129</v>
      </c>
      <c r="E540" s="44" t="s">
        <v>130</v>
      </c>
      <c r="F540" s="44" t="s">
        <v>82</v>
      </c>
      <c r="G540" s="55">
        <v>41519</v>
      </c>
      <c r="H540" s="55">
        <v>41841</v>
      </c>
      <c r="I540" s="55">
        <v>41841</v>
      </c>
      <c r="J540" s="44">
        <v>2</v>
      </c>
      <c r="K540" s="44">
        <v>0</v>
      </c>
    </row>
    <row r="541" spans="1:11" ht="12.75">
      <c r="A541" s="44">
        <v>100261</v>
      </c>
      <c r="B541" s="44" t="str">
        <f>IF(ISNONTEXT(VLOOKUP(A541,'Student names'!$B$7:$C$15000,2,0)),"",VLOOKUP(A541,'Student names'!$B$7:$C$15000,2,0))</f>
        <v>Melanie Lewis</v>
      </c>
      <c r="C541" s="44">
        <v>16</v>
      </c>
      <c r="D541" s="44" t="s">
        <v>149</v>
      </c>
      <c r="E541" s="44" t="s">
        <v>118</v>
      </c>
      <c r="F541" s="44" t="s">
        <v>119</v>
      </c>
      <c r="G541" s="55">
        <v>41519</v>
      </c>
      <c r="H541" s="55">
        <v>41841</v>
      </c>
      <c r="I541" s="55">
        <v>41841</v>
      </c>
      <c r="J541" s="44">
        <v>2</v>
      </c>
      <c r="K541" s="44">
        <v>0</v>
      </c>
    </row>
    <row r="542" spans="1:11" ht="12.75">
      <c r="A542" s="44">
        <v>100264</v>
      </c>
      <c r="B542" s="44" t="str">
        <f>IF(ISNONTEXT(VLOOKUP(A542,'Student names'!$B$7:$C$15000,2,0)),"",VLOOKUP(A542,'Student names'!$B$7:$C$15000,2,0))</f>
        <v>Dan Vance</v>
      </c>
      <c r="C542" s="44">
        <v>17</v>
      </c>
      <c r="D542" s="44" t="s">
        <v>65</v>
      </c>
      <c r="E542" s="44" t="s">
        <v>66</v>
      </c>
      <c r="F542" s="44" t="s">
        <v>64</v>
      </c>
      <c r="G542" s="55">
        <v>41519</v>
      </c>
      <c r="H542" s="55">
        <v>41841</v>
      </c>
      <c r="I542" s="55">
        <v>41775</v>
      </c>
      <c r="J542" s="44">
        <v>3</v>
      </c>
      <c r="K542" s="44">
        <v>0</v>
      </c>
    </row>
    <row r="543" spans="1:11" ht="12.75">
      <c r="A543" s="44">
        <v>100264</v>
      </c>
      <c r="B543" s="44" t="str">
        <f>IF(ISNONTEXT(VLOOKUP(A543,'Student names'!$B$7:$C$15000,2,0)),"",VLOOKUP(A543,'Student names'!$B$7:$C$15000,2,0))</f>
        <v>Dan Vance</v>
      </c>
      <c r="C543" s="44">
        <v>17</v>
      </c>
      <c r="D543" s="44" t="s">
        <v>147</v>
      </c>
      <c r="E543" s="44" t="s">
        <v>148</v>
      </c>
      <c r="F543" s="44" t="s">
        <v>119</v>
      </c>
      <c r="G543" s="55">
        <v>41519</v>
      </c>
      <c r="H543" s="55">
        <v>41841</v>
      </c>
      <c r="I543" s="55">
        <v>41841</v>
      </c>
      <c r="J543" s="44">
        <v>2</v>
      </c>
      <c r="K543" s="44">
        <v>0</v>
      </c>
    </row>
    <row r="544" spans="1:11" ht="12.75">
      <c r="A544" s="44">
        <v>100264</v>
      </c>
      <c r="B544" s="44" t="str">
        <f>IF(ISNONTEXT(VLOOKUP(A544,'Student names'!$B$7:$C$15000,2,0)),"",VLOOKUP(A544,'Student names'!$B$7:$C$15000,2,0))</f>
        <v>Dan Vance</v>
      </c>
      <c r="C544" s="44">
        <v>17</v>
      </c>
      <c r="D544" s="44" t="s">
        <v>125</v>
      </c>
      <c r="E544" s="44" t="s">
        <v>126</v>
      </c>
      <c r="F544" s="44" t="s">
        <v>76</v>
      </c>
      <c r="G544" s="55">
        <v>41519</v>
      </c>
      <c r="H544" s="55">
        <v>41841</v>
      </c>
      <c r="I544" s="55">
        <v>41841</v>
      </c>
      <c r="J544" s="44">
        <v>2</v>
      </c>
      <c r="K544" s="44">
        <v>0</v>
      </c>
    </row>
    <row r="545" spans="1:11" ht="12.75">
      <c r="A545" s="44">
        <v>100265</v>
      </c>
      <c r="B545" s="44" t="str">
        <f>IF(ISNONTEXT(VLOOKUP(A545,'Student names'!$B$7:$C$15000,2,0)),"",VLOOKUP(A545,'Student names'!$B$7:$C$15000,2,0))</f>
        <v>Benjamin Quinn</v>
      </c>
      <c r="C545" s="44">
        <v>16</v>
      </c>
      <c r="D545" s="44" t="s">
        <v>139</v>
      </c>
      <c r="E545" s="44" t="s">
        <v>140</v>
      </c>
      <c r="F545" s="44" t="s">
        <v>82</v>
      </c>
      <c r="G545" s="55">
        <v>41520</v>
      </c>
      <c r="H545" s="55">
        <v>41841</v>
      </c>
      <c r="I545" s="55">
        <v>41841</v>
      </c>
      <c r="J545" s="44">
        <v>2</v>
      </c>
      <c r="K545" s="44">
        <v>0</v>
      </c>
    </row>
    <row r="546" spans="1:11" ht="12.75">
      <c r="A546" s="44">
        <v>100265</v>
      </c>
      <c r="B546" s="44" t="str">
        <f>IF(ISNONTEXT(VLOOKUP(A546,'Student names'!$B$7:$C$15000,2,0)),"",VLOOKUP(A546,'Student names'!$B$7:$C$15000,2,0))</f>
        <v>Benjamin Quinn</v>
      </c>
      <c r="C546" s="44">
        <v>16</v>
      </c>
      <c r="D546" s="44" t="s">
        <v>149</v>
      </c>
      <c r="E546" s="44" t="s">
        <v>118</v>
      </c>
      <c r="F546" s="44" t="s">
        <v>119</v>
      </c>
      <c r="G546" s="55">
        <v>41520</v>
      </c>
      <c r="H546" s="55">
        <v>41841</v>
      </c>
      <c r="I546" s="55">
        <v>41841</v>
      </c>
      <c r="J546" s="44">
        <v>2</v>
      </c>
      <c r="K546" s="44">
        <v>0</v>
      </c>
    </row>
    <row r="547" spans="1:11" ht="12.75">
      <c r="A547" s="44">
        <v>100265</v>
      </c>
      <c r="B547" s="44" t="str">
        <f>IF(ISNONTEXT(VLOOKUP(A547,'Student names'!$B$7:$C$15000,2,0)),"",VLOOKUP(A547,'Student names'!$B$7:$C$15000,2,0))</f>
        <v>Benjamin Quinn</v>
      </c>
      <c r="C547" s="44">
        <v>16</v>
      </c>
      <c r="D547" s="44" t="s">
        <v>160</v>
      </c>
      <c r="E547" s="44" t="s">
        <v>161</v>
      </c>
      <c r="F547" s="44" t="s">
        <v>61</v>
      </c>
      <c r="G547" s="55">
        <v>41520</v>
      </c>
      <c r="H547" s="55">
        <v>41841</v>
      </c>
      <c r="I547" s="55">
        <v>41841</v>
      </c>
      <c r="J547" s="44">
        <v>2</v>
      </c>
      <c r="K547" s="44">
        <v>0</v>
      </c>
    </row>
    <row r="548" spans="1:11" ht="12.75">
      <c r="A548" s="44">
        <v>100266</v>
      </c>
      <c r="B548" s="44" t="str">
        <f>IF(ISNONTEXT(VLOOKUP(A548,'Student names'!$B$7:$C$15000,2,0)),"",VLOOKUP(A548,'Student names'!$B$7:$C$15000,2,0))</f>
        <v>Tracey Grant</v>
      </c>
      <c r="C548" s="44">
        <v>17</v>
      </c>
      <c r="D548" s="44" t="s">
        <v>156</v>
      </c>
      <c r="E548" s="44" t="s">
        <v>148</v>
      </c>
      <c r="F548" s="44" t="s">
        <v>119</v>
      </c>
      <c r="G548" s="55">
        <v>41519</v>
      </c>
      <c r="H548" s="55">
        <v>41841</v>
      </c>
      <c r="I548" s="55">
        <v>41841</v>
      </c>
      <c r="J548" s="44">
        <v>2</v>
      </c>
      <c r="K548" s="44">
        <v>0</v>
      </c>
    </row>
    <row r="549" spans="1:11" ht="12.75">
      <c r="A549" s="44">
        <v>100266</v>
      </c>
      <c r="B549" s="44" t="str">
        <f>IF(ISNONTEXT(VLOOKUP(A549,'Student names'!$B$7:$C$15000,2,0)),"",VLOOKUP(A549,'Student names'!$B$7:$C$15000,2,0))</f>
        <v>Tracey Grant</v>
      </c>
      <c r="C549" s="44">
        <v>17</v>
      </c>
      <c r="D549" s="44" t="s">
        <v>59</v>
      </c>
      <c r="E549" s="44" t="s">
        <v>60</v>
      </c>
      <c r="F549" s="44" t="s">
        <v>61</v>
      </c>
      <c r="G549" s="55">
        <v>41519</v>
      </c>
      <c r="H549" s="55">
        <v>41841</v>
      </c>
      <c r="I549" s="55">
        <v>41841</v>
      </c>
      <c r="J549" s="44">
        <v>2</v>
      </c>
      <c r="K549" s="44">
        <v>0</v>
      </c>
    </row>
    <row r="550" spans="1:11" ht="12.75">
      <c r="A550" s="44">
        <v>100266</v>
      </c>
      <c r="B550" s="44" t="str">
        <f>IF(ISNONTEXT(VLOOKUP(A550,'Student names'!$B$7:$C$15000,2,0)),"",VLOOKUP(A550,'Student names'!$B$7:$C$15000,2,0))</f>
        <v>Tracey Grant</v>
      </c>
      <c r="C550" s="44">
        <v>17</v>
      </c>
      <c r="D550" s="44" t="s">
        <v>127</v>
      </c>
      <c r="E550" s="44" t="s">
        <v>128</v>
      </c>
      <c r="F550" s="44" t="s">
        <v>90</v>
      </c>
      <c r="G550" s="55">
        <v>41519</v>
      </c>
      <c r="H550" s="55">
        <v>41841</v>
      </c>
      <c r="I550" s="55">
        <v>41841</v>
      </c>
      <c r="J550" s="44">
        <v>2</v>
      </c>
      <c r="K550" s="44">
        <v>1</v>
      </c>
    </row>
    <row r="551" spans="1:11" ht="12.75">
      <c r="A551" s="44">
        <v>100267</v>
      </c>
      <c r="B551" s="44" t="str">
        <f>IF(ISNONTEXT(VLOOKUP(A551,'Student names'!$B$7:$C$15000,2,0)),"",VLOOKUP(A551,'Student names'!$B$7:$C$15000,2,0))</f>
        <v>Benjamin Turner</v>
      </c>
      <c r="C551" s="44">
        <v>16</v>
      </c>
      <c r="D551" s="44" t="s">
        <v>67</v>
      </c>
      <c r="E551" s="44" t="s">
        <v>68</v>
      </c>
      <c r="F551" s="44" t="s">
        <v>64</v>
      </c>
      <c r="G551" s="55">
        <v>41519</v>
      </c>
      <c r="H551" s="55">
        <v>41841</v>
      </c>
      <c r="I551" s="55">
        <v>41841</v>
      </c>
      <c r="J551" s="44">
        <v>2</v>
      </c>
      <c r="K551" s="44">
        <v>0</v>
      </c>
    </row>
    <row r="552" spans="1:11" ht="12.75">
      <c r="A552" s="44">
        <v>100267</v>
      </c>
      <c r="B552" s="44" t="str">
        <f>IF(ISNONTEXT(VLOOKUP(A552,'Student names'!$B$7:$C$15000,2,0)),"",VLOOKUP(A552,'Student names'!$B$7:$C$15000,2,0))</f>
        <v>Benjamin Turner</v>
      </c>
      <c r="C552" s="44">
        <v>16</v>
      </c>
      <c r="D552" s="44" t="s">
        <v>139</v>
      </c>
      <c r="E552" s="44" t="s">
        <v>140</v>
      </c>
      <c r="F552" s="44" t="s">
        <v>82</v>
      </c>
      <c r="G552" s="55">
        <v>41519</v>
      </c>
      <c r="H552" s="55">
        <v>41841</v>
      </c>
      <c r="I552" s="55">
        <v>41841</v>
      </c>
      <c r="J552" s="44">
        <v>2</v>
      </c>
      <c r="K552" s="44">
        <v>0</v>
      </c>
    </row>
    <row r="553" spans="1:11" ht="12.75">
      <c r="A553" s="44">
        <v>100267</v>
      </c>
      <c r="B553" s="44" t="str">
        <f>IF(ISNONTEXT(VLOOKUP(A553,'Student names'!$B$7:$C$15000,2,0)),"",VLOOKUP(A553,'Student names'!$B$7:$C$15000,2,0))</f>
        <v>Benjamin Turner</v>
      </c>
      <c r="C553" s="44">
        <v>16</v>
      </c>
      <c r="D553" s="44" t="s">
        <v>102</v>
      </c>
      <c r="E553" s="44" t="s">
        <v>103</v>
      </c>
      <c r="F553" s="44" t="s">
        <v>64</v>
      </c>
      <c r="G553" s="55">
        <v>41519</v>
      </c>
      <c r="H553" s="55">
        <v>41841</v>
      </c>
      <c r="I553" s="55">
        <v>41841</v>
      </c>
      <c r="J553" s="44">
        <v>2</v>
      </c>
      <c r="K553" s="44">
        <v>0</v>
      </c>
    </row>
  </sheetData>
  <sheetProtection/>
  <autoFilter ref="A4:K553"/>
  <mergeCells count="3">
    <mergeCell ref="A3:C3"/>
    <mergeCell ref="D3:F3"/>
    <mergeCell ref="G3:J3"/>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85"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AD167"/>
  <sheetViews>
    <sheetView zoomScalePageLayoutView="0" workbookViewId="0" topLeftCell="A1">
      <pane xSplit="3" ySplit="5" topLeftCell="G6" activePane="bottomRight" state="frozen"/>
      <selection pane="topLeft" activeCell="A1" sqref="A1"/>
      <selection pane="topRight" activeCell="D1" sqref="D1"/>
      <selection pane="bottomLeft" activeCell="A6" sqref="A6"/>
      <selection pane="bottomRight" activeCell="AB20" sqref="AB20"/>
    </sheetView>
  </sheetViews>
  <sheetFormatPr defaultColWidth="8.88671875" defaultRowHeight="15"/>
  <cols>
    <col min="1" max="1" width="11.77734375" style="44" customWidth="1"/>
    <col min="2" max="2" width="14.21484375" style="44" bestFit="1" customWidth="1"/>
    <col min="3" max="3" width="4.3359375" style="78" bestFit="1" customWidth="1"/>
    <col min="4" max="4" width="11.99609375" style="44" bestFit="1" customWidth="1"/>
    <col min="5" max="5" width="10.88671875" style="80" customWidth="1"/>
    <col min="6" max="6" width="8.4453125" style="44" customWidth="1"/>
    <col min="7" max="7" width="7.99609375" style="44" bestFit="1" customWidth="1"/>
    <col min="8" max="8" width="7.77734375" style="44" bestFit="1" customWidth="1"/>
    <col min="9" max="9" width="10.6640625" style="47" customWidth="1"/>
    <col min="10" max="10" width="15.4453125" style="60" customWidth="1"/>
    <col min="11" max="13" width="12.21484375" style="60" customWidth="1"/>
    <col min="14" max="14" width="9.3359375" style="61" customWidth="1"/>
    <col min="15" max="17" width="9.3359375" style="62" customWidth="1"/>
    <col min="18" max="18" width="13.3359375" style="44" customWidth="1"/>
    <col min="19" max="19" width="13.3359375" style="48" customWidth="1"/>
    <col min="20" max="20" width="13.3359375" style="61" customWidth="1"/>
    <col min="21" max="21" width="11.99609375" style="47" bestFit="1" customWidth="1"/>
    <col min="22" max="23" width="11.99609375" style="47" customWidth="1"/>
    <col min="24" max="24" width="16.88671875" style="63" customWidth="1"/>
    <col min="25" max="25" width="11.10546875" style="48" customWidth="1"/>
    <col min="26" max="26" width="12.4453125" style="47" customWidth="1"/>
    <col min="27" max="27" width="11.77734375" style="48" customWidth="1"/>
    <col min="28" max="28" width="10.77734375" style="44" customWidth="1"/>
    <col min="29" max="16384" width="8.88671875" style="44" customWidth="1"/>
  </cols>
  <sheetData>
    <row r="1" spans="1:28" ht="62.25" customHeight="1">
      <c r="A1" s="56">
        <v>4</v>
      </c>
      <c r="B1" s="45" t="s">
        <v>183</v>
      </c>
      <c r="C1" s="57"/>
      <c r="D1" s="45"/>
      <c r="E1" s="58"/>
      <c r="F1" s="53"/>
      <c r="G1" s="53"/>
      <c r="H1" s="53"/>
      <c r="J1" s="59"/>
      <c r="AA1" s="47"/>
      <c r="AB1" s="47"/>
    </row>
    <row r="2" spans="2:30" ht="12.75">
      <c r="B2" s="64" t="s">
        <v>184</v>
      </c>
      <c r="C2" s="65"/>
      <c r="D2" s="64"/>
      <c r="E2" s="66"/>
      <c r="F2" s="67">
        <f>SUM(F6:F167)</f>
        <v>162</v>
      </c>
      <c r="G2" s="68">
        <f>SUMIF(F6:F167,1,G6:G167)</f>
        <v>152</v>
      </c>
      <c r="H2" s="68">
        <f>SUMIF(F6:F167,1,H6:H167)</f>
        <v>0</v>
      </c>
      <c r="I2" s="69">
        <f>SUMIF(F6:F167,1,I6:I167)</f>
        <v>0</v>
      </c>
      <c r="J2" s="70"/>
      <c r="K2" s="70"/>
      <c r="L2" s="70"/>
      <c r="M2" s="70"/>
      <c r="N2" s="71"/>
      <c r="O2" s="72"/>
      <c r="P2" s="72"/>
      <c r="Q2" s="72"/>
      <c r="R2" s="73"/>
      <c r="S2" s="74"/>
      <c r="T2" s="71"/>
      <c r="U2" s="73">
        <f>SUMIF(F6:F167,1,U6:U167)</f>
        <v>75511</v>
      </c>
      <c r="V2" s="73">
        <f>SUMIF(F6:F167,1,V6:V167)</f>
        <v>17727</v>
      </c>
      <c r="W2" s="75">
        <f>SUMIF(F6:F167,1,W6:W167)</f>
        <v>93238</v>
      </c>
      <c r="X2" s="76"/>
      <c r="Y2" s="74"/>
      <c r="Z2" s="75">
        <f>SUMIF(F6:F167,1,Z6:Z167)</f>
        <v>95810</v>
      </c>
      <c r="AA2" s="75">
        <f>SUMIF(F6:F167,1,AA6:AA167)</f>
        <v>99518.33569335938</v>
      </c>
      <c r="AB2" s="75">
        <f>SUMIF(F6:F167,1,AB6:AB167)</f>
        <v>101408</v>
      </c>
      <c r="AC2" s="77"/>
      <c r="AD2" s="77"/>
    </row>
    <row r="3" spans="4:10" ht="12.75">
      <c r="D3" s="79"/>
      <c r="J3" s="81"/>
    </row>
    <row r="4" spans="1:28" ht="25.5" customHeight="1">
      <c r="A4" s="207" t="s">
        <v>45</v>
      </c>
      <c r="B4" s="208"/>
      <c r="C4" s="208"/>
      <c r="D4" s="208"/>
      <c r="E4" s="208"/>
      <c r="F4" s="208"/>
      <c r="G4" s="208"/>
      <c r="H4" s="208"/>
      <c r="I4" s="209"/>
      <c r="J4" s="217" t="s">
        <v>185</v>
      </c>
      <c r="K4" s="218"/>
      <c r="L4" s="218"/>
      <c r="M4" s="219"/>
      <c r="N4" s="214" t="s">
        <v>58</v>
      </c>
      <c r="O4" s="215"/>
      <c r="P4" s="215"/>
      <c r="Q4" s="216"/>
      <c r="R4" s="220" t="s">
        <v>186</v>
      </c>
      <c r="S4" s="221"/>
      <c r="T4" s="222"/>
      <c r="U4" s="223" t="s">
        <v>187</v>
      </c>
      <c r="V4" s="224"/>
      <c r="W4" s="222"/>
      <c r="X4" s="212" t="s">
        <v>188</v>
      </c>
      <c r="Y4" s="213"/>
      <c r="Z4" s="213"/>
      <c r="AA4" s="210" t="s">
        <v>189</v>
      </c>
      <c r="AB4" s="211"/>
    </row>
    <row r="5" spans="1:28" ht="38.25">
      <c r="A5" s="82" t="s">
        <v>48</v>
      </c>
      <c r="B5" s="82" t="s">
        <v>49</v>
      </c>
      <c r="C5" s="82" t="s">
        <v>50</v>
      </c>
      <c r="D5" s="82" t="s">
        <v>190</v>
      </c>
      <c r="E5" s="83" t="s">
        <v>191</v>
      </c>
      <c r="F5" s="82" t="s">
        <v>192</v>
      </c>
      <c r="G5" s="82" t="s">
        <v>193</v>
      </c>
      <c r="H5" s="82" t="s">
        <v>194</v>
      </c>
      <c r="I5" s="84" t="s">
        <v>195</v>
      </c>
      <c r="J5" s="85" t="s">
        <v>196</v>
      </c>
      <c r="K5" s="86" t="s">
        <v>197</v>
      </c>
      <c r="L5" s="86" t="s">
        <v>198</v>
      </c>
      <c r="M5" s="86" t="s">
        <v>199</v>
      </c>
      <c r="N5" s="87" t="s">
        <v>51</v>
      </c>
      <c r="O5" s="88" t="s">
        <v>54</v>
      </c>
      <c r="P5" s="88" t="s">
        <v>55</v>
      </c>
      <c r="Q5" s="88" t="s">
        <v>56</v>
      </c>
      <c r="R5" s="89" t="s">
        <v>200</v>
      </c>
      <c r="S5" s="90" t="s">
        <v>201</v>
      </c>
      <c r="T5" s="91" t="s">
        <v>202</v>
      </c>
      <c r="U5" s="92" t="s">
        <v>203</v>
      </c>
      <c r="V5" s="92" t="s">
        <v>204</v>
      </c>
      <c r="W5" s="92" t="s">
        <v>205</v>
      </c>
      <c r="X5" s="93" t="s">
        <v>206</v>
      </c>
      <c r="Y5" s="94" t="s">
        <v>207</v>
      </c>
      <c r="Z5" s="95" t="s">
        <v>208</v>
      </c>
      <c r="AA5" s="96" t="s">
        <v>209</v>
      </c>
      <c r="AB5" s="97" t="s">
        <v>210</v>
      </c>
    </row>
    <row r="6" spans="1:28" ht="12.75">
      <c r="A6" s="44">
        <v>100002</v>
      </c>
      <c r="B6" s="44" t="str">
        <f>IF(ISNONTEXT(VLOOKUP(A6,'Student names'!$B$7:$C$15000,2,0)),"",VLOOKUP(A6,'Student names'!$B$7:$C$15000,2,0))</f>
        <v>Audrey Forsyth</v>
      </c>
      <c r="C6" s="78">
        <v>17</v>
      </c>
      <c r="D6" s="44" t="s">
        <v>211</v>
      </c>
      <c r="E6" s="80">
        <v>1</v>
      </c>
      <c r="F6" s="44">
        <v>1</v>
      </c>
      <c r="G6" s="44">
        <v>1</v>
      </c>
      <c r="H6" s="44">
        <v>0</v>
      </c>
      <c r="I6" s="47">
        <v>0</v>
      </c>
      <c r="J6" s="60" t="s">
        <v>212</v>
      </c>
      <c r="K6" s="55">
        <v>41519</v>
      </c>
      <c r="L6" s="55">
        <v>41841</v>
      </c>
      <c r="M6" s="55">
        <v>41841</v>
      </c>
      <c r="N6" s="61" t="s">
        <v>59</v>
      </c>
      <c r="O6" s="98" t="s">
        <v>213</v>
      </c>
      <c r="P6" s="98" t="s">
        <v>214</v>
      </c>
      <c r="Q6" s="98" t="s">
        <v>214</v>
      </c>
      <c r="R6" s="44" t="s">
        <v>215</v>
      </c>
      <c r="S6" s="48">
        <v>1</v>
      </c>
      <c r="T6" s="61" t="s">
        <v>61</v>
      </c>
      <c r="U6" s="47">
        <v>432</v>
      </c>
      <c r="V6" s="47">
        <v>108</v>
      </c>
      <c r="W6" s="47">
        <v>540</v>
      </c>
      <c r="X6" s="63" t="s">
        <v>216</v>
      </c>
      <c r="Y6" s="48">
        <v>1</v>
      </c>
      <c r="Z6" s="47">
        <v>600</v>
      </c>
      <c r="AA6" s="48">
        <v>600</v>
      </c>
      <c r="AB6" s="44">
        <v>600</v>
      </c>
    </row>
    <row r="7" spans="1:28" ht="12.75">
      <c r="A7" s="44">
        <v>100003</v>
      </c>
      <c r="B7" s="44" t="str">
        <f>IF(ISNONTEXT(VLOOKUP(A7,'Student names'!$B$7:$C$15000,2,0)),"",VLOOKUP(A7,'Student names'!$B$7:$C$15000,2,0))</f>
        <v>Liam Springer</v>
      </c>
      <c r="C7" s="78">
        <v>18</v>
      </c>
      <c r="D7" s="44" t="s">
        <v>217</v>
      </c>
      <c r="E7" s="80">
        <v>1.1715999841690063</v>
      </c>
      <c r="F7" s="44">
        <v>1</v>
      </c>
      <c r="G7" s="44">
        <v>1</v>
      </c>
      <c r="H7" s="44">
        <v>0</v>
      </c>
      <c r="I7" s="47">
        <v>0</v>
      </c>
      <c r="J7" s="60" t="s">
        <v>218</v>
      </c>
      <c r="K7" s="55">
        <v>41519</v>
      </c>
      <c r="L7" s="55">
        <v>41841</v>
      </c>
      <c r="M7" s="55">
        <v>41841</v>
      </c>
      <c r="N7" s="61" t="s">
        <v>218</v>
      </c>
      <c r="O7" s="98" t="s">
        <v>219</v>
      </c>
      <c r="P7" s="98" t="s">
        <v>219</v>
      </c>
      <c r="Q7" s="98" t="s">
        <v>219</v>
      </c>
      <c r="R7" s="44" t="s">
        <v>215</v>
      </c>
      <c r="S7" s="48">
        <v>1</v>
      </c>
      <c r="T7" s="61" t="s">
        <v>219</v>
      </c>
      <c r="U7" s="47">
        <v>432</v>
      </c>
      <c r="V7" s="47">
        <v>108</v>
      </c>
      <c r="W7" s="47">
        <v>540</v>
      </c>
      <c r="X7" s="63" t="s">
        <v>216</v>
      </c>
      <c r="Y7" s="48">
        <v>1</v>
      </c>
      <c r="Z7" s="47">
        <v>600</v>
      </c>
      <c r="AA7" s="48">
        <v>702.9599609375</v>
      </c>
      <c r="AB7" s="44">
        <v>600</v>
      </c>
    </row>
    <row r="8" spans="1:28" ht="12.75">
      <c r="A8" s="44">
        <v>100004</v>
      </c>
      <c r="B8" s="44" t="str">
        <f>IF(ISNONTEXT(VLOOKUP(A8,'Student names'!$B$7:$C$15000,2,0)),"",VLOOKUP(A8,'Student names'!$B$7:$C$15000,2,0))</f>
        <v>Isaac Stewart</v>
      </c>
      <c r="C8" s="78">
        <v>17</v>
      </c>
      <c r="D8" s="44" t="s">
        <v>211</v>
      </c>
      <c r="E8" s="80">
        <v>1.2333999872207642</v>
      </c>
      <c r="F8" s="44">
        <v>1</v>
      </c>
      <c r="G8" s="44">
        <v>1</v>
      </c>
      <c r="H8" s="44">
        <v>0</v>
      </c>
      <c r="I8" s="47">
        <v>0</v>
      </c>
      <c r="J8" s="60" t="s">
        <v>212</v>
      </c>
      <c r="K8" s="55">
        <v>41519</v>
      </c>
      <c r="L8" s="55">
        <v>41841</v>
      </c>
      <c r="M8" s="55">
        <v>41841</v>
      </c>
      <c r="N8" s="61" t="s">
        <v>77</v>
      </c>
      <c r="O8" s="98" t="s">
        <v>213</v>
      </c>
      <c r="P8" s="98" t="s">
        <v>214</v>
      </c>
      <c r="Q8" s="98" t="s">
        <v>214</v>
      </c>
      <c r="R8" s="44" t="s">
        <v>215</v>
      </c>
      <c r="S8" s="48">
        <v>1</v>
      </c>
      <c r="T8" s="61" t="s">
        <v>79</v>
      </c>
      <c r="U8" s="47">
        <v>432</v>
      </c>
      <c r="V8" s="47">
        <v>108</v>
      </c>
      <c r="W8" s="47">
        <v>540</v>
      </c>
      <c r="X8" s="63" t="s">
        <v>216</v>
      </c>
      <c r="Y8" s="48">
        <v>1</v>
      </c>
      <c r="Z8" s="47">
        <v>600</v>
      </c>
      <c r="AA8" s="48">
        <v>740.0399780273438</v>
      </c>
      <c r="AB8" s="44">
        <v>600</v>
      </c>
    </row>
    <row r="9" spans="1:28" ht="12.75">
      <c r="A9" s="44">
        <v>100006</v>
      </c>
      <c r="B9" s="44" t="str">
        <f>IF(ISNONTEXT(VLOOKUP(A9,'Student names'!$B$7:$C$15000,2,0)),"",VLOOKUP(A9,'Student names'!$B$7:$C$15000,2,0))</f>
        <v>Eric Paterson</v>
      </c>
      <c r="C9" s="78">
        <v>17</v>
      </c>
      <c r="D9" s="44" t="s">
        <v>211</v>
      </c>
      <c r="E9" s="80">
        <v>1</v>
      </c>
      <c r="F9" s="44">
        <v>1</v>
      </c>
      <c r="G9" s="44">
        <v>1</v>
      </c>
      <c r="H9" s="44">
        <v>0</v>
      </c>
      <c r="I9" s="47">
        <v>0</v>
      </c>
      <c r="J9" s="60" t="s">
        <v>212</v>
      </c>
      <c r="K9" s="55">
        <v>41519</v>
      </c>
      <c r="L9" s="55">
        <v>41841</v>
      </c>
      <c r="M9" s="55">
        <v>41841</v>
      </c>
      <c r="N9" s="61" t="s">
        <v>59</v>
      </c>
      <c r="O9" s="98" t="s">
        <v>213</v>
      </c>
      <c r="P9" s="98" t="s">
        <v>214</v>
      </c>
      <c r="Q9" s="98" t="s">
        <v>214</v>
      </c>
      <c r="R9" s="44" t="s">
        <v>215</v>
      </c>
      <c r="S9" s="48">
        <v>1</v>
      </c>
      <c r="T9" s="61" t="s">
        <v>61</v>
      </c>
      <c r="U9" s="47">
        <v>432</v>
      </c>
      <c r="V9" s="47">
        <v>108</v>
      </c>
      <c r="W9" s="47">
        <v>540</v>
      </c>
      <c r="X9" s="63" t="s">
        <v>216</v>
      </c>
      <c r="Y9" s="48">
        <v>1</v>
      </c>
      <c r="Z9" s="47">
        <v>600</v>
      </c>
      <c r="AA9" s="48">
        <v>600</v>
      </c>
      <c r="AB9" s="44">
        <v>600</v>
      </c>
    </row>
    <row r="10" spans="1:28" ht="12.75">
      <c r="A10" s="44">
        <v>100007</v>
      </c>
      <c r="B10" s="44" t="str">
        <f>IF(ISNONTEXT(VLOOKUP(A10,'Student names'!$B$7:$C$15000,2,0)),"",VLOOKUP(A10,'Student names'!$B$7:$C$15000,2,0))</f>
        <v>Dylan Nolan</v>
      </c>
      <c r="C10" s="78">
        <v>16</v>
      </c>
      <c r="D10" s="44" t="s">
        <v>211</v>
      </c>
      <c r="E10" s="80">
        <v>1.1902999877929688</v>
      </c>
      <c r="F10" s="44">
        <v>1</v>
      </c>
      <c r="G10" s="44">
        <v>0</v>
      </c>
      <c r="H10" s="44">
        <v>0</v>
      </c>
      <c r="I10" s="47">
        <v>0</v>
      </c>
      <c r="J10" s="60" t="s">
        <v>212</v>
      </c>
      <c r="K10" s="55">
        <v>41519</v>
      </c>
      <c r="L10" s="55">
        <v>41841</v>
      </c>
      <c r="M10" s="55">
        <v>41656</v>
      </c>
      <c r="N10" s="61" t="s">
        <v>91</v>
      </c>
      <c r="O10" s="62" t="s">
        <v>220</v>
      </c>
      <c r="P10" s="62" t="s">
        <v>214</v>
      </c>
      <c r="Q10" s="62" t="s">
        <v>221</v>
      </c>
      <c r="R10" s="44" t="s">
        <v>215</v>
      </c>
      <c r="S10" s="48">
        <v>1</v>
      </c>
      <c r="T10" s="61" t="s">
        <v>79</v>
      </c>
      <c r="U10" s="47">
        <v>468</v>
      </c>
      <c r="V10" s="47">
        <v>108</v>
      </c>
      <c r="W10" s="47">
        <v>576</v>
      </c>
      <c r="X10" s="63" t="s">
        <v>216</v>
      </c>
      <c r="Y10" s="48">
        <v>1</v>
      </c>
      <c r="Z10" s="47">
        <v>600</v>
      </c>
      <c r="AA10" s="48">
        <v>714.1799926757812</v>
      </c>
      <c r="AB10" s="44">
        <v>600</v>
      </c>
    </row>
    <row r="11" spans="1:28" ht="12.75">
      <c r="A11" s="44">
        <v>100009</v>
      </c>
      <c r="B11" s="44" t="str">
        <f>IF(ISNONTEXT(VLOOKUP(A11,'Student names'!$B$7:$C$15000,2,0)),"",VLOOKUP(A11,'Student names'!$B$7:$C$15000,2,0))</f>
        <v>Matt McGrath</v>
      </c>
      <c r="C11" s="78">
        <v>18</v>
      </c>
      <c r="D11" s="44" t="s">
        <v>217</v>
      </c>
      <c r="E11" s="80">
        <v>1.1500999927520752</v>
      </c>
      <c r="F11" s="44">
        <v>1</v>
      </c>
      <c r="G11" s="44">
        <v>1</v>
      </c>
      <c r="H11" s="44">
        <v>0</v>
      </c>
      <c r="I11" s="47">
        <v>0</v>
      </c>
      <c r="J11" s="60" t="s">
        <v>212</v>
      </c>
      <c r="K11" s="55">
        <v>41519</v>
      </c>
      <c r="L11" s="55">
        <v>41841</v>
      </c>
      <c r="M11" s="55">
        <v>41841</v>
      </c>
      <c r="N11" s="61" t="s">
        <v>98</v>
      </c>
      <c r="O11" s="62" t="s">
        <v>213</v>
      </c>
      <c r="P11" s="62" t="s">
        <v>214</v>
      </c>
      <c r="Q11" s="62" t="s">
        <v>214</v>
      </c>
      <c r="R11" s="44" t="s">
        <v>215</v>
      </c>
      <c r="S11" s="48">
        <v>1</v>
      </c>
      <c r="T11" s="61" t="s">
        <v>64</v>
      </c>
      <c r="U11" s="47">
        <v>432</v>
      </c>
      <c r="V11" s="47">
        <v>108</v>
      </c>
      <c r="W11" s="47">
        <v>540</v>
      </c>
      <c r="X11" s="63" t="s">
        <v>216</v>
      </c>
      <c r="Y11" s="48">
        <v>1</v>
      </c>
      <c r="Z11" s="47">
        <v>600</v>
      </c>
      <c r="AA11" s="48">
        <v>690.0599975585938</v>
      </c>
      <c r="AB11" s="44">
        <v>600</v>
      </c>
    </row>
    <row r="12" spans="1:28" ht="12.75">
      <c r="A12" s="44">
        <v>100010</v>
      </c>
      <c r="B12" s="44" t="str">
        <f>IF(ISNONTEXT(VLOOKUP(A12,'Student names'!$B$7:$C$15000,2,0)),"",VLOOKUP(A12,'Student names'!$B$7:$C$15000,2,0))</f>
        <v>Isaac Nash</v>
      </c>
      <c r="C12" s="78">
        <v>16</v>
      </c>
      <c r="D12" s="44" t="s">
        <v>211</v>
      </c>
      <c r="E12" s="80">
        <v>1.0875999927520752</v>
      </c>
      <c r="F12" s="44">
        <v>1</v>
      </c>
      <c r="G12" s="44">
        <v>1</v>
      </c>
      <c r="H12" s="44">
        <v>0</v>
      </c>
      <c r="I12" s="47">
        <v>0</v>
      </c>
      <c r="J12" s="60" t="s">
        <v>212</v>
      </c>
      <c r="K12" s="55">
        <v>41519</v>
      </c>
      <c r="L12" s="55">
        <v>41841</v>
      </c>
      <c r="M12" s="55">
        <v>41841</v>
      </c>
      <c r="N12" s="61" t="s">
        <v>88</v>
      </c>
      <c r="O12" s="62" t="s">
        <v>213</v>
      </c>
      <c r="P12" s="62" t="s">
        <v>214</v>
      </c>
      <c r="Q12" s="62" t="s">
        <v>214</v>
      </c>
      <c r="R12" s="44" t="s">
        <v>222</v>
      </c>
      <c r="S12" s="48">
        <v>1.2</v>
      </c>
      <c r="T12" s="61" t="s">
        <v>90</v>
      </c>
      <c r="U12" s="47">
        <v>432</v>
      </c>
      <c r="V12" s="47">
        <v>108</v>
      </c>
      <c r="W12" s="47">
        <v>540</v>
      </c>
      <c r="X12" s="63" t="s">
        <v>216</v>
      </c>
      <c r="Y12" s="48">
        <v>1</v>
      </c>
      <c r="Z12" s="47">
        <v>600</v>
      </c>
      <c r="AA12" s="48">
        <v>652.5599975585938</v>
      </c>
      <c r="AB12" s="44">
        <v>720</v>
      </c>
    </row>
    <row r="13" spans="1:28" ht="12.75">
      <c r="A13" s="44">
        <v>100011</v>
      </c>
      <c r="B13" s="44" t="str">
        <f>IF(ISNONTEXT(VLOOKUP(A13,'Student names'!$B$7:$C$15000,2,0)),"",VLOOKUP(A13,'Student names'!$B$7:$C$15000,2,0))</f>
        <v>Gabrielle Vaughan</v>
      </c>
      <c r="C13" s="78">
        <v>16</v>
      </c>
      <c r="D13" s="44" t="s">
        <v>211</v>
      </c>
      <c r="E13" s="80">
        <v>1</v>
      </c>
      <c r="F13" s="44">
        <v>1</v>
      </c>
      <c r="G13" s="44">
        <v>1</v>
      </c>
      <c r="H13" s="44">
        <v>0</v>
      </c>
      <c r="I13" s="47">
        <v>0</v>
      </c>
      <c r="J13" s="60" t="s">
        <v>218</v>
      </c>
      <c r="K13" s="55">
        <v>41519</v>
      </c>
      <c r="L13" s="55">
        <v>41841</v>
      </c>
      <c r="M13" s="55">
        <v>41841</v>
      </c>
      <c r="N13" s="61" t="s">
        <v>218</v>
      </c>
      <c r="O13" s="62" t="s">
        <v>219</v>
      </c>
      <c r="P13" s="62" t="s">
        <v>219</v>
      </c>
      <c r="Q13" s="62" t="s">
        <v>219</v>
      </c>
      <c r="R13" s="44" t="s">
        <v>215</v>
      </c>
      <c r="S13" s="48">
        <v>1</v>
      </c>
      <c r="T13" s="61" t="s">
        <v>219</v>
      </c>
      <c r="U13" s="47">
        <v>576</v>
      </c>
      <c r="V13" s="47">
        <v>108</v>
      </c>
      <c r="W13" s="47">
        <v>684</v>
      </c>
      <c r="X13" s="63" t="s">
        <v>216</v>
      </c>
      <c r="Y13" s="48">
        <v>1</v>
      </c>
      <c r="Z13" s="47">
        <v>600</v>
      </c>
      <c r="AA13" s="48">
        <v>600</v>
      </c>
      <c r="AB13" s="44">
        <v>600</v>
      </c>
    </row>
    <row r="14" spans="1:28" ht="12.75">
      <c r="A14" s="44">
        <v>100013</v>
      </c>
      <c r="B14" s="44" t="str">
        <f>IF(ISNONTEXT(VLOOKUP(A14,'Student names'!$B$7:$C$15000,2,0)),"",VLOOKUP(A14,'Student names'!$B$7:$C$15000,2,0))</f>
        <v>Sean Terry</v>
      </c>
      <c r="C14" s="78">
        <v>17</v>
      </c>
      <c r="D14" s="44" t="s">
        <v>211</v>
      </c>
      <c r="E14" s="80">
        <v>1</v>
      </c>
      <c r="F14" s="44">
        <v>1</v>
      </c>
      <c r="G14" s="44">
        <v>1</v>
      </c>
      <c r="H14" s="44">
        <v>0</v>
      </c>
      <c r="I14" s="47">
        <v>0</v>
      </c>
      <c r="J14" s="60" t="s">
        <v>212</v>
      </c>
      <c r="K14" s="55">
        <v>41519</v>
      </c>
      <c r="L14" s="55">
        <v>41841</v>
      </c>
      <c r="M14" s="55">
        <v>41841</v>
      </c>
      <c r="N14" s="61" t="s">
        <v>112</v>
      </c>
      <c r="O14" s="62" t="s">
        <v>213</v>
      </c>
      <c r="P14" s="62" t="s">
        <v>214</v>
      </c>
      <c r="Q14" s="62" t="s">
        <v>214</v>
      </c>
      <c r="R14" s="44" t="s">
        <v>222</v>
      </c>
      <c r="S14" s="48">
        <v>1.2</v>
      </c>
      <c r="T14" s="61" t="s">
        <v>114</v>
      </c>
      <c r="U14" s="47">
        <v>432</v>
      </c>
      <c r="V14" s="47">
        <v>108</v>
      </c>
      <c r="W14" s="47">
        <v>540</v>
      </c>
      <c r="X14" s="63" t="s">
        <v>216</v>
      </c>
      <c r="Y14" s="48">
        <v>1</v>
      </c>
      <c r="Z14" s="47">
        <v>600</v>
      </c>
      <c r="AA14" s="48">
        <v>600</v>
      </c>
      <c r="AB14" s="44">
        <v>720</v>
      </c>
    </row>
    <row r="15" spans="1:28" ht="12.75">
      <c r="A15" s="44">
        <v>100014</v>
      </c>
      <c r="B15" s="44" t="str">
        <f>IF(ISNONTEXT(VLOOKUP(A15,'Student names'!$B$7:$C$15000,2,0)),"",VLOOKUP(A15,'Student names'!$B$7:$C$15000,2,0))</f>
        <v>Lillian Scott</v>
      </c>
      <c r="C15" s="78">
        <v>17</v>
      </c>
      <c r="D15" s="44" t="s">
        <v>211</v>
      </c>
      <c r="E15" s="80">
        <v>1</v>
      </c>
      <c r="F15" s="44">
        <v>1</v>
      </c>
      <c r="G15" s="44">
        <v>1</v>
      </c>
      <c r="H15" s="44">
        <v>0</v>
      </c>
      <c r="I15" s="47">
        <v>0</v>
      </c>
      <c r="J15" s="60" t="s">
        <v>212</v>
      </c>
      <c r="K15" s="55">
        <v>41519</v>
      </c>
      <c r="L15" s="55">
        <v>42205</v>
      </c>
      <c r="M15" s="55"/>
      <c r="N15" s="61" t="s">
        <v>93</v>
      </c>
      <c r="O15" s="62" t="s">
        <v>213</v>
      </c>
      <c r="P15" s="62" t="s">
        <v>214</v>
      </c>
      <c r="Q15" s="62" t="s">
        <v>214</v>
      </c>
      <c r="R15" s="44" t="s">
        <v>215</v>
      </c>
      <c r="S15" s="48">
        <v>1</v>
      </c>
      <c r="T15" s="61" t="s">
        <v>64</v>
      </c>
      <c r="U15" s="47">
        <v>468</v>
      </c>
      <c r="V15" s="47">
        <v>108</v>
      </c>
      <c r="W15" s="47">
        <v>576</v>
      </c>
      <c r="X15" s="63" t="s">
        <v>216</v>
      </c>
      <c r="Y15" s="48">
        <v>1</v>
      </c>
      <c r="Z15" s="47">
        <v>600</v>
      </c>
      <c r="AA15" s="48">
        <v>600</v>
      </c>
      <c r="AB15" s="44">
        <v>600</v>
      </c>
    </row>
    <row r="16" spans="1:28" ht="12.75">
      <c r="A16" s="44">
        <v>100015</v>
      </c>
      <c r="B16" s="44" t="str">
        <f>IF(ISNONTEXT(VLOOKUP(A16,'Student names'!$B$7:$C$15000,2,0)),"",VLOOKUP(A16,'Student names'!$B$7:$C$15000,2,0))</f>
        <v>Kylie Duncan</v>
      </c>
      <c r="C16" s="78">
        <v>17</v>
      </c>
      <c r="D16" s="44" t="s">
        <v>211</v>
      </c>
      <c r="E16" s="80">
        <v>1</v>
      </c>
      <c r="F16" s="44">
        <v>1</v>
      </c>
      <c r="G16" s="44">
        <v>1</v>
      </c>
      <c r="H16" s="44">
        <v>0</v>
      </c>
      <c r="I16" s="47">
        <v>0</v>
      </c>
      <c r="J16" s="60" t="s">
        <v>218</v>
      </c>
      <c r="K16" s="55">
        <v>41519</v>
      </c>
      <c r="L16" s="55">
        <v>41841</v>
      </c>
      <c r="M16" s="55">
        <v>41841</v>
      </c>
      <c r="N16" s="61" t="s">
        <v>218</v>
      </c>
      <c r="O16" s="62" t="s">
        <v>219</v>
      </c>
      <c r="P16" s="62" t="s">
        <v>219</v>
      </c>
      <c r="Q16" s="62" t="s">
        <v>219</v>
      </c>
      <c r="R16" s="44" t="s">
        <v>215</v>
      </c>
      <c r="S16" s="48">
        <v>1</v>
      </c>
      <c r="T16" s="61" t="s">
        <v>219</v>
      </c>
      <c r="U16" s="47">
        <v>432</v>
      </c>
      <c r="V16" s="47">
        <v>108</v>
      </c>
      <c r="W16" s="47">
        <v>540</v>
      </c>
      <c r="X16" s="63" t="s">
        <v>216</v>
      </c>
      <c r="Y16" s="48">
        <v>1</v>
      </c>
      <c r="Z16" s="47">
        <v>600</v>
      </c>
      <c r="AA16" s="48">
        <v>600</v>
      </c>
      <c r="AB16" s="44">
        <v>600</v>
      </c>
    </row>
    <row r="17" spans="1:28" ht="12.75">
      <c r="A17" s="44">
        <v>100016</v>
      </c>
      <c r="B17" s="44" t="str">
        <f>IF(ISNONTEXT(VLOOKUP(A17,'Student names'!$B$7:$C$15000,2,0)),"",VLOOKUP(A17,'Student names'!$B$7:$C$15000,2,0))</f>
        <v>Dylan Mills</v>
      </c>
      <c r="C17" s="78">
        <v>17</v>
      </c>
      <c r="D17" s="44" t="s">
        <v>211</v>
      </c>
      <c r="E17" s="80">
        <v>1</v>
      </c>
      <c r="F17" s="44">
        <v>1</v>
      </c>
      <c r="G17" s="44">
        <v>1</v>
      </c>
      <c r="H17" s="44">
        <v>0</v>
      </c>
      <c r="I17" s="47">
        <v>0</v>
      </c>
      <c r="J17" s="60" t="s">
        <v>218</v>
      </c>
      <c r="K17" s="55">
        <v>41519</v>
      </c>
      <c r="L17" s="55">
        <v>41841</v>
      </c>
      <c r="M17" s="55">
        <v>41841</v>
      </c>
      <c r="N17" s="61" t="s">
        <v>218</v>
      </c>
      <c r="O17" s="62" t="s">
        <v>219</v>
      </c>
      <c r="P17" s="62" t="s">
        <v>219</v>
      </c>
      <c r="Q17" s="62" t="s">
        <v>219</v>
      </c>
      <c r="R17" s="44" t="s">
        <v>215</v>
      </c>
      <c r="S17" s="48">
        <v>1</v>
      </c>
      <c r="T17" s="61" t="s">
        <v>219</v>
      </c>
      <c r="U17" s="47">
        <v>432</v>
      </c>
      <c r="V17" s="47">
        <v>108</v>
      </c>
      <c r="W17" s="47">
        <v>540</v>
      </c>
      <c r="X17" s="63" t="s">
        <v>216</v>
      </c>
      <c r="Y17" s="48">
        <v>1</v>
      </c>
      <c r="Z17" s="47">
        <v>600</v>
      </c>
      <c r="AA17" s="48">
        <v>600</v>
      </c>
      <c r="AB17" s="44">
        <v>600</v>
      </c>
    </row>
    <row r="18" spans="1:28" ht="12.75">
      <c r="A18" s="44">
        <v>100017</v>
      </c>
      <c r="B18" s="44" t="str">
        <f>IF(ISNONTEXT(VLOOKUP(A18,'Student names'!$B$7:$C$15000,2,0)),"",VLOOKUP(A18,'Student names'!$B$7:$C$15000,2,0))</f>
        <v>Joanne Vaughan</v>
      </c>
      <c r="C18" s="78">
        <v>17</v>
      </c>
      <c r="D18" s="44" t="s">
        <v>211</v>
      </c>
      <c r="E18" s="80">
        <v>1</v>
      </c>
      <c r="F18" s="44">
        <v>1</v>
      </c>
      <c r="G18" s="44">
        <v>1</v>
      </c>
      <c r="H18" s="44">
        <v>0</v>
      </c>
      <c r="I18" s="47">
        <v>0</v>
      </c>
      <c r="J18" s="60" t="s">
        <v>218</v>
      </c>
      <c r="K18" s="55">
        <v>41519</v>
      </c>
      <c r="L18" s="55">
        <v>41841</v>
      </c>
      <c r="M18" s="55">
        <v>41841</v>
      </c>
      <c r="N18" s="61" t="s">
        <v>218</v>
      </c>
      <c r="O18" s="62" t="s">
        <v>219</v>
      </c>
      <c r="P18" s="62" t="s">
        <v>219</v>
      </c>
      <c r="Q18" s="62" t="s">
        <v>219</v>
      </c>
      <c r="R18" s="44" t="s">
        <v>215</v>
      </c>
      <c r="S18" s="48">
        <v>1</v>
      </c>
      <c r="T18" s="61" t="s">
        <v>219</v>
      </c>
      <c r="U18" s="47">
        <v>576</v>
      </c>
      <c r="V18" s="47">
        <v>108</v>
      </c>
      <c r="W18" s="47">
        <v>684</v>
      </c>
      <c r="X18" s="63" t="s">
        <v>216</v>
      </c>
      <c r="Y18" s="48">
        <v>1</v>
      </c>
      <c r="Z18" s="47">
        <v>600</v>
      </c>
      <c r="AA18" s="48">
        <v>600</v>
      </c>
      <c r="AB18" s="44">
        <v>600</v>
      </c>
    </row>
    <row r="19" spans="1:28" ht="12.75">
      <c r="A19" s="44">
        <v>100018</v>
      </c>
      <c r="B19" s="44" t="str">
        <f>IF(ISNONTEXT(VLOOKUP(A19,'Student names'!$B$7:$C$15000,2,0)),"",VLOOKUP(A19,'Student names'!$B$7:$C$15000,2,0))</f>
        <v>Christian Graham</v>
      </c>
      <c r="C19" s="78">
        <v>17</v>
      </c>
      <c r="D19" s="44" t="s">
        <v>211</v>
      </c>
      <c r="E19" s="80">
        <v>1.2333999872207642</v>
      </c>
      <c r="F19" s="44">
        <v>1</v>
      </c>
      <c r="G19" s="44">
        <v>1</v>
      </c>
      <c r="H19" s="44">
        <v>0</v>
      </c>
      <c r="I19" s="47">
        <v>0</v>
      </c>
      <c r="J19" s="60" t="s">
        <v>212</v>
      </c>
      <c r="K19" s="55">
        <v>41519</v>
      </c>
      <c r="L19" s="55">
        <v>41841</v>
      </c>
      <c r="M19" s="55">
        <v>41841</v>
      </c>
      <c r="N19" s="61" t="s">
        <v>127</v>
      </c>
      <c r="O19" s="62" t="s">
        <v>213</v>
      </c>
      <c r="P19" s="62" t="s">
        <v>214</v>
      </c>
      <c r="Q19" s="62" t="s">
        <v>214</v>
      </c>
      <c r="R19" s="44" t="s">
        <v>222</v>
      </c>
      <c r="S19" s="48">
        <v>1.2</v>
      </c>
      <c r="T19" s="61" t="s">
        <v>90</v>
      </c>
      <c r="U19" s="47">
        <v>468</v>
      </c>
      <c r="V19" s="47">
        <v>108</v>
      </c>
      <c r="W19" s="47">
        <v>576</v>
      </c>
      <c r="X19" s="63" t="s">
        <v>216</v>
      </c>
      <c r="Y19" s="48">
        <v>1</v>
      </c>
      <c r="Z19" s="47">
        <v>600</v>
      </c>
      <c r="AA19" s="48">
        <v>740.0399780273438</v>
      </c>
      <c r="AB19" s="44">
        <v>720</v>
      </c>
    </row>
    <row r="20" spans="1:28" ht="12.75">
      <c r="A20" s="44">
        <v>100021</v>
      </c>
      <c r="B20" s="44" t="str">
        <f>IF(ISNONTEXT(VLOOKUP(A20,'Student names'!$B$7:$C$15000,2,0)),"",VLOOKUP(A20,'Student names'!$B$7:$C$15000,2,0))</f>
        <v>Madeleine Dyer</v>
      </c>
      <c r="C20" s="78">
        <v>16</v>
      </c>
      <c r="D20" s="44" t="s">
        <v>211</v>
      </c>
      <c r="E20" s="80">
        <v>1</v>
      </c>
      <c r="F20" s="44">
        <v>1</v>
      </c>
      <c r="G20" s="44">
        <v>1</v>
      </c>
      <c r="H20" s="44">
        <v>0</v>
      </c>
      <c r="I20" s="47">
        <v>0</v>
      </c>
      <c r="J20" s="60" t="s">
        <v>212</v>
      </c>
      <c r="K20" s="55">
        <v>41519</v>
      </c>
      <c r="L20" s="55">
        <v>41841</v>
      </c>
      <c r="M20" s="55">
        <v>41841</v>
      </c>
      <c r="N20" s="61" t="s">
        <v>88</v>
      </c>
      <c r="O20" s="62" t="s">
        <v>224</v>
      </c>
      <c r="P20" s="62" t="s">
        <v>214</v>
      </c>
      <c r="Q20" s="62" t="s">
        <v>214</v>
      </c>
      <c r="R20" s="44" t="s">
        <v>222</v>
      </c>
      <c r="S20" s="48">
        <v>1.2</v>
      </c>
      <c r="T20" s="61" t="s">
        <v>90</v>
      </c>
      <c r="U20" s="47">
        <v>468</v>
      </c>
      <c r="V20" s="47">
        <v>108</v>
      </c>
      <c r="W20" s="47">
        <v>576</v>
      </c>
      <c r="X20" s="63" t="s">
        <v>216</v>
      </c>
      <c r="Y20" s="48">
        <v>1</v>
      </c>
      <c r="Z20" s="47">
        <v>600</v>
      </c>
      <c r="AA20" s="48">
        <v>600</v>
      </c>
      <c r="AB20" s="44">
        <v>720</v>
      </c>
    </row>
    <row r="21" spans="1:28" ht="12.75">
      <c r="A21" s="44">
        <v>100022</v>
      </c>
      <c r="B21" s="44" t="str">
        <f>IF(ISNONTEXT(VLOOKUP(A21,'Student names'!$B$7:$C$15000,2,0)),"",VLOOKUP(A21,'Student names'!$B$7:$C$15000,2,0))</f>
        <v>Wanda Watson</v>
      </c>
      <c r="C21" s="78">
        <v>16</v>
      </c>
      <c r="D21" s="44" t="s">
        <v>211</v>
      </c>
      <c r="E21" s="80">
        <v>1.1324000358581543</v>
      </c>
      <c r="F21" s="44">
        <v>1</v>
      </c>
      <c r="G21" s="44">
        <v>1</v>
      </c>
      <c r="H21" s="44">
        <v>0</v>
      </c>
      <c r="I21" s="47">
        <v>0</v>
      </c>
      <c r="J21" s="60" t="s">
        <v>218</v>
      </c>
      <c r="K21" s="55">
        <v>41519</v>
      </c>
      <c r="L21" s="55">
        <v>41841</v>
      </c>
      <c r="M21" s="55">
        <v>41841</v>
      </c>
      <c r="N21" s="61" t="s">
        <v>218</v>
      </c>
      <c r="O21" s="62" t="s">
        <v>219</v>
      </c>
      <c r="P21" s="62" t="s">
        <v>219</v>
      </c>
      <c r="Q21" s="62" t="s">
        <v>219</v>
      </c>
      <c r="R21" s="44" t="s">
        <v>215</v>
      </c>
      <c r="S21" s="48">
        <v>1</v>
      </c>
      <c r="T21" s="61" t="s">
        <v>219</v>
      </c>
      <c r="U21" s="47">
        <v>576</v>
      </c>
      <c r="V21" s="47">
        <v>108</v>
      </c>
      <c r="W21" s="47">
        <v>684</v>
      </c>
      <c r="X21" s="63" t="s">
        <v>216</v>
      </c>
      <c r="Y21" s="48">
        <v>1</v>
      </c>
      <c r="Z21" s="47">
        <v>600</v>
      </c>
      <c r="AA21" s="48">
        <v>679.4400024414062</v>
      </c>
      <c r="AB21" s="44">
        <v>600</v>
      </c>
    </row>
    <row r="22" spans="1:28" ht="12.75">
      <c r="A22" s="44">
        <v>100023</v>
      </c>
      <c r="B22" s="44" t="str">
        <f>IF(ISNONTEXT(VLOOKUP(A22,'Student names'!$B$7:$C$15000,2,0)),"",VLOOKUP(A22,'Student names'!$B$7:$C$15000,2,0))</f>
        <v>Joanne Greene</v>
      </c>
      <c r="C22" s="78">
        <v>17</v>
      </c>
      <c r="D22" s="44" t="s">
        <v>211</v>
      </c>
      <c r="E22" s="80">
        <v>1</v>
      </c>
      <c r="F22" s="44">
        <v>1</v>
      </c>
      <c r="G22" s="44">
        <v>1</v>
      </c>
      <c r="H22" s="44">
        <v>0</v>
      </c>
      <c r="I22" s="47">
        <v>0</v>
      </c>
      <c r="J22" s="60" t="s">
        <v>218</v>
      </c>
      <c r="K22" s="55">
        <v>41520</v>
      </c>
      <c r="L22" s="55">
        <v>42205</v>
      </c>
      <c r="M22" s="55"/>
      <c r="N22" s="61" t="s">
        <v>218</v>
      </c>
      <c r="O22" s="62" t="s">
        <v>219</v>
      </c>
      <c r="P22" s="62" t="s">
        <v>219</v>
      </c>
      <c r="Q22" s="62" t="s">
        <v>219</v>
      </c>
      <c r="R22" s="44" t="s">
        <v>215</v>
      </c>
      <c r="S22" s="48">
        <v>1</v>
      </c>
      <c r="T22" s="61" t="s">
        <v>219</v>
      </c>
      <c r="U22" s="47">
        <v>576</v>
      </c>
      <c r="V22" s="47">
        <v>108</v>
      </c>
      <c r="W22" s="47">
        <v>684</v>
      </c>
      <c r="X22" s="63" t="s">
        <v>216</v>
      </c>
      <c r="Y22" s="48">
        <v>1</v>
      </c>
      <c r="Z22" s="47">
        <v>600</v>
      </c>
      <c r="AA22" s="48">
        <v>600</v>
      </c>
      <c r="AB22" s="44">
        <v>600</v>
      </c>
    </row>
    <row r="23" spans="1:28" ht="12.75">
      <c r="A23" s="44">
        <v>100024</v>
      </c>
      <c r="B23" s="44" t="str">
        <f>IF(ISNONTEXT(VLOOKUP(A23,'Student names'!$B$7:$C$15000,2,0)),"",VLOOKUP(A23,'Student names'!$B$7:$C$15000,2,0))</f>
        <v>Stewart Hemmings</v>
      </c>
      <c r="C23" s="78">
        <v>16</v>
      </c>
      <c r="D23" s="44" t="s">
        <v>211</v>
      </c>
      <c r="E23" s="80">
        <v>1</v>
      </c>
      <c r="F23" s="44">
        <v>1</v>
      </c>
      <c r="G23" s="44">
        <v>1</v>
      </c>
      <c r="H23" s="44">
        <v>0</v>
      </c>
      <c r="I23" s="47">
        <v>0</v>
      </c>
      <c r="J23" s="60" t="s">
        <v>218</v>
      </c>
      <c r="K23" s="55">
        <v>41519</v>
      </c>
      <c r="L23" s="55">
        <v>41841</v>
      </c>
      <c r="M23" s="55">
        <v>41838</v>
      </c>
      <c r="N23" s="61" t="s">
        <v>218</v>
      </c>
      <c r="O23" s="62" t="s">
        <v>219</v>
      </c>
      <c r="P23" s="62" t="s">
        <v>219</v>
      </c>
      <c r="Q23" s="62" t="s">
        <v>219</v>
      </c>
      <c r="R23" s="44" t="s">
        <v>215</v>
      </c>
      <c r="S23" s="48">
        <v>1</v>
      </c>
      <c r="T23" s="61" t="s">
        <v>219</v>
      </c>
      <c r="U23" s="47">
        <v>432</v>
      </c>
      <c r="V23" s="47">
        <v>108</v>
      </c>
      <c r="W23" s="47">
        <v>540</v>
      </c>
      <c r="X23" s="63" t="s">
        <v>216</v>
      </c>
      <c r="Y23" s="48">
        <v>1</v>
      </c>
      <c r="Z23" s="47">
        <v>600</v>
      </c>
      <c r="AA23" s="48">
        <v>600</v>
      </c>
      <c r="AB23" s="44">
        <v>600</v>
      </c>
    </row>
    <row r="24" spans="1:28" ht="12.75">
      <c r="A24" s="44">
        <v>100027</v>
      </c>
      <c r="B24" s="44" t="str">
        <f>IF(ISNONTEXT(VLOOKUP(A24,'Student names'!$B$7:$C$15000,2,0)),"",VLOOKUP(A24,'Student names'!$B$7:$C$15000,2,0))</f>
        <v>Jessica Lyman</v>
      </c>
      <c r="C24" s="78">
        <v>18</v>
      </c>
      <c r="D24" s="44" t="s">
        <v>217</v>
      </c>
      <c r="E24" s="80">
        <v>1.1500999927520752</v>
      </c>
      <c r="F24" s="44">
        <v>1</v>
      </c>
      <c r="G24" s="44">
        <v>1</v>
      </c>
      <c r="H24" s="44">
        <v>0</v>
      </c>
      <c r="I24" s="47">
        <v>0</v>
      </c>
      <c r="J24" s="60" t="s">
        <v>212</v>
      </c>
      <c r="K24" s="55">
        <v>41519</v>
      </c>
      <c r="L24" s="55">
        <v>41841</v>
      </c>
      <c r="M24" s="55">
        <v>41841</v>
      </c>
      <c r="N24" s="61" t="s">
        <v>93</v>
      </c>
      <c r="O24" s="62" t="s">
        <v>213</v>
      </c>
      <c r="P24" s="62" t="s">
        <v>214</v>
      </c>
      <c r="Q24" s="62" t="s">
        <v>214</v>
      </c>
      <c r="R24" s="44" t="s">
        <v>215</v>
      </c>
      <c r="S24" s="48">
        <v>1</v>
      </c>
      <c r="T24" s="61" t="s">
        <v>64</v>
      </c>
      <c r="U24" s="47">
        <v>432</v>
      </c>
      <c r="V24" s="47">
        <v>108</v>
      </c>
      <c r="W24" s="47">
        <v>540</v>
      </c>
      <c r="X24" s="63" t="s">
        <v>216</v>
      </c>
      <c r="Y24" s="48">
        <v>1</v>
      </c>
      <c r="Z24" s="47">
        <v>600</v>
      </c>
      <c r="AA24" s="48">
        <v>690.0599975585938</v>
      </c>
      <c r="AB24" s="44">
        <v>600</v>
      </c>
    </row>
    <row r="25" spans="1:28" ht="12.75">
      <c r="A25" s="44">
        <v>100028</v>
      </c>
      <c r="B25" s="44" t="str">
        <f>IF(ISNONTEXT(VLOOKUP(A25,'Student names'!$B$7:$C$15000,2,0)),"",VLOOKUP(A25,'Student names'!$B$7:$C$15000,2,0))</f>
        <v>Ruth Rampling</v>
      </c>
      <c r="C25" s="78">
        <v>17</v>
      </c>
      <c r="D25" s="44" t="s">
        <v>211</v>
      </c>
      <c r="E25" s="80">
        <v>1.1715999841690063</v>
      </c>
      <c r="F25" s="44">
        <v>1</v>
      </c>
      <c r="G25" s="44">
        <v>1</v>
      </c>
      <c r="H25" s="44">
        <v>0</v>
      </c>
      <c r="I25" s="47">
        <v>0</v>
      </c>
      <c r="J25" s="60" t="s">
        <v>212</v>
      </c>
      <c r="K25" s="55">
        <v>41519</v>
      </c>
      <c r="L25" s="55">
        <v>41841</v>
      </c>
      <c r="M25" s="55">
        <v>41841</v>
      </c>
      <c r="N25" s="61" t="s">
        <v>88</v>
      </c>
      <c r="O25" s="62" t="s">
        <v>223</v>
      </c>
      <c r="P25" s="62" t="s">
        <v>214</v>
      </c>
      <c r="Q25" s="62" t="s">
        <v>214</v>
      </c>
      <c r="R25" s="44" t="s">
        <v>222</v>
      </c>
      <c r="S25" s="48">
        <v>1.2</v>
      </c>
      <c r="T25" s="61" t="s">
        <v>90</v>
      </c>
      <c r="U25" s="47">
        <v>432</v>
      </c>
      <c r="V25" s="47">
        <v>108</v>
      </c>
      <c r="W25" s="47">
        <v>540</v>
      </c>
      <c r="X25" s="63" t="s">
        <v>216</v>
      </c>
      <c r="Y25" s="48">
        <v>1</v>
      </c>
      <c r="Z25" s="47">
        <v>600</v>
      </c>
      <c r="AA25" s="48">
        <v>702.9599609375</v>
      </c>
      <c r="AB25" s="44">
        <v>720</v>
      </c>
    </row>
    <row r="26" spans="1:28" ht="12.75">
      <c r="A26" s="44">
        <v>100029</v>
      </c>
      <c r="B26" s="44" t="str">
        <f>IF(ISNONTEXT(VLOOKUP(A26,'Student names'!$B$7:$C$15000,2,0)),"",VLOOKUP(A26,'Student names'!$B$7:$C$15000,2,0))</f>
        <v>Andrea Mitchell</v>
      </c>
      <c r="C26" s="78">
        <v>17</v>
      </c>
      <c r="D26" s="44" t="s">
        <v>211</v>
      </c>
      <c r="E26" s="80">
        <v>1</v>
      </c>
      <c r="F26" s="44">
        <v>1</v>
      </c>
      <c r="G26" s="44">
        <v>1</v>
      </c>
      <c r="H26" s="44">
        <v>0</v>
      </c>
      <c r="I26" s="47">
        <v>0</v>
      </c>
      <c r="J26" s="60" t="s">
        <v>212</v>
      </c>
      <c r="K26" s="55">
        <v>41519</v>
      </c>
      <c r="L26" s="55">
        <v>41841</v>
      </c>
      <c r="M26" s="55">
        <v>41841</v>
      </c>
      <c r="N26" s="61" t="s">
        <v>77</v>
      </c>
      <c r="O26" s="62" t="s">
        <v>213</v>
      </c>
      <c r="P26" s="62" t="s">
        <v>214</v>
      </c>
      <c r="Q26" s="62" t="s">
        <v>214</v>
      </c>
      <c r="R26" s="44" t="s">
        <v>215</v>
      </c>
      <c r="S26" s="48">
        <v>1</v>
      </c>
      <c r="T26" s="61" t="s">
        <v>79</v>
      </c>
      <c r="U26" s="47">
        <v>432</v>
      </c>
      <c r="V26" s="47">
        <v>108</v>
      </c>
      <c r="W26" s="47">
        <v>540</v>
      </c>
      <c r="X26" s="63" t="s">
        <v>216</v>
      </c>
      <c r="Y26" s="48">
        <v>1</v>
      </c>
      <c r="Z26" s="47">
        <v>600</v>
      </c>
      <c r="AA26" s="48">
        <v>600</v>
      </c>
      <c r="AB26" s="44">
        <v>600</v>
      </c>
    </row>
    <row r="27" spans="1:28" ht="12.75">
      <c r="A27" s="44">
        <v>100030</v>
      </c>
      <c r="B27" s="44" t="str">
        <f>IF(ISNONTEXT(VLOOKUP(A27,'Student names'!$B$7:$C$15000,2,0)),"",VLOOKUP(A27,'Student names'!$B$7:$C$15000,2,0))</f>
        <v>Dorothy Hardacre</v>
      </c>
      <c r="C27" s="78">
        <v>16</v>
      </c>
      <c r="D27" s="44" t="s">
        <v>211</v>
      </c>
      <c r="E27" s="80">
        <v>1</v>
      </c>
      <c r="F27" s="44">
        <v>1</v>
      </c>
      <c r="G27" s="44">
        <v>1</v>
      </c>
      <c r="H27" s="44">
        <v>0</v>
      </c>
      <c r="I27" s="47">
        <v>0</v>
      </c>
      <c r="J27" s="60" t="s">
        <v>218</v>
      </c>
      <c r="K27" s="55">
        <v>41680</v>
      </c>
      <c r="L27" s="55">
        <v>41841</v>
      </c>
      <c r="M27" s="55">
        <v>41841</v>
      </c>
      <c r="N27" s="61" t="s">
        <v>218</v>
      </c>
      <c r="O27" s="62" t="s">
        <v>219</v>
      </c>
      <c r="P27" s="62" t="s">
        <v>219</v>
      </c>
      <c r="Q27" s="62" t="s">
        <v>219</v>
      </c>
      <c r="R27" s="44" t="s">
        <v>215</v>
      </c>
      <c r="S27" s="48">
        <v>1</v>
      </c>
      <c r="T27" s="61" t="s">
        <v>219</v>
      </c>
      <c r="U27" s="47">
        <v>272</v>
      </c>
      <c r="V27" s="47">
        <v>51</v>
      </c>
      <c r="W27" s="47">
        <v>323</v>
      </c>
      <c r="X27" s="63" t="s">
        <v>225</v>
      </c>
      <c r="Y27" s="48">
        <v>1</v>
      </c>
      <c r="Z27" s="47">
        <v>320</v>
      </c>
      <c r="AA27" s="48">
        <v>320</v>
      </c>
      <c r="AB27" s="44">
        <v>320</v>
      </c>
    </row>
    <row r="28" spans="1:28" ht="12.75">
      <c r="A28" s="44">
        <v>100031</v>
      </c>
      <c r="B28" s="44" t="str">
        <f>IF(ISNONTEXT(VLOOKUP(A28,'Student names'!$B$7:$C$15000,2,0)),"",VLOOKUP(A28,'Student names'!$B$7:$C$15000,2,0))</f>
        <v>Jacob Gray</v>
      </c>
      <c r="C28" s="78">
        <v>18</v>
      </c>
      <c r="D28" s="44" t="s">
        <v>217</v>
      </c>
      <c r="E28" s="80">
        <v>1</v>
      </c>
      <c r="F28" s="44">
        <v>1</v>
      </c>
      <c r="G28" s="44">
        <v>1</v>
      </c>
      <c r="H28" s="44">
        <v>0</v>
      </c>
      <c r="I28" s="47">
        <v>0</v>
      </c>
      <c r="J28" s="60" t="s">
        <v>212</v>
      </c>
      <c r="K28" s="55">
        <v>41519</v>
      </c>
      <c r="L28" s="55">
        <v>41841</v>
      </c>
      <c r="M28" s="55">
        <v>41841</v>
      </c>
      <c r="N28" s="61" t="s">
        <v>98</v>
      </c>
      <c r="O28" s="62" t="s">
        <v>213</v>
      </c>
      <c r="P28" s="62" t="s">
        <v>214</v>
      </c>
      <c r="Q28" s="62" t="s">
        <v>214</v>
      </c>
      <c r="R28" s="44" t="s">
        <v>215</v>
      </c>
      <c r="S28" s="48">
        <v>1</v>
      </c>
      <c r="T28" s="61" t="s">
        <v>64</v>
      </c>
      <c r="U28" s="47">
        <v>432</v>
      </c>
      <c r="V28" s="47">
        <v>108</v>
      </c>
      <c r="W28" s="47">
        <v>540</v>
      </c>
      <c r="X28" s="63" t="s">
        <v>216</v>
      </c>
      <c r="Y28" s="48">
        <v>1</v>
      </c>
      <c r="Z28" s="47">
        <v>600</v>
      </c>
      <c r="AA28" s="48">
        <v>600</v>
      </c>
      <c r="AB28" s="44">
        <v>600</v>
      </c>
    </row>
    <row r="29" spans="1:28" ht="12.75">
      <c r="A29" s="44">
        <v>100033</v>
      </c>
      <c r="B29" s="44" t="str">
        <f>IF(ISNONTEXT(VLOOKUP(A29,'Student names'!$B$7:$C$15000,2,0)),"",VLOOKUP(A29,'Student names'!$B$7:$C$15000,2,0))</f>
        <v>Alison Morgan</v>
      </c>
      <c r="C29" s="78">
        <v>18</v>
      </c>
      <c r="D29" s="44" t="s">
        <v>217</v>
      </c>
      <c r="E29" s="80">
        <v>1</v>
      </c>
      <c r="F29" s="44">
        <v>1</v>
      </c>
      <c r="G29" s="44">
        <v>1</v>
      </c>
      <c r="H29" s="44">
        <v>0</v>
      </c>
      <c r="I29" s="47">
        <v>0</v>
      </c>
      <c r="J29" s="60" t="s">
        <v>212</v>
      </c>
      <c r="K29" s="55">
        <v>41519</v>
      </c>
      <c r="L29" s="55">
        <v>41841</v>
      </c>
      <c r="M29" s="55">
        <v>41841</v>
      </c>
      <c r="N29" s="61" t="s">
        <v>127</v>
      </c>
      <c r="O29" s="62" t="s">
        <v>213</v>
      </c>
      <c r="P29" s="62" t="s">
        <v>214</v>
      </c>
      <c r="Q29" s="62" t="s">
        <v>214</v>
      </c>
      <c r="R29" s="44" t="s">
        <v>222</v>
      </c>
      <c r="S29" s="48">
        <v>1.2</v>
      </c>
      <c r="T29" s="61" t="s">
        <v>90</v>
      </c>
      <c r="U29" s="47">
        <v>468</v>
      </c>
      <c r="V29" s="47">
        <v>108</v>
      </c>
      <c r="W29" s="47">
        <v>576</v>
      </c>
      <c r="X29" s="63" t="s">
        <v>216</v>
      </c>
      <c r="Y29" s="48">
        <v>1</v>
      </c>
      <c r="Z29" s="47">
        <v>600</v>
      </c>
      <c r="AA29" s="48">
        <v>600</v>
      </c>
      <c r="AB29" s="44">
        <v>720</v>
      </c>
    </row>
    <row r="30" spans="1:28" ht="12.75">
      <c r="A30" s="44">
        <v>100034</v>
      </c>
      <c r="B30" s="44" t="str">
        <f>IF(ISNONTEXT(VLOOKUP(A30,'Student names'!$B$7:$C$15000,2,0)),"",VLOOKUP(A30,'Student names'!$B$7:$C$15000,2,0))</f>
        <v>Alexandra Fraser</v>
      </c>
      <c r="C30" s="78">
        <v>16</v>
      </c>
      <c r="D30" s="44" t="s">
        <v>211</v>
      </c>
      <c r="E30" s="80">
        <v>1.1324000358581543</v>
      </c>
      <c r="F30" s="44">
        <v>1</v>
      </c>
      <c r="G30" s="44">
        <v>1</v>
      </c>
      <c r="H30" s="44">
        <v>0</v>
      </c>
      <c r="I30" s="47">
        <v>0</v>
      </c>
      <c r="J30" s="60" t="s">
        <v>218</v>
      </c>
      <c r="K30" s="55">
        <v>41543</v>
      </c>
      <c r="L30" s="55">
        <v>41841</v>
      </c>
      <c r="M30" s="55">
        <v>41841</v>
      </c>
      <c r="N30" s="61" t="s">
        <v>218</v>
      </c>
      <c r="O30" s="62" t="s">
        <v>219</v>
      </c>
      <c r="P30" s="62" t="s">
        <v>219</v>
      </c>
      <c r="Q30" s="62" t="s">
        <v>219</v>
      </c>
      <c r="R30" s="44" t="s">
        <v>215</v>
      </c>
      <c r="S30" s="48">
        <v>1</v>
      </c>
      <c r="T30" s="61" t="s">
        <v>219</v>
      </c>
      <c r="U30" s="47">
        <v>432</v>
      </c>
      <c r="V30" s="47">
        <v>108</v>
      </c>
      <c r="W30" s="47">
        <v>540</v>
      </c>
      <c r="X30" s="63" t="s">
        <v>216</v>
      </c>
      <c r="Y30" s="48">
        <v>1</v>
      </c>
      <c r="Z30" s="47">
        <v>600</v>
      </c>
      <c r="AA30" s="48">
        <v>679.4400024414062</v>
      </c>
      <c r="AB30" s="44">
        <v>600</v>
      </c>
    </row>
    <row r="31" spans="1:28" ht="12.75">
      <c r="A31" s="44">
        <v>100036</v>
      </c>
      <c r="B31" s="44" t="str">
        <f>IF(ISNONTEXT(VLOOKUP(A31,'Student names'!$B$7:$C$15000,2,0)),"",VLOOKUP(A31,'Student names'!$B$7:$C$15000,2,0))</f>
        <v>Dylan Ogden</v>
      </c>
      <c r="C31" s="78">
        <v>17</v>
      </c>
      <c r="D31" s="44" t="s">
        <v>211</v>
      </c>
      <c r="E31" s="80">
        <v>1</v>
      </c>
      <c r="F31" s="44">
        <v>1</v>
      </c>
      <c r="G31" s="44">
        <v>1</v>
      </c>
      <c r="H31" s="44">
        <v>0</v>
      </c>
      <c r="I31" s="47">
        <v>0</v>
      </c>
      <c r="J31" s="60" t="s">
        <v>212</v>
      </c>
      <c r="K31" s="55">
        <v>41519</v>
      </c>
      <c r="L31" s="55">
        <v>41841</v>
      </c>
      <c r="M31" s="55">
        <v>41841</v>
      </c>
      <c r="N31" s="61" t="s">
        <v>127</v>
      </c>
      <c r="O31" s="62" t="s">
        <v>213</v>
      </c>
      <c r="P31" s="62" t="s">
        <v>214</v>
      </c>
      <c r="Q31" s="62" t="s">
        <v>214</v>
      </c>
      <c r="R31" s="44" t="s">
        <v>222</v>
      </c>
      <c r="S31" s="48">
        <v>1.2</v>
      </c>
      <c r="T31" s="61" t="s">
        <v>90</v>
      </c>
      <c r="U31" s="47">
        <v>468</v>
      </c>
      <c r="V31" s="47">
        <v>108</v>
      </c>
      <c r="W31" s="47">
        <v>576</v>
      </c>
      <c r="X31" s="63" t="s">
        <v>216</v>
      </c>
      <c r="Y31" s="48">
        <v>1</v>
      </c>
      <c r="Z31" s="47">
        <v>600</v>
      </c>
      <c r="AA31" s="48">
        <v>600</v>
      </c>
      <c r="AB31" s="44">
        <v>720</v>
      </c>
    </row>
    <row r="32" spans="1:28" ht="12.75">
      <c r="A32" s="44">
        <v>100037</v>
      </c>
      <c r="B32" s="44" t="str">
        <f>IF(ISNONTEXT(VLOOKUP(A32,'Student names'!$B$7:$C$15000,2,0)),"",VLOOKUP(A32,'Student names'!$B$7:$C$15000,2,0))</f>
        <v>Stephen Gray</v>
      </c>
      <c r="C32" s="78">
        <v>16</v>
      </c>
      <c r="D32" s="44" t="s">
        <v>211</v>
      </c>
      <c r="E32" s="80">
        <v>1</v>
      </c>
      <c r="F32" s="44">
        <v>1</v>
      </c>
      <c r="G32" s="44">
        <v>1</v>
      </c>
      <c r="H32" s="44">
        <v>0</v>
      </c>
      <c r="I32" s="47">
        <v>0</v>
      </c>
      <c r="J32" s="60" t="s">
        <v>218</v>
      </c>
      <c r="K32" s="55">
        <v>41535</v>
      </c>
      <c r="L32" s="55">
        <v>41838</v>
      </c>
      <c r="M32" s="55">
        <v>41838</v>
      </c>
      <c r="N32" s="61" t="s">
        <v>218</v>
      </c>
      <c r="O32" s="62" t="s">
        <v>219</v>
      </c>
      <c r="P32" s="62" t="s">
        <v>219</v>
      </c>
      <c r="Q32" s="62" t="s">
        <v>219</v>
      </c>
      <c r="R32" s="44" t="s">
        <v>215</v>
      </c>
      <c r="S32" s="48">
        <v>1</v>
      </c>
      <c r="T32" s="61" t="s">
        <v>219</v>
      </c>
      <c r="U32" s="47">
        <v>432</v>
      </c>
      <c r="V32" s="47">
        <v>108</v>
      </c>
      <c r="W32" s="47">
        <v>540</v>
      </c>
      <c r="X32" s="63" t="s">
        <v>216</v>
      </c>
      <c r="Y32" s="48">
        <v>1</v>
      </c>
      <c r="Z32" s="47">
        <v>600</v>
      </c>
      <c r="AA32" s="48">
        <v>600</v>
      </c>
      <c r="AB32" s="44">
        <v>600</v>
      </c>
    </row>
    <row r="33" spans="1:28" ht="12.75">
      <c r="A33" s="44">
        <v>100039</v>
      </c>
      <c r="B33" s="44" t="str">
        <f>IF(ISNONTEXT(VLOOKUP(A33,'Student names'!$B$7:$C$15000,2,0)),"",VLOOKUP(A33,'Student names'!$B$7:$C$15000,2,0))</f>
        <v>Julian Grant</v>
      </c>
      <c r="C33" s="78">
        <v>18</v>
      </c>
      <c r="D33" s="44" t="s">
        <v>217</v>
      </c>
      <c r="E33" s="80">
        <v>1</v>
      </c>
      <c r="F33" s="44">
        <v>1</v>
      </c>
      <c r="G33" s="44">
        <v>1</v>
      </c>
      <c r="H33" s="44">
        <v>0</v>
      </c>
      <c r="I33" s="47">
        <v>0</v>
      </c>
      <c r="J33" s="60" t="s">
        <v>212</v>
      </c>
      <c r="K33" s="55">
        <v>41519</v>
      </c>
      <c r="L33" s="55">
        <v>41841</v>
      </c>
      <c r="M33" s="55">
        <v>41841</v>
      </c>
      <c r="N33" s="61" t="s">
        <v>127</v>
      </c>
      <c r="O33" s="62" t="s">
        <v>213</v>
      </c>
      <c r="P33" s="62" t="s">
        <v>214</v>
      </c>
      <c r="Q33" s="62" t="s">
        <v>214</v>
      </c>
      <c r="R33" s="44" t="s">
        <v>222</v>
      </c>
      <c r="S33" s="48">
        <v>1.2</v>
      </c>
      <c r="T33" s="61" t="s">
        <v>90</v>
      </c>
      <c r="U33" s="47">
        <v>288</v>
      </c>
      <c r="V33" s="47">
        <v>180</v>
      </c>
      <c r="W33" s="47">
        <v>468</v>
      </c>
      <c r="X33" s="63" t="s">
        <v>23</v>
      </c>
      <c r="Y33" s="48">
        <v>1</v>
      </c>
      <c r="Z33" s="47">
        <v>495</v>
      </c>
      <c r="AA33" s="48">
        <v>495</v>
      </c>
      <c r="AB33" s="44">
        <v>594</v>
      </c>
    </row>
    <row r="34" spans="1:28" ht="12.75">
      <c r="A34" s="44">
        <v>100041</v>
      </c>
      <c r="B34" s="44" t="str">
        <f>IF(ISNONTEXT(VLOOKUP(A34,'Student names'!$B$7:$C$15000,2,0)),"",VLOOKUP(A34,'Student names'!$B$7:$C$15000,2,0))</f>
        <v>Stephen Stewart</v>
      </c>
      <c r="C34" s="78">
        <v>17</v>
      </c>
      <c r="D34" s="44" t="s">
        <v>211</v>
      </c>
      <c r="E34" s="80">
        <v>1.1500999927520752</v>
      </c>
      <c r="F34" s="44">
        <v>1</v>
      </c>
      <c r="G34" s="44">
        <v>1</v>
      </c>
      <c r="H34" s="44">
        <v>0</v>
      </c>
      <c r="I34" s="47">
        <v>0</v>
      </c>
      <c r="J34" s="60" t="s">
        <v>212</v>
      </c>
      <c r="K34" s="55">
        <v>41519</v>
      </c>
      <c r="L34" s="55">
        <v>41841</v>
      </c>
      <c r="M34" s="55">
        <v>41841</v>
      </c>
      <c r="N34" s="61" t="s">
        <v>127</v>
      </c>
      <c r="O34" s="62" t="s">
        <v>213</v>
      </c>
      <c r="P34" s="62" t="s">
        <v>214</v>
      </c>
      <c r="Q34" s="62" t="s">
        <v>214</v>
      </c>
      <c r="R34" s="44" t="s">
        <v>222</v>
      </c>
      <c r="S34" s="48">
        <v>1.2</v>
      </c>
      <c r="T34" s="61" t="s">
        <v>90</v>
      </c>
      <c r="U34" s="47">
        <v>432</v>
      </c>
      <c r="V34" s="47">
        <v>108</v>
      </c>
      <c r="W34" s="47">
        <v>540</v>
      </c>
      <c r="X34" s="63" t="s">
        <v>216</v>
      </c>
      <c r="Y34" s="48">
        <v>1</v>
      </c>
      <c r="Z34" s="47">
        <v>600</v>
      </c>
      <c r="AA34" s="48">
        <v>690.0599975585938</v>
      </c>
      <c r="AB34" s="44">
        <v>720</v>
      </c>
    </row>
    <row r="35" spans="1:28" ht="12.75">
      <c r="A35" s="44">
        <v>100043</v>
      </c>
      <c r="B35" s="44" t="str">
        <f>IF(ISNONTEXT(VLOOKUP(A35,'Student names'!$B$7:$C$15000,2,0)),"",VLOOKUP(A35,'Student names'!$B$7:$C$15000,2,0))</f>
        <v>Penelope Morgan</v>
      </c>
      <c r="C35" s="78">
        <v>16</v>
      </c>
      <c r="D35" s="44" t="s">
        <v>211</v>
      </c>
      <c r="E35" s="80">
        <v>1</v>
      </c>
      <c r="F35" s="44">
        <v>1</v>
      </c>
      <c r="G35" s="44">
        <v>1</v>
      </c>
      <c r="H35" s="44">
        <v>0</v>
      </c>
      <c r="I35" s="47">
        <v>0</v>
      </c>
      <c r="J35" s="60" t="s">
        <v>212</v>
      </c>
      <c r="K35" s="55">
        <v>41519</v>
      </c>
      <c r="L35" s="55">
        <v>41841</v>
      </c>
      <c r="M35" s="55">
        <v>41841</v>
      </c>
      <c r="N35" s="61" t="s">
        <v>91</v>
      </c>
      <c r="O35" s="62" t="s">
        <v>213</v>
      </c>
      <c r="P35" s="62" t="s">
        <v>214</v>
      </c>
      <c r="Q35" s="62" t="s">
        <v>214</v>
      </c>
      <c r="R35" s="44" t="s">
        <v>215</v>
      </c>
      <c r="S35" s="48">
        <v>1</v>
      </c>
      <c r="T35" s="61" t="s">
        <v>79</v>
      </c>
      <c r="U35" s="47">
        <v>432</v>
      </c>
      <c r="V35" s="47">
        <v>108</v>
      </c>
      <c r="W35" s="47">
        <v>540</v>
      </c>
      <c r="X35" s="63" t="s">
        <v>216</v>
      </c>
      <c r="Y35" s="48">
        <v>1</v>
      </c>
      <c r="Z35" s="47">
        <v>600</v>
      </c>
      <c r="AA35" s="48">
        <v>600</v>
      </c>
      <c r="AB35" s="44">
        <v>600</v>
      </c>
    </row>
    <row r="36" spans="1:28" ht="12.75">
      <c r="A36" s="44">
        <v>100044</v>
      </c>
      <c r="B36" s="44" t="str">
        <f>IF(ISNONTEXT(VLOOKUP(A36,'Student names'!$B$7:$C$15000,2,0)),"",VLOOKUP(A36,'Student names'!$B$7:$C$15000,2,0))</f>
        <v>Kevin Bailey</v>
      </c>
      <c r="C36" s="78">
        <v>17</v>
      </c>
      <c r="D36" s="44" t="s">
        <v>211</v>
      </c>
      <c r="E36" s="80">
        <v>1</v>
      </c>
      <c r="F36" s="44">
        <v>1</v>
      </c>
      <c r="G36" s="44">
        <v>1</v>
      </c>
      <c r="H36" s="44">
        <v>0</v>
      </c>
      <c r="I36" s="47">
        <v>0</v>
      </c>
      <c r="J36" s="60" t="s">
        <v>212</v>
      </c>
      <c r="K36" s="55">
        <v>41519</v>
      </c>
      <c r="L36" s="55">
        <v>41841</v>
      </c>
      <c r="M36" s="55">
        <v>41841</v>
      </c>
      <c r="N36" s="61" t="s">
        <v>112</v>
      </c>
      <c r="O36" s="62" t="s">
        <v>213</v>
      </c>
      <c r="P36" s="62" t="s">
        <v>214</v>
      </c>
      <c r="Q36" s="62" t="s">
        <v>214</v>
      </c>
      <c r="R36" s="44" t="s">
        <v>222</v>
      </c>
      <c r="S36" s="48">
        <v>1.2</v>
      </c>
      <c r="T36" s="61" t="s">
        <v>114</v>
      </c>
      <c r="U36" s="47">
        <v>432</v>
      </c>
      <c r="V36" s="47">
        <v>108</v>
      </c>
      <c r="W36" s="47">
        <v>540</v>
      </c>
      <c r="X36" s="63" t="s">
        <v>216</v>
      </c>
      <c r="Y36" s="48">
        <v>1</v>
      </c>
      <c r="Z36" s="47">
        <v>600</v>
      </c>
      <c r="AA36" s="48">
        <v>600</v>
      </c>
      <c r="AB36" s="44">
        <v>720</v>
      </c>
    </row>
    <row r="37" spans="1:28" ht="12.75">
      <c r="A37" s="44">
        <v>100048</v>
      </c>
      <c r="B37" s="44" t="str">
        <f>IF(ISNONTEXT(VLOOKUP(A37,'Student names'!$B$7:$C$15000,2,0)),"",VLOOKUP(A37,'Student names'!$B$7:$C$15000,2,0))</f>
        <v>Una Metcalfe</v>
      </c>
      <c r="C37" s="78">
        <v>17</v>
      </c>
      <c r="D37" s="44" t="s">
        <v>211</v>
      </c>
      <c r="E37" s="80">
        <v>1</v>
      </c>
      <c r="F37" s="44">
        <v>1</v>
      </c>
      <c r="G37" s="44">
        <v>1</v>
      </c>
      <c r="H37" s="44">
        <v>0</v>
      </c>
      <c r="I37" s="47">
        <v>0</v>
      </c>
      <c r="J37" s="60" t="s">
        <v>218</v>
      </c>
      <c r="K37" s="55">
        <v>41519</v>
      </c>
      <c r="L37" s="55">
        <v>41841</v>
      </c>
      <c r="M37" s="55">
        <v>41841</v>
      </c>
      <c r="N37" s="61" t="s">
        <v>218</v>
      </c>
      <c r="O37" s="62" t="s">
        <v>219</v>
      </c>
      <c r="P37" s="62" t="s">
        <v>219</v>
      </c>
      <c r="Q37" s="62" t="s">
        <v>219</v>
      </c>
      <c r="R37" s="44" t="s">
        <v>215</v>
      </c>
      <c r="S37" s="48">
        <v>1</v>
      </c>
      <c r="T37" s="61" t="s">
        <v>219</v>
      </c>
      <c r="U37" s="47">
        <v>432</v>
      </c>
      <c r="V37" s="47">
        <v>108</v>
      </c>
      <c r="W37" s="47">
        <v>540</v>
      </c>
      <c r="X37" s="63" t="s">
        <v>216</v>
      </c>
      <c r="Y37" s="48">
        <v>1</v>
      </c>
      <c r="Z37" s="47">
        <v>600</v>
      </c>
      <c r="AA37" s="48">
        <v>600</v>
      </c>
      <c r="AB37" s="44">
        <v>600</v>
      </c>
    </row>
    <row r="38" spans="1:28" ht="12.75">
      <c r="A38" s="44">
        <v>100049</v>
      </c>
      <c r="B38" s="44" t="str">
        <f>IF(ISNONTEXT(VLOOKUP(A38,'Student names'!$B$7:$C$15000,2,0)),"",VLOOKUP(A38,'Student names'!$B$7:$C$15000,2,0))</f>
        <v>Christian Skinner</v>
      </c>
      <c r="C38" s="78">
        <v>17</v>
      </c>
      <c r="D38" s="44" t="s">
        <v>211</v>
      </c>
      <c r="E38" s="80">
        <v>1</v>
      </c>
      <c r="F38" s="44">
        <v>1</v>
      </c>
      <c r="G38" s="44">
        <v>1</v>
      </c>
      <c r="H38" s="44">
        <v>0</v>
      </c>
      <c r="I38" s="47">
        <v>0</v>
      </c>
      <c r="J38" s="60" t="s">
        <v>212</v>
      </c>
      <c r="K38" s="55">
        <v>41519</v>
      </c>
      <c r="L38" s="55">
        <v>41841</v>
      </c>
      <c r="M38" s="55">
        <v>41841</v>
      </c>
      <c r="N38" s="61" t="s">
        <v>88</v>
      </c>
      <c r="O38" s="62" t="s">
        <v>213</v>
      </c>
      <c r="P38" s="62" t="s">
        <v>214</v>
      </c>
      <c r="Q38" s="62" t="s">
        <v>214</v>
      </c>
      <c r="R38" s="44" t="s">
        <v>222</v>
      </c>
      <c r="S38" s="48">
        <v>1.2</v>
      </c>
      <c r="T38" s="61" t="s">
        <v>90</v>
      </c>
      <c r="U38" s="47">
        <v>576</v>
      </c>
      <c r="V38" s="47">
        <v>108</v>
      </c>
      <c r="W38" s="47">
        <v>684</v>
      </c>
      <c r="X38" s="63" t="s">
        <v>216</v>
      </c>
      <c r="Y38" s="48">
        <v>1</v>
      </c>
      <c r="Z38" s="47">
        <v>600</v>
      </c>
      <c r="AA38" s="48">
        <v>600</v>
      </c>
      <c r="AB38" s="44">
        <v>720</v>
      </c>
    </row>
    <row r="39" spans="1:28" ht="12.75">
      <c r="A39" s="44">
        <v>100052</v>
      </c>
      <c r="B39" s="44" t="str">
        <f>IF(ISNONTEXT(VLOOKUP(A39,'Student names'!$B$7:$C$15000,2,0)),"",VLOOKUP(A39,'Student names'!$B$7:$C$15000,2,0))</f>
        <v>Tim Hart</v>
      </c>
      <c r="C39" s="78">
        <v>16</v>
      </c>
      <c r="D39" s="44" t="s">
        <v>211</v>
      </c>
      <c r="E39" s="80">
        <v>1</v>
      </c>
      <c r="F39" s="44">
        <v>1</v>
      </c>
      <c r="G39" s="44">
        <v>1</v>
      </c>
      <c r="H39" s="44">
        <v>0</v>
      </c>
      <c r="I39" s="47">
        <v>0</v>
      </c>
      <c r="J39" s="60" t="s">
        <v>218</v>
      </c>
      <c r="K39" s="55">
        <v>41582</v>
      </c>
      <c r="L39" s="55">
        <v>41841</v>
      </c>
      <c r="M39" s="55">
        <v>41841</v>
      </c>
      <c r="N39" s="61" t="s">
        <v>218</v>
      </c>
      <c r="O39" s="62" t="s">
        <v>219</v>
      </c>
      <c r="P39" s="62" t="s">
        <v>219</v>
      </c>
      <c r="Q39" s="62" t="s">
        <v>219</v>
      </c>
      <c r="R39" s="44" t="s">
        <v>215</v>
      </c>
      <c r="S39" s="48">
        <v>1</v>
      </c>
      <c r="T39" s="61" t="s">
        <v>219</v>
      </c>
      <c r="U39" s="47">
        <v>323</v>
      </c>
      <c r="V39" s="47">
        <v>81</v>
      </c>
      <c r="W39" s="47">
        <v>404</v>
      </c>
      <c r="X39" s="63" t="s">
        <v>226</v>
      </c>
      <c r="Y39" s="48">
        <v>1</v>
      </c>
      <c r="Z39" s="47">
        <v>405</v>
      </c>
      <c r="AA39" s="48">
        <v>405</v>
      </c>
      <c r="AB39" s="44">
        <v>405</v>
      </c>
    </row>
    <row r="40" spans="1:28" ht="12.75">
      <c r="A40" s="44">
        <v>100053</v>
      </c>
      <c r="B40" s="44" t="str">
        <f>IF(ISNONTEXT(VLOOKUP(A40,'Student names'!$B$7:$C$15000,2,0)),"",VLOOKUP(A40,'Student names'!$B$7:$C$15000,2,0))</f>
        <v>Piers Watson</v>
      </c>
      <c r="C40" s="78">
        <v>16</v>
      </c>
      <c r="D40" s="44" t="s">
        <v>211</v>
      </c>
      <c r="E40" s="80">
        <v>1.1324000358581543</v>
      </c>
      <c r="F40" s="44">
        <v>1</v>
      </c>
      <c r="G40" s="44">
        <v>1</v>
      </c>
      <c r="H40" s="44">
        <v>0</v>
      </c>
      <c r="I40" s="47">
        <v>0</v>
      </c>
      <c r="J40" s="60" t="s">
        <v>212</v>
      </c>
      <c r="K40" s="55">
        <v>41520</v>
      </c>
      <c r="L40" s="55">
        <v>41841</v>
      </c>
      <c r="M40" s="55">
        <v>41841</v>
      </c>
      <c r="N40" s="61" t="s">
        <v>88</v>
      </c>
      <c r="O40" s="62" t="s">
        <v>227</v>
      </c>
      <c r="P40" s="62" t="s">
        <v>214</v>
      </c>
      <c r="Q40" s="62" t="s">
        <v>214</v>
      </c>
      <c r="R40" s="44" t="s">
        <v>222</v>
      </c>
      <c r="S40" s="48">
        <v>1.2</v>
      </c>
      <c r="T40" s="61" t="s">
        <v>90</v>
      </c>
      <c r="U40" s="47">
        <v>432</v>
      </c>
      <c r="V40" s="47">
        <v>108</v>
      </c>
      <c r="W40" s="47">
        <v>540</v>
      </c>
      <c r="X40" s="63" t="s">
        <v>216</v>
      </c>
      <c r="Y40" s="48">
        <v>1</v>
      </c>
      <c r="Z40" s="47">
        <v>600</v>
      </c>
      <c r="AA40" s="48">
        <v>679.4400024414062</v>
      </c>
      <c r="AB40" s="44">
        <v>720</v>
      </c>
    </row>
    <row r="41" spans="1:28" ht="12.75">
      <c r="A41" s="44">
        <v>100054</v>
      </c>
      <c r="B41" s="44" t="str">
        <f>IF(ISNONTEXT(VLOOKUP(A41,'Student names'!$B$7:$C$15000,2,0)),"",VLOOKUP(A41,'Student names'!$B$7:$C$15000,2,0))</f>
        <v>Cameron Quinn</v>
      </c>
      <c r="C41" s="78">
        <v>16</v>
      </c>
      <c r="D41" s="44" t="s">
        <v>211</v>
      </c>
      <c r="E41" s="80">
        <v>1.1902999877929688</v>
      </c>
      <c r="F41" s="44">
        <v>1</v>
      </c>
      <c r="G41" s="44">
        <v>1</v>
      </c>
      <c r="H41" s="44">
        <v>0</v>
      </c>
      <c r="I41" s="47">
        <v>0</v>
      </c>
      <c r="J41" s="60" t="s">
        <v>218</v>
      </c>
      <c r="K41" s="55">
        <v>41519</v>
      </c>
      <c r="L41" s="55">
        <v>41838</v>
      </c>
      <c r="M41" s="55">
        <v>41838</v>
      </c>
      <c r="N41" s="61" t="s">
        <v>218</v>
      </c>
      <c r="O41" s="62" t="s">
        <v>219</v>
      </c>
      <c r="P41" s="62" t="s">
        <v>219</v>
      </c>
      <c r="Q41" s="62" t="s">
        <v>219</v>
      </c>
      <c r="R41" s="44" t="s">
        <v>215</v>
      </c>
      <c r="S41" s="48">
        <v>1</v>
      </c>
      <c r="T41" s="61" t="s">
        <v>219</v>
      </c>
      <c r="U41" s="47">
        <v>576</v>
      </c>
      <c r="V41" s="47">
        <v>108</v>
      </c>
      <c r="W41" s="47">
        <v>684</v>
      </c>
      <c r="X41" s="63" t="s">
        <v>216</v>
      </c>
      <c r="Y41" s="48">
        <v>1</v>
      </c>
      <c r="Z41" s="47">
        <v>600</v>
      </c>
      <c r="AA41" s="48">
        <v>714.1799926757812</v>
      </c>
      <c r="AB41" s="44">
        <v>600</v>
      </c>
    </row>
    <row r="42" spans="1:28" ht="12.75">
      <c r="A42" s="44">
        <v>100055</v>
      </c>
      <c r="B42" s="44" t="str">
        <f>IF(ISNONTEXT(VLOOKUP(A42,'Student names'!$B$7:$C$15000,2,0)),"",VLOOKUP(A42,'Student names'!$B$7:$C$15000,2,0))</f>
        <v>Liam Dyer</v>
      </c>
      <c r="C42" s="78">
        <v>18</v>
      </c>
      <c r="D42" s="44" t="s">
        <v>217</v>
      </c>
      <c r="E42" s="80">
        <v>1</v>
      </c>
      <c r="F42" s="44">
        <v>1</v>
      </c>
      <c r="G42" s="44">
        <v>0</v>
      </c>
      <c r="H42" s="44">
        <v>0</v>
      </c>
      <c r="I42" s="47">
        <v>0</v>
      </c>
      <c r="J42" s="60" t="s">
        <v>218</v>
      </c>
      <c r="K42" s="55">
        <v>41519</v>
      </c>
      <c r="L42" s="55">
        <v>41841</v>
      </c>
      <c r="M42" s="55">
        <v>41737</v>
      </c>
      <c r="N42" s="61" t="s">
        <v>218</v>
      </c>
      <c r="O42" s="62" t="s">
        <v>219</v>
      </c>
      <c r="P42" s="62" t="s">
        <v>219</v>
      </c>
      <c r="Q42" s="62" t="s">
        <v>219</v>
      </c>
      <c r="R42" s="44" t="s">
        <v>215</v>
      </c>
      <c r="S42" s="48">
        <v>1</v>
      </c>
      <c r="T42" s="61" t="s">
        <v>219</v>
      </c>
      <c r="U42" s="47">
        <v>504</v>
      </c>
      <c r="V42" s="47">
        <v>108</v>
      </c>
      <c r="W42" s="47">
        <v>612</v>
      </c>
      <c r="X42" s="63" t="s">
        <v>216</v>
      </c>
      <c r="Y42" s="48">
        <v>1</v>
      </c>
      <c r="Z42" s="47">
        <v>600</v>
      </c>
      <c r="AA42" s="48">
        <v>600</v>
      </c>
      <c r="AB42" s="44">
        <v>600</v>
      </c>
    </row>
    <row r="43" spans="1:28" ht="12.75">
      <c r="A43" s="44">
        <v>100056</v>
      </c>
      <c r="B43" s="44" t="str">
        <f>IF(ISNONTEXT(VLOOKUP(A43,'Student names'!$B$7:$C$15000,2,0)),"",VLOOKUP(A43,'Student names'!$B$7:$C$15000,2,0))</f>
        <v>Oliver Watson</v>
      </c>
      <c r="C43" s="78">
        <v>16</v>
      </c>
      <c r="D43" s="44" t="s">
        <v>211</v>
      </c>
      <c r="E43" s="80">
        <v>1</v>
      </c>
      <c r="F43" s="44">
        <v>1</v>
      </c>
      <c r="G43" s="44">
        <v>1</v>
      </c>
      <c r="H43" s="44">
        <v>0</v>
      </c>
      <c r="I43" s="47">
        <v>0</v>
      </c>
      <c r="J43" s="60" t="s">
        <v>212</v>
      </c>
      <c r="K43" s="55">
        <v>41519</v>
      </c>
      <c r="L43" s="55">
        <v>41841</v>
      </c>
      <c r="M43" s="55">
        <v>41841</v>
      </c>
      <c r="N43" s="61" t="s">
        <v>88</v>
      </c>
      <c r="O43" s="62" t="s">
        <v>213</v>
      </c>
      <c r="P43" s="62" t="s">
        <v>214</v>
      </c>
      <c r="Q43" s="62" t="s">
        <v>214</v>
      </c>
      <c r="R43" s="44" t="s">
        <v>222</v>
      </c>
      <c r="S43" s="48">
        <v>1.2</v>
      </c>
      <c r="T43" s="61" t="s">
        <v>90</v>
      </c>
      <c r="U43" s="47">
        <v>468</v>
      </c>
      <c r="V43" s="47">
        <v>108</v>
      </c>
      <c r="W43" s="47">
        <v>576</v>
      </c>
      <c r="X43" s="63" t="s">
        <v>216</v>
      </c>
      <c r="Y43" s="48">
        <v>1</v>
      </c>
      <c r="Z43" s="47">
        <v>600</v>
      </c>
      <c r="AA43" s="48">
        <v>600</v>
      </c>
      <c r="AB43" s="44">
        <v>720</v>
      </c>
    </row>
    <row r="44" spans="1:28" ht="12.75">
      <c r="A44" s="44">
        <v>100061</v>
      </c>
      <c r="B44" s="44" t="str">
        <f>IF(ISNONTEXT(VLOOKUP(A44,'Student names'!$B$7:$C$15000,2,0)),"",VLOOKUP(A44,'Student names'!$B$7:$C$15000,2,0))</f>
        <v>Diana Brown</v>
      </c>
      <c r="C44" s="78">
        <v>16</v>
      </c>
      <c r="D44" s="44" t="s">
        <v>211</v>
      </c>
      <c r="E44" s="80">
        <v>1</v>
      </c>
      <c r="F44" s="44">
        <v>1</v>
      </c>
      <c r="G44" s="44">
        <v>1</v>
      </c>
      <c r="H44" s="44">
        <v>0</v>
      </c>
      <c r="I44" s="47">
        <v>0</v>
      </c>
      <c r="J44" s="60" t="s">
        <v>212</v>
      </c>
      <c r="K44" s="55">
        <v>41519</v>
      </c>
      <c r="L44" s="55">
        <v>41841</v>
      </c>
      <c r="M44" s="55">
        <v>41841</v>
      </c>
      <c r="N44" s="61" t="s">
        <v>160</v>
      </c>
      <c r="O44" s="62" t="s">
        <v>213</v>
      </c>
      <c r="P44" s="62" t="s">
        <v>214</v>
      </c>
      <c r="Q44" s="62" t="s">
        <v>214</v>
      </c>
      <c r="R44" s="44" t="s">
        <v>215</v>
      </c>
      <c r="S44" s="48">
        <v>1</v>
      </c>
      <c r="T44" s="61" t="s">
        <v>61</v>
      </c>
      <c r="U44" s="47">
        <v>576</v>
      </c>
      <c r="V44" s="47">
        <v>108</v>
      </c>
      <c r="W44" s="47">
        <v>684</v>
      </c>
      <c r="X44" s="63" t="s">
        <v>216</v>
      </c>
      <c r="Y44" s="48">
        <v>1</v>
      </c>
      <c r="Z44" s="47">
        <v>600</v>
      </c>
      <c r="AA44" s="48">
        <v>600</v>
      </c>
      <c r="AB44" s="44">
        <v>600</v>
      </c>
    </row>
    <row r="45" spans="1:28" ht="12.75">
      <c r="A45" s="44">
        <v>100062</v>
      </c>
      <c r="B45" s="44" t="str">
        <f>IF(ISNONTEXT(VLOOKUP(A45,'Student names'!$B$7:$C$15000,2,0)),"",VLOOKUP(A45,'Student names'!$B$7:$C$15000,2,0))</f>
        <v>Joe Newman</v>
      </c>
      <c r="C45" s="78">
        <v>16</v>
      </c>
      <c r="D45" s="44" t="s">
        <v>211</v>
      </c>
      <c r="E45" s="80">
        <v>1</v>
      </c>
      <c r="F45" s="44">
        <v>1</v>
      </c>
      <c r="G45" s="44">
        <v>1</v>
      </c>
      <c r="H45" s="44">
        <v>0</v>
      </c>
      <c r="I45" s="47">
        <v>0</v>
      </c>
      <c r="J45" s="60" t="s">
        <v>212</v>
      </c>
      <c r="K45" s="55">
        <v>41519</v>
      </c>
      <c r="L45" s="55">
        <v>41841</v>
      </c>
      <c r="M45" s="55">
        <v>41841</v>
      </c>
      <c r="N45" s="61" t="s">
        <v>160</v>
      </c>
      <c r="O45" s="62" t="s">
        <v>213</v>
      </c>
      <c r="P45" s="62" t="s">
        <v>214</v>
      </c>
      <c r="Q45" s="62" t="s">
        <v>214</v>
      </c>
      <c r="R45" s="44" t="s">
        <v>215</v>
      </c>
      <c r="S45" s="48">
        <v>1</v>
      </c>
      <c r="T45" s="61" t="s">
        <v>61</v>
      </c>
      <c r="U45" s="47">
        <v>576</v>
      </c>
      <c r="V45" s="47">
        <v>108</v>
      </c>
      <c r="W45" s="47">
        <v>684</v>
      </c>
      <c r="X45" s="63" t="s">
        <v>216</v>
      </c>
      <c r="Y45" s="48">
        <v>1</v>
      </c>
      <c r="Z45" s="47">
        <v>600</v>
      </c>
      <c r="AA45" s="48">
        <v>600</v>
      </c>
      <c r="AB45" s="44">
        <v>600</v>
      </c>
    </row>
    <row r="46" spans="1:28" ht="12.75">
      <c r="A46" s="44">
        <v>100066</v>
      </c>
      <c r="B46" s="44" t="str">
        <f>IF(ISNONTEXT(VLOOKUP(A46,'Student names'!$B$7:$C$15000,2,0)),"",VLOOKUP(A46,'Student names'!$B$7:$C$15000,2,0))</f>
        <v>Vanessa Allan</v>
      </c>
      <c r="C46" s="78">
        <v>18</v>
      </c>
      <c r="D46" s="44" t="s">
        <v>217</v>
      </c>
      <c r="E46" s="80">
        <v>1</v>
      </c>
      <c r="F46" s="44">
        <v>1</v>
      </c>
      <c r="G46" s="44">
        <v>1</v>
      </c>
      <c r="H46" s="44">
        <v>0</v>
      </c>
      <c r="I46" s="47">
        <v>0</v>
      </c>
      <c r="J46" s="60" t="s">
        <v>212</v>
      </c>
      <c r="K46" s="55">
        <v>41519</v>
      </c>
      <c r="L46" s="55">
        <v>41841</v>
      </c>
      <c r="M46" s="55">
        <v>41841</v>
      </c>
      <c r="N46" s="61" t="s">
        <v>77</v>
      </c>
      <c r="O46" s="62" t="s">
        <v>213</v>
      </c>
      <c r="P46" s="62" t="s">
        <v>214</v>
      </c>
      <c r="Q46" s="62" t="s">
        <v>214</v>
      </c>
      <c r="R46" s="44" t="s">
        <v>215</v>
      </c>
      <c r="S46" s="48">
        <v>1</v>
      </c>
      <c r="T46" s="61" t="s">
        <v>79</v>
      </c>
      <c r="U46" s="47">
        <v>432</v>
      </c>
      <c r="V46" s="47">
        <v>108</v>
      </c>
      <c r="W46" s="47">
        <v>540</v>
      </c>
      <c r="X46" s="63" t="s">
        <v>216</v>
      </c>
      <c r="Y46" s="48">
        <v>1</v>
      </c>
      <c r="Z46" s="47">
        <v>600</v>
      </c>
      <c r="AA46" s="48">
        <v>600</v>
      </c>
      <c r="AB46" s="44">
        <v>600</v>
      </c>
    </row>
    <row r="47" spans="1:28" ht="12.75">
      <c r="A47" s="44">
        <v>100068</v>
      </c>
      <c r="B47" s="44" t="str">
        <f>IF(ISNONTEXT(VLOOKUP(A47,'Student names'!$B$7:$C$15000,2,0)),"",VLOOKUP(A47,'Student names'!$B$7:$C$15000,2,0))</f>
        <v>Wanda Mills</v>
      </c>
      <c r="C47" s="78">
        <v>17</v>
      </c>
      <c r="D47" s="44" t="s">
        <v>211</v>
      </c>
      <c r="E47" s="80">
        <v>1.1727999448776245</v>
      </c>
      <c r="F47" s="44">
        <v>1</v>
      </c>
      <c r="G47" s="44">
        <v>1</v>
      </c>
      <c r="H47" s="44">
        <v>0</v>
      </c>
      <c r="I47" s="47">
        <v>0</v>
      </c>
      <c r="J47" s="60" t="s">
        <v>212</v>
      </c>
      <c r="K47" s="55">
        <v>41520</v>
      </c>
      <c r="L47" s="55">
        <v>41841</v>
      </c>
      <c r="M47" s="55">
        <v>41841</v>
      </c>
      <c r="N47" s="61" t="s">
        <v>88</v>
      </c>
      <c r="O47" s="62" t="s">
        <v>223</v>
      </c>
      <c r="P47" s="62" t="s">
        <v>214</v>
      </c>
      <c r="Q47" s="62" t="s">
        <v>214</v>
      </c>
      <c r="R47" s="44" t="s">
        <v>222</v>
      </c>
      <c r="S47" s="48">
        <v>1.2</v>
      </c>
      <c r="T47" s="61" t="s">
        <v>90</v>
      </c>
      <c r="U47" s="47">
        <v>576</v>
      </c>
      <c r="V47" s="47">
        <v>108</v>
      </c>
      <c r="W47" s="47">
        <v>684</v>
      </c>
      <c r="X47" s="63" t="s">
        <v>216</v>
      </c>
      <c r="Y47" s="48">
        <v>1</v>
      </c>
      <c r="Z47" s="47">
        <v>600</v>
      </c>
      <c r="AA47" s="48">
        <v>703.6799926757812</v>
      </c>
      <c r="AB47" s="44">
        <v>720</v>
      </c>
    </row>
    <row r="48" spans="1:28" ht="12.75">
      <c r="A48" s="44">
        <v>100070</v>
      </c>
      <c r="B48" s="44" t="str">
        <f>IF(ISNONTEXT(VLOOKUP(A48,'Student names'!$B$7:$C$15000,2,0)),"",VLOOKUP(A48,'Student names'!$B$7:$C$15000,2,0))</f>
        <v>Zoe Mackay</v>
      </c>
      <c r="C48" s="78">
        <v>16</v>
      </c>
      <c r="D48" s="44" t="s">
        <v>211</v>
      </c>
      <c r="E48" s="80">
        <v>1</v>
      </c>
      <c r="F48" s="44">
        <v>1</v>
      </c>
      <c r="G48" s="44">
        <v>1</v>
      </c>
      <c r="H48" s="44">
        <v>0</v>
      </c>
      <c r="I48" s="47">
        <v>0</v>
      </c>
      <c r="J48" s="60" t="s">
        <v>212</v>
      </c>
      <c r="K48" s="55">
        <v>41520</v>
      </c>
      <c r="L48" s="55">
        <v>41841</v>
      </c>
      <c r="M48" s="55">
        <v>41841</v>
      </c>
      <c r="N48" s="61" t="s">
        <v>88</v>
      </c>
      <c r="O48" s="62" t="s">
        <v>223</v>
      </c>
      <c r="P48" s="62" t="s">
        <v>214</v>
      </c>
      <c r="Q48" s="62" t="s">
        <v>214</v>
      </c>
      <c r="R48" s="44" t="s">
        <v>222</v>
      </c>
      <c r="S48" s="48">
        <v>1.2</v>
      </c>
      <c r="T48" s="61" t="s">
        <v>90</v>
      </c>
      <c r="U48" s="47">
        <v>576</v>
      </c>
      <c r="V48" s="47">
        <v>108</v>
      </c>
      <c r="W48" s="47">
        <v>684</v>
      </c>
      <c r="X48" s="63" t="s">
        <v>216</v>
      </c>
      <c r="Y48" s="48">
        <v>1</v>
      </c>
      <c r="Z48" s="47">
        <v>600</v>
      </c>
      <c r="AA48" s="48">
        <v>600</v>
      </c>
      <c r="AB48" s="44">
        <v>720</v>
      </c>
    </row>
    <row r="49" spans="1:28" ht="12.75">
      <c r="A49" s="44">
        <v>100072</v>
      </c>
      <c r="B49" s="44" t="str">
        <f>IF(ISNONTEXT(VLOOKUP(A49,'Student names'!$B$7:$C$15000,2,0)),"",VLOOKUP(A49,'Student names'!$B$7:$C$15000,2,0))</f>
        <v>Wanda Hemmings</v>
      </c>
      <c r="C49" s="78">
        <v>17</v>
      </c>
      <c r="D49" s="44" t="s">
        <v>211</v>
      </c>
      <c r="E49" s="80">
        <v>1</v>
      </c>
      <c r="F49" s="44">
        <v>1</v>
      </c>
      <c r="G49" s="44">
        <v>1</v>
      </c>
      <c r="H49" s="44">
        <v>0</v>
      </c>
      <c r="I49" s="47">
        <v>0</v>
      </c>
      <c r="J49" s="60" t="s">
        <v>218</v>
      </c>
      <c r="K49" s="55">
        <v>41519</v>
      </c>
      <c r="L49" s="55">
        <v>41841</v>
      </c>
      <c r="M49" s="55">
        <v>41841</v>
      </c>
      <c r="N49" s="61" t="s">
        <v>218</v>
      </c>
      <c r="O49" s="62" t="s">
        <v>219</v>
      </c>
      <c r="P49" s="62" t="s">
        <v>219</v>
      </c>
      <c r="Q49" s="62" t="s">
        <v>219</v>
      </c>
      <c r="R49" s="44" t="s">
        <v>215</v>
      </c>
      <c r="S49" s="48">
        <v>1</v>
      </c>
      <c r="T49" s="61" t="s">
        <v>219</v>
      </c>
      <c r="U49" s="47">
        <v>432</v>
      </c>
      <c r="V49" s="47">
        <v>108</v>
      </c>
      <c r="W49" s="47">
        <v>540</v>
      </c>
      <c r="X49" s="63" t="s">
        <v>216</v>
      </c>
      <c r="Y49" s="48">
        <v>1</v>
      </c>
      <c r="Z49" s="47">
        <v>600</v>
      </c>
      <c r="AA49" s="48">
        <v>600</v>
      </c>
      <c r="AB49" s="44">
        <v>600</v>
      </c>
    </row>
    <row r="50" spans="1:28" ht="12.75">
      <c r="A50" s="44">
        <v>100074</v>
      </c>
      <c r="B50" s="44" t="str">
        <f>IF(ISNONTEXT(VLOOKUP(A50,'Student names'!$B$7:$C$15000,2,0)),"",VLOOKUP(A50,'Student names'!$B$7:$C$15000,2,0))</f>
        <v>Eric Poole</v>
      </c>
      <c r="C50" s="78">
        <v>16</v>
      </c>
      <c r="D50" s="44" t="s">
        <v>211</v>
      </c>
      <c r="E50" s="80">
        <v>1</v>
      </c>
      <c r="F50" s="44">
        <v>1</v>
      </c>
      <c r="G50" s="44">
        <v>1</v>
      </c>
      <c r="H50" s="44">
        <v>0</v>
      </c>
      <c r="I50" s="47">
        <v>0</v>
      </c>
      <c r="J50" s="60" t="s">
        <v>212</v>
      </c>
      <c r="K50" s="55">
        <v>41519</v>
      </c>
      <c r="L50" s="55">
        <v>41841</v>
      </c>
      <c r="M50" s="55">
        <v>41841</v>
      </c>
      <c r="N50" s="61" t="s">
        <v>160</v>
      </c>
      <c r="O50" s="62" t="s">
        <v>228</v>
      </c>
      <c r="P50" s="62" t="s">
        <v>214</v>
      </c>
      <c r="Q50" s="62" t="s">
        <v>214</v>
      </c>
      <c r="R50" s="44" t="s">
        <v>215</v>
      </c>
      <c r="S50" s="48">
        <v>1</v>
      </c>
      <c r="T50" s="61" t="s">
        <v>61</v>
      </c>
      <c r="U50" s="47">
        <v>576</v>
      </c>
      <c r="V50" s="47">
        <v>108</v>
      </c>
      <c r="W50" s="47">
        <v>684</v>
      </c>
      <c r="X50" s="63" t="s">
        <v>216</v>
      </c>
      <c r="Y50" s="48">
        <v>1</v>
      </c>
      <c r="Z50" s="47">
        <v>600</v>
      </c>
      <c r="AA50" s="48">
        <v>600</v>
      </c>
      <c r="AB50" s="44">
        <v>600</v>
      </c>
    </row>
    <row r="51" spans="1:28" ht="12.75">
      <c r="A51" s="44">
        <v>100075</v>
      </c>
      <c r="B51" s="44" t="str">
        <f>IF(ISNONTEXT(VLOOKUP(A51,'Student names'!$B$7:$C$15000,2,0)),"",VLOOKUP(A51,'Student names'!$B$7:$C$15000,2,0))</f>
        <v>Alexandra Hunter</v>
      </c>
      <c r="C51" s="78">
        <v>17</v>
      </c>
      <c r="D51" s="44" t="s">
        <v>211</v>
      </c>
      <c r="E51" s="80">
        <v>1</v>
      </c>
      <c r="F51" s="44">
        <v>1</v>
      </c>
      <c r="G51" s="44">
        <v>1</v>
      </c>
      <c r="H51" s="44">
        <v>0</v>
      </c>
      <c r="I51" s="47">
        <v>0</v>
      </c>
      <c r="J51" s="60" t="s">
        <v>212</v>
      </c>
      <c r="K51" s="55">
        <v>41519</v>
      </c>
      <c r="L51" s="55">
        <v>41841</v>
      </c>
      <c r="M51" s="55">
        <v>41841</v>
      </c>
      <c r="N51" s="61" t="s">
        <v>127</v>
      </c>
      <c r="O51" s="62" t="s">
        <v>213</v>
      </c>
      <c r="P51" s="62" t="s">
        <v>214</v>
      </c>
      <c r="Q51" s="62" t="s">
        <v>214</v>
      </c>
      <c r="R51" s="44" t="s">
        <v>222</v>
      </c>
      <c r="S51" s="48">
        <v>1.2</v>
      </c>
      <c r="T51" s="61" t="s">
        <v>90</v>
      </c>
      <c r="U51" s="47">
        <v>324</v>
      </c>
      <c r="V51" s="47">
        <v>180</v>
      </c>
      <c r="W51" s="47">
        <v>504</v>
      </c>
      <c r="X51" s="63" t="s">
        <v>23</v>
      </c>
      <c r="Y51" s="48">
        <v>1</v>
      </c>
      <c r="Z51" s="47">
        <v>495</v>
      </c>
      <c r="AA51" s="48">
        <v>495</v>
      </c>
      <c r="AB51" s="44">
        <v>594</v>
      </c>
    </row>
    <row r="52" spans="1:28" ht="12.75">
      <c r="A52" s="44">
        <v>100077</v>
      </c>
      <c r="B52" s="44" t="str">
        <f>IF(ISNONTEXT(VLOOKUP(A52,'Student names'!$B$7:$C$15000,2,0)),"",VLOOKUP(A52,'Student names'!$B$7:$C$15000,2,0))</f>
        <v>Colin Mathis</v>
      </c>
      <c r="C52" s="78">
        <v>16</v>
      </c>
      <c r="D52" s="44" t="s">
        <v>211</v>
      </c>
      <c r="E52" s="80">
        <v>1</v>
      </c>
      <c r="F52" s="44">
        <v>1</v>
      </c>
      <c r="G52" s="44">
        <v>1</v>
      </c>
      <c r="H52" s="44">
        <v>0</v>
      </c>
      <c r="I52" s="47">
        <v>0</v>
      </c>
      <c r="J52" s="60" t="s">
        <v>218</v>
      </c>
      <c r="K52" s="55">
        <v>41519</v>
      </c>
      <c r="L52" s="55">
        <v>41841</v>
      </c>
      <c r="M52" s="55">
        <v>41841</v>
      </c>
      <c r="N52" s="61" t="s">
        <v>218</v>
      </c>
      <c r="O52" s="62" t="s">
        <v>219</v>
      </c>
      <c r="P52" s="62" t="s">
        <v>219</v>
      </c>
      <c r="Q52" s="62" t="s">
        <v>219</v>
      </c>
      <c r="R52" s="44" t="s">
        <v>215</v>
      </c>
      <c r="S52" s="48">
        <v>1</v>
      </c>
      <c r="T52" s="61" t="s">
        <v>219</v>
      </c>
      <c r="U52" s="47">
        <v>432</v>
      </c>
      <c r="V52" s="47">
        <v>108</v>
      </c>
      <c r="W52" s="47">
        <v>540</v>
      </c>
      <c r="X52" s="63" t="s">
        <v>216</v>
      </c>
      <c r="Y52" s="48">
        <v>1</v>
      </c>
      <c r="Z52" s="47">
        <v>600</v>
      </c>
      <c r="AA52" s="48">
        <v>600</v>
      </c>
      <c r="AB52" s="44">
        <v>600</v>
      </c>
    </row>
    <row r="53" spans="1:28" ht="12.75">
      <c r="A53" s="44">
        <v>100078</v>
      </c>
      <c r="B53" s="44" t="str">
        <f>IF(ISNONTEXT(VLOOKUP(A53,'Student names'!$B$7:$C$15000,2,0)),"",VLOOKUP(A53,'Student names'!$B$7:$C$15000,2,0))</f>
        <v>Karen Vance</v>
      </c>
      <c r="C53" s="78">
        <v>16</v>
      </c>
      <c r="D53" s="44" t="s">
        <v>211</v>
      </c>
      <c r="E53" s="80">
        <v>1</v>
      </c>
      <c r="F53" s="44">
        <v>1</v>
      </c>
      <c r="G53" s="44">
        <v>1</v>
      </c>
      <c r="H53" s="44">
        <v>0</v>
      </c>
      <c r="I53" s="47">
        <v>0</v>
      </c>
      <c r="J53" s="60" t="s">
        <v>212</v>
      </c>
      <c r="K53" s="55">
        <v>41519</v>
      </c>
      <c r="L53" s="55">
        <v>41841</v>
      </c>
      <c r="M53" s="55">
        <v>41841</v>
      </c>
      <c r="N53" s="61" t="s">
        <v>88</v>
      </c>
      <c r="O53" s="62" t="s">
        <v>213</v>
      </c>
      <c r="P53" s="62" t="s">
        <v>214</v>
      </c>
      <c r="Q53" s="62" t="s">
        <v>214</v>
      </c>
      <c r="R53" s="44" t="s">
        <v>222</v>
      </c>
      <c r="S53" s="48">
        <v>1.2</v>
      </c>
      <c r="T53" s="61" t="s">
        <v>90</v>
      </c>
      <c r="U53" s="47">
        <v>468</v>
      </c>
      <c r="V53" s="47">
        <v>108</v>
      </c>
      <c r="W53" s="47">
        <v>576</v>
      </c>
      <c r="X53" s="63" t="s">
        <v>216</v>
      </c>
      <c r="Y53" s="48">
        <v>1</v>
      </c>
      <c r="Z53" s="47">
        <v>600</v>
      </c>
      <c r="AA53" s="48">
        <v>600</v>
      </c>
      <c r="AB53" s="44">
        <v>720</v>
      </c>
    </row>
    <row r="54" spans="1:28" ht="12.75">
      <c r="A54" s="44">
        <v>100081</v>
      </c>
      <c r="B54" s="44" t="str">
        <f>IF(ISNONTEXT(VLOOKUP(A54,'Student names'!$B$7:$C$15000,2,0)),"",VLOOKUP(A54,'Student names'!$B$7:$C$15000,2,0))</f>
        <v>Lauren Gill</v>
      </c>
      <c r="C54" s="78">
        <v>17</v>
      </c>
      <c r="D54" s="44" t="s">
        <v>211</v>
      </c>
      <c r="E54" s="80">
        <v>1</v>
      </c>
      <c r="F54" s="44">
        <v>1</v>
      </c>
      <c r="G54" s="44">
        <v>1</v>
      </c>
      <c r="H54" s="44">
        <v>0</v>
      </c>
      <c r="I54" s="47">
        <v>0</v>
      </c>
      <c r="J54" s="60" t="s">
        <v>212</v>
      </c>
      <c r="K54" s="55">
        <v>41519</v>
      </c>
      <c r="L54" s="55">
        <v>41841</v>
      </c>
      <c r="M54" s="55">
        <v>41841</v>
      </c>
      <c r="N54" s="61" t="s">
        <v>127</v>
      </c>
      <c r="O54" s="62" t="s">
        <v>213</v>
      </c>
      <c r="P54" s="62" t="s">
        <v>214</v>
      </c>
      <c r="Q54" s="62" t="s">
        <v>214</v>
      </c>
      <c r="R54" s="44" t="s">
        <v>222</v>
      </c>
      <c r="S54" s="48">
        <v>1.2</v>
      </c>
      <c r="T54" s="61" t="s">
        <v>90</v>
      </c>
      <c r="U54" s="47">
        <v>432</v>
      </c>
      <c r="V54" s="47">
        <v>108</v>
      </c>
      <c r="W54" s="47">
        <v>540</v>
      </c>
      <c r="X54" s="63" t="s">
        <v>216</v>
      </c>
      <c r="Y54" s="48">
        <v>1</v>
      </c>
      <c r="Z54" s="47">
        <v>600</v>
      </c>
      <c r="AA54" s="48">
        <v>600</v>
      </c>
      <c r="AB54" s="44">
        <v>720</v>
      </c>
    </row>
    <row r="55" spans="1:28" ht="12.75">
      <c r="A55" s="44">
        <v>100082</v>
      </c>
      <c r="B55" s="44" t="str">
        <f>IF(ISNONTEXT(VLOOKUP(A55,'Student names'!$B$7:$C$15000,2,0)),"",VLOOKUP(A55,'Student names'!$B$7:$C$15000,2,0))</f>
        <v>Carol Jackson</v>
      </c>
      <c r="C55" s="78">
        <v>17</v>
      </c>
      <c r="D55" s="44" t="s">
        <v>211</v>
      </c>
      <c r="E55" s="80">
        <v>1</v>
      </c>
      <c r="F55" s="44">
        <v>1</v>
      </c>
      <c r="G55" s="44">
        <v>1</v>
      </c>
      <c r="H55" s="44">
        <v>0</v>
      </c>
      <c r="I55" s="47">
        <v>0</v>
      </c>
      <c r="J55" s="60" t="s">
        <v>218</v>
      </c>
      <c r="K55" s="55">
        <v>41519</v>
      </c>
      <c r="L55" s="55">
        <v>41841</v>
      </c>
      <c r="M55" s="55">
        <v>41841</v>
      </c>
      <c r="N55" s="61" t="s">
        <v>218</v>
      </c>
      <c r="O55" s="62" t="s">
        <v>219</v>
      </c>
      <c r="P55" s="62" t="s">
        <v>219</v>
      </c>
      <c r="Q55" s="62" t="s">
        <v>219</v>
      </c>
      <c r="R55" s="44" t="s">
        <v>215</v>
      </c>
      <c r="S55" s="48">
        <v>1</v>
      </c>
      <c r="T55" s="61" t="s">
        <v>219</v>
      </c>
      <c r="U55" s="47">
        <v>432</v>
      </c>
      <c r="V55" s="47">
        <v>108</v>
      </c>
      <c r="W55" s="47">
        <v>540</v>
      </c>
      <c r="X55" s="63" t="s">
        <v>216</v>
      </c>
      <c r="Y55" s="48">
        <v>1</v>
      </c>
      <c r="Z55" s="47">
        <v>600</v>
      </c>
      <c r="AA55" s="48">
        <v>600</v>
      </c>
      <c r="AB55" s="44">
        <v>600</v>
      </c>
    </row>
    <row r="56" spans="1:28" ht="12.75">
      <c r="A56" s="44">
        <v>100083</v>
      </c>
      <c r="B56" s="44" t="str">
        <f>IF(ISNONTEXT(VLOOKUP(A56,'Student names'!$B$7:$C$15000,2,0)),"",VLOOKUP(A56,'Student names'!$B$7:$C$15000,2,0))</f>
        <v>Penelope Simpson</v>
      </c>
      <c r="C56" s="78">
        <v>16</v>
      </c>
      <c r="D56" s="44" t="s">
        <v>211</v>
      </c>
      <c r="E56" s="80">
        <v>1.1375000476837158</v>
      </c>
      <c r="F56" s="44">
        <v>1</v>
      </c>
      <c r="G56" s="44">
        <v>0</v>
      </c>
      <c r="H56" s="44">
        <v>0</v>
      </c>
      <c r="I56" s="47">
        <v>0</v>
      </c>
      <c r="J56" s="60" t="s">
        <v>212</v>
      </c>
      <c r="K56" s="55">
        <v>41519</v>
      </c>
      <c r="L56" s="55">
        <v>41841</v>
      </c>
      <c r="M56" s="55">
        <v>41803</v>
      </c>
      <c r="N56" s="61" t="s">
        <v>88</v>
      </c>
      <c r="O56" s="62" t="s">
        <v>213</v>
      </c>
      <c r="P56" s="62" t="s">
        <v>214</v>
      </c>
      <c r="Q56" s="62" t="s">
        <v>229</v>
      </c>
      <c r="R56" s="44" t="s">
        <v>222</v>
      </c>
      <c r="S56" s="48">
        <v>1.2</v>
      </c>
      <c r="T56" s="61" t="s">
        <v>90</v>
      </c>
      <c r="U56" s="47">
        <v>432</v>
      </c>
      <c r="V56" s="47">
        <v>108</v>
      </c>
      <c r="W56" s="47">
        <v>540</v>
      </c>
      <c r="X56" s="63" t="s">
        <v>216</v>
      </c>
      <c r="Y56" s="48">
        <v>1</v>
      </c>
      <c r="Z56" s="47">
        <v>600</v>
      </c>
      <c r="AA56" s="48">
        <v>682.5</v>
      </c>
      <c r="AB56" s="44">
        <v>720</v>
      </c>
    </row>
    <row r="57" spans="1:28" ht="12.75">
      <c r="A57" s="44">
        <v>100084</v>
      </c>
      <c r="B57" s="44" t="str">
        <f>IF(ISNONTEXT(VLOOKUP(A57,'Student names'!$B$7:$C$15000,2,0)),"",VLOOKUP(A57,'Student names'!$B$7:$C$15000,2,0))</f>
        <v>Keith Abraham</v>
      </c>
      <c r="C57" s="78">
        <v>17</v>
      </c>
      <c r="D57" s="44" t="s">
        <v>211</v>
      </c>
      <c r="E57" s="80">
        <v>1.1328999996185303</v>
      </c>
      <c r="F57" s="44">
        <v>1</v>
      </c>
      <c r="G57" s="44">
        <v>1</v>
      </c>
      <c r="H57" s="44">
        <v>0</v>
      </c>
      <c r="I57" s="47">
        <v>0</v>
      </c>
      <c r="J57" s="60" t="s">
        <v>218</v>
      </c>
      <c r="K57" s="55">
        <v>41519</v>
      </c>
      <c r="L57" s="55">
        <v>41841</v>
      </c>
      <c r="M57" s="55">
        <v>41841</v>
      </c>
      <c r="N57" s="61" t="s">
        <v>218</v>
      </c>
      <c r="O57" s="62" t="s">
        <v>219</v>
      </c>
      <c r="P57" s="62" t="s">
        <v>219</v>
      </c>
      <c r="Q57" s="62" t="s">
        <v>219</v>
      </c>
      <c r="R57" s="44" t="s">
        <v>215</v>
      </c>
      <c r="S57" s="48">
        <v>1</v>
      </c>
      <c r="T57" s="61" t="s">
        <v>219</v>
      </c>
      <c r="U57" s="47">
        <v>576</v>
      </c>
      <c r="V57" s="47">
        <v>108</v>
      </c>
      <c r="W57" s="47">
        <v>684</v>
      </c>
      <c r="X57" s="63" t="s">
        <v>216</v>
      </c>
      <c r="Y57" s="48">
        <v>1</v>
      </c>
      <c r="Z57" s="47">
        <v>600</v>
      </c>
      <c r="AA57" s="48">
        <v>679.739990234375</v>
      </c>
      <c r="AB57" s="44">
        <v>600</v>
      </c>
    </row>
    <row r="58" spans="1:28" ht="12.75">
      <c r="A58" s="44">
        <v>100085</v>
      </c>
      <c r="B58" s="44" t="str">
        <f>IF(ISNONTEXT(VLOOKUP(A58,'Student names'!$B$7:$C$15000,2,0)),"",VLOOKUP(A58,'Student names'!$B$7:$C$15000,2,0))</f>
        <v>Owen Mackay</v>
      </c>
      <c r="C58" s="78">
        <v>16</v>
      </c>
      <c r="D58" s="44" t="s">
        <v>211</v>
      </c>
      <c r="E58" s="80">
        <v>1</v>
      </c>
      <c r="F58" s="44">
        <v>1</v>
      </c>
      <c r="G58" s="44">
        <v>1</v>
      </c>
      <c r="H58" s="44">
        <v>0</v>
      </c>
      <c r="I58" s="47">
        <v>0</v>
      </c>
      <c r="J58" s="60" t="s">
        <v>212</v>
      </c>
      <c r="K58" s="55">
        <v>41520</v>
      </c>
      <c r="L58" s="55">
        <v>41841</v>
      </c>
      <c r="M58" s="55">
        <v>41841</v>
      </c>
      <c r="N58" s="61" t="s">
        <v>93</v>
      </c>
      <c r="O58" s="62" t="s">
        <v>230</v>
      </c>
      <c r="P58" s="62" t="s">
        <v>231</v>
      </c>
      <c r="Q58" s="62" t="s">
        <v>231</v>
      </c>
      <c r="R58" s="44" t="s">
        <v>215</v>
      </c>
      <c r="S58" s="48">
        <v>1</v>
      </c>
      <c r="T58" s="61" t="s">
        <v>64</v>
      </c>
      <c r="U58" s="47">
        <v>576</v>
      </c>
      <c r="V58" s="47">
        <v>108</v>
      </c>
      <c r="W58" s="47">
        <v>684</v>
      </c>
      <c r="X58" s="63" t="s">
        <v>216</v>
      </c>
      <c r="Y58" s="48">
        <v>1</v>
      </c>
      <c r="Z58" s="47">
        <v>600</v>
      </c>
      <c r="AA58" s="48">
        <v>600</v>
      </c>
      <c r="AB58" s="44">
        <v>600</v>
      </c>
    </row>
    <row r="59" spans="1:28" ht="12.75">
      <c r="A59" s="44">
        <v>100087</v>
      </c>
      <c r="B59" s="44" t="str">
        <f>IF(ISNONTEXT(VLOOKUP(A59,'Student names'!$B$7:$C$15000,2,0)),"",VLOOKUP(A59,'Student names'!$B$7:$C$15000,2,0))</f>
        <v>Rose Martin</v>
      </c>
      <c r="C59" s="78">
        <v>16</v>
      </c>
      <c r="D59" s="44" t="s">
        <v>211</v>
      </c>
      <c r="E59" s="80">
        <v>1</v>
      </c>
      <c r="F59" s="44">
        <v>1</v>
      </c>
      <c r="G59" s="44">
        <v>1</v>
      </c>
      <c r="H59" s="44">
        <v>0</v>
      </c>
      <c r="I59" s="47">
        <v>0</v>
      </c>
      <c r="J59" s="60" t="s">
        <v>212</v>
      </c>
      <c r="K59" s="55">
        <v>41519</v>
      </c>
      <c r="L59" s="55">
        <v>41841</v>
      </c>
      <c r="M59" s="55">
        <v>41841</v>
      </c>
      <c r="N59" s="61" t="s">
        <v>160</v>
      </c>
      <c r="O59" s="62" t="s">
        <v>213</v>
      </c>
      <c r="P59" s="62" t="s">
        <v>214</v>
      </c>
      <c r="Q59" s="62" t="s">
        <v>214</v>
      </c>
      <c r="R59" s="44" t="s">
        <v>215</v>
      </c>
      <c r="S59" s="48">
        <v>1</v>
      </c>
      <c r="T59" s="61" t="s">
        <v>61</v>
      </c>
      <c r="U59" s="47">
        <v>576</v>
      </c>
      <c r="V59" s="47">
        <v>108</v>
      </c>
      <c r="W59" s="47">
        <v>684</v>
      </c>
      <c r="X59" s="63" t="s">
        <v>216</v>
      </c>
      <c r="Y59" s="48">
        <v>1</v>
      </c>
      <c r="Z59" s="47">
        <v>600</v>
      </c>
      <c r="AA59" s="48">
        <v>600</v>
      </c>
      <c r="AB59" s="44">
        <v>600</v>
      </c>
    </row>
    <row r="60" spans="1:28" ht="12.75">
      <c r="A60" s="44">
        <v>100089</v>
      </c>
      <c r="B60" s="44" t="str">
        <f>IF(ISNONTEXT(VLOOKUP(A60,'Student names'!$B$7:$C$15000,2,0)),"",VLOOKUP(A60,'Student names'!$B$7:$C$15000,2,0))</f>
        <v>Dorothy Miller</v>
      </c>
      <c r="C60" s="78">
        <v>16</v>
      </c>
      <c r="D60" s="44" t="s">
        <v>211</v>
      </c>
      <c r="E60" s="80">
        <v>1</v>
      </c>
      <c r="F60" s="44">
        <v>1</v>
      </c>
      <c r="G60" s="44">
        <v>1</v>
      </c>
      <c r="H60" s="44">
        <v>0</v>
      </c>
      <c r="I60" s="47">
        <v>0</v>
      </c>
      <c r="J60" s="60" t="s">
        <v>212</v>
      </c>
      <c r="K60" s="55">
        <v>41519</v>
      </c>
      <c r="L60" s="55">
        <v>41841</v>
      </c>
      <c r="M60" s="55">
        <v>41841</v>
      </c>
      <c r="N60" s="61" t="s">
        <v>93</v>
      </c>
      <c r="O60" s="62" t="s">
        <v>213</v>
      </c>
      <c r="P60" s="62" t="s">
        <v>214</v>
      </c>
      <c r="Q60" s="62" t="s">
        <v>214</v>
      </c>
      <c r="R60" s="44" t="s">
        <v>215</v>
      </c>
      <c r="S60" s="48">
        <v>1</v>
      </c>
      <c r="T60" s="61" t="s">
        <v>64</v>
      </c>
      <c r="U60" s="47">
        <v>576</v>
      </c>
      <c r="V60" s="47">
        <v>108</v>
      </c>
      <c r="W60" s="47">
        <v>684</v>
      </c>
      <c r="X60" s="63" t="s">
        <v>216</v>
      </c>
      <c r="Y60" s="48">
        <v>1</v>
      </c>
      <c r="Z60" s="47">
        <v>600</v>
      </c>
      <c r="AA60" s="48">
        <v>600</v>
      </c>
      <c r="AB60" s="44">
        <v>600</v>
      </c>
    </row>
    <row r="61" spans="1:28" ht="12.75">
      <c r="A61" s="44">
        <v>100093</v>
      </c>
      <c r="B61" s="44" t="str">
        <f>IF(ISNONTEXT(VLOOKUP(A61,'Student names'!$B$7:$C$15000,2,0)),"",VLOOKUP(A61,'Student names'!$B$7:$C$15000,2,0))</f>
        <v>Lily Watson</v>
      </c>
      <c r="C61" s="78">
        <v>16</v>
      </c>
      <c r="D61" s="44" t="s">
        <v>211</v>
      </c>
      <c r="E61" s="80">
        <v>1</v>
      </c>
      <c r="F61" s="44">
        <v>1</v>
      </c>
      <c r="G61" s="44">
        <v>1</v>
      </c>
      <c r="H61" s="44">
        <v>0</v>
      </c>
      <c r="I61" s="47">
        <v>0</v>
      </c>
      <c r="J61" s="60" t="s">
        <v>218</v>
      </c>
      <c r="K61" s="55">
        <v>41519</v>
      </c>
      <c r="L61" s="55">
        <v>41841</v>
      </c>
      <c r="M61" s="55">
        <v>41841</v>
      </c>
      <c r="N61" s="61" t="s">
        <v>218</v>
      </c>
      <c r="O61" s="62" t="s">
        <v>219</v>
      </c>
      <c r="P61" s="62" t="s">
        <v>219</v>
      </c>
      <c r="Q61" s="62" t="s">
        <v>219</v>
      </c>
      <c r="R61" s="44" t="s">
        <v>215</v>
      </c>
      <c r="S61" s="48">
        <v>1</v>
      </c>
      <c r="T61" s="61" t="s">
        <v>219</v>
      </c>
      <c r="U61" s="47">
        <v>576</v>
      </c>
      <c r="V61" s="47">
        <v>108</v>
      </c>
      <c r="W61" s="47">
        <v>684</v>
      </c>
      <c r="X61" s="63" t="s">
        <v>216</v>
      </c>
      <c r="Y61" s="48">
        <v>1</v>
      </c>
      <c r="Z61" s="47">
        <v>600</v>
      </c>
      <c r="AA61" s="48">
        <v>600</v>
      </c>
      <c r="AB61" s="44">
        <v>600</v>
      </c>
    </row>
    <row r="62" spans="1:28" ht="12.75">
      <c r="A62" s="44">
        <v>100094</v>
      </c>
      <c r="B62" s="44" t="str">
        <f>IF(ISNONTEXT(VLOOKUP(A62,'Student names'!$B$7:$C$15000,2,0)),"",VLOOKUP(A62,'Student names'!$B$7:$C$15000,2,0))</f>
        <v>Madeleine Hudson</v>
      </c>
      <c r="C62" s="78">
        <v>17</v>
      </c>
      <c r="D62" s="44" t="s">
        <v>211</v>
      </c>
      <c r="E62" s="80">
        <v>1</v>
      </c>
      <c r="F62" s="44">
        <v>1</v>
      </c>
      <c r="G62" s="44">
        <v>1</v>
      </c>
      <c r="H62" s="44">
        <v>0</v>
      </c>
      <c r="I62" s="47">
        <v>0</v>
      </c>
      <c r="J62" s="60" t="s">
        <v>212</v>
      </c>
      <c r="K62" s="55">
        <v>41519</v>
      </c>
      <c r="L62" s="55">
        <v>41841</v>
      </c>
      <c r="M62" s="55">
        <v>41841</v>
      </c>
      <c r="N62" s="61" t="s">
        <v>93</v>
      </c>
      <c r="O62" s="62" t="s">
        <v>213</v>
      </c>
      <c r="P62" s="62" t="s">
        <v>214</v>
      </c>
      <c r="Q62" s="62" t="s">
        <v>214</v>
      </c>
      <c r="R62" s="44" t="s">
        <v>215</v>
      </c>
      <c r="S62" s="48">
        <v>1</v>
      </c>
      <c r="T62" s="61" t="s">
        <v>64</v>
      </c>
      <c r="U62" s="47">
        <v>432</v>
      </c>
      <c r="V62" s="47">
        <v>108</v>
      </c>
      <c r="W62" s="47">
        <v>540</v>
      </c>
      <c r="X62" s="63" t="s">
        <v>216</v>
      </c>
      <c r="Y62" s="48">
        <v>1</v>
      </c>
      <c r="Z62" s="47">
        <v>600</v>
      </c>
      <c r="AA62" s="48">
        <v>600</v>
      </c>
      <c r="AB62" s="44">
        <v>600</v>
      </c>
    </row>
    <row r="63" spans="1:28" ht="12.75">
      <c r="A63" s="44">
        <v>100095</v>
      </c>
      <c r="B63" s="44" t="str">
        <f>IF(ISNONTEXT(VLOOKUP(A63,'Student names'!$B$7:$C$15000,2,0)),"",VLOOKUP(A63,'Student names'!$B$7:$C$15000,2,0))</f>
        <v>Nicola James</v>
      </c>
      <c r="C63" s="78">
        <v>17</v>
      </c>
      <c r="D63" s="44" t="s">
        <v>211</v>
      </c>
      <c r="E63" s="80">
        <v>1</v>
      </c>
      <c r="F63" s="44">
        <v>1</v>
      </c>
      <c r="G63" s="44">
        <v>1</v>
      </c>
      <c r="H63" s="44">
        <v>0</v>
      </c>
      <c r="I63" s="47">
        <v>0</v>
      </c>
      <c r="J63" s="60" t="s">
        <v>212</v>
      </c>
      <c r="K63" s="55">
        <v>41533</v>
      </c>
      <c r="L63" s="55">
        <v>41841</v>
      </c>
      <c r="M63" s="55">
        <v>41841</v>
      </c>
      <c r="N63" s="61" t="s">
        <v>91</v>
      </c>
      <c r="O63" s="62" t="s">
        <v>232</v>
      </c>
      <c r="P63" s="62" t="s">
        <v>214</v>
      </c>
      <c r="Q63" s="62" t="s">
        <v>214</v>
      </c>
      <c r="R63" s="44" t="s">
        <v>215</v>
      </c>
      <c r="S63" s="48">
        <v>1</v>
      </c>
      <c r="T63" s="61" t="s">
        <v>79</v>
      </c>
      <c r="U63" s="47">
        <v>576</v>
      </c>
      <c r="V63" s="47">
        <v>108</v>
      </c>
      <c r="W63" s="47">
        <v>684</v>
      </c>
      <c r="X63" s="63" t="s">
        <v>216</v>
      </c>
      <c r="Y63" s="48">
        <v>1</v>
      </c>
      <c r="Z63" s="47">
        <v>600</v>
      </c>
      <c r="AA63" s="48">
        <v>600</v>
      </c>
      <c r="AB63" s="44">
        <v>600</v>
      </c>
    </row>
    <row r="64" spans="1:28" ht="12.75">
      <c r="A64" s="44">
        <v>100096</v>
      </c>
      <c r="B64" s="44" t="str">
        <f>IF(ISNONTEXT(VLOOKUP(A64,'Student names'!$B$7:$C$15000,2,0)),"",VLOOKUP(A64,'Student names'!$B$7:$C$15000,2,0))</f>
        <v>Elizabeth Bell</v>
      </c>
      <c r="C64" s="78">
        <v>18</v>
      </c>
      <c r="D64" s="44" t="s">
        <v>217</v>
      </c>
      <c r="E64" s="80">
        <v>1</v>
      </c>
      <c r="F64" s="44">
        <v>1</v>
      </c>
      <c r="G64" s="44">
        <v>1</v>
      </c>
      <c r="H64" s="44">
        <v>0</v>
      </c>
      <c r="I64" s="47">
        <v>0</v>
      </c>
      <c r="J64" s="60" t="s">
        <v>218</v>
      </c>
      <c r="K64" s="55">
        <v>41519</v>
      </c>
      <c r="L64" s="55">
        <v>41841</v>
      </c>
      <c r="M64" s="55">
        <v>41841</v>
      </c>
      <c r="N64" s="61" t="s">
        <v>218</v>
      </c>
      <c r="O64" s="62" t="s">
        <v>219</v>
      </c>
      <c r="P64" s="62" t="s">
        <v>219</v>
      </c>
      <c r="Q64" s="62" t="s">
        <v>219</v>
      </c>
      <c r="R64" s="44" t="s">
        <v>215</v>
      </c>
      <c r="S64" s="48">
        <v>1</v>
      </c>
      <c r="T64" s="61" t="s">
        <v>219</v>
      </c>
      <c r="U64" s="47">
        <v>288</v>
      </c>
      <c r="V64" s="47">
        <v>180</v>
      </c>
      <c r="W64" s="47">
        <v>468</v>
      </c>
      <c r="X64" s="63" t="s">
        <v>23</v>
      </c>
      <c r="Y64" s="48">
        <v>1</v>
      </c>
      <c r="Z64" s="47">
        <v>495</v>
      </c>
      <c r="AA64" s="48">
        <v>495</v>
      </c>
      <c r="AB64" s="44">
        <v>495</v>
      </c>
    </row>
    <row r="65" spans="1:28" ht="12.75">
      <c r="A65" s="44">
        <v>100097</v>
      </c>
      <c r="B65" s="44" t="str">
        <f>IF(ISNONTEXT(VLOOKUP(A65,'Student names'!$B$7:$C$15000,2,0)),"",VLOOKUP(A65,'Student names'!$B$7:$C$15000,2,0))</f>
        <v>Jasmine Forsyth</v>
      </c>
      <c r="C65" s="78">
        <v>17</v>
      </c>
      <c r="D65" s="44" t="s">
        <v>211</v>
      </c>
      <c r="E65" s="80">
        <v>1</v>
      </c>
      <c r="F65" s="44">
        <v>1</v>
      </c>
      <c r="G65" s="44">
        <v>1</v>
      </c>
      <c r="H65" s="44">
        <v>0</v>
      </c>
      <c r="I65" s="47">
        <v>0</v>
      </c>
      <c r="J65" s="60" t="s">
        <v>218</v>
      </c>
      <c r="K65" s="55">
        <v>41519</v>
      </c>
      <c r="L65" s="55">
        <v>41841</v>
      </c>
      <c r="M65" s="55">
        <v>41841</v>
      </c>
      <c r="N65" s="61" t="s">
        <v>218</v>
      </c>
      <c r="O65" s="62" t="s">
        <v>219</v>
      </c>
      <c r="P65" s="62" t="s">
        <v>219</v>
      </c>
      <c r="Q65" s="62" t="s">
        <v>219</v>
      </c>
      <c r="R65" s="44" t="s">
        <v>215</v>
      </c>
      <c r="S65" s="48">
        <v>1</v>
      </c>
      <c r="T65" s="61" t="s">
        <v>219</v>
      </c>
      <c r="U65" s="47">
        <v>432</v>
      </c>
      <c r="V65" s="47">
        <v>108</v>
      </c>
      <c r="W65" s="47">
        <v>540</v>
      </c>
      <c r="X65" s="63" t="s">
        <v>216</v>
      </c>
      <c r="Y65" s="48">
        <v>1</v>
      </c>
      <c r="Z65" s="47">
        <v>600</v>
      </c>
      <c r="AA65" s="48">
        <v>600</v>
      </c>
      <c r="AB65" s="44">
        <v>600</v>
      </c>
    </row>
    <row r="66" spans="1:28" ht="12.75">
      <c r="A66" s="44">
        <v>100099</v>
      </c>
      <c r="B66" s="44" t="str">
        <f>IF(ISNONTEXT(VLOOKUP(A66,'Student names'!$B$7:$C$15000,2,0)),"",VLOOKUP(A66,'Student names'!$B$7:$C$15000,2,0))</f>
        <v>Kylie Bailey</v>
      </c>
      <c r="C66" s="78">
        <v>17</v>
      </c>
      <c r="D66" s="44" t="s">
        <v>211</v>
      </c>
      <c r="E66" s="80">
        <v>1.1715999841690063</v>
      </c>
      <c r="F66" s="44">
        <v>1</v>
      </c>
      <c r="G66" s="44">
        <v>1</v>
      </c>
      <c r="H66" s="44">
        <v>0</v>
      </c>
      <c r="I66" s="47">
        <v>0</v>
      </c>
      <c r="J66" s="60" t="s">
        <v>212</v>
      </c>
      <c r="K66" s="55">
        <v>41519</v>
      </c>
      <c r="L66" s="55">
        <v>41841</v>
      </c>
      <c r="M66" s="55">
        <v>41841</v>
      </c>
      <c r="N66" s="61" t="s">
        <v>127</v>
      </c>
      <c r="O66" s="62" t="s">
        <v>213</v>
      </c>
      <c r="P66" s="62" t="s">
        <v>214</v>
      </c>
      <c r="Q66" s="62" t="s">
        <v>214</v>
      </c>
      <c r="R66" s="44" t="s">
        <v>222</v>
      </c>
      <c r="S66" s="48">
        <v>1.2</v>
      </c>
      <c r="T66" s="61" t="s">
        <v>90</v>
      </c>
      <c r="U66" s="47">
        <v>432</v>
      </c>
      <c r="V66" s="47">
        <v>108</v>
      </c>
      <c r="W66" s="47">
        <v>540</v>
      </c>
      <c r="X66" s="63" t="s">
        <v>216</v>
      </c>
      <c r="Y66" s="48">
        <v>1</v>
      </c>
      <c r="Z66" s="47">
        <v>600</v>
      </c>
      <c r="AA66" s="48">
        <v>702.9599609375</v>
      </c>
      <c r="AB66" s="44">
        <v>720</v>
      </c>
    </row>
    <row r="67" spans="1:28" ht="12.75">
      <c r="A67" s="44">
        <v>100100</v>
      </c>
      <c r="B67" s="44" t="str">
        <f>IF(ISNONTEXT(VLOOKUP(A67,'Student names'!$B$7:$C$15000,2,0)),"",VLOOKUP(A67,'Student names'!$B$7:$C$15000,2,0))</f>
        <v>Diane Jackson</v>
      </c>
      <c r="C67" s="78">
        <v>18</v>
      </c>
      <c r="D67" s="44" t="s">
        <v>217</v>
      </c>
      <c r="E67" s="80">
        <v>1</v>
      </c>
      <c r="F67" s="44">
        <v>1</v>
      </c>
      <c r="G67" s="44">
        <v>1</v>
      </c>
      <c r="H67" s="44">
        <v>0</v>
      </c>
      <c r="I67" s="47">
        <v>0</v>
      </c>
      <c r="J67" s="60" t="s">
        <v>212</v>
      </c>
      <c r="K67" s="55">
        <v>41519</v>
      </c>
      <c r="L67" s="55">
        <v>41841</v>
      </c>
      <c r="M67" s="55">
        <v>41841</v>
      </c>
      <c r="N67" s="61" t="s">
        <v>98</v>
      </c>
      <c r="O67" s="62" t="s">
        <v>223</v>
      </c>
      <c r="P67" s="62" t="s">
        <v>214</v>
      </c>
      <c r="Q67" s="62" t="s">
        <v>214</v>
      </c>
      <c r="R67" s="44" t="s">
        <v>215</v>
      </c>
      <c r="S67" s="48">
        <v>1</v>
      </c>
      <c r="T67" s="61" t="s">
        <v>64</v>
      </c>
      <c r="U67" s="47">
        <v>432</v>
      </c>
      <c r="V67" s="47">
        <v>108</v>
      </c>
      <c r="W67" s="47">
        <v>540</v>
      </c>
      <c r="X67" s="63" t="s">
        <v>216</v>
      </c>
      <c r="Y67" s="48">
        <v>1</v>
      </c>
      <c r="Z67" s="47">
        <v>600</v>
      </c>
      <c r="AA67" s="48">
        <v>600</v>
      </c>
      <c r="AB67" s="44">
        <v>600</v>
      </c>
    </row>
    <row r="68" spans="1:28" ht="12.75">
      <c r="A68" s="44">
        <v>100105</v>
      </c>
      <c r="B68" s="44" t="str">
        <f>IF(ISNONTEXT(VLOOKUP(A68,'Student names'!$B$7:$C$15000,2,0)),"",VLOOKUP(A68,'Student names'!$B$7:$C$15000,2,0))</f>
        <v>Vanessa Davidson</v>
      </c>
      <c r="C68" s="78">
        <v>17</v>
      </c>
      <c r="D68" s="44" t="s">
        <v>211</v>
      </c>
      <c r="E68" s="80">
        <v>1.1258000135421753</v>
      </c>
      <c r="F68" s="44">
        <v>1</v>
      </c>
      <c r="G68" s="44">
        <v>1</v>
      </c>
      <c r="H68" s="44">
        <v>0</v>
      </c>
      <c r="I68" s="47">
        <v>0</v>
      </c>
      <c r="J68" s="60" t="s">
        <v>218</v>
      </c>
      <c r="K68" s="55">
        <v>41519</v>
      </c>
      <c r="L68" s="55">
        <v>41841</v>
      </c>
      <c r="M68" s="55">
        <v>41841</v>
      </c>
      <c r="N68" s="61" t="s">
        <v>218</v>
      </c>
      <c r="O68" s="62" t="s">
        <v>219</v>
      </c>
      <c r="P68" s="62" t="s">
        <v>219</v>
      </c>
      <c r="Q68" s="62" t="s">
        <v>219</v>
      </c>
      <c r="R68" s="44" t="s">
        <v>215</v>
      </c>
      <c r="S68" s="48">
        <v>1</v>
      </c>
      <c r="T68" s="61" t="s">
        <v>219</v>
      </c>
      <c r="U68" s="47">
        <v>432</v>
      </c>
      <c r="V68" s="47">
        <v>108</v>
      </c>
      <c r="W68" s="47">
        <v>540</v>
      </c>
      <c r="X68" s="63" t="s">
        <v>216</v>
      </c>
      <c r="Y68" s="48">
        <v>1</v>
      </c>
      <c r="Z68" s="47">
        <v>600</v>
      </c>
      <c r="AA68" s="48">
        <v>675.47998046875</v>
      </c>
      <c r="AB68" s="44">
        <v>600</v>
      </c>
    </row>
    <row r="69" spans="1:28" ht="12.75">
      <c r="A69" s="44">
        <v>100106</v>
      </c>
      <c r="B69" s="44" t="str">
        <f>IF(ISNONTEXT(VLOOKUP(A69,'Student names'!$B$7:$C$15000,2,0)),"",VLOOKUP(A69,'Student names'!$B$7:$C$15000,2,0))</f>
        <v>Ella Piper</v>
      </c>
      <c r="C69" s="78">
        <v>17</v>
      </c>
      <c r="D69" s="44" t="s">
        <v>211</v>
      </c>
      <c r="E69" s="80">
        <v>1.1500999927520752</v>
      </c>
      <c r="F69" s="44">
        <v>1</v>
      </c>
      <c r="G69" s="44">
        <v>1</v>
      </c>
      <c r="H69" s="44">
        <v>0</v>
      </c>
      <c r="I69" s="47">
        <v>0</v>
      </c>
      <c r="J69" s="60" t="s">
        <v>212</v>
      </c>
      <c r="K69" s="55">
        <v>41519</v>
      </c>
      <c r="L69" s="55">
        <v>41841</v>
      </c>
      <c r="M69" s="55">
        <v>41841</v>
      </c>
      <c r="N69" s="61" t="s">
        <v>91</v>
      </c>
      <c r="O69" s="62" t="s">
        <v>233</v>
      </c>
      <c r="P69" s="62" t="s">
        <v>214</v>
      </c>
      <c r="Q69" s="62" t="s">
        <v>214</v>
      </c>
      <c r="R69" s="44" t="s">
        <v>215</v>
      </c>
      <c r="S69" s="48">
        <v>1</v>
      </c>
      <c r="T69" s="61" t="s">
        <v>79</v>
      </c>
      <c r="U69" s="47">
        <v>432</v>
      </c>
      <c r="V69" s="47">
        <v>108</v>
      </c>
      <c r="W69" s="47">
        <v>540</v>
      </c>
      <c r="X69" s="63" t="s">
        <v>216</v>
      </c>
      <c r="Y69" s="48">
        <v>1</v>
      </c>
      <c r="Z69" s="47">
        <v>600</v>
      </c>
      <c r="AA69" s="48">
        <v>690.0599975585938</v>
      </c>
      <c r="AB69" s="44">
        <v>600</v>
      </c>
    </row>
    <row r="70" spans="1:28" ht="12.75">
      <c r="A70" s="44">
        <v>100107</v>
      </c>
      <c r="B70" s="44" t="str">
        <f>IF(ISNONTEXT(VLOOKUP(A70,'Student names'!$B$7:$C$15000,2,0)),"",VLOOKUP(A70,'Student names'!$B$7:$C$15000,2,0))</f>
        <v>Caroline Nolan</v>
      </c>
      <c r="C70" s="78">
        <v>16</v>
      </c>
      <c r="D70" s="44" t="s">
        <v>211</v>
      </c>
      <c r="E70" s="80">
        <v>1</v>
      </c>
      <c r="F70" s="44">
        <v>1</v>
      </c>
      <c r="G70" s="44">
        <v>1</v>
      </c>
      <c r="H70" s="44">
        <v>0</v>
      </c>
      <c r="I70" s="47">
        <v>0</v>
      </c>
      <c r="J70" s="60" t="s">
        <v>212</v>
      </c>
      <c r="K70" s="55">
        <v>41519</v>
      </c>
      <c r="L70" s="55">
        <v>41841</v>
      </c>
      <c r="M70" s="55">
        <v>41841</v>
      </c>
      <c r="N70" s="61" t="s">
        <v>88</v>
      </c>
      <c r="O70" s="62" t="s">
        <v>213</v>
      </c>
      <c r="P70" s="62" t="s">
        <v>214</v>
      </c>
      <c r="Q70" s="62" t="s">
        <v>214</v>
      </c>
      <c r="R70" s="44" t="s">
        <v>222</v>
      </c>
      <c r="S70" s="48">
        <v>1.2</v>
      </c>
      <c r="T70" s="61" t="s">
        <v>90</v>
      </c>
      <c r="U70" s="47">
        <v>576</v>
      </c>
      <c r="V70" s="47">
        <v>108</v>
      </c>
      <c r="W70" s="47">
        <v>684</v>
      </c>
      <c r="X70" s="63" t="s">
        <v>216</v>
      </c>
      <c r="Y70" s="48">
        <v>1</v>
      </c>
      <c r="Z70" s="47">
        <v>600</v>
      </c>
      <c r="AA70" s="48">
        <v>600</v>
      </c>
      <c r="AB70" s="44">
        <v>720</v>
      </c>
    </row>
    <row r="71" spans="1:28" ht="12.75">
      <c r="A71" s="44">
        <v>100108</v>
      </c>
      <c r="B71" s="44" t="str">
        <f>IF(ISNONTEXT(VLOOKUP(A71,'Student names'!$B$7:$C$15000,2,0)),"",VLOOKUP(A71,'Student names'!$B$7:$C$15000,2,0))</f>
        <v>Oliver Robertson</v>
      </c>
      <c r="C71" s="78">
        <v>17</v>
      </c>
      <c r="D71" s="44" t="s">
        <v>211</v>
      </c>
      <c r="E71" s="80">
        <v>1.0898000001907349</v>
      </c>
      <c r="F71" s="44">
        <v>1</v>
      </c>
      <c r="G71" s="44">
        <v>1</v>
      </c>
      <c r="H71" s="44">
        <v>0</v>
      </c>
      <c r="I71" s="47">
        <v>0</v>
      </c>
      <c r="J71" s="60" t="s">
        <v>218</v>
      </c>
      <c r="K71" s="55">
        <v>41519</v>
      </c>
      <c r="L71" s="55">
        <v>41841</v>
      </c>
      <c r="M71" s="55">
        <v>41841</v>
      </c>
      <c r="N71" s="61" t="s">
        <v>218</v>
      </c>
      <c r="O71" s="62" t="s">
        <v>219</v>
      </c>
      <c r="P71" s="62" t="s">
        <v>219</v>
      </c>
      <c r="Q71" s="62" t="s">
        <v>219</v>
      </c>
      <c r="R71" s="44" t="s">
        <v>215</v>
      </c>
      <c r="S71" s="48">
        <v>1</v>
      </c>
      <c r="T71" s="61" t="s">
        <v>219</v>
      </c>
      <c r="U71" s="47">
        <v>432</v>
      </c>
      <c r="V71" s="47">
        <v>108</v>
      </c>
      <c r="W71" s="47">
        <v>540</v>
      </c>
      <c r="X71" s="63" t="s">
        <v>216</v>
      </c>
      <c r="Y71" s="48">
        <v>1</v>
      </c>
      <c r="Z71" s="47">
        <v>600</v>
      </c>
      <c r="AA71" s="48">
        <v>653.8800048828125</v>
      </c>
      <c r="AB71" s="44">
        <v>600</v>
      </c>
    </row>
    <row r="72" spans="1:28" ht="12.75">
      <c r="A72" s="44">
        <v>100109</v>
      </c>
      <c r="B72" s="44" t="str">
        <f>IF(ISNONTEXT(VLOOKUP(A72,'Student names'!$B$7:$C$15000,2,0)),"",VLOOKUP(A72,'Student names'!$B$7:$C$15000,2,0))</f>
        <v>Katherine Glover</v>
      </c>
      <c r="C72" s="78">
        <v>16</v>
      </c>
      <c r="D72" s="44" t="s">
        <v>211</v>
      </c>
      <c r="E72" s="80">
        <v>1</v>
      </c>
      <c r="F72" s="44">
        <v>1</v>
      </c>
      <c r="G72" s="44">
        <v>1</v>
      </c>
      <c r="H72" s="44">
        <v>0</v>
      </c>
      <c r="I72" s="47">
        <v>0</v>
      </c>
      <c r="J72" s="60" t="s">
        <v>212</v>
      </c>
      <c r="K72" s="55">
        <v>41519</v>
      </c>
      <c r="L72" s="55">
        <v>41841</v>
      </c>
      <c r="M72" s="55">
        <v>41841</v>
      </c>
      <c r="N72" s="61" t="s">
        <v>88</v>
      </c>
      <c r="O72" s="62" t="s">
        <v>213</v>
      </c>
      <c r="P72" s="62" t="s">
        <v>214</v>
      </c>
      <c r="Q72" s="62" t="s">
        <v>214</v>
      </c>
      <c r="R72" s="44" t="s">
        <v>222</v>
      </c>
      <c r="S72" s="48">
        <v>1.2</v>
      </c>
      <c r="T72" s="61" t="s">
        <v>90</v>
      </c>
      <c r="U72" s="47">
        <v>576</v>
      </c>
      <c r="V72" s="47">
        <v>108</v>
      </c>
      <c r="W72" s="47">
        <v>684</v>
      </c>
      <c r="X72" s="63" t="s">
        <v>216</v>
      </c>
      <c r="Y72" s="48">
        <v>1</v>
      </c>
      <c r="Z72" s="47">
        <v>600</v>
      </c>
      <c r="AA72" s="48">
        <v>600</v>
      </c>
      <c r="AB72" s="44">
        <v>720</v>
      </c>
    </row>
    <row r="73" spans="1:28" ht="12.75">
      <c r="A73" s="44">
        <v>100113</v>
      </c>
      <c r="B73" s="44" t="str">
        <f>IF(ISNONTEXT(VLOOKUP(A73,'Student names'!$B$7:$C$15000,2,0)),"",VLOOKUP(A73,'Student names'!$B$7:$C$15000,2,0))</f>
        <v>Emma Hemmings</v>
      </c>
      <c r="C73" s="78">
        <v>17</v>
      </c>
      <c r="D73" s="44" t="s">
        <v>211</v>
      </c>
      <c r="E73" s="80">
        <v>1</v>
      </c>
      <c r="F73" s="44">
        <v>1</v>
      </c>
      <c r="G73" s="44">
        <v>1</v>
      </c>
      <c r="H73" s="44">
        <v>0</v>
      </c>
      <c r="I73" s="47">
        <v>0</v>
      </c>
      <c r="J73" s="60" t="s">
        <v>218</v>
      </c>
      <c r="K73" s="55">
        <v>41519</v>
      </c>
      <c r="L73" s="55">
        <v>41841</v>
      </c>
      <c r="M73" s="55">
        <v>41841</v>
      </c>
      <c r="N73" s="61" t="s">
        <v>218</v>
      </c>
      <c r="O73" s="62" t="s">
        <v>219</v>
      </c>
      <c r="P73" s="62" t="s">
        <v>219</v>
      </c>
      <c r="Q73" s="62" t="s">
        <v>219</v>
      </c>
      <c r="R73" s="44" t="s">
        <v>215</v>
      </c>
      <c r="S73" s="48">
        <v>1</v>
      </c>
      <c r="T73" s="61" t="s">
        <v>219</v>
      </c>
      <c r="U73" s="47">
        <v>468</v>
      </c>
      <c r="V73" s="47">
        <v>108</v>
      </c>
      <c r="W73" s="47">
        <v>576</v>
      </c>
      <c r="X73" s="63" t="s">
        <v>216</v>
      </c>
      <c r="Y73" s="48">
        <v>1</v>
      </c>
      <c r="Z73" s="47">
        <v>600</v>
      </c>
      <c r="AA73" s="48">
        <v>600</v>
      </c>
      <c r="AB73" s="44">
        <v>600</v>
      </c>
    </row>
    <row r="74" spans="1:28" ht="12.75">
      <c r="A74" s="44">
        <v>100114</v>
      </c>
      <c r="B74" s="44" t="str">
        <f>IF(ISNONTEXT(VLOOKUP(A74,'Student names'!$B$7:$C$15000,2,0)),"",VLOOKUP(A74,'Student names'!$B$7:$C$15000,2,0))</f>
        <v>Jennifer Chapman</v>
      </c>
      <c r="C74" s="78">
        <v>17</v>
      </c>
      <c r="D74" s="44" t="s">
        <v>211</v>
      </c>
      <c r="E74" s="80">
        <v>1</v>
      </c>
      <c r="F74" s="44">
        <v>1</v>
      </c>
      <c r="G74" s="44">
        <v>1</v>
      </c>
      <c r="H74" s="44">
        <v>0</v>
      </c>
      <c r="I74" s="47">
        <v>0</v>
      </c>
      <c r="J74" s="60" t="s">
        <v>218</v>
      </c>
      <c r="K74" s="55">
        <v>41519</v>
      </c>
      <c r="L74" s="55">
        <v>41841</v>
      </c>
      <c r="M74" s="55">
        <v>41841</v>
      </c>
      <c r="N74" s="61" t="s">
        <v>218</v>
      </c>
      <c r="O74" s="62" t="s">
        <v>219</v>
      </c>
      <c r="P74" s="62" t="s">
        <v>219</v>
      </c>
      <c r="Q74" s="62" t="s">
        <v>219</v>
      </c>
      <c r="R74" s="44" t="s">
        <v>215</v>
      </c>
      <c r="S74" s="48">
        <v>1</v>
      </c>
      <c r="T74" s="61" t="s">
        <v>219</v>
      </c>
      <c r="U74" s="47">
        <v>432</v>
      </c>
      <c r="V74" s="47">
        <v>108</v>
      </c>
      <c r="W74" s="47">
        <v>540</v>
      </c>
      <c r="X74" s="63" t="s">
        <v>216</v>
      </c>
      <c r="Y74" s="48">
        <v>1</v>
      </c>
      <c r="Z74" s="47">
        <v>600</v>
      </c>
      <c r="AA74" s="48">
        <v>600</v>
      </c>
      <c r="AB74" s="44">
        <v>600</v>
      </c>
    </row>
    <row r="75" spans="1:28" ht="12.75">
      <c r="A75" s="44">
        <v>100115</v>
      </c>
      <c r="B75" s="44" t="str">
        <f>IF(ISNONTEXT(VLOOKUP(A75,'Student names'!$B$7:$C$15000,2,0)),"",VLOOKUP(A75,'Student names'!$B$7:$C$15000,2,0))</f>
        <v>Sebastian Arnold</v>
      </c>
      <c r="C75" s="78">
        <v>16</v>
      </c>
      <c r="D75" s="44" t="s">
        <v>211</v>
      </c>
      <c r="E75" s="80">
        <v>1</v>
      </c>
      <c r="F75" s="44">
        <v>1</v>
      </c>
      <c r="G75" s="44">
        <v>1</v>
      </c>
      <c r="H75" s="44">
        <v>0</v>
      </c>
      <c r="I75" s="47">
        <v>0</v>
      </c>
      <c r="J75" s="60" t="s">
        <v>212</v>
      </c>
      <c r="K75" s="55">
        <v>41519</v>
      </c>
      <c r="L75" s="55">
        <v>41841</v>
      </c>
      <c r="M75" s="55">
        <v>41841</v>
      </c>
      <c r="N75" s="61" t="s">
        <v>88</v>
      </c>
      <c r="O75" s="62" t="s">
        <v>213</v>
      </c>
      <c r="P75" s="62" t="s">
        <v>214</v>
      </c>
      <c r="Q75" s="62" t="s">
        <v>214</v>
      </c>
      <c r="R75" s="44" t="s">
        <v>222</v>
      </c>
      <c r="S75" s="48">
        <v>1.2</v>
      </c>
      <c r="T75" s="61" t="s">
        <v>90</v>
      </c>
      <c r="U75" s="47">
        <v>432</v>
      </c>
      <c r="V75" s="47">
        <v>108</v>
      </c>
      <c r="W75" s="47">
        <v>540</v>
      </c>
      <c r="X75" s="63" t="s">
        <v>216</v>
      </c>
      <c r="Y75" s="48">
        <v>1</v>
      </c>
      <c r="Z75" s="47">
        <v>600</v>
      </c>
      <c r="AA75" s="48">
        <v>600</v>
      </c>
      <c r="AB75" s="44">
        <v>720</v>
      </c>
    </row>
    <row r="76" spans="1:28" ht="12.75">
      <c r="A76" s="44">
        <v>100116</v>
      </c>
      <c r="B76" s="44" t="str">
        <f>IF(ISNONTEXT(VLOOKUP(A76,'Student names'!$B$7:$C$15000,2,0)),"",VLOOKUP(A76,'Student names'!$B$7:$C$15000,2,0))</f>
        <v>Penelope Thomson</v>
      </c>
      <c r="C76" s="78">
        <v>16</v>
      </c>
      <c r="D76" s="44" t="s">
        <v>211</v>
      </c>
      <c r="E76" s="80">
        <v>1</v>
      </c>
      <c r="F76" s="44">
        <v>1</v>
      </c>
      <c r="G76" s="44">
        <v>1</v>
      </c>
      <c r="H76" s="44">
        <v>0</v>
      </c>
      <c r="I76" s="47">
        <v>0</v>
      </c>
      <c r="J76" s="60" t="s">
        <v>218</v>
      </c>
      <c r="K76" s="55">
        <v>41519</v>
      </c>
      <c r="L76" s="55">
        <v>41841</v>
      </c>
      <c r="M76" s="55">
        <v>41841</v>
      </c>
      <c r="N76" s="61" t="s">
        <v>218</v>
      </c>
      <c r="O76" s="62" t="s">
        <v>219</v>
      </c>
      <c r="P76" s="62" t="s">
        <v>219</v>
      </c>
      <c r="Q76" s="62" t="s">
        <v>219</v>
      </c>
      <c r="R76" s="44" t="s">
        <v>215</v>
      </c>
      <c r="S76" s="48">
        <v>1</v>
      </c>
      <c r="T76" s="61" t="s">
        <v>219</v>
      </c>
      <c r="U76" s="47">
        <v>576</v>
      </c>
      <c r="V76" s="47">
        <v>108</v>
      </c>
      <c r="W76" s="47">
        <v>684</v>
      </c>
      <c r="X76" s="63" t="s">
        <v>216</v>
      </c>
      <c r="Y76" s="48">
        <v>1</v>
      </c>
      <c r="Z76" s="47">
        <v>600</v>
      </c>
      <c r="AA76" s="48">
        <v>600</v>
      </c>
      <c r="AB76" s="44">
        <v>600</v>
      </c>
    </row>
    <row r="77" spans="1:28" ht="12.75">
      <c r="A77" s="44">
        <v>100118</v>
      </c>
      <c r="B77" s="44" t="str">
        <f>IF(ISNONTEXT(VLOOKUP(A77,'Student names'!$B$7:$C$15000,2,0)),"",VLOOKUP(A77,'Student names'!$B$7:$C$15000,2,0))</f>
        <v>Ella Wright</v>
      </c>
      <c r="C77" s="78">
        <v>17</v>
      </c>
      <c r="D77" s="44" t="s">
        <v>211</v>
      </c>
      <c r="E77" s="80">
        <v>1</v>
      </c>
      <c r="F77" s="44">
        <v>1</v>
      </c>
      <c r="G77" s="44">
        <v>1</v>
      </c>
      <c r="H77" s="44">
        <v>0</v>
      </c>
      <c r="I77" s="47">
        <v>0</v>
      </c>
      <c r="J77" s="60" t="s">
        <v>212</v>
      </c>
      <c r="K77" s="55">
        <v>41519</v>
      </c>
      <c r="L77" s="55">
        <v>41841</v>
      </c>
      <c r="M77" s="55">
        <v>41841</v>
      </c>
      <c r="N77" s="61" t="s">
        <v>59</v>
      </c>
      <c r="O77" s="62" t="s">
        <v>213</v>
      </c>
      <c r="P77" s="62" t="s">
        <v>214</v>
      </c>
      <c r="Q77" s="62" t="s">
        <v>214</v>
      </c>
      <c r="R77" s="44" t="s">
        <v>215</v>
      </c>
      <c r="S77" s="48">
        <v>1</v>
      </c>
      <c r="T77" s="61" t="s">
        <v>61</v>
      </c>
      <c r="U77" s="47">
        <v>468</v>
      </c>
      <c r="V77" s="47">
        <v>108</v>
      </c>
      <c r="W77" s="47">
        <v>576</v>
      </c>
      <c r="X77" s="63" t="s">
        <v>216</v>
      </c>
      <c r="Y77" s="48">
        <v>1</v>
      </c>
      <c r="Z77" s="47">
        <v>600</v>
      </c>
      <c r="AA77" s="48">
        <v>600</v>
      </c>
      <c r="AB77" s="44">
        <v>600</v>
      </c>
    </row>
    <row r="78" spans="1:28" ht="12.75">
      <c r="A78" s="44">
        <v>100119</v>
      </c>
      <c r="B78" s="44" t="str">
        <f>IF(ISNONTEXT(VLOOKUP(A78,'Student names'!$B$7:$C$15000,2,0)),"",VLOOKUP(A78,'Student names'!$B$7:$C$15000,2,0))</f>
        <v>Joe Bower</v>
      </c>
      <c r="C78" s="78">
        <v>16</v>
      </c>
      <c r="D78" s="44" t="s">
        <v>211</v>
      </c>
      <c r="E78" s="80">
        <v>1</v>
      </c>
      <c r="F78" s="44">
        <v>1</v>
      </c>
      <c r="G78" s="44">
        <v>1</v>
      </c>
      <c r="H78" s="44">
        <v>0</v>
      </c>
      <c r="I78" s="47">
        <v>0</v>
      </c>
      <c r="J78" s="60" t="s">
        <v>212</v>
      </c>
      <c r="K78" s="55">
        <v>41519</v>
      </c>
      <c r="L78" s="55">
        <v>41841</v>
      </c>
      <c r="M78" s="55">
        <v>41841</v>
      </c>
      <c r="N78" s="61" t="s">
        <v>160</v>
      </c>
      <c r="O78" s="62" t="s">
        <v>213</v>
      </c>
      <c r="P78" s="62" t="s">
        <v>214</v>
      </c>
      <c r="Q78" s="62" t="s">
        <v>214</v>
      </c>
      <c r="R78" s="44" t="s">
        <v>215</v>
      </c>
      <c r="S78" s="48">
        <v>1</v>
      </c>
      <c r="T78" s="61" t="s">
        <v>61</v>
      </c>
      <c r="U78" s="47">
        <v>432</v>
      </c>
      <c r="V78" s="47">
        <v>108</v>
      </c>
      <c r="W78" s="47">
        <v>540</v>
      </c>
      <c r="X78" s="63" t="s">
        <v>216</v>
      </c>
      <c r="Y78" s="48">
        <v>1</v>
      </c>
      <c r="Z78" s="47">
        <v>600</v>
      </c>
      <c r="AA78" s="48">
        <v>600</v>
      </c>
      <c r="AB78" s="44">
        <v>600</v>
      </c>
    </row>
    <row r="79" spans="1:28" ht="12.75">
      <c r="A79" s="44">
        <v>100120</v>
      </c>
      <c r="B79" s="44" t="str">
        <f>IF(ISNONTEXT(VLOOKUP(A79,'Student names'!$B$7:$C$15000,2,0)),"",VLOOKUP(A79,'Student names'!$B$7:$C$15000,2,0))</f>
        <v>Eric Kelly</v>
      </c>
      <c r="C79" s="78">
        <v>17</v>
      </c>
      <c r="D79" s="44" t="s">
        <v>211</v>
      </c>
      <c r="E79" s="80">
        <v>1</v>
      </c>
      <c r="F79" s="44">
        <v>1</v>
      </c>
      <c r="G79" s="44">
        <v>1</v>
      </c>
      <c r="H79" s="44">
        <v>0</v>
      </c>
      <c r="I79" s="47">
        <v>0</v>
      </c>
      <c r="J79" s="60" t="s">
        <v>218</v>
      </c>
      <c r="K79" s="55">
        <v>41519</v>
      </c>
      <c r="L79" s="55">
        <v>41841</v>
      </c>
      <c r="M79" s="55">
        <v>41841</v>
      </c>
      <c r="N79" s="61" t="s">
        <v>218</v>
      </c>
      <c r="O79" s="62" t="s">
        <v>219</v>
      </c>
      <c r="P79" s="62" t="s">
        <v>219</v>
      </c>
      <c r="Q79" s="62" t="s">
        <v>219</v>
      </c>
      <c r="R79" s="44" t="s">
        <v>215</v>
      </c>
      <c r="S79" s="48">
        <v>1</v>
      </c>
      <c r="T79" s="61" t="s">
        <v>219</v>
      </c>
      <c r="U79" s="47">
        <v>432</v>
      </c>
      <c r="V79" s="47">
        <v>108</v>
      </c>
      <c r="W79" s="47">
        <v>540</v>
      </c>
      <c r="X79" s="63" t="s">
        <v>216</v>
      </c>
      <c r="Y79" s="48">
        <v>1</v>
      </c>
      <c r="Z79" s="47">
        <v>600</v>
      </c>
      <c r="AA79" s="48">
        <v>600</v>
      </c>
      <c r="AB79" s="44">
        <v>600</v>
      </c>
    </row>
    <row r="80" spans="1:28" ht="12.75">
      <c r="A80" s="44">
        <v>100121</v>
      </c>
      <c r="B80" s="44" t="str">
        <f>IF(ISNONTEXT(VLOOKUP(A80,'Student names'!$B$7:$C$15000,2,0)),"",VLOOKUP(A80,'Student names'!$B$7:$C$15000,2,0))</f>
        <v>Karen Forsyth</v>
      </c>
      <c r="C80" s="78">
        <v>17</v>
      </c>
      <c r="D80" s="44" t="s">
        <v>211</v>
      </c>
      <c r="E80" s="80">
        <v>1</v>
      </c>
      <c r="F80" s="44">
        <v>1</v>
      </c>
      <c r="G80" s="44">
        <v>1</v>
      </c>
      <c r="H80" s="44">
        <v>0</v>
      </c>
      <c r="I80" s="47">
        <v>0</v>
      </c>
      <c r="J80" s="60" t="s">
        <v>218</v>
      </c>
      <c r="K80" s="55">
        <v>41520</v>
      </c>
      <c r="L80" s="55">
        <v>41841</v>
      </c>
      <c r="M80" s="55">
        <v>41841</v>
      </c>
      <c r="N80" s="61" t="s">
        <v>218</v>
      </c>
      <c r="O80" s="62" t="s">
        <v>219</v>
      </c>
      <c r="P80" s="62" t="s">
        <v>219</v>
      </c>
      <c r="Q80" s="62" t="s">
        <v>219</v>
      </c>
      <c r="R80" s="44" t="s">
        <v>215</v>
      </c>
      <c r="S80" s="48">
        <v>1</v>
      </c>
      <c r="T80" s="61" t="s">
        <v>219</v>
      </c>
      <c r="U80" s="47">
        <v>432</v>
      </c>
      <c r="V80" s="47">
        <v>108</v>
      </c>
      <c r="W80" s="47">
        <v>540</v>
      </c>
      <c r="X80" s="63" t="s">
        <v>216</v>
      </c>
      <c r="Y80" s="48">
        <v>1</v>
      </c>
      <c r="Z80" s="47">
        <v>600</v>
      </c>
      <c r="AA80" s="48">
        <v>600</v>
      </c>
      <c r="AB80" s="44">
        <v>600</v>
      </c>
    </row>
    <row r="81" spans="1:28" ht="12.75">
      <c r="A81" s="44">
        <v>100122</v>
      </c>
      <c r="B81" s="44" t="str">
        <f>IF(ISNONTEXT(VLOOKUP(A81,'Student names'!$B$7:$C$15000,2,0)),"",VLOOKUP(A81,'Student names'!$B$7:$C$15000,2,0))</f>
        <v>Nicola Cornish</v>
      </c>
      <c r="C81" s="78">
        <v>16</v>
      </c>
      <c r="D81" s="44" t="s">
        <v>211</v>
      </c>
      <c r="E81" s="80">
        <v>1</v>
      </c>
      <c r="F81" s="44">
        <v>1</v>
      </c>
      <c r="G81" s="44">
        <v>1</v>
      </c>
      <c r="H81" s="44">
        <v>0</v>
      </c>
      <c r="I81" s="47">
        <v>0</v>
      </c>
      <c r="J81" s="60" t="s">
        <v>218</v>
      </c>
      <c r="K81" s="55">
        <v>41519</v>
      </c>
      <c r="L81" s="55">
        <v>41841</v>
      </c>
      <c r="M81" s="55">
        <v>41841</v>
      </c>
      <c r="N81" s="61" t="s">
        <v>218</v>
      </c>
      <c r="O81" s="62" t="s">
        <v>219</v>
      </c>
      <c r="P81" s="62" t="s">
        <v>219</v>
      </c>
      <c r="Q81" s="62" t="s">
        <v>219</v>
      </c>
      <c r="R81" s="44" t="s">
        <v>215</v>
      </c>
      <c r="S81" s="48">
        <v>1</v>
      </c>
      <c r="T81" s="61" t="s">
        <v>219</v>
      </c>
      <c r="U81" s="47">
        <v>576</v>
      </c>
      <c r="V81" s="47">
        <v>108</v>
      </c>
      <c r="W81" s="47">
        <v>684</v>
      </c>
      <c r="X81" s="63" t="s">
        <v>216</v>
      </c>
      <c r="Y81" s="48">
        <v>1</v>
      </c>
      <c r="Z81" s="47">
        <v>600</v>
      </c>
      <c r="AA81" s="48">
        <v>600</v>
      </c>
      <c r="AB81" s="44">
        <v>600</v>
      </c>
    </row>
    <row r="82" spans="1:28" ht="12.75">
      <c r="A82" s="44">
        <v>100123</v>
      </c>
      <c r="B82" s="44" t="str">
        <f>IF(ISNONTEXT(VLOOKUP(A82,'Student names'!$B$7:$C$15000,2,0)),"",VLOOKUP(A82,'Student names'!$B$7:$C$15000,2,0))</f>
        <v>Yvonne Forsyth</v>
      </c>
      <c r="C82" s="78">
        <v>16</v>
      </c>
      <c r="D82" s="44" t="s">
        <v>211</v>
      </c>
      <c r="E82" s="80">
        <v>1</v>
      </c>
      <c r="F82" s="44">
        <v>1</v>
      </c>
      <c r="G82" s="44">
        <v>1</v>
      </c>
      <c r="H82" s="44">
        <v>0</v>
      </c>
      <c r="I82" s="47">
        <v>0</v>
      </c>
      <c r="J82" s="60" t="s">
        <v>212</v>
      </c>
      <c r="K82" s="55">
        <v>41519</v>
      </c>
      <c r="L82" s="55">
        <v>41841</v>
      </c>
      <c r="M82" s="55">
        <v>41841</v>
      </c>
      <c r="N82" s="61" t="s">
        <v>88</v>
      </c>
      <c r="O82" s="62" t="s">
        <v>213</v>
      </c>
      <c r="P82" s="62" t="s">
        <v>214</v>
      </c>
      <c r="Q82" s="62" t="s">
        <v>214</v>
      </c>
      <c r="R82" s="44" t="s">
        <v>222</v>
      </c>
      <c r="S82" s="48">
        <v>1.2</v>
      </c>
      <c r="T82" s="61" t="s">
        <v>90</v>
      </c>
      <c r="U82" s="47">
        <v>432</v>
      </c>
      <c r="V82" s="47">
        <v>108</v>
      </c>
      <c r="W82" s="47">
        <v>540</v>
      </c>
      <c r="X82" s="63" t="s">
        <v>216</v>
      </c>
      <c r="Y82" s="48">
        <v>1</v>
      </c>
      <c r="Z82" s="47">
        <v>600</v>
      </c>
      <c r="AA82" s="48">
        <v>600</v>
      </c>
      <c r="AB82" s="44">
        <v>720</v>
      </c>
    </row>
    <row r="83" spans="1:28" ht="12.75">
      <c r="A83" s="44">
        <v>100124</v>
      </c>
      <c r="B83" s="44" t="str">
        <f>IF(ISNONTEXT(VLOOKUP(A83,'Student names'!$B$7:$C$15000,2,0)),"",VLOOKUP(A83,'Student names'!$B$7:$C$15000,2,0))</f>
        <v>Tracey Baker</v>
      </c>
      <c r="C83" s="78">
        <v>16</v>
      </c>
      <c r="D83" s="44" t="s">
        <v>211</v>
      </c>
      <c r="E83" s="80">
        <v>1</v>
      </c>
      <c r="F83" s="44">
        <v>1</v>
      </c>
      <c r="G83" s="44">
        <v>1</v>
      </c>
      <c r="H83" s="44">
        <v>0</v>
      </c>
      <c r="I83" s="47">
        <v>0</v>
      </c>
      <c r="J83" s="60" t="s">
        <v>212</v>
      </c>
      <c r="K83" s="55">
        <v>41519</v>
      </c>
      <c r="L83" s="55">
        <v>41841</v>
      </c>
      <c r="M83" s="55">
        <v>41841</v>
      </c>
      <c r="N83" s="61" t="s">
        <v>91</v>
      </c>
      <c r="O83" s="62" t="s">
        <v>213</v>
      </c>
      <c r="P83" s="62" t="s">
        <v>214</v>
      </c>
      <c r="Q83" s="62" t="s">
        <v>214</v>
      </c>
      <c r="R83" s="44" t="s">
        <v>215</v>
      </c>
      <c r="S83" s="48">
        <v>1</v>
      </c>
      <c r="T83" s="61" t="s">
        <v>79</v>
      </c>
      <c r="U83" s="47">
        <v>432</v>
      </c>
      <c r="V83" s="47">
        <v>108</v>
      </c>
      <c r="W83" s="47">
        <v>540</v>
      </c>
      <c r="X83" s="63" t="s">
        <v>216</v>
      </c>
      <c r="Y83" s="48">
        <v>1</v>
      </c>
      <c r="Z83" s="47">
        <v>600</v>
      </c>
      <c r="AA83" s="48">
        <v>600</v>
      </c>
      <c r="AB83" s="44">
        <v>600</v>
      </c>
    </row>
    <row r="84" spans="1:28" ht="12.75">
      <c r="A84" s="44">
        <v>100128</v>
      </c>
      <c r="B84" s="44" t="str">
        <f>IF(ISNONTEXT(VLOOKUP(A84,'Student names'!$B$7:$C$15000,2,0)),"",VLOOKUP(A84,'Student names'!$B$7:$C$15000,2,0))</f>
        <v>Sally Graham</v>
      </c>
      <c r="C84" s="78">
        <v>16</v>
      </c>
      <c r="D84" s="44" t="s">
        <v>211</v>
      </c>
      <c r="E84" s="80">
        <v>1.1715999841690063</v>
      </c>
      <c r="F84" s="44">
        <v>1</v>
      </c>
      <c r="G84" s="44">
        <v>1</v>
      </c>
      <c r="H84" s="44">
        <v>0</v>
      </c>
      <c r="I84" s="47">
        <v>0</v>
      </c>
      <c r="J84" s="60" t="s">
        <v>212</v>
      </c>
      <c r="K84" s="55">
        <v>41519</v>
      </c>
      <c r="L84" s="55">
        <v>41841</v>
      </c>
      <c r="M84" s="55">
        <v>41841</v>
      </c>
      <c r="N84" s="61" t="s">
        <v>93</v>
      </c>
      <c r="O84" s="62" t="s">
        <v>213</v>
      </c>
      <c r="P84" s="62" t="s">
        <v>214</v>
      </c>
      <c r="Q84" s="62" t="s">
        <v>214</v>
      </c>
      <c r="R84" s="44" t="s">
        <v>215</v>
      </c>
      <c r="S84" s="48">
        <v>1</v>
      </c>
      <c r="T84" s="61" t="s">
        <v>64</v>
      </c>
      <c r="U84" s="47">
        <v>432</v>
      </c>
      <c r="V84" s="47">
        <v>108</v>
      </c>
      <c r="W84" s="47">
        <v>540</v>
      </c>
      <c r="X84" s="63" t="s">
        <v>216</v>
      </c>
      <c r="Y84" s="48">
        <v>1</v>
      </c>
      <c r="Z84" s="47">
        <v>600</v>
      </c>
      <c r="AA84" s="48">
        <v>702.9599609375</v>
      </c>
      <c r="AB84" s="44">
        <v>600</v>
      </c>
    </row>
    <row r="85" spans="1:28" ht="12.75">
      <c r="A85" s="44">
        <v>100131</v>
      </c>
      <c r="B85" s="44" t="str">
        <f>IF(ISNONTEXT(VLOOKUP(A85,'Student names'!$B$7:$C$15000,2,0)),"",VLOOKUP(A85,'Student names'!$B$7:$C$15000,2,0))</f>
        <v>Amanda Hardacre</v>
      </c>
      <c r="C85" s="78">
        <v>16</v>
      </c>
      <c r="D85" s="44" t="s">
        <v>211</v>
      </c>
      <c r="E85" s="80">
        <v>1.1324000358581543</v>
      </c>
      <c r="F85" s="44">
        <v>1</v>
      </c>
      <c r="G85" s="44">
        <v>1</v>
      </c>
      <c r="H85" s="44">
        <v>0</v>
      </c>
      <c r="I85" s="47">
        <v>0</v>
      </c>
      <c r="J85" s="60" t="s">
        <v>218</v>
      </c>
      <c r="K85" s="55">
        <v>41520</v>
      </c>
      <c r="L85" s="55">
        <v>41841</v>
      </c>
      <c r="M85" s="55">
        <v>41841</v>
      </c>
      <c r="N85" s="61" t="s">
        <v>218</v>
      </c>
      <c r="O85" s="62" t="s">
        <v>219</v>
      </c>
      <c r="P85" s="62" t="s">
        <v>219</v>
      </c>
      <c r="Q85" s="62" t="s">
        <v>219</v>
      </c>
      <c r="R85" s="44" t="s">
        <v>215</v>
      </c>
      <c r="S85" s="48">
        <v>1</v>
      </c>
      <c r="T85" s="61" t="s">
        <v>219</v>
      </c>
      <c r="U85" s="47">
        <v>576</v>
      </c>
      <c r="V85" s="47">
        <v>108</v>
      </c>
      <c r="W85" s="47">
        <v>684</v>
      </c>
      <c r="X85" s="63" t="s">
        <v>216</v>
      </c>
      <c r="Y85" s="48">
        <v>1</v>
      </c>
      <c r="Z85" s="47">
        <v>600</v>
      </c>
      <c r="AA85" s="48">
        <v>679.4400024414062</v>
      </c>
      <c r="AB85" s="44">
        <v>600</v>
      </c>
    </row>
    <row r="86" spans="1:28" ht="12.75">
      <c r="A86" s="44">
        <v>100132</v>
      </c>
      <c r="B86" s="44" t="str">
        <f>IF(ISNONTEXT(VLOOKUP(A86,'Student names'!$B$7:$C$15000,2,0)),"",VLOOKUP(A86,'Student names'!$B$7:$C$15000,2,0))</f>
        <v>Adam Scott</v>
      </c>
      <c r="C86" s="78">
        <v>16</v>
      </c>
      <c r="D86" s="44" t="s">
        <v>211</v>
      </c>
      <c r="E86" s="80">
        <v>1</v>
      </c>
      <c r="F86" s="44">
        <v>1</v>
      </c>
      <c r="G86" s="44">
        <v>1</v>
      </c>
      <c r="H86" s="44">
        <v>0</v>
      </c>
      <c r="I86" s="47">
        <v>0</v>
      </c>
      <c r="J86" s="60" t="s">
        <v>218</v>
      </c>
      <c r="K86" s="55">
        <v>41519</v>
      </c>
      <c r="L86" s="55">
        <v>41841</v>
      </c>
      <c r="M86" s="55">
        <v>41841</v>
      </c>
      <c r="N86" s="61" t="s">
        <v>218</v>
      </c>
      <c r="O86" s="62" t="s">
        <v>219</v>
      </c>
      <c r="P86" s="62" t="s">
        <v>219</v>
      </c>
      <c r="Q86" s="62" t="s">
        <v>219</v>
      </c>
      <c r="R86" s="44" t="s">
        <v>215</v>
      </c>
      <c r="S86" s="48">
        <v>1</v>
      </c>
      <c r="T86" s="61" t="s">
        <v>219</v>
      </c>
      <c r="U86" s="47">
        <v>576</v>
      </c>
      <c r="V86" s="47">
        <v>108</v>
      </c>
      <c r="W86" s="47">
        <v>684</v>
      </c>
      <c r="X86" s="63" t="s">
        <v>216</v>
      </c>
      <c r="Y86" s="48">
        <v>1</v>
      </c>
      <c r="Z86" s="47">
        <v>600</v>
      </c>
      <c r="AA86" s="48">
        <v>600</v>
      </c>
      <c r="AB86" s="44">
        <v>600</v>
      </c>
    </row>
    <row r="87" spans="1:28" ht="12.75">
      <c r="A87" s="44">
        <v>100135</v>
      </c>
      <c r="B87" s="44" t="str">
        <f>IF(ISNONTEXT(VLOOKUP(A87,'Student names'!$B$7:$C$15000,2,0)),"",VLOOKUP(A87,'Student names'!$B$7:$C$15000,2,0))</f>
        <v>Brian Mackay</v>
      </c>
      <c r="C87" s="78">
        <v>16</v>
      </c>
      <c r="D87" s="44" t="s">
        <v>211</v>
      </c>
      <c r="E87" s="80">
        <v>1</v>
      </c>
      <c r="F87" s="44">
        <v>1</v>
      </c>
      <c r="G87" s="44">
        <v>1</v>
      </c>
      <c r="H87" s="44">
        <v>0</v>
      </c>
      <c r="I87" s="47">
        <v>0</v>
      </c>
      <c r="J87" s="60" t="s">
        <v>212</v>
      </c>
      <c r="K87" s="55">
        <v>41519</v>
      </c>
      <c r="L87" s="55">
        <v>41841</v>
      </c>
      <c r="M87" s="55">
        <v>41841</v>
      </c>
      <c r="N87" s="61" t="s">
        <v>88</v>
      </c>
      <c r="O87" s="62" t="s">
        <v>213</v>
      </c>
      <c r="P87" s="62" t="s">
        <v>214</v>
      </c>
      <c r="Q87" s="62" t="s">
        <v>214</v>
      </c>
      <c r="R87" s="44" t="s">
        <v>222</v>
      </c>
      <c r="S87" s="48">
        <v>1.2</v>
      </c>
      <c r="T87" s="61" t="s">
        <v>90</v>
      </c>
      <c r="U87" s="47">
        <v>468</v>
      </c>
      <c r="V87" s="47">
        <v>108</v>
      </c>
      <c r="W87" s="47">
        <v>576</v>
      </c>
      <c r="X87" s="63" t="s">
        <v>216</v>
      </c>
      <c r="Y87" s="48">
        <v>1</v>
      </c>
      <c r="Z87" s="47">
        <v>600</v>
      </c>
      <c r="AA87" s="48">
        <v>600</v>
      </c>
      <c r="AB87" s="44">
        <v>720</v>
      </c>
    </row>
    <row r="88" spans="1:28" ht="12.75">
      <c r="A88" s="44">
        <v>100137</v>
      </c>
      <c r="B88" s="44" t="str">
        <f>IF(ISNONTEXT(VLOOKUP(A88,'Student names'!$B$7:$C$15000,2,0)),"",VLOOKUP(A88,'Student names'!$B$7:$C$15000,2,0))</f>
        <v>Luke Lambert</v>
      </c>
      <c r="C88" s="78">
        <v>16</v>
      </c>
      <c r="D88" s="44" t="s">
        <v>211</v>
      </c>
      <c r="E88" s="80">
        <v>1</v>
      </c>
      <c r="F88" s="44">
        <v>1</v>
      </c>
      <c r="G88" s="44">
        <v>1</v>
      </c>
      <c r="H88" s="44">
        <v>0</v>
      </c>
      <c r="I88" s="47">
        <v>0</v>
      </c>
      <c r="J88" s="60" t="s">
        <v>212</v>
      </c>
      <c r="K88" s="55">
        <v>41519</v>
      </c>
      <c r="L88" s="55">
        <v>41841</v>
      </c>
      <c r="M88" s="55">
        <v>41841</v>
      </c>
      <c r="N88" s="61" t="s">
        <v>91</v>
      </c>
      <c r="O88" s="62" t="s">
        <v>213</v>
      </c>
      <c r="P88" s="62" t="s">
        <v>214</v>
      </c>
      <c r="Q88" s="62" t="s">
        <v>214</v>
      </c>
      <c r="R88" s="44" t="s">
        <v>215</v>
      </c>
      <c r="S88" s="48">
        <v>1</v>
      </c>
      <c r="T88" s="61" t="s">
        <v>79</v>
      </c>
      <c r="U88" s="47">
        <v>432</v>
      </c>
      <c r="V88" s="47">
        <v>108</v>
      </c>
      <c r="W88" s="47">
        <v>540</v>
      </c>
      <c r="X88" s="63" t="s">
        <v>216</v>
      </c>
      <c r="Y88" s="48">
        <v>1</v>
      </c>
      <c r="Z88" s="47">
        <v>600</v>
      </c>
      <c r="AA88" s="48">
        <v>600</v>
      </c>
      <c r="AB88" s="44">
        <v>600</v>
      </c>
    </row>
    <row r="89" spans="1:28" ht="12.75">
      <c r="A89" s="44">
        <v>100139</v>
      </c>
      <c r="B89" s="44" t="str">
        <f>IF(ISNONTEXT(VLOOKUP(A89,'Student names'!$B$7:$C$15000,2,0)),"",VLOOKUP(A89,'Student names'!$B$7:$C$15000,2,0))</f>
        <v>Jonathan Oliver</v>
      </c>
      <c r="C89" s="78">
        <v>17</v>
      </c>
      <c r="D89" s="44" t="s">
        <v>211</v>
      </c>
      <c r="E89" s="80">
        <v>1</v>
      </c>
      <c r="F89" s="44">
        <v>1</v>
      </c>
      <c r="G89" s="44">
        <v>1</v>
      </c>
      <c r="H89" s="44">
        <v>0</v>
      </c>
      <c r="I89" s="47">
        <v>0</v>
      </c>
      <c r="J89" s="60" t="s">
        <v>212</v>
      </c>
      <c r="K89" s="55">
        <v>41519</v>
      </c>
      <c r="L89" s="55">
        <v>41841</v>
      </c>
      <c r="M89" s="55">
        <v>41841</v>
      </c>
      <c r="N89" s="61" t="s">
        <v>127</v>
      </c>
      <c r="O89" s="62" t="s">
        <v>213</v>
      </c>
      <c r="P89" s="62" t="s">
        <v>214</v>
      </c>
      <c r="Q89" s="62" t="s">
        <v>214</v>
      </c>
      <c r="R89" s="44" t="s">
        <v>222</v>
      </c>
      <c r="S89" s="48">
        <v>1.2</v>
      </c>
      <c r="T89" s="61" t="s">
        <v>90</v>
      </c>
      <c r="U89" s="47">
        <v>468</v>
      </c>
      <c r="V89" s="47">
        <v>108</v>
      </c>
      <c r="W89" s="47">
        <v>576</v>
      </c>
      <c r="X89" s="63" t="s">
        <v>216</v>
      </c>
      <c r="Y89" s="48">
        <v>1</v>
      </c>
      <c r="Z89" s="47">
        <v>600</v>
      </c>
      <c r="AA89" s="48">
        <v>600</v>
      </c>
      <c r="AB89" s="44">
        <v>720</v>
      </c>
    </row>
    <row r="90" spans="1:28" ht="12.75">
      <c r="A90" s="44">
        <v>100141</v>
      </c>
      <c r="B90" s="44" t="str">
        <f>IF(ISNONTEXT(VLOOKUP(A90,'Student names'!$B$7:$C$15000,2,0)),"",VLOOKUP(A90,'Student names'!$B$7:$C$15000,2,0))</f>
        <v>Natalie Nolan</v>
      </c>
      <c r="C90" s="78">
        <v>17</v>
      </c>
      <c r="D90" s="44" t="s">
        <v>211</v>
      </c>
      <c r="E90" s="80">
        <v>1</v>
      </c>
      <c r="F90" s="44">
        <v>1</v>
      </c>
      <c r="G90" s="44">
        <v>1</v>
      </c>
      <c r="H90" s="44">
        <v>0</v>
      </c>
      <c r="I90" s="47">
        <v>0</v>
      </c>
      <c r="J90" s="60" t="s">
        <v>218</v>
      </c>
      <c r="K90" s="55">
        <v>41519</v>
      </c>
      <c r="L90" s="55">
        <v>41841</v>
      </c>
      <c r="M90" s="55">
        <v>41841</v>
      </c>
      <c r="N90" s="61" t="s">
        <v>218</v>
      </c>
      <c r="O90" s="62" t="s">
        <v>219</v>
      </c>
      <c r="P90" s="62" t="s">
        <v>219</v>
      </c>
      <c r="Q90" s="62" t="s">
        <v>219</v>
      </c>
      <c r="R90" s="44" t="s">
        <v>215</v>
      </c>
      <c r="S90" s="48">
        <v>1</v>
      </c>
      <c r="T90" s="61" t="s">
        <v>219</v>
      </c>
      <c r="U90" s="47">
        <v>432</v>
      </c>
      <c r="V90" s="47">
        <v>108</v>
      </c>
      <c r="W90" s="47">
        <v>540</v>
      </c>
      <c r="X90" s="63" t="s">
        <v>216</v>
      </c>
      <c r="Y90" s="48">
        <v>1</v>
      </c>
      <c r="Z90" s="47">
        <v>600</v>
      </c>
      <c r="AA90" s="48">
        <v>600</v>
      </c>
      <c r="AB90" s="44">
        <v>600</v>
      </c>
    </row>
    <row r="91" spans="1:28" ht="12.75">
      <c r="A91" s="44">
        <v>100143</v>
      </c>
      <c r="B91" s="44" t="str">
        <f>IF(ISNONTEXT(VLOOKUP(A91,'Student names'!$B$7:$C$15000,2,0)),"",VLOOKUP(A91,'Student names'!$B$7:$C$15000,2,0))</f>
        <v>Stewart Quinn</v>
      </c>
      <c r="C91" s="78">
        <v>16</v>
      </c>
      <c r="D91" s="44" t="s">
        <v>211</v>
      </c>
      <c r="E91" s="80">
        <v>1</v>
      </c>
      <c r="F91" s="44">
        <v>1</v>
      </c>
      <c r="G91" s="44">
        <v>1</v>
      </c>
      <c r="H91" s="44">
        <v>0</v>
      </c>
      <c r="I91" s="47">
        <v>0</v>
      </c>
      <c r="J91" s="60" t="s">
        <v>218</v>
      </c>
      <c r="K91" s="55">
        <v>41520</v>
      </c>
      <c r="L91" s="55">
        <v>41841</v>
      </c>
      <c r="M91" s="55">
        <v>41841</v>
      </c>
      <c r="N91" s="61" t="s">
        <v>218</v>
      </c>
      <c r="O91" s="62" t="s">
        <v>219</v>
      </c>
      <c r="P91" s="62" t="s">
        <v>219</v>
      </c>
      <c r="Q91" s="62" t="s">
        <v>219</v>
      </c>
      <c r="R91" s="44" t="s">
        <v>215</v>
      </c>
      <c r="S91" s="48">
        <v>1</v>
      </c>
      <c r="T91" s="61" t="s">
        <v>219</v>
      </c>
      <c r="U91" s="47">
        <v>432</v>
      </c>
      <c r="V91" s="47">
        <v>108</v>
      </c>
      <c r="W91" s="47">
        <v>540</v>
      </c>
      <c r="X91" s="63" t="s">
        <v>216</v>
      </c>
      <c r="Y91" s="48">
        <v>1</v>
      </c>
      <c r="Z91" s="47">
        <v>600</v>
      </c>
      <c r="AA91" s="48">
        <v>600</v>
      </c>
      <c r="AB91" s="44">
        <v>600</v>
      </c>
    </row>
    <row r="92" spans="1:28" ht="12.75">
      <c r="A92" s="44">
        <v>100144</v>
      </c>
      <c r="B92" s="44" t="str">
        <f>IF(ISNONTEXT(VLOOKUP(A92,'Student names'!$B$7:$C$15000,2,0)),"",VLOOKUP(A92,'Student names'!$B$7:$C$15000,2,0))</f>
        <v>Boris Turner</v>
      </c>
      <c r="C92" s="78">
        <v>16</v>
      </c>
      <c r="D92" s="44" t="s">
        <v>211</v>
      </c>
      <c r="E92" s="80">
        <v>1</v>
      </c>
      <c r="F92" s="44">
        <v>1</v>
      </c>
      <c r="G92" s="44">
        <v>1</v>
      </c>
      <c r="H92" s="44">
        <v>0</v>
      </c>
      <c r="I92" s="47">
        <v>0</v>
      </c>
      <c r="J92" s="60" t="s">
        <v>212</v>
      </c>
      <c r="K92" s="55">
        <v>41519</v>
      </c>
      <c r="L92" s="55">
        <v>41841</v>
      </c>
      <c r="M92" s="55">
        <v>41841</v>
      </c>
      <c r="N92" s="61" t="s">
        <v>91</v>
      </c>
      <c r="O92" s="62" t="s">
        <v>234</v>
      </c>
      <c r="P92" s="62" t="s">
        <v>214</v>
      </c>
      <c r="Q92" s="62" t="s">
        <v>214</v>
      </c>
      <c r="R92" s="44" t="s">
        <v>215</v>
      </c>
      <c r="S92" s="48">
        <v>1</v>
      </c>
      <c r="T92" s="61" t="s">
        <v>79</v>
      </c>
      <c r="U92" s="47">
        <v>468</v>
      </c>
      <c r="V92" s="47">
        <v>108</v>
      </c>
      <c r="W92" s="47">
        <v>576</v>
      </c>
      <c r="X92" s="63" t="s">
        <v>216</v>
      </c>
      <c r="Y92" s="48">
        <v>1</v>
      </c>
      <c r="Z92" s="47">
        <v>600</v>
      </c>
      <c r="AA92" s="48">
        <v>600</v>
      </c>
      <c r="AB92" s="44">
        <v>600</v>
      </c>
    </row>
    <row r="93" spans="1:28" ht="12.75">
      <c r="A93" s="44">
        <v>100145</v>
      </c>
      <c r="B93" s="44" t="str">
        <f>IF(ISNONTEXT(VLOOKUP(A93,'Student names'!$B$7:$C$15000,2,0)),"",VLOOKUP(A93,'Student names'!$B$7:$C$15000,2,0))</f>
        <v>Eric Ince</v>
      </c>
      <c r="C93" s="78">
        <v>16</v>
      </c>
      <c r="D93" s="44" t="s">
        <v>211</v>
      </c>
      <c r="E93" s="80">
        <v>1</v>
      </c>
      <c r="F93" s="44">
        <v>1</v>
      </c>
      <c r="G93" s="44">
        <v>1</v>
      </c>
      <c r="H93" s="44">
        <v>0</v>
      </c>
      <c r="I93" s="47">
        <v>0</v>
      </c>
      <c r="J93" s="60" t="s">
        <v>212</v>
      </c>
      <c r="K93" s="55">
        <v>41519</v>
      </c>
      <c r="L93" s="55">
        <v>41841</v>
      </c>
      <c r="M93" s="55">
        <v>41841</v>
      </c>
      <c r="N93" s="61" t="s">
        <v>88</v>
      </c>
      <c r="O93" s="62" t="s">
        <v>213</v>
      </c>
      <c r="P93" s="62" t="s">
        <v>214</v>
      </c>
      <c r="Q93" s="62" t="s">
        <v>214</v>
      </c>
      <c r="R93" s="44" t="s">
        <v>222</v>
      </c>
      <c r="S93" s="48">
        <v>1.2</v>
      </c>
      <c r="T93" s="61" t="s">
        <v>90</v>
      </c>
      <c r="U93" s="47">
        <v>576</v>
      </c>
      <c r="V93" s="47">
        <v>108</v>
      </c>
      <c r="W93" s="47">
        <v>684</v>
      </c>
      <c r="X93" s="63" t="s">
        <v>216</v>
      </c>
      <c r="Y93" s="48">
        <v>1</v>
      </c>
      <c r="Z93" s="47">
        <v>600</v>
      </c>
      <c r="AA93" s="48">
        <v>600</v>
      </c>
      <c r="AB93" s="44">
        <v>720</v>
      </c>
    </row>
    <row r="94" spans="1:28" ht="12.75">
      <c r="A94" s="44">
        <v>100148</v>
      </c>
      <c r="B94" s="44" t="str">
        <f>IF(ISNONTEXT(VLOOKUP(A94,'Student names'!$B$7:$C$15000,2,0)),"",VLOOKUP(A94,'Student names'!$B$7:$C$15000,2,0))</f>
        <v>Brandon Stewart</v>
      </c>
      <c r="C94" s="78">
        <v>17</v>
      </c>
      <c r="D94" s="44" t="s">
        <v>211</v>
      </c>
      <c r="E94" s="80">
        <v>1</v>
      </c>
      <c r="F94" s="44">
        <v>1</v>
      </c>
      <c r="G94" s="44">
        <v>1</v>
      </c>
      <c r="H94" s="44">
        <v>0</v>
      </c>
      <c r="I94" s="47">
        <v>0</v>
      </c>
      <c r="J94" s="60" t="s">
        <v>212</v>
      </c>
      <c r="K94" s="55">
        <v>41519</v>
      </c>
      <c r="L94" s="55">
        <v>41841</v>
      </c>
      <c r="M94" s="55">
        <v>41841</v>
      </c>
      <c r="N94" s="61" t="s">
        <v>112</v>
      </c>
      <c r="O94" s="62" t="s">
        <v>213</v>
      </c>
      <c r="P94" s="62" t="s">
        <v>214</v>
      </c>
      <c r="Q94" s="62" t="s">
        <v>214</v>
      </c>
      <c r="R94" s="44" t="s">
        <v>222</v>
      </c>
      <c r="S94" s="48">
        <v>1.2</v>
      </c>
      <c r="T94" s="61" t="s">
        <v>114</v>
      </c>
      <c r="U94" s="47">
        <v>468</v>
      </c>
      <c r="V94" s="47">
        <v>108</v>
      </c>
      <c r="W94" s="47">
        <v>576</v>
      </c>
      <c r="X94" s="63" t="s">
        <v>216</v>
      </c>
      <c r="Y94" s="48">
        <v>1</v>
      </c>
      <c r="Z94" s="47">
        <v>600</v>
      </c>
      <c r="AA94" s="48">
        <v>600</v>
      </c>
      <c r="AB94" s="44">
        <v>720</v>
      </c>
    </row>
    <row r="95" spans="1:28" ht="12.75">
      <c r="A95" s="44">
        <v>100149</v>
      </c>
      <c r="B95" s="44" t="str">
        <f>IF(ISNONTEXT(VLOOKUP(A95,'Student names'!$B$7:$C$15000,2,0)),"",VLOOKUP(A95,'Student names'!$B$7:$C$15000,2,0))</f>
        <v>Charles James</v>
      </c>
      <c r="C95" s="78">
        <v>16</v>
      </c>
      <c r="D95" s="44" t="s">
        <v>211</v>
      </c>
      <c r="E95" s="80">
        <v>1.101699948310852</v>
      </c>
      <c r="F95" s="44">
        <v>1</v>
      </c>
      <c r="G95" s="44">
        <v>1</v>
      </c>
      <c r="H95" s="44">
        <v>0</v>
      </c>
      <c r="I95" s="47">
        <v>0</v>
      </c>
      <c r="J95" s="60" t="s">
        <v>212</v>
      </c>
      <c r="K95" s="55">
        <v>41519</v>
      </c>
      <c r="L95" s="55">
        <v>41841</v>
      </c>
      <c r="M95" s="55">
        <v>41841</v>
      </c>
      <c r="N95" s="61" t="s">
        <v>88</v>
      </c>
      <c r="O95" s="62" t="s">
        <v>213</v>
      </c>
      <c r="P95" s="62" t="s">
        <v>214</v>
      </c>
      <c r="Q95" s="62" t="s">
        <v>214</v>
      </c>
      <c r="R95" s="44" t="s">
        <v>222</v>
      </c>
      <c r="S95" s="48">
        <v>1.2</v>
      </c>
      <c r="T95" s="61" t="s">
        <v>90</v>
      </c>
      <c r="U95" s="47">
        <v>576</v>
      </c>
      <c r="V95" s="47">
        <v>108</v>
      </c>
      <c r="W95" s="47">
        <v>684</v>
      </c>
      <c r="X95" s="63" t="s">
        <v>216</v>
      </c>
      <c r="Y95" s="48">
        <v>1</v>
      </c>
      <c r="Z95" s="47">
        <v>600</v>
      </c>
      <c r="AA95" s="48">
        <v>661.0199584960938</v>
      </c>
      <c r="AB95" s="44">
        <v>720</v>
      </c>
    </row>
    <row r="96" spans="1:28" ht="12.75">
      <c r="A96" s="44">
        <v>100150</v>
      </c>
      <c r="B96" s="44" t="str">
        <f>IF(ISNONTEXT(VLOOKUP(A96,'Student names'!$B$7:$C$15000,2,0)),"",VLOOKUP(A96,'Student names'!$B$7:$C$15000,2,0))</f>
        <v>Julia Coleman</v>
      </c>
      <c r="C96" s="78">
        <v>18</v>
      </c>
      <c r="D96" s="44" t="s">
        <v>217</v>
      </c>
      <c r="E96" s="80">
        <v>1</v>
      </c>
      <c r="F96" s="44">
        <v>1</v>
      </c>
      <c r="G96" s="44">
        <v>1</v>
      </c>
      <c r="H96" s="44">
        <v>0</v>
      </c>
      <c r="I96" s="47">
        <v>0</v>
      </c>
      <c r="J96" s="60" t="s">
        <v>218</v>
      </c>
      <c r="K96" s="55">
        <v>41519</v>
      </c>
      <c r="L96" s="55">
        <v>41841</v>
      </c>
      <c r="M96" s="55">
        <v>41841</v>
      </c>
      <c r="N96" s="61" t="s">
        <v>218</v>
      </c>
      <c r="O96" s="62" t="s">
        <v>219</v>
      </c>
      <c r="P96" s="62" t="s">
        <v>219</v>
      </c>
      <c r="Q96" s="62" t="s">
        <v>219</v>
      </c>
      <c r="R96" s="44" t="s">
        <v>215</v>
      </c>
      <c r="S96" s="48">
        <v>1</v>
      </c>
      <c r="T96" s="61" t="s">
        <v>219</v>
      </c>
      <c r="U96" s="47">
        <v>432</v>
      </c>
      <c r="V96" s="47">
        <v>108</v>
      </c>
      <c r="W96" s="47">
        <v>540</v>
      </c>
      <c r="X96" s="63" t="s">
        <v>216</v>
      </c>
      <c r="Y96" s="48">
        <v>1</v>
      </c>
      <c r="Z96" s="47">
        <v>600</v>
      </c>
      <c r="AA96" s="48">
        <v>600</v>
      </c>
      <c r="AB96" s="44">
        <v>600</v>
      </c>
    </row>
    <row r="97" spans="1:28" ht="12.75">
      <c r="A97" s="44">
        <v>100151</v>
      </c>
      <c r="B97" s="44" t="str">
        <f>IF(ISNONTEXT(VLOOKUP(A97,'Student names'!$B$7:$C$15000,2,0)),"",VLOOKUP(A97,'Student names'!$B$7:$C$15000,2,0))</f>
        <v>Ava Ross</v>
      </c>
      <c r="C97" s="78">
        <v>17</v>
      </c>
      <c r="D97" s="44" t="s">
        <v>211</v>
      </c>
      <c r="E97" s="80">
        <v>1</v>
      </c>
      <c r="F97" s="44">
        <v>1</v>
      </c>
      <c r="G97" s="44">
        <v>1</v>
      </c>
      <c r="H97" s="44">
        <v>0</v>
      </c>
      <c r="I97" s="47">
        <v>0</v>
      </c>
      <c r="J97" s="60" t="s">
        <v>218</v>
      </c>
      <c r="K97" s="55">
        <v>41519</v>
      </c>
      <c r="L97" s="55">
        <v>41841</v>
      </c>
      <c r="M97" s="55">
        <v>41841</v>
      </c>
      <c r="N97" s="61" t="s">
        <v>218</v>
      </c>
      <c r="O97" s="62" t="s">
        <v>219</v>
      </c>
      <c r="P97" s="62" t="s">
        <v>219</v>
      </c>
      <c r="Q97" s="62" t="s">
        <v>219</v>
      </c>
      <c r="R97" s="44" t="s">
        <v>215</v>
      </c>
      <c r="S97" s="48">
        <v>1</v>
      </c>
      <c r="T97" s="61" t="s">
        <v>219</v>
      </c>
      <c r="U97" s="47">
        <v>432</v>
      </c>
      <c r="V97" s="47">
        <v>108</v>
      </c>
      <c r="W97" s="47">
        <v>540</v>
      </c>
      <c r="X97" s="63" t="s">
        <v>216</v>
      </c>
      <c r="Y97" s="48">
        <v>1</v>
      </c>
      <c r="Z97" s="47">
        <v>600</v>
      </c>
      <c r="AA97" s="48">
        <v>600</v>
      </c>
      <c r="AB97" s="44">
        <v>600</v>
      </c>
    </row>
    <row r="98" spans="1:28" ht="12.75">
      <c r="A98" s="44">
        <v>100152</v>
      </c>
      <c r="B98" s="44" t="str">
        <f>IF(ISNONTEXT(VLOOKUP(A98,'Student names'!$B$7:$C$15000,2,0)),"",VLOOKUP(A98,'Student names'!$B$7:$C$15000,2,0))</f>
        <v>Carolyn Clark</v>
      </c>
      <c r="C98" s="78">
        <v>16</v>
      </c>
      <c r="D98" s="44" t="s">
        <v>211</v>
      </c>
      <c r="E98" s="80">
        <v>1</v>
      </c>
      <c r="F98" s="44">
        <v>1</v>
      </c>
      <c r="G98" s="44">
        <v>1</v>
      </c>
      <c r="H98" s="44">
        <v>0</v>
      </c>
      <c r="I98" s="47">
        <v>0</v>
      </c>
      <c r="J98" s="60" t="s">
        <v>218</v>
      </c>
      <c r="K98" s="55">
        <v>41519</v>
      </c>
      <c r="L98" s="55">
        <v>41841</v>
      </c>
      <c r="M98" s="55">
        <v>41841</v>
      </c>
      <c r="N98" s="61" t="s">
        <v>218</v>
      </c>
      <c r="O98" s="62" t="s">
        <v>219</v>
      </c>
      <c r="P98" s="62" t="s">
        <v>219</v>
      </c>
      <c r="Q98" s="62" t="s">
        <v>219</v>
      </c>
      <c r="R98" s="44" t="s">
        <v>215</v>
      </c>
      <c r="S98" s="48">
        <v>1</v>
      </c>
      <c r="T98" s="61" t="s">
        <v>219</v>
      </c>
      <c r="U98" s="47">
        <v>432</v>
      </c>
      <c r="V98" s="47">
        <v>108</v>
      </c>
      <c r="W98" s="47">
        <v>540</v>
      </c>
      <c r="X98" s="63" t="s">
        <v>216</v>
      </c>
      <c r="Y98" s="48">
        <v>1</v>
      </c>
      <c r="Z98" s="47">
        <v>600</v>
      </c>
      <c r="AA98" s="48">
        <v>600</v>
      </c>
      <c r="AB98" s="44">
        <v>600</v>
      </c>
    </row>
    <row r="99" spans="1:28" ht="12.75">
      <c r="A99" s="44">
        <v>100153</v>
      </c>
      <c r="B99" s="44" t="str">
        <f>IF(ISNONTEXT(VLOOKUP(A99,'Student names'!$B$7:$C$15000,2,0)),"",VLOOKUP(A99,'Student names'!$B$7:$C$15000,2,0))</f>
        <v>Dominic Forsyth</v>
      </c>
      <c r="C99" s="78">
        <v>16</v>
      </c>
      <c r="D99" s="44" t="s">
        <v>211</v>
      </c>
      <c r="E99" s="80">
        <v>1</v>
      </c>
      <c r="F99" s="44">
        <v>1</v>
      </c>
      <c r="G99" s="44">
        <v>1</v>
      </c>
      <c r="H99" s="44">
        <v>0</v>
      </c>
      <c r="I99" s="47">
        <v>0</v>
      </c>
      <c r="J99" s="60" t="s">
        <v>218</v>
      </c>
      <c r="K99" s="55">
        <v>41519</v>
      </c>
      <c r="L99" s="55">
        <v>41841</v>
      </c>
      <c r="M99" s="55">
        <v>41841</v>
      </c>
      <c r="N99" s="61" t="s">
        <v>218</v>
      </c>
      <c r="O99" s="62" t="s">
        <v>219</v>
      </c>
      <c r="P99" s="62" t="s">
        <v>219</v>
      </c>
      <c r="Q99" s="62" t="s">
        <v>219</v>
      </c>
      <c r="R99" s="44" t="s">
        <v>215</v>
      </c>
      <c r="S99" s="48">
        <v>1</v>
      </c>
      <c r="T99" s="61" t="s">
        <v>219</v>
      </c>
      <c r="U99" s="47">
        <v>432</v>
      </c>
      <c r="V99" s="47">
        <v>108</v>
      </c>
      <c r="W99" s="47">
        <v>540</v>
      </c>
      <c r="X99" s="63" t="s">
        <v>216</v>
      </c>
      <c r="Y99" s="48">
        <v>1</v>
      </c>
      <c r="Z99" s="47">
        <v>600</v>
      </c>
      <c r="AA99" s="48">
        <v>600</v>
      </c>
      <c r="AB99" s="44">
        <v>600</v>
      </c>
    </row>
    <row r="100" spans="1:28" ht="12.75">
      <c r="A100" s="44">
        <v>100154</v>
      </c>
      <c r="B100" s="44" t="str">
        <f>IF(ISNONTEXT(VLOOKUP(A100,'Student names'!$B$7:$C$15000,2,0)),"",VLOOKUP(A100,'Student names'!$B$7:$C$15000,2,0))</f>
        <v>Paul Marshall</v>
      </c>
      <c r="C100" s="78">
        <v>17</v>
      </c>
      <c r="D100" s="44" t="s">
        <v>211</v>
      </c>
      <c r="E100" s="80">
        <v>1</v>
      </c>
      <c r="F100" s="44">
        <v>1</v>
      </c>
      <c r="G100" s="44">
        <v>1</v>
      </c>
      <c r="H100" s="44">
        <v>0</v>
      </c>
      <c r="I100" s="47">
        <v>0</v>
      </c>
      <c r="J100" s="60" t="s">
        <v>212</v>
      </c>
      <c r="K100" s="55">
        <v>41519</v>
      </c>
      <c r="L100" s="55">
        <v>41841</v>
      </c>
      <c r="M100" s="55">
        <v>41841</v>
      </c>
      <c r="N100" s="61" t="s">
        <v>88</v>
      </c>
      <c r="O100" s="62" t="s">
        <v>223</v>
      </c>
      <c r="P100" s="62" t="s">
        <v>214</v>
      </c>
      <c r="Q100" s="62" t="s">
        <v>214</v>
      </c>
      <c r="R100" s="44" t="s">
        <v>222</v>
      </c>
      <c r="S100" s="48">
        <v>1.2</v>
      </c>
      <c r="T100" s="61" t="s">
        <v>90</v>
      </c>
      <c r="U100" s="47">
        <v>432</v>
      </c>
      <c r="V100" s="47">
        <v>108</v>
      </c>
      <c r="W100" s="47">
        <v>540</v>
      </c>
      <c r="X100" s="63" t="s">
        <v>216</v>
      </c>
      <c r="Y100" s="48">
        <v>1</v>
      </c>
      <c r="Z100" s="47">
        <v>600</v>
      </c>
      <c r="AA100" s="48">
        <v>600</v>
      </c>
      <c r="AB100" s="44">
        <v>720</v>
      </c>
    </row>
    <row r="101" spans="1:28" ht="12.75">
      <c r="A101" s="44">
        <v>100156</v>
      </c>
      <c r="B101" s="44" t="str">
        <f>IF(ISNONTEXT(VLOOKUP(A101,'Student names'!$B$7:$C$15000,2,0)),"",VLOOKUP(A101,'Student names'!$B$7:$C$15000,2,0))</f>
        <v>Boris Springer</v>
      </c>
      <c r="C101" s="78">
        <v>17</v>
      </c>
      <c r="D101" s="44" t="s">
        <v>211</v>
      </c>
      <c r="E101" s="80">
        <v>1</v>
      </c>
      <c r="F101" s="44">
        <v>1</v>
      </c>
      <c r="G101" s="44">
        <v>1</v>
      </c>
      <c r="H101" s="44">
        <v>0</v>
      </c>
      <c r="I101" s="47">
        <v>0</v>
      </c>
      <c r="J101" s="60" t="s">
        <v>218</v>
      </c>
      <c r="K101" s="55">
        <v>41519</v>
      </c>
      <c r="L101" s="55">
        <v>41841</v>
      </c>
      <c r="M101" s="55">
        <v>41841</v>
      </c>
      <c r="N101" s="61" t="s">
        <v>218</v>
      </c>
      <c r="O101" s="62" t="s">
        <v>219</v>
      </c>
      <c r="P101" s="62" t="s">
        <v>219</v>
      </c>
      <c r="Q101" s="62" t="s">
        <v>219</v>
      </c>
      <c r="R101" s="44" t="s">
        <v>215</v>
      </c>
      <c r="S101" s="48">
        <v>1</v>
      </c>
      <c r="T101" s="61" t="s">
        <v>219</v>
      </c>
      <c r="U101" s="47">
        <v>576</v>
      </c>
      <c r="V101" s="47">
        <v>108</v>
      </c>
      <c r="W101" s="47">
        <v>684</v>
      </c>
      <c r="X101" s="63" t="s">
        <v>216</v>
      </c>
      <c r="Y101" s="48">
        <v>1</v>
      </c>
      <c r="Z101" s="47">
        <v>600</v>
      </c>
      <c r="AA101" s="48">
        <v>600</v>
      </c>
      <c r="AB101" s="44">
        <v>600</v>
      </c>
    </row>
    <row r="102" spans="1:28" ht="12.75">
      <c r="A102" s="44">
        <v>100157</v>
      </c>
      <c r="B102" s="44" t="str">
        <f>IF(ISNONTEXT(VLOOKUP(A102,'Student names'!$B$7:$C$15000,2,0)),"",VLOOKUP(A102,'Student names'!$B$7:$C$15000,2,0))</f>
        <v>Joseph Butler</v>
      </c>
      <c r="C102" s="78">
        <v>16</v>
      </c>
      <c r="D102" s="44" t="s">
        <v>211</v>
      </c>
      <c r="E102" s="80">
        <v>1</v>
      </c>
      <c r="F102" s="44">
        <v>1</v>
      </c>
      <c r="G102" s="44">
        <v>1</v>
      </c>
      <c r="H102" s="44">
        <v>0</v>
      </c>
      <c r="I102" s="47">
        <v>0</v>
      </c>
      <c r="J102" s="60" t="s">
        <v>218</v>
      </c>
      <c r="K102" s="55">
        <v>41519</v>
      </c>
      <c r="L102" s="55">
        <v>41841</v>
      </c>
      <c r="M102" s="55">
        <v>41841</v>
      </c>
      <c r="N102" s="61" t="s">
        <v>218</v>
      </c>
      <c r="O102" s="62" t="s">
        <v>219</v>
      </c>
      <c r="P102" s="62" t="s">
        <v>219</v>
      </c>
      <c r="Q102" s="62" t="s">
        <v>219</v>
      </c>
      <c r="R102" s="44" t="s">
        <v>215</v>
      </c>
      <c r="S102" s="48">
        <v>1</v>
      </c>
      <c r="T102" s="61" t="s">
        <v>219</v>
      </c>
      <c r="U102" s="47">
        <v>576</v>
      </c>
      <c r="V102" s="47">
        <v>108</v>
      </c>
      <c r="W102" s="47">
        <v>684</v>
      </c>
      <c r="X102" s="63" t="s">
        <v>216</v>
      </c>
      <c r="Y102" s="48">
        <v>1</v>
      </c>
      <c r="Z102" s="47">
        <v>600</v>
      </c>
      <c r="AA102" s="48">
        <v>600</v>
      </c>
      <c r="AB102" s="44">
        <v>600</v>
      </c>
    </row>
    <row r="103" spans="1:28" ht="12.75">
      <c r="A103" s="44">
        <v>100161</v>
      </c>
      <c r="B103" s="44" t="str">
        <f>IF(ISNONTEXT(VLOOKUP(A103,'Student names'!$B$7:$C$15000,2,0)),"",VLOOKUP(A103,'Student names'!$B$7:$C$15000,2,0))</f>
        <v>Justin Paterson</v>
      </c>
      <c r="C103" s="78">
        <v>18</v>
      </c>
      <c r="D103" s="44" t="s">
        <v>217</v>
      </c>
      <c r="E103" s="80">
        <v>1.1324000358581543</v>
      </c>
      <c r="F103" s="44">
        <v>1</v>
      </c>
      <c r="G103" s="44">
        <v>1</v>
      </c>
      <c r="H103" s="44">
        <v>0</v>
      </c>
      <c r="I103" s="47">
        <v>0</v>
      </c>
      <c r="J103" s="60" t="s">
        <v>212</v>
      </c>
      <c r="K103" s="55">
        <v>41519</v>
      </c>
      <c r="L103" s="55">
        <v>41841</v>
      </c>
      <c r="M103" s="55">
        <v>41841</v>
      </c>
      <c r="N103" s="61" t="s">
        <v>127</v>
      </c>
      <c r="O103" s="62" t="s">
        <v>213</v>
      </c>
      <c r="P103" s="62" t="s">
        <v>214</v>
      </c>
      <c r="Q103" s="62" t="s">
        <v>214</v>
      </c>
      <c r="R103" s="44" t="s">
        <v>222</v>
      </c>
      <c r="S103" s="48">
        <v>1.2</v>
      </c>
      <c r="T103" s="61" t="s">
        <v>90</v>
      </c>
      <c r="U103" s="47">
        <v>432</v>
      </c>
      <c r="V103" s="47">
        <v>108</v>
      </c>
      <c r="W103" s="47">
        <v>540</v>
      </c>
      <c r="X103" s="63" t="s">
        <v>216</v>
      </c>
      <c r="Y103" s="48">
        <v>1</v>
      </c>
      <c r="Z103" s="47">
        <v>600</v>
      </c>
      <c r="AA103" s="48">
        <v>679.4400024414062</v>
      </c>
      <c r="AB103" s="44">
        <v>720</v>
      </c>
    </row>
    <row r="104" spans="1:28" ht="12.75">
      <c r="A104" s="44">
        <v>100162</v>
      </c>
      <c r="B104" s="44" t="str">
        <f>IF(ISNONTEXT(VLOOKUP(A104,'Student names'!$B$7:$C$15000,2,0)),"",VLOOKUP(A104,'Student names'!$B$7:$C$15000,2,0))</f>
        <v>Jack Powell</v>
      </c>
      <c r="C104" s="78">
        <v>17</v>
      </c>
      <c r="D104" s="44" t="s">
        <v>211</v>
      </c>
      <c r="E104" s="80">
        <v>1</v>
      </c>
      <c r="F104" s="44">
        <v>1</v>
      </c>
      <c r="G104" s="44">
        <v>1</v>
      </c>
      <c r="H104" s="44">
        <v>0</v>
      </c>
      <c r="I104" s="47">
        <v>0</v>
      </c>
      <c r="J104" s="60" t="s">
        <v>218</v>
      </c>
      <c r="K104" s="55">
        <v>41519</v>
      </c>
      <c r="L104" s="55">
        <v>41841</v>
      </c>
      <c r="M104" s="55">
        <v>41841</v>
      </c>
      <c r="N104" s="61" t="s">
        <v>218</v>
      </c>
      <c r="O104" s="62" t="s">
        <v>219</v>
      </c>
      <c r="P104" s="62" t="s">
        <v>219</v>
      </c>
      <c r="Q104" s="62" t="s">
        <v>219</v>
      </c>
      <c r="R104" s="44" t="s">
        <v>215</v>
      </c>
      <c r="S104" s="48">
        <v>1</v>
      </c>
      <c r="T104" s="61" t="s">
        <v>219</v>
      </c>
      <c r="U104" s="47">
        <v>432</v>
      </c>
      <c r="V104" s="47">
        <v>108</v>
      </c>
      <c r="W104" s="47">
        <v>540</v>
      </c>
      <c r="X104" s="63" t="s">
        <v>216</v>
      </c>
      <c r="Y104" s="48">
        <v>1</v>
      </c>
      <c r="Z104" s="47">
        <v>600</v>
      </c>
      <c r="AA104" s="48">
        <v>600</v>
      </c>
      <c r="AB104" s="44">
        <v>600</v>
      </c>
    </row>
    <row r="105" spans="1:28" ht="12.75">
      <c r="A105" s="44">
        <v>100165</v>
      </c>
      <c r="B105" s="44" t="str">
        <f>IF(ISNONTEXT(VLOOKUP(A105,'Student names'!$B$7:$C$15000,2,0)),"",VLOOKUP(A105,'Student names'!$B$7:$C$15000,2,0))</f>
        <v>Sue Parsons</v>
      </c>
      <c r="C105" s="78">
        <v>17</v>
      </c>
      <c r="D105" s="44" t="s">
        <v>211</v>
      </c>
      <c r="E105" s="80">
        <v>1.1500999927520752</v>
      </c>
      <c r="F105" s="44">
        <v>1</v>
      </c>
      <c r="G105" s="44">
        <v>1</v>
      </c>
      <c r="H105" s="44">
        <v>0</v>
      </c>
      <c r="I105" s="47">
        <v>0</v>
      </c>
      <c r="J105" s="60" t="s">
        <v>212</v>
      </c>
      <c r="K105" s="55">
        <v>41519</v>
      </c>
      <c r="L105" s="55">
        <v>41841</v>
      </c>
      <c r="M105" s="55">
        <v>41841</v>
      </c>
      <c r="N105" s="61" t="s">
        <v>127</v>
      </c>
      <c r="O105" s="62" t="s">
        <v>213</v>
      </c>
      <c r="P105" s="62" t="s">
        <v>214</v>
      </c>
      <c r="Q105" s="62" t="s">
        <v>214</v>
      </c>
      <c r="R105" s="44" t="s">
        <v>222</v>
      </c>
      <c r="S105" s="48">
        <v>1.2</v>
      </c>
      <c r="T105" s="61" t="s">
        <v>90</v>
      </c>
      <c r="U105" s="47">
        <v>432</v>
      </c>
      <c r="V105" s="47">
        <v>108</v>
      </c>
      <c r="W105" s="47">
        <v>540</v>
      </c>
      <c r="X105" s="63" t="s">
        <v>216</v>
      </c>
      <c r="Y105" s="48">
        <v>1</v>
      </c>
      <c r="Z105" s="47">
        <v>600</v>
      </c>
      <c r="AA105" s="48">
        <v>690.0599975585938</v>
      </c>
      <c r="AB105" s="44">
        <v>720</v>
      </c>
    </row>
    <row r="106" spans="1:28" ht="12.75">
      <c r="A106" s="44">
        <v>100166</v>
      </c>
      <c r="B106" s="44" t="str">
        <f>IF(ISNONTEXT(VLOOKUP(A106,'Student names'!$B$7:$C$15000,2,0)),"",VLOOKUP(A106,'Student names'!$B$7:$C$15000,2,0))</f>
        <v>Thomas Mackay</v>
      </c>
      <c r="C106" s="78">
        <v>16</v>
      </c>
      <c r="D106" s="44" t="s">
        <v>211</v>
      </c>
      <c r="E106" s="80">
        <v>1.1627000570297241</v>
      </c>
      <c r="F106" s="44">
        <v>1</v>
      </c>
      <c r="G106" s="44">
        <v>0</v>
      </c>
      <c r="H106" s="44">
        <v>0</v>
      </c>
      <c r="I106" s="47">
        <v>0</v>
      </c>
      <c r="J106" s="60" t="s">
        <v>218</v>
      </c>
      <c r="K106" s="55">
        <v>41519</v>
      </c>
      <c r="L106" s="55">
        <v>41841</v>
      </c>
      <c r="M106" s="55">
        <v>41838</v>
      </c>
      <c r="N106" s="61" t="s">
        <v>218</v>
      </c>
      <c r="O106" s="62" t="s">
        <v>219</v>
      </c>
      <c r="P106" s="62" t="s">
        <v>219</v>
      </c>
      <c r="Q106" s="62" t="s">
        <v>219</v>
      </c>
      <c r="R106" s="44" t="s">
        <v>215</v>
      </c>
      <c r="S106" s="48">
        <v>1</v>
      </c>
      <c r="T106" s="61" t="s">
        <v>219</v>
      </c>
      <c r="U106" s="47">
        <v>432</v>
      </c>
      <c r="V106" s="47">
        <v>108</v>
      </c>
      <c r="W106" s="47">
        <v>540</v>
      </c>
      <c r="X106" s="63" t="s">
        <v>216</v>
      </c>
      <c r="Y106" s="48">
        <v>1</v>
      </c>
      <c r="Z106" s="47">
        <v>600</v>
      </c>
      <c r="AA106" s="48">
        <v>697.6200561523438</v>
      </c>
      <c r="AB106" s="44">
        <v>600</v>
      </c>
    </row>
    <row r="107" spans="1:28" ht="12.75">
      <c r="A107" s="44">
        <v>100167</v>
      </c>
      <c r="B107" s="44" t="str">
        <f>IF(ISNONTEXT(VLOOKUP(A107,'Student names'!$B$7:$C$15000,2,0)),"",VLOOKUP(A107,'Student names'!$B$7:$C$15000,2,0))</f>
        <v>Paul Cameron</v>
      </c>
      <c r="C107" s="78">
        <v>16</v>
      </c>
      <c r="D107" s="44" t="s">
        <v>211</v>
      </c>
      <c r="E107" s="80">
        <v>1</v>
      </c>
      <c r="F107" s="44">
        <v>1</v>
      </c>
      <c r="G107" s="44">
        <v>1</v>
      </c>
      <c r="H107" s="44">
        <v>0</v>
      </c>
      <c r="I107" s="47">
        <v>0</v>
      </c>
      <c r="J107" s="60" t="s">
        <v>212</v>
      </c>
      <c r="K107" s="55">
        <v>41519</v>
      </c>
      <c r="L107" s="55">
        <v>41841</v>
      </c>
      <c r="M107" s="55">
        <v>41841</v>
      </c>
      <c r="N107" s="61" t="s">
        <v>88</v>
      </c>
      <c r="O107" s="62" t="s">
        <v>213</v>
      </c>
      <c r="P107" s="62" t="s">
        <v>214</v>
      </c>
      <c r="Q107" s="62" t="s">
        <v>214</v>
      </c>
      <c r="R107" s="44" t="s">
        <v>222</v>
      </c>
      <c r="S107" s="48">
        <v>1.2</v>
      </c>
      <c r="T107" s="61" t="s">
        <v>90</v>
      </c>
      <c r="U107" s="47">
        <v>432</v>
      </c>
      <c r="V107" s="47">
        <v>108</v>
      </c>
      <c r="W107" s="47">
        <v>540</v>
      </c>
      <c r="X107" s="63" t="s">
        <v>216</v>
      </c>
      <c r="Y107" s="48">
        <v>1</v>
      </c>
      <c r="Z107" s="47">
        <v>600</v>
      </c>
      <c r="AA107" s="48">
        <v>600</v>
      </c>
      <c r="AB107" s="44">
        <v>720</v>
      </c>
    </row>
    <row r="108" spans="1:28" ht="12.75">
      <c r="A108" s="44">
        <v>100169</v>
      </c>
      <c r="B108" s="44" t="str">
        <f>IF(ISNONTEXT(VLOOKUP(A108,'Student names'!$B$7:$C$15000,2,0)),"",VLOOKUP(A108,'Student names'!$B$7:$C$15000,2,0))</f>
        <v>Maria Graham</v>
      </c>
      <c r="C108" s="78">
        <v>17</v>
      </c>
      <c r="D108" s="44" t="s">
        <v>211</v>
      </c>
      <c r="E108" s="80">
        <v>1</v>
      </c>
      <c r="F108" s="44">
        <v>1</v>
      </c>
      <c r="G108" s="44">
        <v>1</v>
      </c>
      <c r="H108" s="44">
        <v>0</v>
      </c>
      <c r="I108" s="47">
        <v>0</v>
      </c>
      <c r="J108" s="60" t="s">
        <v>212</v>
      </c>
      <c r="K108" s="55">
        <v>41519</v>
      </c>
      <c r="L108" s="55">
        <v>41841</v>
      </c>
      <c r="M108" s="55">
        <v>41841</v>
      </c>
      <c r="N108" s="61" t="s">
        <v>59</v>
      </c>
      <c r="O108" s="62" t="s">
        <v>213</v>
      </c>
      <c r="P108" s="62" t="s">
        <v>214</v>
      </c>
      <c r="Q108" s="62" t="s">
        <v>214</v>
      </c>
      <c r="R108" s="44" t="s">
        <v>215</v>
      </c>
      <c r="S108" s="48">
        <v>1</v>
      </c>
      <c r="T108" s="61" t="s">
        <v>61</v>
      </c>
      <c r="U108" s="47">
        <v>432</v>
      </c>
      <c r="V108" s="47">
        <v>108</v>
      </c>
      <c r="W108" s="47">
        <v>540</v>
      </c>
      <c r="X108" s="63" t="s">
        <v>216</v>
      </c>
      <c r="Y108" s="48">
        <v>1</v>
      </c>
      <c r="Z108" s="47">
        <v>600</v>
      </c>
      <c r="AA108" s="48">
        <v>600</v>
      </c>
      <c r="AB108" s="44">
        <v>600</v>
      </c>
    </row>
    <row r="109" spans="1:28" ht="12.75">
      <c r="A109" s="44">
        <v>100170</v>
      </c>
      <c r="B109" s="44" t="str">
        <f>IF(ISNONTEXT(VLOOKUP(A109,'Student names'!$B$7:$C$15000,2,0)),"",VLOOKUP(A109,'Student names'!$B$7:$C$15000,2,0))</f>
        <v>Yvonne Alsop</v>
      </c>
      <c r="C109" s="78">
        <v>16</v>
      </c>
      <c r="D109" s="44" t="s">
        <v>211</v>
      </c>
      <c r="E109" s="80">
        <v>1.1627000570297241</v>
      </c>
      <c r="F109" s="44">
        <v>1</v>
      </c>
      <c r="G109" s="44">
        <v>1</v>
      </c>
      <c r="H109" s="44">
        <v>0</v>
      </c>
      <c r="I109" s="47">
        <v>0</v>
      </c>
      <c r="J109" s="60" t="s">
        <v>218</v>
      </c>
      <c r="K109" s="55">
        <v>41561</v>
      </c>
      <c r="L109" s="55">
        <v>42205</v>
      </c>
      <c r="M109" s="55"/>
      <c r="N109" s="61" t="s">
        <v>218</v>
      </c>
      <c r="O109" s="62" t="s">
        <v>219</v>
      </c>
      <c r="P109" s="62" t="s">
        <v>219</v>
      </c>
      <c r="Q109" s="62" t="s">
        <v>219</v>
      </c>
      <c r="R109" s="44" t="s">
        <v>215</v>
      </c>
      <c r="S109" s="48">
        <v>1</v>
      </c>
      <c r="T109" s="61" t="s">
        <v>219</v>
      </c>
      <c r="U109" s="47">
        <v>348</v>
      </c>
      <c r="V109" s="47">
        <v>87</v>
      </c>
      <c r="W109" s="47">
        <v>435</v>
      </c>
      <c r="X109" s="63" t="s">
        <v>226</v>
      </c>
      <c r="Y109" s="48">
        <v>1</v>
      </c>
      <c r="Z109" s="47">
        <v>405</v>
      </c>
      <c r="AA109" s="48">
        <v>470.8935241699219</v>
      </c>
      <c r="AB109" s="44">
        <v>405</v>
      </c>
    </row>
    <row r="110" spans="1:28" ht="12.75">
      <c r="A110" s="44">
        <v>100172</v>
      </c>
      <c r="B110" s="44" t="str">
        <f>IF(ISNONTEXT(VLOOKUP(A110,'Student names'!$B$7:$C$15000,2,0)),"",VLOOKUP(A110,'Student names'!$B$7:$C$15000,2,0))</f>
        <v>Molly Lyman</v>
      </c>
      <c r="C110" s="78">
        <v>16</v>
      </c>
      <c r="D110" s="44" t="s">
        <v>211</v>
      </c>
      <c r="E110" s="80">
        <v>1</v>
      </c>
      <c r="F110" s="44">
        <v>1</v>
      </c>
      <c r="G110" s="44">
        <v>1</v>
      </c>
      <c r="H110" s="44">
        <v>0</v>
      </c>
      <c r="I110" s="47">
        <v>0</v>
      </c>
      <c r="J110" s="60" t="s">
        <v>212</v>
      </c>
      <c r="K110" s="55">
        <v>41519</v>
      </c>
      <c r="L110" s="55">
        <v>41841</v>
      </c>
      <c r="M110" s="55">
        <v>41841</v>
      </c>
      <c r="N110" s="61" t="s">
        <v>91</v>
      </c>
      <c r="O110" s="62" t="s">
        <v>235</v>
      </c>
      <c r="P110" s="62" t="s">
        <v>214</v>
      </c>
      <c r="Q110" s="62" t="s">
        <v>214</v>
      </c>
      <c r="R110" s="44" t="s">
        <v>215</v>
      </c>
      <c r="S110" s="48">
        <v>1</v>
      </c>
      <c r="T110" s="61" t="s">
        <v>79</v>
      </c>
      <c r="U110" s="47">
        <v>432</v>
      </c>
      <c r="V110" s="47">
        <v>108</v>
      </c>
      <c r="W110" s="47">
        <v>540</v>
      </c>
      <c r="X110" s="63" t="s">
        <v>216</v>
      </c>
      <c r="Y110" s="48">
        <v>1</v>
      </c>
      <c r="Z110" s="47">
        <v>600</v>
      </c>
      <c r="AA110" s="48">
        <v>600</v>
      </c>
      <c r="AB110" s="44">
        <v>600</v>
      </c>
    </row>
    <row r="111" spans="1:28" ht="12.75">
      <c r="A111" s="44">
        <v>100173</v>
      </c>
      <c r="B111" s="44" t="str">
        <f>IF(ISNONTEXT(VLOOKUP(A111,'Student names'!$B$7:$C$15000,2,0)),"",VLOOKUP(A111,'Student names'!$B$7:$C$15000,2,0))</f>
        <v>Leah Sharp</v>
      </c>
      <c r="C111" s="78">
        <v>16</v>
      </c>
      <c r="D111" s="44" t="s">
        <v>211</v>
      </c>
      <c r="E111" s="80">
        <v>1</v>
      </c>
      <c r="F111" s="44">
        <v>1</v>
      </c>
      <c r="G111" s="44">
        <v>0</v>
      </c>
      <c r="H111" s="44">
        <v>0</v>
      </c>
      <c r="I111" s="47">
        <v>0</v>
      </c>
      <c r="J111" s="60" t="s">
        <v>218</v>
      </c>
      <c r="K111" s="55">
        <v>41519</v>
      </c>
      <c r="L111" s="55">
        <v>41841</v>
      </c>
      <c r="M111" s="55">
        <v>41803</v>
      </c>
      <c r="N111" s="61" t="s">
        <v>218</v>
      </c>
      <c r="O111" s="62" t="s">
        <v>219</v>
      </c>
      <c r="P111" s="62" t="s">
        <v>219</v>
      </c>
      <c r="Q111" s="62" t="s">
        <v>219</v>
      </c>
      <c r="R111" s="44" t="s">
        <v>215</v>
      </c>
      <c r="S111" s="48">
        <v>1</v>
      </c>
      <c r="T111" s="61" t="s">
        <v>219</v>
      </c>
      <c r="U111" s="47">
        <v>432</v>
      </c>
      <c r="V111" s="47">
        <v>108</v>
      </c>
      <c r="W111" s="47">
        <v>540</v>
      </c>
      <c r="X111" s="63" t="s">
        <v>216</v>
      </c>
      <c r="Y111" s="48">
        <v>1</v>
      </c>
      <c r="Z111" s="47">
        <v>600</v>
      </c>
      <c r="AA111" s="48">
        <v>600</v>
      </c>
      <c r="AB111" s="44">
        <v>600</v>
      </c>
    </row>
    <row r="112" spans="1:28" ht="12.75">
      <c r="A112" s="44">
        <v>100174</v>
      </c>
      <c r="B112" s="44" t="str">
        <f>IF(ISNONTEXT(VLOOKUP(A112,'Student names'!$B$7:$C$15000,2,0)),"",VLOOKUP(A112,'Student names'!$B$7:$C$15000,2,0))</f>
        <v>Neil Henderson</v>
      </c>
      <c r="C112" s="78">
        <v>16</v>
      </c>
      <c r="D112" s="44" t="s">
        <v>211</v>
      </c>
      <c r="E112" s="80">
        <v>1</v>
      </c>
      <c r="F112" s="44">
        <v>1</v>
      </c>
      <c r="G112" s="44">
        <v>1</v>
      </c>
      <c r="H112" s="44">
        <v>0</v>
      </c>
      <c r="I112" s="47">
        <v>0</v>
      </c>
      <c r="J112" s="60" t="s">
        <v>218</v>
      </c>
      <c r="K112" s="55">
        <v>41519</v>
      </c>
      <c r="L112" s="55">
        <v>41841</v>
      </c>
      <c r="M112" s="55">
        <v>41841</v>
      </c>
      <c r="N112" s="61" t="s">
        <v>218</v>
      </c>
      <c r="O112" s="62" t="s">
        <v>219</v>
      </c>
      <c r="P112" s="62" t="s">
        <v>219</v>
      </c>
      <c r="Q112" s="62" t="s">
        <v>219</v>
      </c>
      <c r="R112" s="44" t="s">
        <v>215</v>
      </c>
      <c r="S112" s="48">
        <v>1</v>
      </c>
      <c r="T112" s="61" t="s">
        <v>219</v>
      </c>
      <c r="U112" s="47">
        <v>576</v>
      </c>
      <c r="V112" s="47">
        <v>108</v>
      </c>
      <c r="W112" s="47">
        <v>684</v>
      </c>
      <c r="X112" s="63" t="s">
        <v>216</v>
      </c>
      <c r="Y112" s="48">
        <v>1</v>
      </c>
      <c r="Z112" s="47">
        <v>600</v>
      </c>
      <c r="AA112" s="48">
        <v>600</v>
      </c>
      <c r="AB112" s="44">
        <v>600</v>
      </c>
    </row>
    <row r="113" spans="1:28" ht="12.75">
      <c r="A113" s="44">
        <v>100176</v>
      </c>
      <c r="B113" s="44" t="str">
        <f>IF(ISNONTEXT(VLOOKUP(A113,'Student names'!$B$7:$C$15000,2,0)),"",VLOOKUP(A113,'Student names'!$B$7:$C$15000,2,0))</f>
        <v>Amanda Slater</v>
      </c>
      <c r="C113" s="78">
        <v>17</v>
      </c>
      <c r="D113" s="44" t="s">
        <v>211</v>
      </c>
      <c r="E113" s="80">
        <v>1</v>
      </c>
      <c r="F113" s="44">
        <v>1</v>
      </c>
      <c r="G113" s="44">
        <v>1</v>
      </c>
      <c r="H113" s="44">
        <v>0</v>
      </c>
      <c r="I113" s="47">
        <v>0</v>
      </c>
      <c r="J113" s="60" t="s">
        <v>212</v>
      </c>
      <c r="K113" s="55">
        <v>41519</v>
      </c>
      <c r="L113" s="55">
        <v>41841</v>
      </c>
      <c r="M113" s="55">
        <v>41841</v>
      </c>
      <c r="N113" s="61" t="s">
        <v>59</v>
      </c>
      <c r="O113" s="62" t="s">
        <v>213</v>
      </c>
      <c r="P113" s="62" t="s">
        <v>214</v>
      </c>
      <c r="Q113" s="62" t="s">
        <v>214</v>
      </c>
      <c r="R113" s="44" t="s">
        <v>215</v>
      </c>
      <c r="S113" s="48">
        <v>1</v>
      </c>
      <c r="T113" s="61" t="s">
        <v>61</v>
      </c>
      <c r="U113" s="47">
        <v>432</v>
      </c>
      <c r="V113" s="47">
        <v>108</v>
      </c>
      <c r="W113" s="47">
        <v>540</v>
      </c>
      <c r="X113" s="63" t="s">
        <v>216</v>
      </c>
      <c r="Y113" s="48">
        <v>1</v>
      </c>
      <c r="Z113" s="47">
        <v>600</v>
      </c>
      <c r="AA113" s="48">
        <v>600</v>
      </c>
      <c r="AB113" s="44">
        <v>600</v>
      </c>
    </row>
    <row r="114" spans="1:28" ht="12.75">
      <c r="A114" s="44">
        <v>100177</v>
      </c>
      <c r="B114" s="44" t="str">
        <f>IF(ISNONTEXT(VLOOKUP(A114,'Student names'!$B$7:$C$15000,2,0)),"",VLOOKUP(A114,'Student names'!$B$7:$C$15000,2,0))</f>
        <v>Dominic North</v>
      </c>
      <c r="C114" s="78">
        <v>17</v>
      </c>
      <c r="D114" s="44" t="s">
        <v>211</v>
      </c>
      <c r="E114" s="80">
        <v>1</v>
      </c>
      <c r="F114" s="44">
        <v>1</v>
      </c>
      <c r="G114" s="44">
        <v>1</v>
      </c>
      <c r="H114" s="44">
        <v>0</v>
      </c>
      <c r="I114" s="47">
        <v>0</v>
      </c>
      <c r="J114" s="60" t="s">
        <v>218</v>
      </c>
      <c r="K114" s="55">
        <v>41520</v>
      </c>
      <c r="L114" s="55">
        <v>41841</v>
      </c>
      <c r="M114" s="55">
        <v>41841</v>
      </c>
      <c r="N114" s="61" t="s">
        <v>218</v>
      </c>
      <c r="O114" s="62" t="s">
        <v>219</v>
      </c>
      <c r="P114" s="62" t="s">
        <v>219</v>
      </c>
      <c r="Q114" s="62" t="s">
        <v>219</v>
      </c>
      <c r="R114" s="44" t="s">
        <v>215</v>
      </c>
      <c r="S114" s="48">
        <v>1</v>
      </c>
      <c r="T114" s="61" t="s">
        <v>219</v>
      </c>
      <c r="U114" s="47">
        <v>432</v>
      </c>
      <c r="V114" s="47">
        <v>108</v>
      </c>
      <c r="W114" s="47">
        <v>540</v>
      </c>
      <c r="X114" s="63" t="s">
        <v>216</v>
      </c>
      <c r="Y114" s="48">
        <v>1</v>
      </c>
      <c r="Z114" s="47">
        <v>600</v>
      </c>
      <c r="AA114" s="48">
        <v>600</v>
      </c>
      <c r="AB114" s="44">
        <v>600</v>
      </c>
    </row>
    <row r="115" spans="1:28" ht="12.75">
      <c r="A115" s="44">
        <v>100178</v>
      </c>
      <c r="B115" s="44" t="str">
        <f>IF(ISNONTEXT(VLOOKUP(A115,'Student names'!$B$7:$C$15000,2,0)),"",VLOOKUP(A115,'Student names'!$B$7:$C$15000,2,0))</f>
        <v>Harry Edmunds</v>
      </c>
      <c r="C115" s="78">
        <v>17</v>
      </c>
      <c r="D115" s="44" t="s">
        <v>211</v>
      </c>
      <c r="E115" s="80">
        <v>1</v>
      </c>
      <c r="F115" s="44">
        <v>1</v>
      </c>
      <c r="G115" s="44">
        <v>1</v>
      </c>
      <c r="H115" s="44">
        <v>0</v>
      </c>
      <c r="I115" s="47">
        <v>0</v>
      </c>
      <c r="J115" s="60" t="s">
        <v>218</v>
      </c>
      <c r="K115" s="55">
        <v>41519</v>
      </c>
      <c r="L115" s="55">
        <v>41841</v>
      </c>
      <c r="M115" s="55">
        <v>41841</v>
      </c>
      <c r="N115" s="61" t="s">
        <v>218</v>
      </c>
      <c r="O115" s="62" t="s">
        <v>219</v>
      </c>
      <c r="P115" s="62" t="s">
        <v>219</v>
      </c>
      <c r="Q115" s="62" t="s">
        <v>219</v>
      </c>
      <c r="R115" s="44" t="s">
        <v>215</v>
      </c>
      <c r="S115" s="48">
        <v>1</v>
      </c>
      <c r="T115" s="61" t="s">
        <v>219</v>
      </c>
      <c r="U115" s="47">
        <v>432</v>
      </c>
      <c r="V115" s="47">
        <v>108</v>
      </c>
      <c r="W115" s="47">
        <v>540</v>
      </c>
      <c r="X115" s="63" t="s">
        <v>216</v>
      </c>
      <c r="Y115" s="48">
        <v>1</v>
      </c>
      <c r="Z115" s="47">
        <v>600</v>
      </c>
      <c r="AA115" s="48">
        <v>600</v>
      </c>
      <c r="AB115" s="44">
        <v>600</v>
      </c>
    </row>
    <row r="116" spans="1:28" ht="12.75">
      <c r="A116" s="44">
        <v>100179</v>
      </c>
      <c r="B116" s="44" t="str">
        <f>IF(ISNONTEXT(VLOOKUP(A116,'Student names'!$B$7:$C$15000,2,0)),"",VLOOKUP(A116,'Student names'!$B$7:$C$15000,2,0))</f>
        <v>Robert Bond</v>
      </c>
      <c r="C116" s="78">
        <v>17</v>
      </c>
      <c r="D116" s="44" t="s">
        <v>211</v>
      </c>
      <c r="E116" s="80">
        <v>1.1973999738693237</v>
      </c>
      <c r="F116" s="44">
        <v>1</v>
      </c>
      <c r="G116" s="44">
        <v>1</v>
      </c>
      <c r="H116" s="44">
        <v>0</v>
      </c>
      <c r="I116" s="47">
        <v>0</v>
      </c>
      <c r="J116" s="60" t="s">
        <v>212</v>
      </c>
      <c r="K116" s="55">
        <v>41520</v>
      </c>
      <c r="L116" s="55">
        <v>41841</v>
      </c>
      <c r="M116" s="55">
        <v>41841</v>
      </c>
      <c r="N116" s="61" t="s">
        <v>88</v>
      </c>
      <c r="O116" s="62" t="s">
        <v>223</v>
      </c>
      <c r="P116" s="62" t="s">
        <v>214</v>
      </c>
      <c r="Q116" s="62" t="s">
        <v>214</v>
      </c>
      <c r="R116" s="44" t="s">
        <v>222</v>
      </c>
      <c r="S116" s="48">
        <v>1.2</v>
      </c>
      <c r="T116" s="61" t="s">
        <v>90</v>
      </c>
      <c r="U116" s="47">
        <v>432</v>
      </c>
      <c r="V116" s="47">
        <v>108</v>
      </c>
      <c r="W116" s="47">
        <v>540</v>
      </c>
      <c r="X116" s="63" t="s">
        <v>216</v>
      </c>
      <c r="Y116" s="48">
        <v>1</v>
      </c>
      <c r="Z116" s="47">
        <v>600</v>
      </c>
      <c r="AA116" s="48">
        <v>718.4400024414062</v>
      </c>
      <c r="AB116" s="44">
        <v>720</v>
      </c>
    </row>
    <row r="117" spans="1:28" ht="12.75">
      <c r="A117" s="44">
        <v>100180</v>
      </c>
      <c r="B117" s="44" t="str">
        <f>IF(ISNONTEXT(VLOOKUP(A117,'Student names'!$B$7:$C$15000,2,0)),"",VLOOKUP(A117,'Student names'!$B$7:$C$15000,2,0))</f>
        <v>Colin Lewis</v>
      </c>
      <c r="C117" s="78">
        <v>16</v>
      </c>
      <c r="D117" s="44" t="s">
        <v>211</v>
      </c>
      <c r="E117" s="80">
        <v>1.1258000135421753</v>
      </c>
      <c r="F117" s="44">
        <v>1</v>
      </c>
      <c r="G117" s="44">
        <v>1</v>
      </c>
      <c r="H117" s="44">
        <v>0</v>
      </c>
      <c r="I117" s="47">
        <v>0</v>
      </c>
      <c r="J117" s="60" t="s">
        <v>212</v>
      </c>
      <c r="K117" s="55">
        <v>41519</v>
      </c>
      <c r="L117" s="55">
        <v>41841</v>
      </c>
      <c r="M117" s="55">
        <v>41841</v>
      </c>
      <c r="N117" s="61" t="s">
        <v>88</v>
      </c>
      <c r="O117" s="62" t="s">
        <v>213</v>
      </c>
      <c r="P117" s="62" t="s">
        <v>214</v>
      </c>
      <c r="Q117" s="62" t="s">
        <v>214</v>
      </c>
      <c r="R117" s="44" t="s">
        <v>222</v>
      </c>
      <c r="S117" s="48">
        <v>1.2</v>
      </c>
      <c r="T117" s="61" t="s">
        <v>90</v>
      </c>
      <c r="U117" s="47">
        <v>576</v>
      </c>
      <c r="V117" s="47">
        <v>108</v>
      </c>
      <c r="W117" s="47">
        <v>684</v>
      </c>
      <c r="X117" s="63" t="s">
        <v>216</v>
      </c>
      <c r="Y117" s="48">
        <v>1</v>
      </c>
      <c r="Z117" s="47">
        <v>600</v>
      </c>
      <c r="AA117" s="48">
        <v>675.47998046875</v>
      </c>
      <c r="AB117" s="44">
        <v>720</v>
      </c>
    </row>
    <row r="118" spans="1:28" ht="12.75">
      <c r="A118" s="44">
        <v>100181</v>
      </c>
      <c r="B118" s="44" t="str">
        <f>IF(ISNONTEXT(VLOOKUP(A118,'Student names'!$B$7:$C$15000,2,0)),"",VLOOKUP(A118,'Student names'!$B$7:$C$15000,2,0))</f>
        <v>Michael Hill</v>
      </c>
      <c r="C118" s="78">
        <v>16</v>
      </c>
      <c r="D118" s="44" t="s">
        <v>211</v>
      </c>
      <c r="E118" s="80">
        <v>1</v>
      </c>
      <c r="F118" s="44">
        <v>1</v>
      </c>
      <c r="G118" s="44">
        <v>1</v>
      </c>
      <c r="H118" s="44">
        <v>0</v>
      </c>
      <c r="I118" s="47">
        <v>0</v>
      </c>
      <c r="J118" s="60" t="s">
        <v>218</v>
      </c>
      <c r="K118" s="55">
        <v>41519</v>
      </c>
      <c r="L118" s="55">
        <v>41841</v>
      </c>
      <c r="M118" s="55">
        <v>41841</v>
      </c>
      <c r="N118" s="61" t="s">
        <v>218</v>
      </c>
      <c r="O118" s="62" t="s">
        <v>219</v>
      </c>
      <c r="P118" s="62" t="s">
        <v>219</v>
      </c>
      <c r="Q118" s="62" t="s">
        <v>219</v>
      </c>
      <c r="R118" s="44" t="s">
        <v>215</v>
      </c>
      <c r="S118" s="48">
        <v>1</v>
      </c>
      <c r="T118" s="61" t="s">
        <v>219</v>
      </c>
      <c r="U118" s="47">
        <v>432</v>
      </c>
      <c r="V118" s="47">
        <v>108</v>
      </c>
      <c r="W118" s="47">
        <v>540</v>
      </c>
      <c r="X118" s="63" t="s">
        <v>216</v>
      </c>
      <c r="Y118" s="48">
        <v>1</v>
      </c>
      <c r="Z118" s="47">
        <v>600</v>
      </c>
      <c r="AA118" s="48">
        <v>600</v>
      </c>
      <c r="AB118" s="44">
        <v>600</v>
      </c>
    </row>
    <row r="119" spans="1:28" ht="12.75">
      <c r="A119" s="44">
        <v>100182</v>
      </c>
      <c r="B119" s="44" t="str">
        <f>IF(ISNONTEXT(VLOOKUP(A119,'Student names'!$B$7:$C$15000,2,0)),"",VLOOKUP(A119,'Student names'!$B$7:$C$15000,2,0))</f>
        <v>James Harris</v>
      </c>
      <c r="C119" s="78">
        <v>16</v>
      </c>
      <c r="D119" s="44" t="s">
        <v>211</v>
      </c>
      <c r="E119" s="80">
        <v>1</v>
      </c>
      <c r="F119" s="44">
        <v>1</v>
      </c>
      <c r="G119" s="44">
        <v>0</v>
      </c>
      <c r="H119" s="44">
        <v>0</v>
      </c>
      <c r="I119" s="47">
        <v>0</v>
      </c>
      <c r="J119" s="60" t="s">
        <v>218</v>
      </c>
      <c r="K119" s="55">
        <v>41519</v>
      </c>
      <c r="L119" s="55">
        <v>41841</v>
      </c>
      <c r="M119" s="55">
        <v>41716</v>
      </c>
      <c r="N119" s="61" t="s">
        <v>218</v>
      </c>
      <c r="O119" s="62" t="s">
        <v>219</v>
      </c>
      <c r="P119" s="62" t="s">
        <v>219</v>
      </c>
      <c r="Q119" s="62" t="s">
        <v>219</v>
      </c>
      <c r="R119" s="44" t="s">
        <v>215</v>
      </c>
      <c r="S119" s="48">
        <v>1</v>
      </c>
      <c r="T119" s="61" t="s">
        <v>219</v>
      </c>
      <c r="U119" s="47">
        <v>432</v>
      </c>
      <c r="V119" s="47">
        <v>108</v>
      </c>
      <c r="W119" s="47">
        <v>540</v>
      </c>
      <c r="X119" s="63" t="s">
        <v>216</v>
      </c>
      <c r="Y119" s="48">
        <v>1</v>
      </c>
      <c r="Z119" s="47">
        <v>600</v>
      </c>
      <c r="AA119" s="48">
        <v>600</v>
      </c>
      <c r="AB119" s="44">
        <v>600</v>
      </c>
    </row>
    <row r="120" spans="1:28" ht="12.75">
      <c r="A120" s="44">
        <v>100183</v>
      </c>
      <c r="B120" s="44" t="str">
        <f>IF(ISNONTEXT(VLOOKUP(A120,'Student names'!$B$7:$C$15000,2,0)),"",VLOOKUP(A120,'Student names'!$B$7:$C$15000,2,0))</f>
        <v>Amelia Mackenzie</v>
      </c>
      <c r="C120" s="78">
        <v>16</v>
      </c>
      <c r="D120" s="44" t="s">
        <v>211</v>
      </c>
      <c r="E120" s="80">
        <v>1.1371999979019165</v>
      </c>
      <c r="F120" s="44">
        <v>1</v>
      </c>
      <c r="G120" s="44">
        <v>1</v>
      </c>
      <c r="H120" s="44">
        <v>0</v>
      </c>
      <c r="I120" s="47">
        <v>0</v>
      </c>
      <c r="J120" s="60" t="s">
        <v>218</v>
      </c>
      <c r="K120" s="55">
        <v>41522</v>
      </c>
      <c r="L120" s="55">
        <v>41841</v>
      </c>
      <c r="M120" s="55">
        <v>41841</v>
      </c>
      <c r="N120" s="61" t="s">
        <v>218</v>
      </c>
      <c r="O120" s="62" t="s">
        <v>219</v>
      </c>
      <c r="P120" s="62" t="s">
        <v>219</v>
      </c>
      <c r="Q120" s="62" t="s">
        <v>219</v>
      </c>
      <c r="R120" s="44" t="s">
        <v>215</v>
      </c>
      <c r="S120" s="48">
        <v>1</v>
      </c>
      <c r="T120" s="61" t="s">
        <v>219</v>
      </c>
      <c r="U120" s="47">
        <v>576</v>
      </c>
      <c r="V120" s="47">
        <v>108</v>
      </c>
      <c r="W120" s="47">
        <v>684</v>
      </c>
      <c r="X120" s="63" t="s">
        <v>216</v>
      </c>
      <c r="Y120" s="48">
        <v>1</v>
      </c>
      <c r="Z120" s="47">
        <v>600</v>
      </c>
      <c r="AA120" s="48">
        <v>682.3200073242188</v>
      </c>
      <c r="AB120" s="44">
        <v>600</v>
      </c>
    </row>
    <row r="121" spans="1:28" ht="12.75">
      <c r="A121" s="44">
        <v>100184</v>
      </c>
      <c r="B121" s="44" t="str">
        <f>IF(ISNONTEXT(VLOOKUP(A121,'Student names'!$B$7:$C$15000,2,0)),"",VLOOKUP(A121,'Student names'!$B$7:$C$15000,2,0))</f>
        <v>Lisa Walker</v>
      </c>
      <c r="C121" s="78">
        <v>17</v>
      </c>
      <c r="D121" s="44" t="s">
        <v>211</v>
      </c>
      <c r="E121" s="80">
        <v>1</v>
      </c>
      <c r="F121" s="44">
        <v>1</v>
      </c>
      <c r="G121" s="44">
        <v>1</v>
      </c>
      <c r="H121" s="44">
        <v>0</v>
      </c>
      <c r="I121" s="47">
        <v>0</v>
      </c>
      <c r="J121" s="60" t="s">
        <v>212</v>
      </c>
      <c r="K121" s="55">
        <v>41519</v>
      </c>
      <c r="L121" s="55">
        <v>41841</v>
      </c>
      <c r="M121" s="55">
        <v>41841</v>
      </c>
      <c r="N121" s="61" t="s">
        <v>59</v>
      </c>
      <c r="O121" s="62" t="s">
        <v>213</v>
      </c>
      <c r="P121" s="62" t="s">
        <v>214</v>
      </c>
      <c r="Q121" s="62" t="s">
        <v>214</v>
      </c>
      <c r="R121" s="44" t="s">
        <v>215</v>
      </c>
      <c r="S121" s="48">
        <v>1</v>
      </c>
      <c r="T121" s="61" t="s">
        <v>61</v>
      </c>
      <c r="U121" s="47">
        <v>432</v>
      </c>
      <c r="V121" s="47">
        <v>108</v>
      </c>
      <c r="W121" s="47">
        <v>540</v>
      </c>
      <c r="X121" s="63" t="s">
        <v>216</v>
      </c>
      <c r="Y121" s="48">
        <v>1</v>
      </c>
      <c r="Z121" s="47">
        <v>600</v>
      </c>
      <c r="AA121" s="48">
        <v>600</v>
      </c>
      <c r="AB121" s="44">
        <v>600</v>
      </c>
    </row>
    <row r="122" spans="1:28" ht="12.75">
      <c r="A122" s="44">
        <v>100185</v>
      </c>
      <c r="B122" s="44" t="str">
        <f>IF(ISNONTEXT(VLOOKUP(A122,'Student names'!$B$7:$C$15000,2,0)),"",VLOOKUP(A122,'Student names'!$B$7:$C$15000,2,0))</f>
        <v>Pippa Coleman</v>
      </c>
      <c r="C122" s="78">
        <v>16</v>
      </c>
      <c r="D122" s="44" t="s">
        <v>211</v>
      </c>
      <c r="E122" s="80">
        <v>1</v>
      </c>
      <c r="F122" s="44">
        <v>1</v>
      </c>
      <c r="G122" s="44">
        <v>1</v>
      </c>
      <c r="H122" s="44">
        <v>0</v>
      </c>
      <c r="I122" s="47">
        <v>0</v>
      </c>
      <c r="J122" s="60" t="s">
        <v>212</v>
      </c>
      <c r="K122" s="55">
        <v>41520</v>
      </c>
      <c r="L122" s="55">
        <v>41841</v>
      </c>
      <c r="M122" s="55">
        <v>41841</v>
      </c>
      <c r="N122" s="61" t="s">
        <v>88</v>
      </c>
      <c r="O122" s="62" t="s">
        <v>223</v>
      </c>
      <c r="P122" s="62" t="s">
        <v>214</v>
      </c>
      <c r="Q122" s="62" t="s">
        <v>214</v>
      </c>
      <c r="R122" s="44" t="s">
        <v>222</v>
      </c>
      <c r="S122" s="48">
        <v>1.2</v>
      </c>
      <c r="T122" s="61" t="s">
        <v>90</v>
      </c>
      <c r="U122" s="47">
        <v>576</v>
      </c>
      <c r="V122" s="47">
        <v>108</v>
      </c>
      <c r="W122" s="47">
        <v>684</v>
      </c>
      <c r="X122" s="63" t="s">
        <v>216</v>
      </c>
      <c r="Y122" s="48">
        <v>1</v>
      </c>
      <c r="Z122" s="47">
        <v>600</v>
      </c>
      <c r="AA122" s="48">
        <v>600</v>
      </c>
      <c r="AB122" s="44">
        <v>720</v>
      </c>
    </row>
    <row r="123" spans="1:28" ht="12.75">
      <c r="A123" s="44">
        <v>100189</v>
      </c>
      <c r="B123" s="44" t="str">
        <f>IF(ISNONTEXT(VLOOKUP(A123,'Student names'!$B$7:$C$15000,2,0)),"",VLOOKUP(A123,'Student names'!$B$7:$C$15000,2,0))</f>
        <v>Kimberly Oliver</v>
      </c>
      <c r="C123" s="78">
        <v>16</v>
      </c>
      <c r="D123" s="44" t="s">
        <v>211</v>
      </c>
      <c r="E123" s="80">
        <v>1</v>
      </c>
      <c r="F123" s="44">
        <v>1</v>
      </c>
      <c r="G123" s="44">
        <v>1</v>
      </c>
      <c r="H123" s="44">
        <v>0</v>
      </c>
      <c r="I123" s="47">
        <v>0</v>
      </c>
      <c r="J123" s="60" t="s">
        <v>218</v>
      </c>
      <c r="K123" s="55">
        <v>41519</v>
      </c>
      <c r="L123" s="55">
        <v>41841</v>
      </c>
      <c r="M123" s="55">
        <v>41841</v>
      </c>
      <c r="N123" s="61" t="s">
        <v>218</v>
      </c>
      <c r="O123" s="62" t="s">
        <v>219</v>
      </c>
      <c r="P123" s="62" t="s">
        <v>219</v>
      </c>
      <c r="Q123" s="62" t="s">
        <v>219</v>
      </c>
      <c r="R123" s="44" t="s">
        <v>215</v>
      </c>
      <c r="S123" s="48">
        <v>1</v>
      </c>
      <c r="T123" s="61" t="s">
        <v>219</v>
      </c>
      <c r="U123" s="47">
        <v>576</v>
      </c>
      <c r="V123" s="47">
        <v>108</v>
      </c>
      <c r="W123" s="47">
        <v>684</v>
      </c>
      <c r="X123" s="63" t="s">
        <v>216</v>
      </c>
      <c r="Y123" s="48">
        <v>1</v>
      </c>
      <c r="Z123" s="47">
        <v>600</v>
      </c>
      <c r="AA123" s="48">
        <v>600</v>
      </c>
      <c r="AB123" s="44">
        <v>600</v>
      </c>
    </row>
    <row r="124" spans="1:28" ht="12.75">
      <c r="A124" s="44">
        <v>100190</v>
      </c>
      <c r="B124" s="44" t="str">
        <f>IF(ISNONTEXT(VLOOKUP(A124,'Student names'!$B$7:$C$15000,2,0)),"",VLOOKUP(A124,'Student names'!$B$7:$C$15000,2,0))</f>
        <v>Emma McLean</v>
      </c>
      <c r="C124" s="78">
        <v>17</v>
      </c>
      <c r="D124" s="44" t="s">
        <v>211</v>
      </c>
      <c r="E124" s="80">
        <v>1.173699975013733</v>
      </c>
      <c r="F124" s="44">
        <v>1</v>
      </c>
      <c r="G124" s="44">
        <v>1</v>
      </c>
      <c r="H124" s="44">
        <v>0</v>
      </c>
      <c r="I124" s="47">
        <v>0</v>
      </c>
      <c r="J124" s="60" t="s">
        <v>212</v>
      </c>
      <c r="K124" s="55">
        <v>41520</v>
      </c>
      <c r="L124" s="55">
        <v>41841</v>
      </c>
      <c r="M124" s="55">
        <v>41841</v>
      </c>
      <c r="N124" s="61" t="s">
        <v>160</v>
      </c>
      <c r="O124" s="62" t="s">
        <v>223</v>
      </c>
      <c r="P124" s="62" t="s">
        <v>214</v>
      </c>
      <c r="Q124" s="62" t="s">
        <v>214</v>
      </c>
      <c r="R124" s="44" t="s">
        <v>215</v>
      </c>
      <c r="S124" s="48">
        <v>1</v>
      </c>
      <c r="T124" s="61" t="s">
        <v>61</v>
      </c>
      <c r="U124" s="47">
        <v>432</v>
      </c>
      <c r="V124" s="47">
        <v>108</v>
      </c>
      <c r="W124" s="47">
        <v>540</v>
      </c>
      <c r="X124" s="63" t="s">
        <v>216</v>
      </c>
      <c r="Y124" s="48">
        <v>1</v>
      </c>
      <c r="Z124" s="47">
        <v>600</v>
      </c>
      <c r="AA124" s="48">
        <v>704.219970703125</v>
      </c>
      <c r="AB124" s="44">
        <v>600</v>
      </c>
    </row>
    <row r="125" spans="1:28" ht="12.75">
      <c r="A125" s="44">
        <v>100191</v>
      </c>
      <c r="B125" s="44" t="str">
        <f>IF(ISNONTEXT(VLOOKUP(A125,'Student names'!$B$7:$C$15000,2,0)),"",VLOOKUP(A125,'Student names'!$B$7:$C$15000,2,0))</f>
        <v>Megan Gill</v>
      </c>
      <c r="C125" s="78">
        <v>17</v>
      </c>
      <c r="D125" s="44" t="s">
        <v>211</v>
      </c>
      <c r="E125" s="80">
        <v>1.1973999738693237</v>
      </c>
      <c r="F125" s="44">
        <v>1</v>
      </c>
      <c r="G125" s="44">
        <v>1</v>
      </c>
      <c r="H125" s="44">
        <v>0</v>
      </c>
      <c r="I125" s="47">
        <v>0</v>
      </c>
      <c r="J125" s="60" t="s">
        <v>212</v>
      </c>
      <c r="K125" s="55">
        <v>41519</v>
      </c>
      <c r="L125" s="55">
        <v>41841</v>
      </c>
      <c r="M125" s="55">
        <v>41841</v>
      </c>
      <c r="N125" s="61" t="s">
        <v>93</v>
      </c>
      <c r="O125" s="62" t="s">
        <v>213</v>
      </c>
      <c r="P125" s="62" t="s">
        <v>214</v>
      </c>
      <c r="Q125" s="62" t="s">
        <v>214</v>
      </c>
      <c r="R125" s="44" t="s">
        <v>215</v>
      </c>
      <c r="S125" s="48">
        <v>1</v>
      </c>
      <c r="T125" s="61" t="s">
        <v>64</v>
      </c>
      <c r="U125" s="47">
        <v>432</v>
      </c>
      <c r="V125" s="47">
        <v>108</v>
      </c>
      <c r="W125" s="47">
        <v>540</v>
      </c>
      <c r="X125" s="63" t="s">
        <v>216</v>
      </c>
      <c r="Y125" s="48">
        <v>1</v>
      </c>
      <c r="Z125" s="47">
        <v>600</v>
      </c>
      <c r="AA125" s="48">
        <v>718.4400024414062</v>
      </c>
      <c r="AB125" s="44">
        <v>600</v>
      </c>
    </row>
    <row r="126" spans="1:28" ht="12.75">
      <c r="A126" s="44">
        <v>100193</v>
      </c>
      <c r="B126" s="44" t="str">
        <f>IF(ISNONTEXT(VLOOKUP(A126,'Student names'!$B$7:$C$15000,2,0)),"",VLOOKUP(A126,'Student names'!$B$7:$C$15000,2,0))</f>
        <v>Fiona Mitchell</v>
      </c>
      <c r="C126" s="78">
        <v>17</v>
      </c>
      <c r="D126" s="44" t="s">
        <v>211</v>
      </c>
      <c r="E126" s="80">
        <v>1</v>
      </c>
      <c r="F126" s="44">
        <v>1</v>
      </c>
      <c r="G126" s="44">
        <v>1</v>
      </c>
      <c r="H126" s="44">
        <v>0</v>
      </c>
      <c r="I126" s="47">
        <v>0</v>
      </c>
      <c r="J126" s="60" t="s">
        <v>218</v>
      </c>
      <c r="K126" s="55">
        <v>41519</v>
      </c>
      <c r="L126" s="55">
        <v>41841</v>
      </c>
      <c r="M126" s="55">
        <v>41841</v>
      </c>
      <c r="N126" s="61" t="s">
        <v>218</v>
      </c>
      <c r="O126" s="62" t="s">
        <v>219</v>
      </c>
      <c r="P126" s="62" t="s">
        <v>219</v>
      </c>
      <c r="Q126" s="62" t="s">
        <v>219</v>
      </c>
      <c r="R126" s="44" t="s">
        <v>215</v>
      </c>
      <c r="S126" s="48">
        <v>1</v>
      </c>
      <c r="T126" s="61" t="s">
        <v>219</v>
      </c>
      <c r="U126" s="47">
        <v>468</v>
      </c>
      <c r="V126" s="47">
        <v>108</v>
      </c>
      <c r="W126" s="47">
        <v>576</v>
      </c>
      <c r="X126" s="63" t="s">
        <v>216</v>
      </c>
      <c r="Y126" s="48">
        <v>1</v>
      </c>
      <c r="Z126" s="47">
        <v>600</v>
      </c>
      <c r="AA126" s="48">
        <v>600</v>
      </c>
      <c r="AB126" s="44">
        <v>600</v>
      </c>
    </row>
    <row r="127" spans="1:28" ht="12.75">
      <c r="A127" s="44">
        <v>100195</v>
      </c>
      <c r="B127" s="44" t="str">
        <f>IF(ISNONTEXT(VLOOKUP(A127,'Student names'!$B$7:$C$15000,2,0)),"",VLOOKUP(A127,'Student names'!$B$7:$C$15000,2,0))</f>
        <v>Frank Gray</v>
      </c>
      <c r="C127" s="78">
        <v>17</v>
      </c>
      <c r="D127" s="44" t="s">
        <v>211</v>
      </c>
      <c r="E127" s="80">
        <v>1</v>
      </c>
      <c r="F127" s="44">
        <v>1</v>
      </c>
      <c r="G127" s="44">
        <v>1</v>
      </c>
      <c r="H127" s="44">
        <v>0</v>
      </c>
      <c r="I127" s="47">
        <v>0</v>
      </c>
      <c r="J127" s="60" t="s">
        <v>212</v>
      </c>
      <c r="K127" s="55">
        <v>41519</v>
      </c>
      <c r="L127" s="55">
        <v>41841</v>
      </c>
      <c r="M127" s="55">
        <v>41841</v>
      </c>
      <c r="N127" s="61" t="s">
        <v>59</v>
      </c>
      <c r="O127" s="62" t="s">
        <v>213</v>
      </c>
      <c r="P127" s="62" t="s">
        <v>214</v>
      </c>
      <c r="Q127" s="62" t="s">
        <v>214</v>
      </c>
      <c r="R127" s="44" t="s">
        <v>215</v>
      </c>
      <c r="S127" s="48">
        <v>1</v>
      </c>
      <c r="T127" s="61" t="s">
        <v>61</v>
      </c>
      <c r="U127" s="47">
        <v>468</v>
      </c>
      <c r="V127" s="47">
        <v>108</v>
      </c>
      <c r="W127" s="47">
        <v>576</v>
      </c>
      <c r="X127" s="63" t="s">
        <v>216</v>
      </c>
      <c r="Y127" s="48">
        <v>1</v>
      </c>
      <c r="Z127" s="47">
        <v>600</v>
      </c>
      <c r="AA127" s="48">
        <v>600</v>
      </c>
      <c r="AB127" s="44">
        <v>600</v>
      </c>
    </row>
    <row r="128" spans="1:28" ht="12.75">
      <c r="A128" s="44">
        <v>100196</v>
      </c>
      <c r="B128" s="44" t="str">
        <f>IF(ISNONTEXT(VLOOKUP(A128,'Student names'!$B$7:$C$15000,2,0)),"",VLOOKUP(A128,'Student names'!$B$7:$C$15000,2,0))</f>
        <v>Andrea McDonald</v>
      </c>
      <c r="C128" s="78">
        <v>16</v>
      </c>
      <c r="D128" s="44" t="s">
        <v>211</v>
      </c>
      <c r="E128" s="80">
        <v>1</v>
      </c>
      <c r="F128" s="44">
        <v>1</v>
      </c>
      <c r="G128" s="44">
        <v>1</v>
      </c>
      <c r="H128" s="44">
        <v>0</v>
      </c>
      <c r="I128" s="47">
        <v>0</v>
      </c>
      <c r="J128" s="60" t="s">
        <v>212</v>
      </c>
      <c r="K128" s="55">
        <v>41527</v>
      </c>
      <c r="L128" s="55">
        <v>41841</v>
      </c>
      <c r="M128" s="55">
        <v>41841</v>
      </c>
      <c r="N128" s="61" t="s">
        <v>91</v>
      </c>
      <c r="O128" s="62" t="s">
        <v>224</v>
      </c>
      <c r="P128" s="62" t="s">
        <v>214</v>
      </c>
      <c r="Q128" s="62" t="s">
        <v>214</v>
      </c>
      <c r="R128" s="44" t="s">
        <v>215</v>
      </c>
      <c r="S128" s="48">
        <v>1</v>
      </c>
      <c r="T128" s="61" t="s">
        <v>79</v>
      </c>
      <c r="U128" s="47">
        <v>468</v>
      </c>
      <c r="V128" s="47">
        <v>108</v>
      </c>
      <c r="W128" s="47">
        <v>576</v>
      </c>
      <c r="X128" s="63" t="s">
        <v>216</v>
      </c>
      <c r="Y128" s="48">
        <v>1</v>
      </c>
      <c r="Z128" s="47">
        <v>600</v>
      </c>
      <c r="AA128" s="48">
        <v>600</v>
      </c>
      <c r="AB128" s="44">
        <v>600</v>
      </c>
    </row>
    <row r="129" spans="1:28" ht="12.75">
      <c r="A129" s="44">
        <v>100197</v>
      </c>
      <c r="B129" s="44" t="str">
        <f>IF(ISNONTEXT(VLOOKUP(A129,'Student names'!$B$7:$C$15000,2,0)),"",VLOOKUP(A129,'Student names'!$B$7:$C$15000,2,0))</f>
        <v>Elizabeth Davies</v>
      </c>
      <c r="C129" s="78">
        <v>17</v>
      </c>
      <c r="D129" s="44" t="s">
        <v>211</v>
      </c>
      <c r="E129" s="80">
        <v>1</v>
      </c>
      <c r="F129" s="44">
        <v>1</v>
      </c>
      <c r="G129" s="44">
        <v>1</v>
      </c>
      <c r="H129" s="44">
        <v>0</v>
      </c>
      <c r="I129" s="47">
        <v>0</v>
      </c>
      <c r="J129" s="60" t="s">
        <v>218</v>
      </c>
      <c r="K129" s="55">
        <v>41519</v>
      </c>
      <c r="L129" s="55">
        <v>41841</v>
      </c>
      <c r="M129" s="55">
        <v>41841</v>
      </c>
      <c r="N129" s="61" t="s">
        <v>218</v>
      </c>
      <c r="O129" s="62" t="s">
        <v>219</v>
      </c>
      <c r="P129" s="62" t="s">
        <v>219</v>
      </c>
      <c r="Q129" s="62" t="s">
        <v>219</v>
      </c>
      <c r="R129" s="44" t="s">
        <v>215</v>
      </c>
      <c r="S129" s="48">
        <v>1</v>
      </c>
      <c r="T129" s="61" t="s">
        <v>219</v>
      </c>
      <c r="U129" s="47">
        <v>576</v>
      </c>
      <c r="V129" s="47">
        <v>108</v>
      </c>
      <c r="W129" s="47">
        <v>684</v>
      </c>
      <c r="X129" s="63" t="s">
        <v>216</v>
      </c>
      <c r="Y129" s="48">
        <v>1</v>
      </c>
      <c r="Z129" s="47">
        <v>600</v>
      </c>
      <c r="AA129" s="48">
        <v>600</v>
      </c>
      <c r="AB129" s="44">
        <v>600</v>
      </c>
    </row>
    <row r="130" spans="1:28" ht="12.75">
      <c r="A130" s="44">
        <v>100198</v>
      </c>
      <c r="B130" s="44" t="str">
        <f>IF(ISNONTEXT(VLOOKUP(A130,'Student names'!$B$7:$C$15000,2,0)),"",VLOOKUP(A130,'Student names'!$B$7:$C$15000,2,0))</f>
        <v>Phil Berry</v>
      </c>
      <c r="C130" s="78">
        <v>16</v>
      </c>
      <c r="D130" s="44" t="s">
        <v>211</v>
      </c>
      <c r="E130" s="80">
        <v>1</v>
      </c>
      <c r="F130" s="44">
        <v>1</v>
      </c>
      <c r="G130" s="44">
        <v>1</v>
      </c>
      <c r="H130" s="44">
        <v>0</v>
      </c>
      <c r="I130" s="47">
        <v>0</v>
      </c>
      <c r="J130" s="60" t="s">
        <v>212</v>
      </c>
      <c r="K130" s="55">
        <v>41519</v>
      </c>
      <c r="L130" s="55">
        <v>41841</v>
      </c>
      <c r="M130" s="55">
        <v>41841</v>
      </c>
      <c r="N130" s="61" t="s">
        <v>91</v>
      </c>
      <c r="O130" s="62" t="s">
        <v>236</v>
      </c>
      <c r="P130" s="62" t="s">
        <v>214</v>
      </c>
      <c r="Q130" s="62" t="s">
        <v>214</v>
      </c>
      <c r="R130" s="44" t="s">
        <v>215</v>
      </c>
      <c r="S130" s="48">
        <v>1</v>
      </c>
      <c r="T130" s="61" t="s">
        <v>79</v>
      </c>
      <c r="U130" s="47">
        <v>576</v>
      </c>
      <c r="V130" s="47">
        <v>108</v>
      </c>
      <c r="W130" s="47">
        <v>684</v>
      </c>
      <c r="X130" s="63" t="s">
        <v>216</v>
      </c>
      <c r="Y130" s="48">
        <v>1</v>
      </c>
      <c r="Z130" s="47">
        <v>600</v>
      </c>
      <c r="AA130" s="48">
        <v>600</v>
      </c>
      <c r="AB130" s="44">
        <v>600</v>
      </c>
    </row>
    <row r="131" spans="1:28" ht="12.75">
      <c r="A131" s="44">
        <v>100200</v>
      </c>
      <c r="B131" s="44" t="str">
        <f>IF(ISNONTEXT(VLOOKUP(A131,'Student names'!$B$7:$C$15000,2,0)),"",VLOOKUP(A131,'Student names'!$B$7:$C$15000,2,0))</f>
        <v>John Nash</v>
      </c>
      <c r="C131" s="78">
        <v>16</v>
      </c>
      <c r="D131" s="44" t="s">
        <v>211</v>
      </c>
      <c r="E131" s="80">
        <v>1.1902999877929688</v>
      </c>
      <c r="F131" s="44">
        <v>1</v>
      </c>
      <c r="G131" s="44">
        <v>0</v>
      </c>
      <c r="H131" s="44">
        <v>0</v>
      </c>
      <c r="I131" s="47">
        <v>0</v>
      </c>
      <c r="J131" s="60" t="s">
        <v>212</v>
      </c>
      <c r="K131" s="55">
        <v>41519</v>
      </c>
      <c r="L131" s="55">
        <v>41841</v>
      </c>
      <c r="M131" s="55">
        <v>41656</v>
      </c>
      <c r="N131" s="61" t="s">
        <v>91</v>
      </c>
      <c r="O131" s="62" t="s">
        <v>227</v>
      </c>
      <c r="P131" s="62" t="s">
        <v>214</v>
      </c>
      <c r="Q131" s="62" t="s">
        <v>221</v>
      </c>
      <c r="R131" s="44" t="s">
        <v>215</v>
      </c>
      <c r="S131" s="48">
        <v>1</v>
      </c>
      <c r="T131" s="61" t="s">
        <v>79</v>
      </c>
      <c r="U131" s="47">
        <v>324</v>
      </c>
      <c r="V131" s="47">
        <v>180</v>
      </c>
      <c r="W131" s="47">
        <v>504</v>
      </c>
      <c r="X131" s="63" t="s">
        <v>23</v>
      </c>
      <c r="Y131" s="48">
        <v>1</v>
      </c>
      <c r="Z131" s="47">
        <v>495</v>
      </c>
      <c r="AA131" s="48">
        <v>589.198486328125</v>
      </c>
      <c r="AB131" s="44">
        <v>495</v>
      </c>
    </row>
    <row r="132" spans="1:28" ht="12.75">
      <c r="A132" s="44">
        <v>100202</v>
      </c>
      <c r="B132" s="44" t="str">
        <f>IF(ISNONTEXT(VLOOKUP(A132,'Student names'!$B$7:$C$15000,2,0)),"",VLOOKUP(A132,'Student names'!$B$7:$C$15000,2,0))</f>
        <v>Carolyn Newman</v>
      </c>
      <c r="C132" s="78">
        <v>16</v>
      </c>
      <c r="D132" s="44" t="s">
        <v>211</v>
      </c>
      <c r="E132" s="80">
        <v>1</v>
      </c>
      <c r="F132" s="44">
        <v>1</v>
      </c>
      <c r="G132" s="44">
        <v>1</v>
      </c>
      <c r="H132" s="44">
        <v>0</v>
      </c>
      <c r="I132" s="47">
        <v>0</v>
      </c>
      <c r="J132" s="60" t="s">
        <v>218</v>
      </c>
      <c r="K132" s="55">
        <v>41519</v>
      </c>
      <c r="L132" s="55">
        <v>41841</v>
      </c>
      <c r="M132" s="55">
        <v>41803</v>
      </c>
      <c r="N132" s="61" t="s">
        <v>218</v>
      </c>
      <c r="O132" s="62" t="s">
        <v>219</v>
      </c>
      <c r="P132" s="62" t="s">
        <v>219</v>
      </c>
      <c r="Q132" s="62" t="s">
        <v>219</v>
      </c>
      <c r="R132" s="44" t="s">
        <v>215</v>
      </c>
      <c r="S132" s="48">
        <v>1</v>
      </c>
      <c r="T132" s="61" t="s">
        <v>219</v>
      </c>
      <c r="U132" s="47">
        <v>432</v>
      </c>
      <c r="V132" s="47">
        <v>108</v>
      </c>
      <c r="W132" s="47">
        <v>540</v>
      </c>
      <c r="X132" s="63" t="s">
        <v>216</v>
      </c>
      <c r="Y132" s="48">
        <v>1</v>
      </c>
      <c r="Z132" s="47">
        <v>600</v>
      </c>
      <c r="AA132" s="48">
        <v>600</v>
      </c>
      <c r="AB132" s="44">
        <v>600</v>
      </c>
    </row>
    <row r="133" spans="1:28" ht="12.75">
      <c r="A133" s="44">
        <v>100206</v>
      </c>
      <c r="B133" s="44" t="str">
        <f>IF(ISNONTEXT(VLOOKUP(A133,'Student names'!$B$7:$C$15000,2,0)),"",VLOOKUP(A133,'Student names'!$B$7:$C$15000,2,0))</f>
        <v>Anthony Forsyth</v>
      </c>
      <c r="C133" s="78">
        <v>17</v>
      </c>
      <c r="D133" s="44" t="s">
        <v>211</v>
      </c>
      <c r="E133" s="80">
        <v>1</v>
      </c>
      <c r="F133" s="44">
        <v>1</v>
      </c>
      <c r="G133" s="44">
        <v>1</v>
      </c>
      <c r="H133" s="44">
        <v>0</v>
      </c>
      <c r="I133" s="47">
        <v>0</v>
      </c>
      <c r="J133" s="60" t="s">
        <v>212</v>
      </c>
      <c r="K133" s="55">
        <v>41519</v>
      </c>
      <c r="L133" s="55">
        <v>41841</v>
      </c>
      <c r="M133" s="55">
        <v>41841</v>
      </c>
      <c r="N133" s="61" t="s">
        <v>179</v>
      </c>
      <c r="O133" s="62" t="s">
        <v>213</v>
      </c>
      <c r="P133" s="62" t="s">
        <v>214</v>
      </c>
      <c r="Q133" s="62" t="s">
        <v>214</v>
      </c>
      <c r="R133" s="44" t="s">
        <v>222</v>
      </c>
      <c r="S133" s="48">
        <v>1.2</v>
      </c>
      <c r="T133" s="61" t="s">
        <v>114</v>
      </c>
      <c r="U133" s="47">
        <v>576</v>
      </c>
      <c r="V133" s="47">
        <v>108</v>
      </c>
      <c r="W133" s="47">
        <v>684</v>
      </c>
      <c r="X133" s="63" t="s">
        <v>216</v>
      </c>
      <c r="Y133" s="48">
        <v>1</v>
      </c>
      <c r="Z133" s="47">
        <v>600</v>
      </c>
      <c r="AA133" s="48">
        <v>600</v>
      </c>
      <c r="AB133" s="44">
        <v>720</v>
      </c>
    </row>
    <row r="134" spans="1:28" ht="12.75">
      <c r="A134" s="44">
        <v>100207</v>
      </c>
      <c r="B134" s="44" t="str">
        <f>IF(ISNONTEXT(VLOOKUP(A134,'Student names'!$B$7:$C$15000,2,0)),"",VLOOKUP(A134,'Student names'!$B$7:$C$15000,2,0))</f>
        <v>Jacob Turner</v>
      </c>
      <c r="C134" s="78">
        <v>17</v>
      </c>
      <c r="D134" s="44" t="s">
        <v>211</v>
      </c>
      <c r="E134" s="80">
        <v>1</v>
      </c>
      <c r="F134" s="44">
        <v>1</v>
      </c>
      <c r="G134" s="44">
        <v>1</v>
      </c>
      <c r="H134" s="44">
        <v>0</v>
      </c>
      <c r="I134" s="47">
        <v>0</v>
      </c>
      <c r="J134" s="60" t="s">
        <v>212</v>
      </c>
      <c r="K134" s="55">
        <v>41519</v>
      </c>
      <c r="L134" s="55">
        <v>41841</v>
      </c>
      <c r="M134" s="55">
        <v>41841</v>
      </c>
      <c r="N134" s="61" t="s">
        <v>127</v>
      </c>
      <c r="O134" s="62" t="s">
        <v>213</v>
      </c>
      <c r="P134" s="62" t="s">
        <v>214</v>
      </c>
      <c r="Q134" s="62" t="s">
        <v>214</v>
      </c>
      <c r="R134" s="44" t="s">
        <v>222</v>
      </c>
      <c r="S134" s="48">
        <v>1.2</v>
      </c>
      <c r="T134" s="61" t="s">
        <v>90</v>
      </c>
      <c r="U134" s="47">
        <v>432</v>
      </c>
      <c r="V134" s="47">
        <v>108</v>
      </c>
      <c r="W134" s="47">
        <v>540</v>
      </c>
      <c r="X134" s="63" t="s">
        <v>216</v>
      </c>
      <c r="Y134" s="48">
        <v>1</v>
      </c>
      <c r="Z134" s="47">
        <v>600</v>
      </c>
      <c r="AA134" s="48">
        <v>600</v>
      </c>
      <c r="AB134" s="44">
        <v>720</v>
      </c>
    </row>
    <row r="135" spans="1:28" ht="12.75">
      <c r="A135" s="44">
        <v>100208</v>
      </c>
      <c r="B135" s="44" t="str">
        <f>IF(ISNONTEXT(VLOOKUP(A135,'Student names'!$B$7:$C$15000,2,0)),"",VLOOKUP(A135,'Student names'!$B$7:$C$15000,2,0))</f>
        <v>Evan Bell</v>
      </c>
      <c r="C135" s="78">
        <v>17</v>
      </c>
      <c r="D135" s="44" t="s">
        <v>211</v>
      </c>
      <c r="E135" s="80">
        <v>1</v>
      </c>
      <c r="F135" s="44">
        <v>1</v>
      </c>
      <c r="G135" s="44">
        <v>1</v>
      </c>
      <c r="H135" s="44">
        <v>0</v>
      </c>
      <c r="I135" s="47">
        <v>0</v>
      </c>
      <c r="J135" s="60" t="s">
        <v>212</v>
      </c>
      <c r="K135" s="55">
        <v>41519</v>
      </c>
      <c r="L135" s="55">
        <v>41841</v>
      </c>
      <c r="M135" s="55">
        <v>41841</v>
      </c>
      <c r="N135" s="61" t="s">
        <v>88</v>
      </c>
      <c r="O135" s="62" t="s">
        <v>213</v>
      </c>
      <c r="P135" s="62" t="s">
        <v>214</v>
      </c>
      <c r="Q135" s="62" t="s">
        <v>214</v>
      </c>
      <c r="R135" s="44" t="s">
        <v>222</v>
      </c>
      <c r="S135" s="48">
        <v>1.2</v>
      </c>
      <c r="T135" s="61" t="s">
        <v>90</v>
      </c>
      <c r="U135" s="47">
        <v>432</v>
      </c>
      <c r="V135" s="47">
        <v>108</v>
      </c>
      <c r="W135" s="47">
        <v>540</v>
      </c>
      <c r="X135" s="63" t="s">
        <v>216</v>
      </c>
      <c r="Y135" s="48">
        <v>1</v>
      </c>
      <c r="Z135" s="47">
        <v>600</v>
      </c>
      <c r="AA135" s="48">
        <v>600</v>
      </c>
      <c r="AB135" s="44">
        <v>720</v>
      </c>
    </row>
    <row r="136" spans="1:28" ht="12.75">
      <c r="A136" s="44">
        <v>100209</v>
      </c>
      <c r="B136" s="44" t="str">
        <f>IF(ISNONTEXT(VLOOKUP(A136,'Student names'!$B$7:$C$15000,2,0)),"",VLOOKUP(A136,'Student names'!$B$7:$C$15000,2,0))</f>
        <v>Carolyn Pullman</v>
      </c>
      <c r="C136" s="78">
        <v>18</v>
      </c>
      <c r="D136" s="44" t="s">
        <v>217</v>
      </c>
      <c r="E136" s="80">
        <v>1</v>
      </c>
      <c r="F136" s="44">
        <v>1</v>
      </c>
      <c r="G136" s="44">
        <v>0</v>
      </c>
      <c r="H136" s="44">
        <v>0</v>
      </c>
      <c r="I136" s="47">
        <v>0</v>
      </c>
      <c r="J136" s="60" t="s">
        <v>218</v>
      </c>
      <c r="K136" s="55">
        <v>41520</v>
      </c>
      <c r="L136" s="55">
        <v>41841</v>
      </c>
      <c r="M136" s="55">
        <v>41656</v>
      </c>
      <c r="N136" s="61" t="s">
        <v>218</v>
      </c>
      <c r="O136" s="62" t="s">
        <v>219</v>
      </c>
      <c r="P136" s="62" t="s">
        <v>219</v>
      </c>
      <c r="Q136" s="62" t="s">
        <v>219</v>
      </c>
      <c r="R136" s="44" t="s">
        <v>215</v>
      </c>
      <c r="S136" s="48">
        <v>1</v>
      </c>
      <c r="T136" s="61" t="s">
        <v>219</v>
      </c>
      <c r="U136" s="47">
        <v>576</v>
      </c>
      <c r="V136" s="47">
        <v>108</v>
      </c>
      <c r="W136" s="47">
        <v>684</v>
      </c>
      <c r="X136" s="63" t="s">
        <v>216</v>
      </c>
      <c r="Y136" s="48">
        <v>1</v>
      </c>
      <c r="Z136" s="47">
        <v>600</v>
      </c>
      <c r="AA136" s="48">
        <v>600</v>
      </c>
      <c r="AB136" s="44">
        <v>600</v>
      </c>
    </row>
    <row r="137" spans="1:28" ht="12.75">
      <c r="A137" s="44">
        <v>100211</v>
      </c>
      <c r="B137" s="44" t="str">
        <f>IF(ISNONTEXT(VLOOKUP(A137,'Student names'!$B$7:$C$15000,2,0)),"",VLOOKUP(A137,'Student names'!$B$7:$C$15000,2,0))</f>
        <v>Harry Welch</v>
      </c>
      <c r="C137" s="78">
        <v>18</v>
      </c>
      <c r="D137" s="44" t="s">
        <v>217</v>
      </c>
      <c r="E137" s="80">
        <v>1.1500999927520752</v>
      </c>
      <c r="F137" s="44">
        <v>1</v>
      </c>
      <c r="G137" s="44">
        <v>1</v>
      </c>
      <c r="H137" s="44">
        <v>0</v>
      </c>
      <c r="I137" s="47">
        <v>0</v>
      </c>
      <c r="J137" s="60" t="s">
        <v>212</v>
      </c>
      <c r="K137" s="55">
        <v>41519</v>
      </c>
      <c r="L137" s="55">
        <v>41841</v>
      </c>
      <c r="M137" s="55">
        <v>41841</v>
      </c>
      <c r="N137" s="61" t="s">
        <v>98</v>
      </c>
      <c r="O137" s="62" t="s">
        <v>223</v>
      </c>
      <c r="P137" s="62" t="s">
        <v>214</v>
      </c>
      <c r="Q137" s="62" t="s">
        <v>214</v>
      </c>
      <c r="R137" s="44" t="s">
        <v>215</v>
      </c>
      <c r="S137" s="48">
        <v>1</v>
      </c>
      <c r="T137" s="61" t="s">
        <v>64</v>
      </c>
      <c r="U137" s="47">
        <v>432</v>
      </c>
      <c r="V137" s="47">
        <v>108</v>
      </c>
      <c r="W137" s="47">
        <v>540</v>
      </c>
      <c r="X137" s="63" t="s">
        <v>216</v>
      </c>
      <c r="Y137" s="48">
        <v>1</v>
      </c>
      <c r="Z137" s="47">
        <v>600</v>
      </c>
      <c r="AA137" s="48">
        <v>690.0599975585938</v>
      </c>
      <c r="AB137" s="44">
        <v>600</v>
      </c>
    </row>
    <row r="138" spans="1:28" ht="12.75">
      <c r="A138" s="44">
        <v>100212</v>
      </c>
      <c r="B138" s="44" t="str">
        <f>IF(ISNONTEXT(VLOOKUP(A138,'Student names'!$B$7:$C$15000,2,0)),"",VLOOKUP(A138,'Student names'!$B$7:$C$15000,2,0))</f>
        <v>Lillian Reid</v>
      </c>
      <c r="C138" s="78">
        <v>17</v>
      </c>
      <c r="D138" s="44" t="s">
        <v>211</v>
      </c>
      <c r="E138" s="80">
        <v>1</v>
      </c>
      <c r="F138" s="44">
        <v>1</v>
      </c>
      <c r="G138" s="44">
        <v>1</v>
      </c>
      <c r="H138" s="44">
        <v>0</v>
      </c>
      <c r="I138" s="47">
        <v>0</v>
      </c>
      <c r="J138" s="60" t="s">
        <v>218</v>
      </c>
      <c r="K138" s="55">
        <v>41519</v>
      </c>
      <c r="L138" s="55">
        <v>41841</v>
      </c>
      <c r="M138" s="55">
        <v>41841</v>
      </c>
      <c r="N138" s="61" t="s">
        <v>218</v>
      </c>
      <c r="O138" s="62" t="s">
        <v>219</v>
      </c>
      <c r="P138" s="62" t="s">
        <v>219</v>
      </c>
      <c r="Q138" s="62" t="s">
        <v>219</v>
      </c>
      <c r="R138" s="44" t="s">
        <v>215</v>
      </c>
      <c r="S138" s="48">
        <v>1</v>
      </c>
      <c r="T138" s="61" t="s">
        <v>219</v>
      </c>
      <c r="U138" s="47">
        <v>432</v>
      </c>
      <c r="V138" s="47">
        <v>108</v>
      </c>
      <c r="W138" s="47">
        <v>540</v>
      </c>
      <c r="X138" s="63" t="s">
        <v>216</v>
      </c>
      <c r="Y138" s="48">
        <v>1</v>
      </c>
      <c r="Z138" s="47">
        <v>600</v>
      </c>
      <c r="AA138" s="48">
        <v>600</v>
      </c>
      <c r="AB138" s="44">
        <v>600</v>
      </c>
    </row>
    <row r="139" spans="1:28" ht="12.75">
      <c r="A139" s="44">
        <v>100213</v>
      </c>
      <c r="B139" s="44" t="str">
        <f>IF(ISNONTEXT(VLOOKUP(A139,'Student names'!$B$7:$C$15000,2,0)),"",VLOOKUP(A139,'Student names'!$B$7:$C$15000,2,0))</f>
        <v>Megan Duncan</v>
      </c>
      <c r="C139" s="78">
        <v>17</v>
      </c>
      <c r="D139" s="44" t="s">
        <v>211</v>
      </c>
      <c r="E139" s="80">
        <v>1</v>
      </c>
      <c r="F139" s="44">
        <v>1</v>
      </c>
      <c r="G139" s="44">
        <v>1</v>
      </c>
      <c r="H139" s="44">
        <v>0</v>
      </c>
      <c r="I139" s="47">
        <v>0</v>
      </c>
      <c r="J139" s="60" t="s">
        <v>218</v>
      </c>
      <c r="K139" s="55">
        <v>41519</v>
      </c>
      <c r="L139" s="55">
        <v>41841</v>
      </c>
      <c r="M139" s="55">
        <v>41841</v>
      </c>
      <c r="N139" s="61" t="s">
        <v>218</v>
      </c>
      <c r="O139" s="62" t="s">
        <v>219</v>
      </c>
      <c r="P139" s="62" t="s">
        <v>219</v>
      </c>
      <c r="Q139" s="62" t="s">
        <v>219</v>
      </c>
      <c r="R139" s="44" t="s">
        <v>215</v>
      </c>
      <c r="S139" s="48">
        <v>1</v>
      </c>
      <c r="T139" s="61" t="s">
        <v>219</v>
      </c>
      <c r="U139" s="47">
        <v>432</v>
      </c>
      <c r="V139" s="47">
        <v>108</v>
      </c>
      <c r="W139" s="47">
        <v>540</v>
      </c>
      <c r="X139" s="63" t="s">
        <v>216</v>
      </c>
      <c r="Y139" s="48">
        <v>1</v>
      </c>
      <c r="Z139" s="47">
        <v>600</v>
      </c>
      <c r="AA139" s="48">
        <v>600</v>
      </c>
      <c r="AB139" s="44">
        <v>600</v>
      </c>
    </row>
    <row r="140" spans="1:28" ht="12.75">
      <c r="A140" s="44">
        <v>100214</v>
      </c>
      <c r="B140" s="44" t="str">
        <f>IF(ISNONTEXT(VLOOKUP(A140,'Student names'!$B$7:$C$15000,2,0)),"",VLOOKUP(A140,'Student names'!$B$7:$C$15000,2,0))</f>
        <v>Sonia Johnston</v>
      </c>
      <c r="C140" s="78">
        <v>16</v>
      </c>
      <c r="D140" s="44" t="s">
        <v>211</v>
      </c>
      <c r="E140" s="80">
        <v>1.1727999448776245</v>
      </c>
      <c r="F140" s="44">
        <v>1</v>
      </c>
      <c r="G140" s="44">
        <v>1</v>
      </c>
      <c r="H140" s="44">
        <v>0</v>
      </c>
      <c r="I140" s="47">
        <v>0</v>
      </c>
      <c r="J140" s="60" t="s">
        <v>218</v>
      </c>
      <c r="K140" s="55">
        <v>41571</v>
      </c>
      <c r="L140" s="55">
        <v>41841</v>
      </c>
      <c r="M140" s="55">
        <v>41841</v>
      </c>
      <c r="N140" s="61" t="s">
        <v>218</v>
      </c>
      <c r="O140" s="62" t="s">
        <v>219</v>
      </c>
      <c r="P140" s="62" t="s">
        <v>219</v>
      </c>
      <c r="Q140" s="62" t="s">
        <v>219</v>
      </c>
      <c r="R140" s="44" t="s">
        <v>215</v>
      </c>
      <c r="S140" s="48">
        <v>1</v>
      </c>
      <c r="T140" s="61" t="s">
        <v>219</v>
      </c>
      <c r="U140" s="47">
        <v>336</v>
      </c>
      <c r="V140" s="47">
        <v>84</v>
      </c>
      <c r="W140" s="47">
        <v>420</v>
      </c>
      <c r="X140" s="63" t="s">
        <v>226</v>
      </c>
      <c r="Y140" s="48">
        <v>1</v>
      </c>
      <c r="Z140" s="47">
        <v>405</v>
      </c>
      <c r="AA140" s="48">
        <v>474.9839782714844</v>
      </c>
      <c r="AB140" s="44">
        <v>405</v>
      </c>
    </row>
    <row r="141" spans="1:28" ht="12.75">
      <c r="A141" s="44">
        <v>100216</v>
      </c>
      <c r="B141" s="44" t="str">
        <f>IF(ISNONTEXT(VLOOKUP(A141,'Student names'!$B$7:$C$15000,2,0)),"",VLOOKUP(A141,'Student names'!$B$7:$C$15000,2,0))</f>
        <v>Owen May</v>
      </c>
      <c r="C141" s="78">
        <v>16</v>
      </c>
      <c r="D141" s="44" t="s">
        <v>211</v>
      </c>
      <c r="E141" s="80">
        <v>1</v>
      </c>
      <c r="F141" s="44">
        <v>1</v>
      </c>
      <c r="G141" s="44">
        <v>1</v>
      </c>
      <c r="H141" s="44">
        <v>0</v>
      </c>
      <c r="I141" s="47">
        <v>0</v>
      </c>
      <c r="J141" s="60" t="s">
        <v>218</v>
      </c>
      <c r="K141" s="55">
        <v>41519</v>
      </c>
      <c r="L141" s="55">
        <v>41841</v>
      </c>
      <c r="M141" s="55">
        <v>41841</v>
      </c>
      <c r="N141" s="61" t="s">
        <v>218</v>
      </c>
      <c r="O141" s="62" t="s">
        <v>219</v>
      </c>
      <c r="P141" s="62" t="s">
        <v>219</v>
      </c>
      <c r="Q141" s="62" t="s">
        <v>219</v>
      </c>
      <c r="R141" s="44" t="s">
        <v>215</v>
      </c>
      <c r="S141" s="48">
        <v>1</v>
      </c>
      <c r="T141" s="61" t="s">
        <v>219</v>
      </c>
      <c r="U141" s="47">
        <v>576</v>
      </c>
      <c r="V141" s="47">
        <v>108</v>
      </c>
      <c r="W141" s="47">
        <v>684</v>
      </c>
      <c r="X141" s="63" t="s">
        <v>216</v>
      </c>
      <c r="Y141" s="48">
        <v>1</v>
      </c>
      <c r="Z141" s="47">
        <v>600</v>
      </c>
      <c r="AA141" s="48">
        <v>600</v>
      </c>
      <c r="AB141" s="44">
        <v>600</v>
      </c>
    </row>
    <row r="142" spans="1:28" ht="12.75">
      <c r="A142" s="44">
        <v>100217</v>
      </c>
      <c r="B142" s="44" t="str">
        <f>IF(ISNONTEXT(VLOOKUP(A142,'Student names'!$B$7:$C$15000,2,0)),"",VLOOKUP(A142,'Student names'!$B$7:$C$15000,2,0))</f>
        <v>Leonard Baker</v>
      </c>
      <c r="C142" s="78">
        <v>17</v>
      </c>
      <c r="D142" s="44" t="s">
        <v>211</v>
      </c>
      <c r="E142" s="80">
        <v>1.1627000570297241</v>
      </c>
      <c r="F142" s="44">
        <v>1</v>
      </c>
      <c r="G142" s="44">
        <v>1</v>
      </c>
      <c r="H142" s="44">
        <v>0</v>
      </c>
      <c r="I142" s="47">
        <v>0</v>
      </c>
      <c r="J142" s="60" t="s">
        <v>212</v>
      </c>
      <c r="K142" s="55">
        <v>41519</v>
      </c>
      <c r="L142" s="55">
        <v>41841</v>
      </c>
      <c r="M142" s="55">
        <v>41841</v>
      </c>
      <c r="N142" s="61" t="s">
        <v>127</v>
      </c>
      <c r="O142" s="62" t="s">
        <v>213</v>
      </c>
      <c r="P142" s="62" t="s">
        <v>214</v>
      </c>
      <c r="Q142" s="62" t="s">
        <v>214</v>
      </c>
      <c r="R142" s="44" t="s">
        <v>222</v>
      </c>
      <c r="S142" s="48">
        <v>1.2</v>
      </c>
      <c r="T142" s="61" t="s">
        <v>90</v>
      </c>
      <c r="U142" s="47">
        <v>468</v>
      </c>
      <c r="V142" s="47">
        <v>108</v>
      </c>
      <c r="W142" s="47">
        <v>576</v>
      </c>
      <c r="X142" s="63" t="s">
        <v>216</v>
      </c>
      <c r="Y142" s="48">
        <v>1</v>
      </c>
      <c r="Z142" s="47">
        <v>600</v>
      </c>
      <c r="AA142" s="48">
        <v>697.6200561523438</v>
      </c>
      <c r="AB142" s="44">
        <v>720</v>
      </c>
    </row>
    <row r="143" spans="1:28" ht="12.75">
      <c r="A143" s="44">
        <v>100218</v>
      </c>
      <c r="B143" s="44" t="str">
        <f>IF(ISNONTEXT(VLOOKUP(A143,'Student names'!$B$7:$C$15000,2,0)),"",VLOOKUP(A143,'Student names'!$B$7:$C$15000,2,0))</f>
        <v>Jake Abraham</v>
      </c>
      <c r="C143" s="78">
        <v>16</v>
      </c>
      <c r="D143" s="44" t="s">
        <v>211</v>
      </c>
      <c r="E143" s="80">
        <v>1</v>
      </c>
      <c r="F143" s="44">
        <v>1</v>
      </c>
      <c r="G143" s="44">
        <v>1</v>
      </c>
      <c r="H143" s="44">
        <v>0</v>
      </c>
      <c r="I143" s="47">
        <v>0</v>
      </c>
      <c r="J143" s="60" t="s">
        <v>212</v>
      </c>
      <c r="K143" s="55">
        <v>41519</v>
      </c>
      <c r="L143" s="55">
        <v>41841</v>
      </c>
      <c r="M143" s="55">
        <v>41841</v>
      </c>
      <c r="N143" s="61" t="s">
        <v>91</v>
      </c>
      <c r="O143" s="62" t="s">
        <v>213</v>
      </c>
      <c r="P143" s="62" t="s">
        <v>214</v>
      </c>
      <c r="Q143" s="62" t="s">
        <v>214</v>
      </c>
      <c r="R143" s="44" t="s">
        <v>215</v>
      </c>
      <c r="S143" s="48">
        <v>1</v>
      </c>
      <c r="T143" s="61" t="s">
        <v>79</v>
      </c>
      <c r="U143" s="47">
        <v>432</v>
      </c>
      <c r="V143" s="47">
        <v>108</v>
      </c>
      <c r="W143" s="47">
        <v>540</v>
      </c>
      <c r="X143" s="63" t="s">
        <v>216</v>
      </c>
      <c r="Y143" s="48">
        <v>1</v>
      </c>
      <c r="Z143" s="47">
        <v>600</v>
      </c>
      <c r="AA143" s="48">
        <v>600</v>
      </c>
      <c r="AB143" s="44">
        <v>600</v>
      </c>
    </row>
    <row r="144" spans="1:28" ht="12.75">
      <c r="A144" s="44">
        <v>100219</v>
      </c>
      <c r="B144" s="44" t="str">
        <f>IF(ISNONTEXT(VLOOKUP(A144,'Student names'!$B$7:$C$15000,2,0)),"",VLOOKUP(A144,'Student names'!$B$7:$C$15000,2,0))</f>
        <v>Christian Avery</v>
      </c>
      <c r="C144" s="78">
        <v>17</v>
      </c>
      <c r="D144" s="44" t="s">
        <v>211</v>
      </c>
      <c r="E144" s="80">
        <v>1</v>
      </c>
      <c r="F144" s="44">
        <v>1</v>
      </c>
      <c r="G144" s="44">
        <v>1</v>
      </c>
      <c r="H144" s="44">
        <v>0</v>
      </c>
      <c r="I144" s="47">
        <v>0</v>
      </c>
      <c r="J144" s="60" t="s">
        <v>218</v>
      </c>
      <c r="K144" s="55">
        <v>41519</v>
      </c>
      <c r="L144" s="55">
        <v>41841</v>
      </c>
      <c r="M144" s="55">
        <v>41841</v>
      </c>
      <c r="N144" s="61" t="s">
        <v>218</v>
      </c>
      <c r="O144" s="62" t="s">
        <v>219</v>
      </c>
      <c r="P144" s="62" t="s">
        <v>219</v>
      </c>
      <c r="Q144" s="62" t="s">
        <v>219</v>
      </c>
      <c r="R144" s="44" t="s">
        <v>215</v>
      </c>
      <c r="S144" s="48">
        <v>1</v>
      </c>
      <c r="T144" s="61" t="s">
        <v>219</v>
      </c>
      <c r="U144" s="47">
        <v>576</v>
      </c>
      <c r="V144" s="47">
        <v>108</v>
      </c>
      <c r="W144" s="47">
        <v>684</v>
      </c>
      <c r="X144" s="63" t="s">
        <v>216</v>
      </c>
      <c r="Y144" s="48">
        <v>1</v>
      </c>
      <c r="Z144" s="47">
        <v>600</v>
      </c>
      <c r="AA144" s="48">
        <v>600</v>
      </c>
      <c r="AB144" s="44">
        <v>600</v>
      </c>
    </row>
    <row r="145" spans="1:28" ht="12.75">
      <c r="A145" s="44">
        <v>100221</v>
      </c>
      <c r="B145" s="44" t="str">
        <f>IF(ISNONTEXT(VLOOKUP(A145,'Student names'!$B$7:$C$15000,2,0)),"",VLOOKUP(A145,'Student names'!$B$7:$C$15000,2,0))</f>
        <v>Sean Mackenzie</v>
      </c>
      <c r="C145" s="78">
        <v>18</v>
      </c>
      <c r="D145" s="44" t="s">
        <v>217</v>
      </c>
      <c r="E145" s="80">
        <v>1</v>
      </c>
      <c r="F145" s="44">
        <v>1</v>
      </c>
      <c r="G145" s="44">
        <v>1</v>
      </c>
      <c r="H145" s="44">
        <v>0</v>
      </c>
      <c r="I145" s="47">
        <v>0</v>
      </c>
      <c r="J145" s="60" t="s">
        <v>212</v>
      </c>
      <c r="K145" s="55">
        <v>41519</v>
      </c>
      <c r="L145" s="55">
        <v>41841</v>
      </c>
      <c r="M145" s="55">
        <v>41841</v>
      </c>
      <c r="N145" s="61" t="s">
        <v>112</v>
      </c>
      <c r="O145" s="62" t="s">
        <v>213</v>
      </c>
      <c r="P145" s="62" t="s">
        <v>214</v>
      </c>
      <c r="Q145" s="62" t="s">
        <v>214</v>
      </c>
      <c r="R145" s="44" t="s">
        <v>222</v>
      </c>
      <c r="S145" s="48">
        <v>1.2</v>
      </c>
      <c r="T145" s="61" t="s">
        <v>114</v>
      </c>
      <c r="U145" s="47">
        <v>432</v>
      </c>
      <c r="V145" s="47">
        <v>108</v>
      </c>
      <c r="W145" s="47">
        <v>540</v>
      </c>
      <c r="X145" s="63" t="s">
        <v>216</v>
      </c>
      <c r="Y145" s="48">
        <v>1</v>
      </c>
      <c r="Z145" s="47">
        <v>600</v>
      </c>
      <c r="AA145" s="48">
        <v>600</v>
      </c>
      <c r="AB145" s="44">
        <v>720</v>
      </c>
    </row>
    <row r="146" spans="1:28" ht="12.75">
      <c r="A146" s="44">
        <v>100222</v>
      </c>
      <c r="B146" s="44" t="str">
        <f>IF(ISNONTEXT(VLOOKUP(A146,'Student names'!$B$7:$C$15000,2,0)),"",VLOOKUP(A146,'Student names'!$B$7:$C$15000,2,0))</f>
        <v>Joseph Ellison</v>
      </c>
      <c r="C146" s="78">
        <v>16</v>
      </c>
      <c r="D146" s="44" t="s">
        <v>211</v>
      </c>
      <c r="E146" s="80">
        <v>1</v>
      </c>
      <c r="F146" s="44">
        <v>1</v>
      </c>
      <c r="G146" s="44">
        <v>1</v>
      </c>
      <c r="H146" s="44">
        <v>0</v>
      </c>
      <c r="I146" s="47">
        <v>0</v>
      </c>
      <c r="J146" s="60" t="s">
        <v>212</v>
      </c>
      <c r="K146" s="55">
        <v>41519</v>
      </c>
      <c r="L146" s="55">
        <v>41841</v>
      </c>
      <c r="M146" s="55">
        <v>41841</v>
      </c>
      <c r="N146" s="61" t="s">
        <v>91</v>
      </c>
      <c r="O146" s="62" t="s">
        <v>213</v>
      </c>
      <c r="P146" s="62" t="s">
        <v>214</v>
      </c>
      <c r="Q146" s="62" t="s">
        <v>214</v>
      </c>
      <c r="R146" s="44" t="s">
        <v>215</v>
      </c>
      <c r="S146" s="48">
        <v>1</v>
      </c>
      <c r="T146" s="61" t="s">
        <v>79</v>
      </c>
      <c r="U146" s="47">
        <v>432</v>
      </c>
      <c r="V146" s="47">
        <v>108</v>
      </c>
      <c r="W146" s="47">
        <v>540</v>
      </c>
      <c r="X146" s="63" t="s">
        <v>216</v>
      </c>
      <c r="Y146" s="48">
        <v>1</v>
      </c>
      <c r="Z146" s="47">
        <v>600</v>
      </c>
      <c r="AA146" s="48">
        <v>600</v>
      </c>
      <c r="AB146" s="44">
        <v>600</v>
      </c>
    </row>
    <row r="147" spans="1:28" ht="12.75">
      <c r="A147" s="44">
        <v>100224</v>
      </c>
      <c r="B147" s="44" t="str">
        <f>IF(ISNONTEXT(VLOOKUP(A147,'Student names'!$B$7:$C$15000,2,0)),"",VLOOKUP(A147,'Student names'!$B$7:$C$15000,2,0))</f>
        <v>Paul Walker</v>
      </c>
      <c r="C147" s="78">
        <v>17</v>
      </c>
      <c r="D147" s="44" t="s">
        <v>211</v>
      </c>
      <c r="E147" s="80">
        <v>1.1727999448776245</v>
      </c>
      <c r="F147" s="44">
        <v>1</v>
      </c>
      <c r="G147" s="44">
        <v>1</v>
      </c>
      <c r="H147" s="44">
        <v>0</v>
      </c>
      <c r="I147" s="47">
        <v>0</v>
      </c>
      <c r="J147" s="60" t="s">
        <v>212</v>
      </c>
      <c r="K147" s="55">
        <v>41519</v>
      </c>
      <c r="L147" s="55">
        <v>41841</v>
      </c>
      <c r="M147" s="55">
        <v>41841</v>
      </c>
      <c r="N147" s="61" t="s">
        <v>127</v>
      </c>
      <c r="O147" s="62" t="s">
        <v>213</v>
      </c>
      <c r="P147" s="62" t="s">
        <v>214</v>
      </c>
      <c r="Q147" s="62" t="s">
        <v>214</v>
      </c>
      <c r="R147" s="44" t="s">
        <v>222</v>
      </c>
      <c r="S147" s="48">
        <v>1.2</v>
      </c>
      <c r="T147" s="61" t="s">
        <v>90</v>
      </c>
      <c r="U147" s="47">
        <v>432</v>
      </c>
      <c r="V147" s="47">
        <v>108</v>
      </c>
      <c r="W147" s="47">
        <v>540</v>
      </c>
      <c r="X147" s="63" t="s">
        <v>216</v>
      </c>
      <c r="Y147" s="48">
        <v>1</v>
      </c>
      <c r="Z147" s="47">
        <v>600</v>
      </c>
      <c r="AA147" s="48">
        <v>703.6799926757812</v>
      </c>
      <c r="AB147" s="44">
        <v>720</v>
      </c>
    </row>
    <row r="148" spans="1:28" ht="12.75">
      <c r="A148" s="44">
        <v>100227</v>
      </c>
      <c r="B148" s="44" t="str">
        <f>IF(ISNONTEXT(VLOOKUP(A148,'Student names'!$B$7:$C$15000,2,0)),"",VLOOKUP(A148,'Student names'!$B$7:$C$15000,2,0))</f>
        <v>Jessica Marshall</v>
      </c>
      <c r="C148" s="78">
        <v>17</v>
      </c>
      <c r="D148" s="44" t="s">
        <v>211</v>
      </c>
      <c r="E148" s="80">
        <v>1</v>
      </c>
      <c r="F148" s="44">
        <v>1</v>
      </c>
      <c r="G148" s="44">
        <v>1</v>
      </c>
      <c r="H148" s="44">
        <v>0</v>
      </c>
      <c r="I148" s="47">
        <v>0</v>
      </c>
      <c r="J148" s="60" t="s">
        <v>218</v>
      </c>
      <c r="K148" s="55">
        <v>41519</v>
      </c>
      <c r="L148" s="55">
        <v>41841</v>
      </c>
      <c r="M148" s="55">
        <v>41841</v>
      </c>
      <c r="N148" s="61" t="s">
        <v>218</v>
      </c>
      <c r="O148" s="62" t="s">
        <v>219</v>
      </c>
      <c r="P148" s="62" t="s">
        <v>219</v>
      </c>
      <c r="Q148" s="62" t="s">
        <v>219</v>
      </c>
      <c r="R148" s="44" t="s">
        <v>215</v>
      </c>
      <c r="S148" s="48">
        <v>1</v>
      </c>
      <c r="T148" s="61" t="s">
        <v>219</v>
      </c>
      <c r="U148" s="47">
        <v>288</v>
      </c>
      <c r="V148" s="47">
        <v>180</v>
      </c>
      <c r="W148" s="47">
        <v>468</v>
      </c>
      <c r="X148" s="63" t="s">
        <v>23</v>
      </c>
      <c r="Y148" s="48">
        <v>1</v>
      </c>
      <c r="Z148" s="47">
        <v>495</v>
      </c>
      <c r="AA148" s="48">
        <v>495</v>
      </c>
      <c r="AB148" s="44">
        <v>495</v>
      </c>
    </row>
    <row r="149" spans="1:28" ht="12.75">
      <c r="A149" s="44">
        <v>100228</v>
      </c>
      <c r="B149" s="44" t="str">
        <f>IF(ISNONTEXT(VLOOKUP(A149,'Student names'!$B$7:$C$15000,2,0)),"",VLOOKUP(A149,'Student names'!$B$7:$C$15000,2,0))</f>
        <v>Neil Cameron</v>
      </c>
      <c r="C149" s="78">
        <v>17</v>
      </c>
      <c r="D149" s="44" t="s">
        <v>211</v>
      </c>
      <c r="E149" s="80">
        <v>1</v>
      </c>
      <c r="F149" s="44">
        <v>1</v>
      </c>
      <c r="G149" s="44">
        <v>1</v>
      </c>
      <c r="H149" s="44">
        <v>0</v>
      </c>
      <c r="I149" s="47">
        <v>0</v>
      </c>
      <c r="J149" s="60" t="s">
        <v>218</v>
      </c>
      <c r="K149" s="55">
        <v>41519</v>
      </c>
      <c r="L149" s="55">
        <v>41841</v>
      </c>
      <c r="M149" s="55">
        <v>41841</v>
      </c>
      <c r="N149" s="61" t="s">
        <v>218</v>
      </c>
      <c r="O149" s="62" t="s">
        <v>219</v>
      </c>
      <c r="P149" s="62" t="s">
        <v>219</v>
      </c>
      <c r="Q149" s="62" t="s">
        <v>219</v>
      </c>
      <c r="R149" s="44" t="s">
        <v>215</v>
      </c>
      <c r="S149" s="48">
        <v>1</v>
      </c>
      <c r="T149" s="61" t="s">
        <v>219</v>
      </c>
      <c r="U149" s="47">
        <v>432</v>
      </c>
      <c r="V149" s="47">
        <v>108</v>
      </c>
      <c r="W149" s="47">
        <v>540</v>
      </c>
      <c r="X149" s="63" t="s">
        <v>216</v>
      </c>
      <c r="Y149" s="48">
        <v>1</v>
      </c>
      <c r="Z149" s="47">
        <v>600</v>
      </c>
      <c r="AA149" s="48">
        <v>600</v>
      </c>
      <c r="AB149" s="44">
        <v>600</v>
      </c>
    </row>
    <row r="150" spans="1:28" ht="12.75">
      <c r="A150" s="44">
        <v>100231</v>
      </c>
      <c r="B150" s="44" t="str">
        <f>IF(ISNONTEXT(VLOOKUP(A150,'Student names'!$B$7:$C$15000,2,0)),"",VLOOKUP(A150,'Student names'!$B$7:$C$15000,2,0))</f>
        <v>Julian Blake</v>
      </c>
      <c r="C150" s="78">
        <v>17</v>
      </c>
      <c r="D150" s="44" t="s">
        <v>211</v>
      </c>
      <c r="E150" s="80">
        <v>1.1324000358581543</v>
      </c>
      <c r="F150" s="44">
        <v>1</v>
      </c>
      <c r="G150" s="44">
        <v>1</v>
      </c>
      <c r="H150" s="44">
        <v>0</v>
      </c>
      <c r="I150" s="47">
        <v>0</v>
      </c>
      <c r="J150" s="60" t="s">
        <v>218</v>
      </c>
      <c r="K150" s="55">
        <v>41534</v>
      </c>
      <c r="L150" s="55">
        <v>41841</v>
      </c>
      <c r="M150" s="55">
        <v>41841</v>
      </c>
      <c r="N150" s="61" t="s">
        <v>218</v>
      </c>
      <c r="O150" s="62" t="s">
        <v>219</v>
      </c>
      <c r="P150" s="62" t="s">
        <v>219</v>
      </c>
      <c r="Q150" s="62" t="s">
        <v>219</v>
      </c>
      <c r="R150" s="44" t="s">
        <v>215</v>
      </c>
      <c r="S150" s="48">
        <v>1</v>
      </c>
      <c r="T150" s="61" t="s">
        <v>219</v>
      </c>
      <c r="U150" s="47">
        <v>468</v>
      </c>
      <c r="V150" s="47">
        <v>108</v>
      </c>
      <c r="W150" s="47">
        <v>576</v>
      </c>
      <c r="X150" s="63" t="s">
        <v>216</v>
      </c>
      <c r="Y150" s="48">
        <v>1</v>
      </c>
      <c r="Z150" s="47">
        <v>600</v>
      </c>
      <c r="AA150" s="48">
        <v>679.4400024414062</v>
      </c>
      <c r="AB150" s="44">
        <v>600</v>
      </c>
    </row>
    <row r="151" spans="1:28" ht="12.75">
      <c r="A151" s="44">
        <v>100232</v>
      </c>
      <c r="B151" s="44" t="str">
        <f>IF(ISNONTEXT(VLOOKUP(A151,'Student names'!$B$7:$C$15000,2,0)),"",VLOOKUP(A151,'Student names'!$B$7:$C$15000,2,0))</f>
        <v>Justin Greene</v>
      </c>
      <c r="C151" s="78">
        <v>16</v>
      </c>
      <c r="D151" s="44" t="s">
        <v>211</v>
      </c>
      <c r="E151" s="80">
        <v>1</v>
      </c>
      <c r="F151" s="44">
        <v>1</v>
      </c>
      <c r="G151" s="44">
        <v>1</v>
      </c>
      <c r="H151" s="44">
        <v>0</v>
      </c>
      <c r="I151" s="47">
        <v>0</v>
      </c>
      <c r="J151" s="60" t="s">
        <v>218</v>
      </c>
      <c r="K151" s="55">
        <v>41519</v>
      </c>
      <c r="L151" s="55">
        <v>41841</v>
      </c>
      <c r="M151" s="55">
        <v>41841</v>
      </c>
      <c r="N151" s="61" t="s">
        <v>218</v>
      </c>
      <c r="O151" s="62" t="s">
        <v>219</v>
      </c>
      <c r="P151" s="62" t="s">
        <v>219</v>
      </c>
      <c r="Q151" s="62" t="s">
        <v>219</v>
      </c>
      <c r="R151" s="44" t="s">
        <v>215</v>
      </c>
      <c r="S151" s="48">
        <v>1</v>
      </c>
      <c r="T151" s="61" t="s">
        <v>219</v>
      </c>
      <c r="U151" s="47">
        <v>468</v>
      </c>
      <c r="V151" s="47">
        <v>108</v>
      </c>
      <c r="W151" s="47">
        <v>576</v>
      </c>
      <c r="X151" s="63" t="s">
        <v>216</v>
      </c>
      <c r="Y151" s="48">
        <v>1</v>
      </c>
      <c r="Z151" s="47">
        <v>600</v>
      </c>
      <c r="AA151" s="48">
        <v>600</v>
      </c>
      <c r="AB151" s="44">
        <v>600</v>
      </c>
    </row>
    <row r="152" spans="1:28" ht="12.75">
      <c r="A152" s="44">
        <v>100235</v>
      </c>
      <c r="B152" s="44" t="str">
        <f>IF(ISNONTEXT(VLOOKUP(A152,'Student names'!$B$7:$C$15000,2,0)),"",VLOOKUP(A152,'Student names'!$B$7:$C$15000,2,0))</f>
        <v>Hannah May</v>
      </c>
      <c r="C152" s="78">
        <v>16</v>
      </c>
      <c r="D152" s="44" t="s">
        <v>211</v>
      </c>
      <c r="E152" s="80">
        <v>1</v>
      </c>
      <c r="F152" s="44">
        <v>1</v>
      </c>
      <c r="G152" s="44">
        <v>1</v>
      </c>
      <c r="H152" s="44">
        <v>0</v>
      </c>
      <c r="I152" s="47">
        <v>0</v>
      </c>
      <c r="J152" s="60" t="s">
        <v>218</v>
      </c>
      <c r="K152" s="55">
        <v>41520</v>
      </c>
      <c r="L152" s="55">
        <v>41841</v>
      </c>
      <c r="M152" s="55">
        <v>41841</v>
      </c>
      <c r="N152" s="61" t="s">
        <v>218</v>
      </c>
      <c r="O152" s="62" t="s">
        <v>219</v>
      </c>
      <c r="P152" s="62" t="s">
        <v>219</v>
      </c>
      <c r="Q152" s="62" t="s">
        <v>219</v>
      </c>
      <c r="R152" s="44" t="s">
        <v>215</v>
      </c>
      <c r="S152" s="48">
        <v>1</v>
      </c>
      <c r="T152" s="61" t="s">
        <v>219</v>
      </c>
      <c r="U152" s="47">
        <v>576</v>
      </c>
      <c r="V152" s="47">
        <v>108</v>
      </c>
      <c r="W152" s="47">
        <v>684</v>
      </c>
      <c r="X152" s="63" t="s">
        <v>216</v>
      </c>
      <c r="Y152" s="48">
        <v>1</v>
      </c>
      <c r="Z152" s="47">
        <v>600</v>
      </c>
      <c r="AA152" s="48">
        <v>600</v>
      </c>
      <c r="AB152" s="44">
        <v>600</v>
      </c>
    </row>
    <row r="153" spans="1:28" ht="12.75">
      <c r="A153" s="44">
        <v>100236</v>
      </c>
      <c r="B153" s="44" t="str">
        <f>IF(ISNONTEXT(VLOOKUP(A153,'Student names'!$B$7:$C$15000,2,0)),"",VLOOKUP(A153,'Student names'!$B$7:$C$15000,2,0))</f>
        <v>Amy Pullman</v>
      </c>
      <c r="C153" s="78">
        <v>18</v>
      </c>
      <c r="D153" s="44" t="s">
        <v>217</v>
      </c>
      <c r="E153" s="80">
        <v>1</v>
      </c>
      <c r="F153" s="44">
        <v>1</v>
      </c>
      <c r="G153" s="44">
        <v>1</v>
      </c>
      <c r="H153" s="44">
        <v>0</v>
      </c>
      <c r="I153" s="47">
        <v>0</v>
      </c>
      <c r="J153" s="60" t="s">
        <v>218</v>
      </c>
      <c r="K153" s="55">
        <v>41519</v>
      </c>
      <c r="L153" s="55">
        <v>41841</v>
      </c>
      <c r="M153" s="55">
        <v>41841</v>
      </c>
      <c r="N153" s="61" t="s">
        <v>218</v>
      </c>
      <c r="O153" s="62" t="s">
        <v>219</v>
      </c>
      <c r="P153" s="62" t="s">
        <v>219</v>
      </c>
      <c r="Q153" s="62" t="s">
        <v>219</v>
      </c>
      <c r="R153" s="44" t="s">
        <v>215</v>
      </c>
      <c r="S153" s="48">
        <v>1</v>
      </c>
      <c r="T153" s="61" t="s">
        <v>219</v>
      </c>
      <c r="U153" s="47">
        <v>432</v>
      </c>
      <c r="V153" s="47">
        <v>108</v>
      </c>
      <c r="W153" s="47">
        <v>540</v>
      </c>
      <c r="X153" s="63" t="s">
        <v>216</v>
      </c>
      <c r="Y153" s="48">
        <v>1</v>
      </c>
      <c r="Z153" s="47">
        <v>600</v>
      </c>
      <c r="AA153" s="48">
        <v>600</v>
      </c>
      <c r="AB153" s="44">
        <v>600</v>
      </c>
    </row>
    <row r="154" spans="1:28" ht="12.75">
      <c r="A154" s="44">
        <v>100241</v>
      </c>
      <c r="B154" s="44" t="str">
        <f>IF(ISNONTEXT(VLOOKUP(A154,'Student names'!$B$7:$C$15000,2,0)),"",VLOOKUP(A154,'Student names'!$B$7:$C$15000,2,0))</f>
        <v>Colin Henderson</v>
      </c>
      <c r="C154" s="78">
        <v>16</v>
      </c>
      <c r="D154" s="44" t="s">
        <v>211</v>
      </c>
      <c r="E154" s="80">
        <v>1</v>
      </c>
      <c r="F154" s="44">
        <v>1</v>
      </c>
      <c r="G154" s="44">
        <v>1</v>
      </c>
      <c r="H154" s="44">
        <v>0</v>
      </c>
      <c r="I154" s="47">
        <v>0</v>
      </c>
      <c r="J154" s="60" t="s">
        <v>218</v>
      </c>
      <c r="K154" s="55">
        <v>41519</v>
      </c>
      <c r="L154" s="55">
        <v>41841</v>
      </c>
      <c r="M154" s="55">
        <v>41841</v>
      </c>
      <c r="N154" s="61" t="s">
        <v>218</v>
      </c>
      <c r="O154" s="62" t="s">
        <v>219</v>
      </c>
      <c r="P154" s="62" t="s">
        <v>219</v>
      </c>
      <c r="Q154" s="62" t="s">
        <v>219</v>
      </c>
      <c r="R154" s="44" t="s">
        <v>215</v>
      </c>
      <c r="S154" s="48">
        <v>1</v>
      </c>
      <c r="T154" s="61" t="s">
        <v>219</v>
      </c>
      <c r="U154" s="47">
        <v>432</v>
      </c>
      <c r="V154" s="47">
        <v>108</v>
      </c>
      <c r="W154" s="47">
        <v>540</v>
      </c>
      <c r="X154" s="63" t="s">
        <v>216</v>
      </c>
      <c r="Y154" s="48">
        <v>1</v>
      </c>
      <c r="Z154" s="47">
        <v>600</v>
      </c>
      <c r="AA154" s="48">
        <v>600</v>
      </c>
      <c r="AB154" s="44">
        <v>600</v>
      </c>
    </row>
    <row r="155" spans="1:28" ht="12.75">
      <c r="A155" s="44">
        <v>100242</v>
      </c>
      <c r="B155" s="44" t="str">
        <f>IF(ISNONTEXT(VLOOKUP(A155,'Student names'!$B$7:$C$15000,2,0)),"",VLOOKUP(A155,'Student names'!$B$7:$C$15000,2,0))</f>
        <v>Pippa Davies</v>
      </c>
      <c r="C155" s="78">
        <v>16</v>
      </c>
      <c r="D155" s="44" t="s">
        <v>211</v>
      </c>
      <c r="E155" s="80">
        <v>1</v>
      </c>
      <c r="F155" s="44">
        <v>1</v>
      </c>
      <c r="G155" s="44">
        <v>0</v>
      </c>
      <c r="H155" s="44">
        <v>0</v>
      </c>
      <c r="I155" s="47">
        <v>0</v>
      </c>
      <c r="J155" s="60" t="s">
        <v>212</v>
      </c>
      <c r="K155" s="55">
        <v>41519</v>
      </c>
      <c r="L155" s="55">
        <v>41841</v>
      </c>
      <c r="M155" s="55">
        <v>41803</v>
      </c>
      <c r="N155" s="61" t="s">
        <v>91</v>
      </c>
      <c r="O155" s="62" t="s">
        <v>213</v>
      </c>
      <c r="P155" s="62" t="s">
        <v>214</v>
      </c>
      <c r="Q155" s="62" t="s">
        <v>237</v>
      </c>
      <c r="R155" s="44" t="s">
        <v>215</v>
      </c>
      <c r="S155" s="48">
        <v>1</v>
      </c>
      <c r="T155" s="61" t="s">
        <v>79</v>
      </c>
      <c r="U155" s="47">
        <v>432</v>
      </c>
      <c r="V155" s="47">
        <v>108</v>
      </c>
      <c r="W155" s="47">
        <v>540</v>
      </c>
      <c r="X155" s="63" t="s">
        <v>216</v>
      </c>
      <c r="Y155" s="48">
        <v>1</v>
      </c>
      <c r="Z155" s="47">
        <v>600</v>
      </c>
      <c r="AA155" s="48">
        <v>600</v>
      </c>
      <c r="AB155" s="44">
        <v>600</v>
      </c>
    </row>
    <row r="156" spans="1:28" ht="12.75">
      <c r="A156" s="44">
        <v>100249</v>
      </c>
      <c r="B156" s="44" t="str">
        <f>IF(ISNONTEXT(VLOOKUP(A156,'Student names'!$B$7:$C$15000,2,0)),"",VLOOKUP(A156,'Student names'!$B$7:$C$15000,2,0))</f>
        <v>Sebastian Short</v>
      </c>
      <c r="C156" s="78">
        <v>17</v>
      </c>
      <c r="D156" s="44" t="s">
        <v>211</v>
      </c>
      <c r="E156" s="80">
        <v>1</v>
      </c>
      <c r="F156" s="44">
        <v>1</v>
      </c>
      <c r="G156" s="44">
        <v>1</v>
      </c>
      <c r="H156" s="44">
        <v>0</v>
      </c>
      <c r="I156" s="47">
        <v>0</v>
      </c>
      <c r="J156" s="60" t="s">
        <v>212</v>
      </c>
      <c r="K156" s="55">
        <v>41519</v>
      </c>
      <c r="L156" s="55">
        <v>41841</v>
      </c>
      <c r="M156" s="55">
        <v>41841</v>
      </c>
      <c r="N156" s="61" t="s">
        <v>127</v>
      </c>
      <c r="O156" s="62" t="s">
        <v>213</v>
      </c>
      <c r="P156" s="62" t="s">
        <v>214</v>
      </c>
      <c r="Q156" s="62" t="s">
        <v>214</v>
      </c>
      <c r="R156" s="44" t="s">
        <v>222</v>
      </c>
      <c r="S156" s="48">
        <v>1.2</v>
      </c>
      <c r="T156" s="61" t="s">
        <v>90</v>
      </c>
      <c r="U156" s="47">
        <v>432</v>
      </c>
      <c r="V156" s="47">
        <v>108</v>
      </c>
      <c r="W156" s="47">
        <v>540</v>
      </c>
      <c r="X156" s="63" t="s">
        <v>216</v>
      </c>
      <c r="Y156" s="48">
        <v>1</v>
      </c>
      <c r="Z156" s="47">
        <v>600</v>
      </c>
      <c r="AA156" s="48">
        <v>600</v>
      </c>
      <c r="AB156" s="44">
        <v>720</v>
      </c>
    </row>
    <row r="157" spans="1:28" ht="12.75">
      <c r="A157" s="44">
        <v>100251</v>
      </c>
      <c r="B157" s="44" t="str">
        <f>IF(ISNONTEXT(VLOOKUP(A157,'Student names'!$B$7:$C$15000,2,0)),"",VLOOKUP(A157,'Student names'!$B$7:$C$15000,2,0))</f>
        <v>Evan Chapman</v>
      </c>
      <c r="C157" s="78">
        <v>17</v>
      </c>
      <c r="D157" s="44" t="s">
        <v>211</v>
      </c>
      <c r="E157" s="80">
        <v>1.0875999927520752</v>
      </c>
      <c r="F157" s="44">
        <v>1</v>
      </c>
      <c r="G157" s="44">
        <v>1</v>
      </c>
      <c r="H157" s="44">
        <v>0</v>
      </c>
      <c r="I157" s="47">
        <v>0</v>
      </c>
      <c r="J157" s="60" t="s">
        <v>212</v>
      </c>
      <c r="K157" s="55">
        <v>41519</v>
      </c>
      <c r="L157" s="55">
        <v>41841</v>
      </c>
      <c r="M157" s="55">
        <v>41841</v>
      </c>
      <c r="N157" s="61" t="s">
        <v>127</v>
      </c>
      <c r="O157" s="62" t="s">
        <v>213</v>
      </c>
      <c r="P157" s="62" t="s">
        <v>214</v>
      </c>
      <c r="Q157" s="62" t="s">
        <v>214</v>
      </c>
      <c r="R157" s="44" t="s">
        <v>222</v>
      </c>
      <c r="S157" s="48">
        <v>1.2</v>
      </c>
      <c r="T157" s="61" t="s">
        <v>90</v>
      </c>
      <c r="U157" s="47">
        <v>468</v>
      </c>
      <c r="V157" s="47">
        <v>108</v>
      </c>
      <c r="W157" s="47">
        <v>576</v>
      </c>
      <c r="X157" s="63" t="s">
        <v>216</v>
      </c>
      <c r="Y157" s="48">
        <v>1</v>
      </c>
      <c r="Z157" s="47">
        <v>600</v>
      </c>
      <c r="AA157" s="48">
        <v>652.5599975585938</v>
      </c>
      <c r="AB157" s="44">
        <v>720</v>
      </c>
    </row>
    <row r="158" spans="1:28" ht="12.75">
      <c r="A158" s="44">
        <v>100254</v>
      </c>
      <c r="B158" s="44" t="str">
        <f>IF(ISNONTEXT(VLOOKUP(A158,'Student names'!$B$7:$C$15000,2,0)),"",VLOOKUP(A158,'Student names'!$B$7:$C$15000,2,0))</f>
        <v>Tim Parsons</v>
      </c>
      <c r="C158" s="78">
        <v>16</v>
      </c>
      <c r="D158" s="44" t="s">
        <v>211</v>
      </c>
      <c r="E158" s="80">
        <v>1</v>
      </c>
      <c r="F158" s="44">
        <v>1</v>
      </c>
      <c r="G158" s="44">
        <v>1</v>
      </c>
      <c r="H158" s="44">
        <v>0</v>
      </c>
      <c r="I158" s="47">
        <v>0</v>
      </c>
      <c r="J158" s="60" t="s">
        <v>212</v>
      </c>
      <c r="K158" s="55">
        <v>41520</v>
      </c>
      <c r="L158" s="55">
        <v>41841</v>
      </c>
      <c r="M158" s="55">
        <v>41841</v>
      </c>
      <c r="N158" s="61" t="s">
        <v>88</v>
      </c>
      <c r="O158" s="62" t="s">
        <v>223</v>
      </c>
      <c r="P158" s="62" t="s">
        <v>214</v>
      </c>
      <c r="Q158" s="62" t="s">
        <v>214</v>
      </c>
      <c r="R158" s="44" t="s">
        <v>222</v>
      </c>
      <c r="S158" s="48">
        <v>1.2</v>
      </c>
      <c r="T158" s="61" t="s">
        <v>90</v>
      </c>
      <c r="U158" s="47">
        <v>432</v>
      </c>
      <c r="V158" s="47">
        <v>108</v>
      </c>
      <c r="W158" s="47">
        <v>540</v>
      </c>
      <c r="X158" s="63" t="s">
        <v>216</v>
      </c>
      <c r="Y158" s="48">
        <v>1</v>
      </c>
      <c r="Z158" s="47">
        <v>600</v>
      </c>
      <c r="AA158" s="48">
        <v>600</v>
      </c>
      <c r="AB158" s="44">
        <v>720</v>
      </c>
    </row>
    <row r="159" spans="1:28" ht="12.75">
      <c r="A159" s="44">
        <v>100256</v>
      </c>
      <c r="B159" s="44" t="str">
        <f>IF(ISNONTEXT(VLOOKUP(A159,'Student names'!$B$7:$C$15000,2,0)),"",VLOOKUP(A159,'Student names'!$B$7:$C$15000,2,0))</f>
        <v>Warren Hughes</v>
      </c>
      <c r="C159" s="78">
        <v>16</v>
      </c>
      <c r="D159" s="44" t="s">
        <v>211</v>
      </c>
      <c r="E159" s="80">
        <v>1</v>
      </c>
      <c r="F159" s="44">
        <v>1</v>
      </c>
      <c r="G159" s="44">
        <v>1</v>
      </c>
      <c r="H159" s="44">
        <v>0</v>
      </c>
      <c r="I159" s="47">
        <v>0</v>
      </c>
      <c r="J159" s="60" t="s">
        <v>218</v>
      </c>
      <c r="K159" s="55">
        <v>41519</v>
      </c>
      <c r="L159" s="55">
        <v>41841</v>
      </c>
      <c r="M159" s="55">
        <v>41841</v>
      </c>
      <c r="N159" s="61" t="s">
        <v>218</v>
      </c>
      <c r="O159" s="62" t="s">
        <v>219</v>
      </c>
      <c r="P159" s="62" t="s">
        <v>219</v>
      </c>
      <c r="Q159" s="62" t="s">
        <v>219</v>
      </c>
      <c r="R159" s="44" t="s">
        <v>215</v>
      </c>
      <c r="S159" s="48">
        <v>1</v>
      </c>
      <c r="T159" s="61" t="s">
        <v>219</v>
      </c>
      <c r="U159" s="47">
        <v>576</v>
      </c>
      <c r="V159" s="47">
        <v>108</v>
      </c>
      <c r="W159" s="47">
        <v>684</v>
      </c>
      <c r="X159" s="63" t="s">
        <v>216</v>
      </c>
      <c r="Y159" s="48">
        <v>1</v>
      </c>
      <c r="Z159" s="47">
        <v>600</v>
      </c>
      <c r="AA159" s="48">
        <v>600</v>
      </c>
      <c r="AB159" s="44">
        <v>600</v>
      </c>
    </row>
    <row r="160" spans="1:28" ht="12.75">
      <c r="A160" s="44">
        <v>100257</v>
      </c>
      <c r="B160" s="44" t="str">
        <f>IF(ISNONTEXT(VLOOKUP(A160,'Student names'!$B$7:$C$15000,2,0)),"",VLOOKUP(A160,'Student names'!$B$7:$C$15000,2,0))</f>
        <v>Neil Poole</v>
      </c>
      <c r="C160" s="78">
        <v>16</v>
      </c>
      <c r="D160" s="44" t="s">
        <v>211</v>
      </c>
      <c r="E160" s="80">
        <v>1</v>
      </c>
      <c r="F160" s="44">
        <v>1</v>
      </c>
      <c r="G160" s="44">
        <v>1</v>
      </c>
      <c r="H160" s="44">
        <v>0</v>
      </c>
      <c r="I160" s="47">
        <v>0</v>
      </c>
      <c r="J160" s="60" t="s">
        <v>212</v>
      </c>
      <c r="K160" s="55">
        <v>41518</v>
      </c>
      <c r="L160" s="55">
        <v>41841</v>
      </c>
      <c r="M160" s="55">
        <v>41841</v>
      </c>
      <c r="N160" s="61" t="s">
        <v>160</v>
      </c>
      <c r="O160" s="62" t="s">
        <v>223</v>
      </c>
      <c r="P160" s="62" t="s">
        <v>214</v>
      </c>
      <c r="Q160" s="62" t="s">
        <v>214</v>
      </c>
      <c r="R160" s="44" t="s">
        <v>215</v>
      </c>
      <c r="S160" s="48">
        <v>1</v>
      </c>
      <c r="T160" s="61" t="s">
        <v>61</v>
      </c>
      <c r="U160" s="47">
        <v>432</v>
      </c>
      <c r="V160" s="47">
        <v>108</v>
      </c>
      <c r="W160" s="47">
        <v>540</v>
      </c>
      <c r="X160" s="63" t="s">
        <v>216</v>
      </c>
      <c r="Y160" s="48">
        <v>1</v>
      </c>
      <c r="Z160" s="47">
        <v>600</v>
      </c>
      <c r="AA160" s="48">
        <v>600</v>
      </c>
      <c r="AB160" s="44">
        <v>600</v>
      </c>
    </row>
    <row r="161" spans="1:28" ht="12.75">
      <c r="A161" s="44">
        <v>100259</v>
      </c>
      <c r="B161" s="44" t="str">
        <f>IF(ISNONTEXT(VLOOKUP(A161,'Student names'!$B$7:$C$15000,2,0)),"",VLOOKUP(A161,'Student names'!$B$7:$C$15000,2,0))</f>
        <v>Nathan Ince</v>
      </c>
      <c r="C161" s="78">
        <v>16</v>
      </c>
      <c r="D161" s="44" t="s">
        <v>211</v>
      </c>
      <c r="E161" s="80">
        <v>1.1312999725341797</v>
      </c>
      <c r="F161" s="44">
        <v>1</v>
      </c>
      <c r="G161" s="44">
        <v>0</v>
      </c>
      <c r="H161" s="44">
        <v>0</v>
      </c>
      <c r="I161" s="47">
        <v>0</v>
      </c>
      <c r="J161" s="60" t="s">
        <v>218</v>
      </c>
      <c r="K161" s="55">
        <v>41519</v>
      </c>
      <c r="L161" s="55">
        <v>41841</v>
      </c>
      <c r="M161" s="55">
        <v>41712</v>
      </c>
      <c r="N161" s="61" t="s">
        <v>218</v>
      </c>
      <c r="O161" s="62" t="s">
        <v>219</v>
      </c>
      <c r="P161" s="62" t="s">
        <v>219</v>
      </c>
      <c r="Q161" s="62" t="s">
        <v>219</v>
      </c>
      <c r="R161" s="44" t="s">
        <v>215</v>
      </c>
      <c r="S161" s="48">
        <v>1</v>
      </c>
      <c r="T161" s="61" t="s">
        <v>219</v>
      </c>
      <c r="U161" s="47">
        <v>432</v>
      </c>
      <c r="V161" s="47">
        <v>108</v>
      </c>
      <c r="W161" s="47">
        <v>540</v>
      </c>
      <c r="X161" s="63" t="s">
        <v>216</v>
      </c>
      <c r="Y161" s="48">
        <v>1</v>
      </c>
      <c r="Z161" s="47">
        <v>600</v>
      </c>
      <c r="AA161" s="48">
        <v>678.7799682617188</v>
      </c>
      <c r="AB161" s="44">
        <v>600</v>
      </c>
    </row>
    <row r="162" spans="1:28" ht="12.75">
      <c r="A162" s="44">
        <v>100260</v>
      </c>
      <c r="B162" s="44" t="str">
        <f>IF(ISNONTEXT(VLOOKUP(A162,'Student names'!$B$7:$C$15000,2,0)),"",VLOOKUP(A162,'Student names'!$B$7:$C$15000,2,0))</f>
        <v>Claire Duncan</v>
      </c>
      <c r="C162" s="78">
        <v>16</v>
      </c>
      <c r="D162" s="44" t="s">
        <v>211</v>
      </c>
      <c r="E162" s="80">
        <v>1</v>
      </c>
      <c r="F162" s="44">
        <v>1</v>
      </c>
      <c r="G162" s="44">
        <v>1</v>
      </c>
      <c r="H162" s="44">
        <v>0</v>
      </c>
      <c r="I162" s="47">
        <v>0</v>
      </c>
      <c r="J162" s="60" t="s">
        <v>212</v>
      </c>
      <c r="K162" s="55">
        <v>41519</v>
      </c>
      <c r="L162" s="55">
        <v>41841</v>
      </c>
      <c r="M162" s="55">
        <v>41841</v>
      </c>
      <c r="N162" s="61" t="s">
        <v>88</v>
      </c>
      <c r="O162" s="62" t="s">
        <v>213</v>
      </c>
      <c r="P162" s="62" t="s">
        <v>214</v>
      </c>
      <c r="Q162" s="62" t="s">
        <v>214</v>
      </c>
      <c r="R162" s="44" t="s">
        <v>222</v>
      </c>
      <c r="S162" s="48">
        <v>1.2</v>
      </c>
      <c r="T162" s="61" t="s">
        <v>90</v>
      </c>
      <c r="U162" s="47">
        <v>432</v>
      </c>
      <c r="V162" s="47">
        <v>108</v>
      </c>
      <c r="W162" s="47">
        <v>540</v>
      </c>
      <c r="X162" s="63" t="s">
        <v>216</v>
      </c>
      <c r="Y162" s="48">
        <v>1</v>
      </c>
      <c r="Z162" s="47">
        <v>600</v>
      </c>
      <c r="AA162" s="48">
        <v>600</v>
      </c>
      <c r="AB162" s="44">
        <v>720</v>
      </c>
    </row>
    <row r="163" spans="1:28" ht="12.75">
      <c r="A163" s="44">
        <v>100261</v>
      </c>
      <c r="B163" s="44" t="str">
        <f>IF(ISNONTEXT(VLOOKUP(A163,'Student names'!$B$7:$C$15000,2,0)),"",VLOOKUP(A163,'Student names'!$B$7:$C$15000,2,0))</f>
        <v>Melanie Lewis</v>
      </c>
      <c r="C163" s="78">
        <v>16</v>
      </c>
      <c r="D163" s="44" t="s">
        <v>211</v>
      </c>
      <c r="E163" s="80">
        <v>1</v>
      </c>
      <c r="F163" s="44">
        <v>1</v>
      </c>
      <c r="G163" s="44">
        <v>1</v>
      </c>
      <c r="H163" s="44">
        <v>0</v>
      </c>
      <c r="I163" s="47">
        <v>0</v>
      </c>
      <c r="J163" s="60" t="s">
        <v>218</v>
      </c>
      <c r="K163" s="55">
        <v>41519</v>
      </c>
      <c r="L163" s="55">
        <v>41841</v>
      </c>
      <c r="M163" s="55">
        <v>41841</v>
      </c>
      <c r="N163" s="61" t="s">
        <v>218</v>
      </c>
      <c r="O163" s="62" t="s">
        <v>219</v>
      </c>
      <c r="P163" s="62" t="s">
        <v>219</v>
      </c>
      <c r="Q163" s="62" t="s">
        <v>219</v>
      </c>
      <c r="R163" s="44" t="s">
        <v>215</v>
      </c>
      <c r="S163" s="48">
        <v>1</v>
      </c>
      <c r="T163" s="61" t="s">
        <v>219</v>
      </c>
      <c r="U163" s="47">
        <v>468</v>
      </c>
      <c r="V163" s="47">
        <v>108</v>
      </c>
      <c r="W163" s="47">
        <v>576</v>
      </c>
      <c r="X163" s="63" t="s">
        <v>216</v>
      </c>
      <c r="Y163" s="48">
        <v>1</v>
      </c>
      <c r="Z163" s="47">
        <v>600</v>
      </c>
      <c r="AA163" s="48">
        <v>600</v>
      </c>
      <c r="AB163" s="44">
        <v>600</v>
      </c>
    </row>
    <row r="164" spans="1:28" ht="12.75">
      <c r="A164" s="44">
        <v>100264</v>
      </c>
      <c r="B164" s="44" t="str">
        <f>IF(ISNONTEXT(VLOOKUP(A164,'Student names'!$B$7:$C$15000,2,0)),"",VLOOKUP(A164,'Student names'!$B$7:$C$15000,2,0))</f>
        <v>Dan Vance</v>
      </c>
      <c r="C164" s="78">
        <v>17</v>
      </c>
      <c r="D164" s="44" t="s">
        <v>211</v>
      </c>
      <c r="E164" s="80">
        <v>1</v>
      </c>
      <c r="F164" s="44">
        <v>1</v>
      </c>
      <c r="G164" s="44">
        <v>1</v>
      </c>
      <c r="H164" s="44">
        <v>0</v>
      </c>
      <c r="I164" s="47">
        <v>0</v>
      </c>
      <c r="J164" s="60" t="s">
        <v>218</v>
      </c>
      <c r="K164" s="55">
        <v>41519</v>
      </c>
      <c r="L164" s="55">
        <v>41841</v>
      </c>
      <c r="M164" s="55">
        <v>41841</v>
      </c>
      <c r="N164" s="61" t="s">
        <v>218</v>
      </c>
      <c r="O164" s="62" t="s">
        <v>219</v>
      </c>
      <c r="P164" s="62" t="s">
        <v>219</v>
      </c>
      <c r="Q164" s="62" t="s">
        <v>219</v>
      </c>
      <c r="R164" s="44" t="s">
        <v>215</v>
      </c>
      <c r="S164" s="48">
        <v>1</v>
      </c>
      <c r="T164" s="61" t="s">
        <v>219</v>
      </c>
      <c r="U164" s="47">
        <v>432</v>
      </c>
      <c r="V164" s="47">
        <v>108</v>
      </c>
      <c r="W164" s="47">
        <v>540</v>
      </c>
      <c r="X164" s="63" t="s">
        <v>216</v>
      </c>
      <c r="Y164" s="48">
        <v>1</v>
      </c>
      <c r="Z164" s="47">
        <v>600</v>
      </c>
      <c r="AA164" s="48">
        <v>600</v>
      </c>
      <c r="AB164" s="44">
        <v>600</v>
      </c>
    </row>
    <row r="165" spans="1:28" ht="12.75">
      <c r="A165" s="44">
        <v>100265</v>
      </c>
      <c r="B165" s="44" t="str">
        <f>IF(ISNONTEXT(VLOOKUP(A165,'Student names'!$B$7:$C$15000,2,0)),"",VLOOKUP(A165,'Student names'!$B$7:$C$15000,2,0))</f>
        <v>Benjamin Quinn</v>
      </c>
      <c r="C165" s="78">
        <v>16</v>
      </c>
      <c r="D165" s="44" t="s">
        <v>211</v>
      </c>
      <c r="E165" s="80">
        <v>1</v>
      </c>
      <c r="F165" s="44">
        <v>1</v>
      </c>
      <c r="G165" s="44">
        <v>1</v>
      </c>
      <c r="H165" s="44">
        <v>0</v>
      </c>
      <c r="I165" s="47">
        <v>0</v>
      </c>
      <c r="J165" s="60" t="s">
        <v>218</v>
      </c>
      <c r="K165" s="55">
        <v>41520</v>
      </c>
      <c r="L165" s="55">
        <v>41841</v>
      </c>
      <c r="M165" s="55">
        <v>41841</v>
      </c>
      <c r="N165" s="61" t="s">
        <v>218</v>
      </c>
      <c r="O165" s="62" t="s">
        <v>219</v>
      </c>
      <c r="P165" s="62" t="s">
        <v>219</v>
      </c>
      <c r="Q165" s="62" t="s">
        <v>219</v>
      </c>
      <c r="R165" s="44" t="s">
        <v>215</v>
      </c>
      <c r="S165" s="48">
        <v>1</v>
      </c>
      <c r="T165" s="61" t="s">
        <v>219</v>
      </c>
      <c r="U165" s="47">
        <v>432</v>
      </c>
      <c r="V165" s="47">
        <v>108</v>
      </c>
      <c r="W165" s="47">
        <v>540</v>
      </c>
      <c r="X165" s="63" t="s">
        <v>216</v>
      </c>
      <c r="Y165" s="48">
        <v>1</v>
      </c>
      <c r="Z165" s="47">
        <v>600</v>
      </c>
      <c r="AA165" s="48">
        <v>600</v>
      </c>
      <c r="AB165" s="44">
        <v>600</v>
      </c>
    </row>
    <row r="166" spans="1:28" ht="12.75">
      <c r="A166" s="44">
        <v>100266</v>
      </c>
      <c r="B166" s="44" t="str">
        <f>IF(ISNONTEXT(VLOOKUP(A166,'Student names'!$B$7:$C$15000,2,0)),"",VLOOKUP(A166,'Student names'!$B$7:$C$15000,2,0))</f>
        <v>Tracey Grant</v>
      </c>
      <c r="C166" s="78">
        <v>17</v>
      </c>
      <c r="D166" s="44" t="s">
        <v>211</v>
      </c>
      <c r="E166" s="80">
        <v>1</v>
      </c>
      <c r="F166" s="44">
        <v>1</v>
      </c>
      <c r="G166" s="44">
        <v>1</v>
      </c>
      <c r="H166" s="44">
        <v>0</v>
      </c>
      <c r="I166" s="47">
        <v>0</v>
      </c>
      <c r="J166" s="60" t="s">
        <v>212</v>
      </c>
      <c r="K166" s="55">
        <v>41519</v>
      </c>
      <c r="L166" s="55">
        <v>41841</v>
      </c>
      <c r="M166" s="55">
        <v>41841</v>
      </c>
      <c r="N166" s="61" t="s">
        <v>127</v>
      </c>
      <c r="O166" s="62" t="s">
        <v>213</v>
      </c>
      <c r="P166" s="62" t="s">
        <v>214</v>
      </c>
      <c r="Q166" s="62" t="s">
        <v>214</v>
      </c>
      <c r="R166" s="44" t="s">
        <v>222</v>
      </c>
      <c r="S166" s="48">
        <v>1.2</v>
      </c>
      <c r="T166" s="61" t="s">
        <v>90</v>
      </c>
      <c r="U166" s="47">
        <v>432</v>
      </c>
      <c r="V166" s="47">
        <v>108</v>
      </c>
      <c r="W166" s="47">
        <v>540</v>
      </c>
      <c r="X166" s="63" t="s">
        <v>216</v>
      </c>
      <c r="Y166" s="48">
        <v>1</v>
      </c>
      <c r="Z166" s="47">
        <v>600</v>
      </c>
      <c r="AA166" s="48">
        <v>600</v>
      </c>
      <c r="AB166" s="44">
        <v>720</v>
      </c>
    </row>
    <row r="167" spans="1:28" ht="12.75">
      <c r="A167" s="44">
        <v>100267</v>
      </c>
      <c r="B167" s="44" t="str">
        <f>IF(ISNONTEXT(VLOOKUP(A167,'Student names'!$B$7:$C$15000,2,0)),"",VLOOKUP(A167,'Student names'!$B$7:$C$15000,2,0))</f>
        <v>Benjamin Turner</v>
      </c>
      <c r="C167" s="78">
        <v>16</v>
      </c>
      <c r="D167" s="44" t="s">
        <v>211</v>
      </c>
      <c r="E167" s="80">
        <v>1.1715999841690063</v>
      </c>
      <c r="F167" s="44">
        <v>1</v>
      </c>
      <c r="G167" s="44">
        <v>1</v>
      </c>
      <c r="H167" s="44">
        <v>0</v>
      </c>
      <c r="I167" s="47">
        <v>0</v>
      </c>
      <c r="J167" s="60" t="s">
        <v>218</v>
      </c>
      <c r="K167" s="55">
        <v>41519</v>
      </c>
      <c r="L167" s="55">
        <v>41841</v>
      </c>
      <c r="M167" s="55">
        <v>41841</v>
      </c>
      <c r="N167" s="61" t="s">
        <v>218</v>
      </c>
      <c r="O167" s="62" t="s">
        <v>219</v>
      </c>
      <c r="P167" s="62" t="s">
        <v>219</v>
      </c>
      <c r="Q167" s="62" t="s">
        <v>219</v>
      </c>
      <c r="R167" s="44" t="s">
        <v>215</v>
      </c>
      <c r="S167" s="48">
        <v>1</v>
      </c>
      <c r="T167" s="61" t="s">
        <v>219</v>
      </c>
      <c r="U167" s="47">
        <v>432</v>
      </c>
      <c r="V167" s="47">
        <v>108</v>
      </c>
      <c r="W167" s="47">
        <v>540</v>
      </c>
      <c r="X167" s="63" t="s">
        <v>216</v>
      </c>
      <c r="Y167" s="48">
        <v>1</v>
      </c>
      <c r="Z167" s="47">
        <v>600</v>
      </c>
      <c r="AA167" s="48">
        <v>702.9599609375</v>
      </c>
      <c r="AB167" s="44">
        <v>600</v>
      </c>
    </row>
  </sheetData>
  <sheetProtection/>
  <autoFilter ref="A5:AB167"/>
  <mergeCells count="7">
    <mergeCell ref="A4:I4"/>
    <mergeCell ref="AA4:AB4"/>
    <mergeCell ref="X4:Z4"/>
    <mergeCell ref="N4:Q4"/>
    <mergeCell ref="J4:M4"/>
    <mergeCell ref="R4:T4"/>
    <mergeCell ref="U4:W4"/>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4"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I832"/>
  <sheetViews>
    <sheetView zoomScalePageLayoutView="0" workbookViewId="0" topLeftCell="A1">
      <pane ySplit="5" topLeftCell="A6" activePane="bottomLeft" state="frozen"/>
      <selection pane="topLeft" activeCell="A1" sqref="A1"/>
      <selection pane="bottomLeft" activeCell="L7" sqref="L7"/>
    </sheetView>
  </sheetViews>
  <sheetFormatPr defaultColWidth="8.88671875" defaultRowHeight="15"/>
  <cols>
    <col min="1" max="1" width="11.77734375" style="44" customWidth="1"/>
    <col min="2" max="2" width="14.21484375" style="44" bestFit="1" customWidth="1"/>
    <col min="3" max="3" width="8.4453125" style="44" customWidth="1"/>
    <col min="4" max="4" width="7.99609375" style="44" bestFit="1" customWidth="1"/>
    <col min="5" max="5" width="7.77734375" style="44" bestFit="1" customWidth="1"/>
    <col min="6" max="6" width="10.6640625" style="47" customWidth="1"/>
    <col min="7" max="7" width="12.21484375" style="60" customWidth="1"/>
    <col min="8" max="16384" width="8.88671875" style="44" customWidth="1"/>
  </cols>
  <sheetData>
    <row r="1" spans="1:7" ht="62.25" customHeight="1">
      <c r="A1" s="56">
        <v>4</v>
      </c>
      <c r="B1" s="45" t="s">
        <v>238</v>
      </c>
      <c r="C1" s="53"/>
      <c r="D1" s="53"/>
      <c r="E1" s="53"/>
      <c r="G1" s="59"/>
    </row>
    <row r="2" spans="2:9" ht="12.75">
      <c r="B2" s="64" t="s">
        <v>184</v>
      </c>
      <c r="C2" s="67">
        <f>SUM(C6:C184)</f>
        <v>176</v>
      </c>
      <c r="D2" s="70"/>
      <c r="E2" s="70"/>
      <c r="F2" s="70"/>
      <c r="G2" s="70"/>
      <c r="H2" s="77"/>
      <c r="I2" s="77"/>
    </row>
    <row r="4" spans="1:7" ht="25.5" customHeight="1">
      <c r="A4" s="225" t="s">
        <v>45</v>
      </c>
      <c r="B4" s="226"/>
      <c r="C4" s="226"/>
      <c r="D4" s="226"/>
      <c r="E4" s="226"/>
      <c r="F4" s="226"/>
      <c r="G4" s="227"/>
    </row>
    <row r="5" spans="1:7" ht="25.5">
      <c r="A5" s="99" t="s">
        <v>48</v>
      </c>
      <c r="B5" s="99" t="s">
        <v>49</v>
      </c>
      <c r="C5" s="99" t="s">
        <v>239</v>
      </c>
      <c r="D5" s="99" t="s">
        <v>240</v>
      </c>
      <c r="E5" s="99" t="s">
        <v>241</v>
      </c>
      <c r="F5" s="100" t="s">
        <v>198</v>
      </c>
      <c r="G5" s="100" t="s">
        <v>199</v>
      </c>
    </row>
    <row r="6" spans="1:7" ht="12.75">
      <c r="A6" s="44">
        <v>100001</v>
      </c>
      <c r="B6" s="44" t="str">
        <f>IF(ISNONTEXT(VLOOKUP(A6,'Student names'!$B$7:$C$15000,2,0)),"",VLOOKUP(A6,'Student names'!$B$7:$C$15000,2,0))</f>
        <v>Stephen Bailey</v>
      </c>
      <c r="C6" s="44">
        <v>1</v>
      </c>
      <c r="D6" s="44">
        <v>16</v>
      </c>
      <c r="E6" s="55">
        <v>41883</v>
      </c>
      <c r="F6" s="55">
        <v>42205</v>
      </c>
      <c r="G6" s="55"/>
    </row>
    <row r="7" spans="1:7" ht="12.75">
      <c r="A7" s="44">
        <v>100004</v>
      </c>
      <c r="B7" s="44" t="str">
        <f>IF(ISNONTEXT(VLOOKUP(A7,'Student names'!$B$7:$C$15000,2,0)),"",VLOOKUP(A7,'Student names'!$B$7:$C$15000,2,0))</f>
        <v>Isaac Stewart</v>
      </c>
      <c r="C7" s="44">
        <v>1</v>
      </c>
      <c r="D7" s="44">
        <v>18</v>
      </c>
      <c r="E7" s="55">
        <v>41883</v>
      </c>
      <c r="F7" s="55">
        <v>42205</v>
      </c>
      <c r="G7" s="55"/>
    </row>
    <row r="8" spans="1:7" ht="12.75">
      <c r="A8" s="44">
        <v>100005</v>
      </c>
      <c r="B8" s="44" t="str">
        <f>IF(ISNONTEXT(VLOOKUP(A8,'Student names'!$B$7:$C$15000,2,0)),"",VLOOKUP(A8,'Student names'!$B$7:$C$15000,2,0))</f>
        <v>Max Campbell</v>
      </c>
      <c r="C8" s="44">
        <v>1</v>
      </c>
      <c r="D8" s="44">
        <v>16</v>
      </c>
      <c r="E8" s="55">
        <v>41884</v>
      </c>
      <c r="F8" s="55">
        <v>42205</v>
      </c>
      <c r="G8" s="55"/>
    </row>
    <row r="9" spans="1:7" ht="12.75">
      <c r="A9" s="44">
        <v>100008</v>
      </c>
      <c r="B9" s="44" t="str">
        <f>IF(ISNONTEXT(VLOOKUP(A9,'Student names'!$B$7:$C$15000,2,0)),"",VLOOKUP(A9,'Student names'!$B$7:$C$15000,2,0))</f>
        <v>Alexandra McLean</v>
      </c>
      <c r="C9" s="44">
        <v>1</v>
      </c>
      <c r="D9" s="44">
        <v>17</v>
      </c>
      <c r="E9" s="55">
        <v>41883</v>
      </c>
      <c r="F9" s="55">
        <v>42205</v>
      </c>
      <c r="G9" s="55"/>
    </row>
    <row r="10" spans="1:7" ht="12.75">
      <c r="A10" s="44">
        <v>100010</v>
      </c>
      <c r="B10" s="44" t="str">
        <f>IF(ISNONTEXT(VLOOKUP(A10,'Student names'!$B$7:$C$15000,2,0)),"",VLOOKUP(A10,'Student names'!$B$7:$C$15000,2,0))</f>
        <v>Isaac Nash</v>
      </c>
      <c r="C10" s="44">
        <v>1</v>
      </c>
      <c r="D10" s="44">
        <v>17</v>
      </c>
      <c r="E10" s="55">
        <v>41883</v>
      </c>
      <c r="F10" s="55">
        <v>42205</v>
      </c>
      <c r="G10" s="55"/>
    </row>
    <row r="11" spans="1:7" ht="12.75">
      <c r="A11" s="44">
        <v>100011</v>
      </c>
      <c r="B11" s="44" t="str">
        <f>IF(ISNONTEXT(VLOOKUP(A11,'Student names'!$B$7:$C$15000,2,0)),"",VLOOKUP(A11,'Student names'!$B$7:$C$15000,2,0))</f>
        <v>Gabrielle Vaughan</v>
      </c>
      <c r="C11" s="44">
        <v>1</v>
      </c>
      <c r="D11" s="44">
        <v>17</v>
      </c>
      <c r="E11" s="55">
        <v>41883</v>
      </c>
      <c r="F11" s="55">
        <v>42205</v>
      </c>
      <c r="G11" s="55"/>
    </row>
    <row r="12" spans="1:7" ht="12.75">
      <c r="A12" s="44">
        <v>100012</v>
      </c>
      <c r="B12" s="44" t="str">
        <f>IF(ISNONTEXT(VLOOKUP(A12,'Student names'!$B$7:$C$15000,2,0)),"",VLOOKUP(A12,'Student names'!$B$7:$C$15000,2,0))</f>
        <v>Liam Morgan</v>
      </c>
      <c r="C12" s="44">
        <v>1</v>
      </c>
      <c r="D12" s="44">
        <v>18</v>
      </c>
      <c r="E12" s="55">
        <v>41883</v>
      </c>
      <c r="F12" s="55">
        <v>42205</v>
      </c>
      <c r="G12" s="55"/>
    </row>
    <row r="13" spans="1:7" ht="12.75">
      <c r="A13" s="44">
        <v>100014</v>
      </c>
      <c r="B13" s="44" t="str">
        <f>IF(ISNONTEXT(VLOOKUP(A13,'Student names'!$B$7:$C$15000,2,0)),"",VLOOKUP(A13,'Student names'!$B$7:$C$15000,2,0))</f>
        <v>Lillian Scott</v>
      </c>
      <c r="C13" s="44">
        <v>1</v>
      </c>
      <c r="D13" s="44">
        <v>18</v>
      </c>
      <c r="E13" s="55">
        <v>41521</v>
      </c>
      <c r="F13" s="55">
        <v>42205</v>
      </c>
      <c r="G13" s="55"/>
    </row>
    <row r="14" spans="1:7" ht="12.75">
      <c r="A14" s="44">
        <v>100016</v>
      </c>
      <c r="B14" s="44" t="str">
        <f>IF(ISNONTEXT(VLOOKUP(A14,'Student names'!$B$7:$C$15000,2,0)),"",VLOOKUP(A14,'Student names'!$B$7:$C$15000,2,0))</f>
        <v>Dylan Mills</v>
      </c>
      <c r="C14" s="44">
        <v>1</v>
      </c>
      <c r="D14" s="44">
        <v>18</v>
      </c>
      <c r="E14" s="55">
        <v>41883</v>
      </c>
      <c r="F14" s="55">
        <v>42205</v>
      </c>
      <c r="G14" s="55"/>
    </row>
    <row r="15" spans="1:7" ht="12.75">
      <c r="A15" s="44">
        <v>100019</v>
      </c>
      <c r="B15" s="44" t="str">
        <f>IF(ISNONTEXT(VLOOKUP(A15,'Student names'!$B$7:$C$15000,2,0)),"",VLOOKUP(A15,'Student names'!$B$7:$C$15000,2,0))</f>
        <v>Rachel Morgan</v>
      </c>
      <c r="C15" s="44">
        <v>1</v>
      </c>
      <c r="D15" s="44">
        <v>16</v>
      </c>
      <c r="E15" s="55">
        <v>41883</v>
      </c>
      <c r="F15" s="55">
        <v>42205</v>
      </c>
      <c r="G15" s="55"/>
    </row>
    <row r="16" spans="1:7" ht="12.75">
      <c r="A16" s="44">
        <v>100020</v>
      </c>
      <c r="B16" s="44" t="str">
        <f>IF(ISNONTEXT(VLOOKUP(A16,'Student names'!$B$7:$C$15000,2,0)),"",VLOOKUP(A16,'Student names'!$B$7:$C$15000,2,0))</f>
        <v>Adrian Davidson</v>
      </c>
      <c r="C16" s="44">
        <v>0</v>
      </c>
      <c r="D16" s="44">
        <v>16</v>
      </c>
      <c r="E16" s="55">
        <v>41883</v>
      </c>
      <c r="F16" s="55">
        <v>42205</v>
      </c>
      <c r="G16" s="55">
        <v>41894</v>
      </c>
    </row>
    <row r="17" spans="1:7" ht="12.75">
      <c r="A17" s="44">
        <v>100022</v>
      </c>
      <c r="B17" s="44" t="str">
        <f>IF(ISNONTEXT(VLOOKUP(A17,'Student names'!$B$7:$C$15000,2,0)),"",VLOOKUP(A17,'Student names'!$B$7:$C$15000,2,0))</f>
        <v>Wanda Watson</v>
      </c>
      <c r="C17" s="44">
        <v>1</v>
      </c>
      <c r="D17" s="44">
        <v>17</v>
      </c>
      <c r="E17" s="55">
        <v>41883</v>
      </c>
      <c r="F17" s="55">
        <v>42205</v>
      </c>
      <c r="G17" s="55"/>
    </row>
    <row r="18" spans="1:7" ht="12.75">
      <c r="A18" s="44">
        <v>100023</v>
      </c>
      <c r="B18" s="44" t="str">
        <f>IF(ISNONTEXT(VLOOKUP(A18,'Student names'!$B$7:$C$15000,2,0)),"",VLOOKUP(A18,'Student names'!$B$7:$C$15000,2,0))</f>
        <v>Joanne Greene</v>
      </c>
      <c r="C18" s="44">
        <v>1</v>
      </c>
      <c r="D18" s="44">
        <v>18</v>
      </c>
      <c r="E18" s="55">
        <v>41520</v>
      </c>
      <c r="F18" s="55">
        <v>42205</v>
      </c>
      <c r="G18" s="55"/>
    </row>
    <row r="19" spans="1:7" ht="12.75">
      <c r="A19" s="44">
        <v>100025</v>
      </c>
      <c r="B19" s="44" t="str">
        <f>IF(ISNONTEXT(VLOOKUP(A19,'Student names'!$B$7:$C$15000,2,0)),"",VLOOKUP(A19,'Student names'!$B$7:$C$15000,2,0))</f>
        <v>Ava Peters</v>
      </c>
      <c r="C19" s="44">
        <v>1</v>
      </c>
      <c r="D19" s="44">
        <v>17</v>
      </c>
      <c r="E19" s="55">
        <v>41883</v>
      </c>
      <c r="F19" s="55">
        <v>42205</v>
      </c>
      <c r="G19" s="55"/>
    </row>
    <row r="20" spans="1:7" ht="12.75">
      <c r="A20" s="44">
        <v>100026</v>
      </c>
      <c r="B20" s="44" t="str">
        <f>IF(ISNONTEXT(VLOOKUP(A20,'Student names'!$B$7:$C$15000,2,0)),"",VLOOKUP(A20,'Student names'!$B$7:$C$15000,2,0))</f>
        <v>Felicity Langdon</v>
      </c>
      <c r="C20" s="44">
        <v>1</v>
      </c>
      <c r="D20" s="44">
        <v>16</v>
      </c>
      <c r="E20" s="55">
        <v>41883</v>
      </c>
      <c r="F20" s="55">
        <v>42205</v>
      </c>
      <c r="G20" s="55"/>
    </row>
    <row r="21" spans="1:7" ht="12.75">
      <c r="A21" s="44">
        <v>100028</v>
      </c>
      <c r="B21" s="44" t="str">
        <f>IF(ISNONTEXT(VLOOKUP(A21,'Student names'!$B$7:$C$15000,2,0)),"",VLOOKUP(A21,'Student names'!$B$7:$C$15000,2,0))</f>
        <v>Ruth Rampling</v>
      </c>
      <c r="C21" s="44">
        <v>1</v>
      </c>
      <c r="D21" s="44">
        <v>18</v>
      </c>
      <c r="E21" s="55">
        <v>41883</v>
      </c>
      <c r="F21" s="55">
        <v>42205</v>
      </c>
      <c r="G21" s="55"/>
    </row>
    <row r="22" spans="1:7" ht="12.75">
      <c r="A22" s="44">
        <v>100030</v>
      </c>
      <c r="B22" s="44" t="str">
        <f>IF(ISNONTEXT(VLOOKUP(A22,'Student names'!$B$7:$C$15000,2,0)),"",VLOOKUP(A22,'Student names'!$B$7:$C$15000,2,0))</f>
        <v>Dorothy Hardacre</v>
      </c>
      <c r="C22" s="44">
        <v>1</v>
      </c>
      <c r="D22" s="44">
        <v>17</v>
      </c>
      <c r="E22" s="55">
        <v>41883</v>
      </c>
      <c r="F22" s="55">
        <v>42205</v>
      </c>
      <c r="G22" s="55"/>
    </row>
    <row r="23" spans="1:7" ht="12.75">
      <c r="A23" s="44">
        <v>100032</v>
      </c>
      <c r="B23" s="44" t="str">
        <f>IF(ISNONTEXT(VLOOKUP(A23,'Student names'!$B$7:$C$15000,2,0)),"",VLOOKUP(A23,'Student names'!$B$7:$C$15000,2,0))</f>
        <v>Victor Murray</v>
      </c>
      <c r="C23" s="44">
        <v>1</v>
      </c>
      <c r="D23" s="44">
        <v>16</v>
      </c>
      <c r="E23" s="55">
        <v>41884</v>
      </c>
      <c r="F23" s="55">
        <v>42205</v>
      </c>
      <c r="G23" s="55"/>
    </row>
    <row r="24" spans="1:7" ht="12.75">
      <c r="A24" s="44">
        <v>100034</v>
      </c>
      <c r="B24" s="44" t="str">
        <f>IF(ISNONTEXT(VLOOKUP(A24,'Student names'!$B$7:$C$15000,2,0)),"",VLOOKUP(A24,'Student names'!$B$7:$C$15000,2,0))</f>
        <v>Alexandra Fraser</v>
      </c>
      <c r="C24" s="44">
        <v>1</v>
      </c>
      <c r="D24" s="44">
        <v>17</v>
      </c>
      <c r="E24" s="55">
        <v>41883</v>
      </c>
      <c r="F24" s="55">
        <v>42205</v>
      </c>
      <c r="G24" s="55"/>
    </row>
    <row r="25" spans="1:7" ht="12.75">
      <c r="A25" s="44">
        <v>100035</v>
      </c>
      <c r="B25" s="44" t="str">
        <f>IF(ISNONTEXT(VLOOKUP(A25,'Student names'!$B$7:$C$15000,2,0)),"",VLOOKUP(A25,'Student names'!$B$7:$C$15000,2,0))</f>
        <v>Emily Churchill</v>
      </c>
      <c r="C25" s="44">
        <v>1</v>
      </c>
      <c r="D25" s="44">
        <v>16</v>
      </c>
      <c r="E25" s="55">
        <v>41883</v>
      </c>
      <c r="F25" s="55">
        <v>42205</v>
      </c>
      <c r="G25" s="55"/>
    </row>
    <row r="26" spans="1:7" ht="12.75">
      <c r="A26" s="44">
        <v>100038</v>
      </c>
      <c r="B26" s="44" t="str">
        <f>IF(ISNONTEXT(VLOOKUP(A26,'Student names'!$B$7:$C$15000,2,0)),"",VLOOKUP(A26,'Student names'!$B$7:$C$15000,2,0))</f>
        <v>Isaac Sanderson</v>
      </c>
      <c r="C26" s="44">
        <v>1</v>
      </c>
      <c r="D26" s="44">
        <v>16</v>
      </c>
      <c r="E26" s="55">
        <v>41883</v>
      </c>
      <c r="F26" s="55">
        <v>42205</v>
      </c>
      <c r="G26" s="55"/>
    </row>
    <row r="27" spans="1:7" ht="12.75">
      <c r="A27" s="44">
        <v>100040</v>
      </c>
      <c r="B27" s="44" t="str">
        <f>IF(ISNONTEXT(VLOOKUP(A27,'Student names'!$B$7:$C$15000,2,0)),"",VLOOKUP(A27,'Student names'!$B$7:$C$15000,2,0))</f>
        <v>Jason Forsyth</v>
      </c>
      <c r="C27" s="44">
        <v>1</v>
      </c>
      <c r="D27" s="44">
        <v>16</v>
      </c>
      <c r="E27" s="55">
        <v>41883</v>
      </c>
      <c r="F27" s="55">
        <v>42205</v>
      </c>
      <c r="G27" s="55"/>
    </row>
    <row r="28" spans="1:7" ht="12.75">
      <c r="A28" s="44">
        <v>100042</v>
      </c>
      <c r="B28" s="44" t="str">
        <f>IF(ISNONTEXT(VLOOKUP(A28,'Student names'!$B$7:$C$15000,2,0)),"",VLOOKUP(A28,'Student names'!$B$7:$C$15000,2,0))</f>
        <v>Claire Coleman</v>
      </c>
      <c r="C28" s="44">
        <v>1</v>
      </c>
      <c r="D28" s="44">
        <v>16</v>
      </c>
      <c r="E28" s="55">
        <v>41883</v>
      </c>
      <c r="F28" s="55">
        <v>42205</v>
      </c>
      <c r="G28" s="55"/>
    </row>
    <row r="29" spans="1:7" ht="12.75">
      <c r="A29" s="44">
        <v>100045</v>
      </c>
      <c r="B29" s="44" t="str">
        <f>IF(ISNONTEXT(VLOOKUP(A29,'Student names'!$B$7:$C$15000,2,0)),"",VLOOKUP(A29,'Student names'!$B$7:$C$15000,2,0))</f>
        <v>Owen Wallace</v>
      </c>
      <c r="C29" s="44">
        <v>1</v>
      </c>
      <c r="D29" s="44">
        <v>16</v>
      </c>
      <c r="E29" s="55">
        <v>41883</v>
      </c>
      <c r="F29" s="55">
        <v>42205</v>
      </c>
      <c r="G29" s="55"/>
    </row>
    <row r="30" spans="1:7" ht="12.75">
      <c r="A30" s="44">
        <v>100046</v>
      </c>
      <c r="B30" s="44" t="str">
        <f>IF(ISNONTEXT(VLOOKUP(A30,'Student names'!$B$7:$C$15000,2,0)),"",VLOOKUP(A30,'Student names'!$B$7:$C$15000,2,0))</f>
        <v>Sophie Hunter</v>
      </c>
      <c r="C30" s="44">
        <v>1</v>
      </c>
      <c r="D30" s="44">
        <v>16</v>
      </c>
      <c r="E30" s="55">
        <v>41883</v>
      </c>
      <c r="F30" s="55">
        <v>42205</v>
      </c>
      <c r="G30" s="55"/>
    </row>
    <row r="31" spans="1:7" ht="12.75">
      <c r="A31" s="44">
        <v>100047</v>
      </c>
      <c r="B31" s="44" t="str">
        <f>IF(ISNONTEXT(VLOOKUP(A31,'Student names'!$B$7:$C$15000,2,0)),"",VLOOKUP(A31,'Student names'!$B$7:$C$15000,2,0))</f>
        <v>Jasmine Morgan</v>
      </c>
      <c r="C31" s="44">
        <v>0</v>
      </c>
      <c r="D31" s="44">
        <v>16</v>
      </c>
      <c r="E31" s="55">
        <v>41883</v>
      </c>
      <c r="F31" s="55">
        <v>42205</v>
      </c>
      <c r="G31" s="55">
        <v>41908</v>
      </c>
    </row>
    <row r="32" spans="1:7" ht="12.75">
      <c r="A32" s="44">
        <v>100049</v>
      </c>
      <c r="B32" s="44" t="str">
        <f>IF(ISNONTEXT(VLOOKUP(A32,'Student names'!$B$7:$C$15000,2,0)),"",VLOOKUP(A32,'Student names'!$B$7:$C$15000,2,0))</f>
        <v>Christian Skinner</v>
      </c>
      <c r="C32" s="44">
        <v>1</v>
      </c>
      <c r="D32" s="44">
        <v>18</v>
      </c>
      <c r="E32" s="55">
        <v>41883</v>
      </c>
      <c r="F32" s="55">
        <v>42205</v>
      </c>
      <c r="G32" s="55"/>
    </row>
    <row r="33" spans="1:7" ht="12.75">
      <c r="A33" s="44">
        <v>100050</v>
      </c>
      <c r="B33" s="44" t="str">
        <f>IF(ISNONTEXT(VLOOKUP(A33,'Student names'!$B$7:$C$15000,2,0)),"",VLOOKUP(A33,'Student names'!$B$7:$C$15000,2,0))</f>
        <v>Dorothy Morgan</v>
      </c>
      <c r="C33" s="44">
        <v>1</v>
      </c>
      <c r="D33" s="44">
        <v>16</v>
      </c>
      <c r="E33" s="55">
        <v>41884</v>
      </c>
      <c r="F33" s="55">
        <v>42205</v>
      </c>
      <c r="G33" s="55"/>
    </row>
    <row r="34" spans="1:7" ht="12.75">
      <c r="A34" s="44">
        <v>100051</v>
      </c>
      <c r="B34" s="44" t="str">
        <f>IF(ISNONTEXT(VLOOKUP(A34,'Student names'!$B$7:$C$15000,2,0)),"",VLOOKUP(A34,'Student names'!$B$7:$C$15000,2,0))</f>
        <v>Gordon Sanderson</v>
      </c>
      <c r="C34" s="44">
        <v>1</v>
      </c>
      <c r="D34" s="44">
        <v>16</v>
      </c>
      <c r="E34" s="55">
        <v>41883</v>
      </c>
      <c r="F34" s="55">
        <v>42205</v>
      </c>
      <c r="G34" s="55"/>
    </row>
    <row r="35" spans="1:7" ht="12.75">
      <c r="A35" s="44">
        <v>100052</v>
      </c>
      <c r="B35" s="44" t="str">
        <f>IF(ISNONTEXT(VLOOKUP(A35,'Student names'!$B$7:$C$15000,2,0)),"",VLOOKUP(A35,'Student names'!$B$7:$C$15000,2,0))</f>
        <v>Tim Hart</v>
      </c>
      <c r="C35" s="44">
        <v>1</v>
      </c>
      <c r="D35" s="44">
        <v>17</v>
      </c>
      <c r="E35" s="55">
        <v>41883</v>
      </c>
      <c r="F35" s="55">
        <v>42205</v>
      </c>
      <c r="G35" s="55"/>
    </row>
    <row r="36" spans="1:7" ht="12.75">
      <c r="A36" s="44">
        <v>100053</v>
      </c>
      <c r="B36" s="44" t="str">
        <f>IF(ISNONTEXT(VLOOKUP(A36,'Student names'!$B$7:$C$15000,2,0)),"",VLOOKUP(A36,'Student names'!$B$7:$C$15000,2,0))</f>
        <v>Piers Watson</v>
      </c>
      <c r="C36" s="44">
        <v>1</v>
      </c>
      <c r="D36" s="44">
        <v>17</v>
      </c>
      <c r="E36" s="55">
        <v>41883</v>
      </c>
      <c r="F36" s="55">
        <v>42205</v>
      </c>
      <c r="G36" s="55"/>
    </row>
    <row r="37" spans="1:7" ht="12.75">
      <c r="A37" s="44">
        <v>100056</v>
      </c>
      <c r="B37" s="44" t="str">
        <f>IF(ISNONTEXT(VLOOKUP(A37,'Student names'!$B$7:$C$15000,2,0)),"",VLOOKUP(A37,'Student names'!$B$7:$C$15000,2,0))</f>
        <v>Oliver Watson</v>
      </c>
      <c r="C37" s="44">
        <v>1</v>
      </c>
      <c r="D37" s="44">
        <v>17</v>
      </c>
      <c r="E37" s="55">
        <v>41883</v>
      </c>
      <c r="F37" s="55">
        <v>42205</v>
      </c>
      <c r="G37" s="55"/>
    </row>
    <row r="38" spans="1:7" ht="12.75">
      <c r="A38" s="44">
        <v>100057</v>
      </c>
      <c r="B38" s="44" t="str">
        <f>IF(ISNONTEXT(VLOOKUP(A38,'Student names'!$B$7:$C$15000,2,0)),"",VLOOKUP(A38,'Student names'!$B$7:$C$15000,2,0))</f>
        <v>Olivia Kelly</v>
      </c>
      <c r="C38" s="44">
        <v>1</v>
      </c>
      <c r="D38" s="44">
        <v>16</v>
      </c>
      <c r="E38" s="55">
        <v>41883</v>
      </c>
      <c r="F38" s="55">
        <v>42205</v>
      </c>
      <c r="G38" s="55"/>
    </row>
    <row r="39" spans="1:7" ht="12.75">
      <c r="A39" s="44">
        <v>100058</v>
      </c>
      <c r="B39" s="44" t="str">
        <f>IF(ISNONTEXT(VLOOKUP(A39,'Student names'!$B$7:$C$15000,2,0)),"",VLOOKUP(A39,'Student names'!$B$7:$C$15000,2,0))</f>
        <v>Fiona Hardacre</v>
      </c>
      <c r="C39" s="44">
        <v>1</v>
      </c>
      <c r="D39" s="44">
        <v>16</v>
      </c>
      <c r="E39" s="55">
        <v>41883</v>
      </c>
      <c r="F39" s="55">
        <v>42205</v>
      </c>
      <c r="G39" s="55"/>
    </row>
    <row r="40" spans="1:7" ht="12.75">
      <c r="A40" s="44">
        <v>100059</v>
      </c>
      <c r="B40" s="44" t="str">
        <f>IF(ISNONTEXT(VLOOKUP(A40,'Student names'!$B$7:$C$15000,2,0)),"",VLOOKUP(A40,'Student names'!$B$7:$C$15000,2,0))</f>
        <v>Jan Cornish</v>
      </c>
      <c r="C40" s="44">
        <v>1</v>
      </c>
      <c r="D40" s="44">
        <v>16</v>
      </c>
      <c r="E40" s="55">
        <v>41883</v>
      </c>
      <c r="F40" s="55">
        <v>42205</v>
      </c>
      <c r="G40" s="55"/>
    </row>
    <row r="41" spans="1:7" ht="12.75">
      <c r="A41" s="44">
        <v>100060</v>
      </c>
      <c r="B41" s="44" t="str">
        <f>IF(ISNONTEXT(VLOOKUP(A41,'Student names'!$B$7:$C$15000,2,0)),"",VLOOKUP(A41,'Student names'!$B$7:$C$15000,2,0))</f>
        <v>Felicity Peters</v>
      </c>
      <c r="C41" s="44">
        <v>1</v>
      </c>
      <c r="D41" s="44">
        <v>16</v>
      </c>
      <c r="E41" s="55">
        <v>41884</v>
      </c>
      <c r="F41" s="55">
        <v>42205</v>
      </c>
      <c r="G41" s="55"/>
    </row>
    <row r="42" spans="1:7" ht="12.75">
      <c r="A42" s="44">
        <v>100061</v>
      </c>
      <c r="B42" s="44" t="str">
        <f>IF(ISNONTEXT(VLOOKUP(A42,'Student names'!$B$7:$C$15000,2,0)),"",VLOOKUP(A42,'Student names'!$B$7:$C$15000,2,0))</f>
        <v>Diana Brown</v>
      </c>
      <c r="C42" s="44">
        <v>1</v>
      </c>
      <c r="D42" s="44">
        <v>17</v>
      </c>
      <c r="E42" s="55">
        <v>41883</v>
      </c>
      <c r="F42" s="55">
        <v>42205</v>
      </c>
      <c r="G42" s="55"/>
    </row>
    <row r="43" spans="1:7" ht="12.75">
      <c r="A43" s="44">
        <v>100062</v>
      </c>
      <c r="B43" s="44" t="str">
        <f>IF(ISNONTEXT(VLOOKUP(A43,'Student names'!$B$7:$C$15000,2,0)),"",VLOOKUP(A43,'Student names'!$B$7:$C$15000,2,0))</f>
        <v>Joe Newman</v>
      </c>
      <c r="C43" s="44">
        <v>1</v>
      </c>
      <c r="D43" s="44">
        <v>17</v>
      </c>
      <c r="E43" s="55">
        <v>41883</v>
      </c>
      <c r="F43" s="55">
        <v>42205</v>
      </c>
      <c r="G43" s="55"/>
    </row>
    <row r="44" spans="1:7" ht="12.75">
      <c r="A44" s="44">
        <v>100063</v>
      </c>
      <c r="B44" s="44" t="str">
        <f>IF(ISNONTEXT(VLOOKUP(A44,'Student names'!$B$7:$C$15000,2,0)),"",VLOOKUP(A44,'Student names'!$B$7:$C$15000,2,0))</f>
        <v>Stewart Hodges</v>
      </c>
      <c r="C44" s="44">
        <v>1</v>
      </c>
      <c r="D44" s="44">
        <v>17</v>
      </c>
      <c r="E44" s="55">
        <v>41885</v>
      </c>
      <c r="F44" s="55">
        <v>42205</v>
      </c>
      <c r="G44" s="55"/>
    </row>
    <row r="45" spans="1:7" ht="12.75">
      <c r="A45" s="44">
        <v>100064</v>
      </c>
      <c r="B45" s="44" t="str">
        <f>IF(ISNONTEXT(VLOOKUP(A45,'Student names'!$B$7:$C$15000,2,0)),"",VLOOKUP(A45,'Student names'!$B$7:$C$15000,2,0))</f>
        <v>Rose Ferguson</v>
      </c>
      <c r="C45" s="44">
        <v>1</v>
      </c>
      <c r="D45" s="44">
        <v>17</v>
      </c>
      <c r="E45" s="55">
        <v>41883</v>
      </c>
      <c r="F45" s="55">
        <v>42205</v>
      </c>
      <c r="G45" s="55"/>
    </row>
    <row r="46" spans="1:7" ht="12.75">
      <c r="A46" s="44">
        <v>100065</v>
      </c>
      <c r="B46" s="44" t="str">
        <f>IF(ISNONTEXT(VLOOKUP(A46,'Student names'!$B$7:$C$15000,2,0)),"",VLOOKUP(A46,'Student names'!$B$7:$C$15000,2,0))</f>
        <v>Warren North</v>
      </c>
      <c r="C46" s="44">
        <v>1</v>
      </c>
      <c r="D46" s="44">
        <v>16</v>
      </c>
      <c r="E46" s="55">
        <v>41883</v>
      </c>
      <c r="F46" s="55">
        <v>42205</v>
      </c>
      <c r="G46" s="55"/>
    </row>
    <row r="47" spans="1:7" ht="12.75">
      <c r="A47" s="44">
        <v>100067</v>
      </c>
      <c r="B47" s="44" t="str">
        <f>IF(ISNONTEXT(VLOOKUP(A47,'Student names'!$B$7:$C$15000,2,0)),"",VLOOKUP(A47,'Student names'!$B$7:$C$15000,2,0))</f>
        <v>Ella Brown</v>
      </c>
      <c r="C47" s="44">
        <v>1</v>
      </c>
      <c r="D47" s="44">
        <v>16</v>
      </c>
      <c r="E47" s="55">
        <v>41883</v>
      </c>
      <c r="F47" s="55">
        <v>42205</v>
      </c>
      <c r="G47" s="55"/>
    </row>
    <row r="48" spans="1:7" ht="12.75">
      <c r="A48" s="44">
        <v>100068</v>
      </c>
      <c r="B48" s="44" t="str">
        <f>IF(ISNONTEXT(VLOOKUP(A48,'Student names'!$B$7:$C$15000,2,0)),"",VLOOKUP(A48,'Student names'!$B$7:$C$15000,2,0))</f>
        <v>Wanda Mills</v>
      </c>
      <c r="C48" s="44">
        <v>1</v>
      </c>
      <c r="D48" s="44">
        <v>18</v>
      </c>
      <c r="E48" s="55">
        <v>41883</v>
      </c>
      <c r="F48" s="55">
        <v>42205</v>
      </c>
      <c r="G48" s="55"/>
    </row>
    <row r="49" spans="1:7" ht="12.75">
      <c r="A49" s="44">
        <v>100069</v>
      </c>
      <c r="B49" s="44" t="str">
        <f>IF(ISNONTEXT(VLOOKUP(A49,'Student names'!$B$7:$C$15000,2,0)),"",VLOOKUP(A49,'Student names'!$B$7:$C$15000,2,0))</f>
        <v>Sally Young</v>
      </c>
      <c r="C49" s="44">
        <v>1</v>
      </c>
      <c r="D49" s="44">
        <v>16</v>
      </c>
      <c r="E49" s="55">
        <v>41883</v>
      </c>
      <c r="F49" s="55">
        <v>42205</v>
      </c>
      <c r="G49" s="55"/>
    </row>
    <row r="50" spans="1:7" ht="12.75">
      <c r="A50" s="44">
        <v>100070</v>
      </c>
      <c r="B50" s="44" t="str">
        <f>IF(ISNONTEXT(VLOOKUP(A50,'Student names'!$B$7:$C$15000,2,0)),"",VLOOKUP(A50,'Student names'!$B$7:$C$15000,2,0))</f>
        <v>Zoe Mackay</v>
      </c>
      <c r="C50" s="44">
        <v>1</v>
      </c>
      <c r="D50" s="44">
        <v>17</v>
      </c>
      <c r="E50" s="55">
        <v>41883</v>
      </c>
      <c r="F50" s="55">
        <v>42205</v>
      </c>
      <c r="G50" s="55"/>
    </row>
    <row r="51" spans="1:7" ht="12.75">
      <c r="A51" s="44">
        <v>100071</v>
      </c>
      <c r="B51" s="44" t="str">
        <f>IF(ISNONTEXT(VLOOKUP(A51,'Student names'!$B$7:$C$15000,2,0)),"",VLOOKUP(A51,'Student names'!$B$7:$C$15000,2,0))</f>
        <v>Ava Walker</v>
      </c>
      <c r="C51" s="44">
        <v>1</v>
      </c>
      <c r="D51" s="44">
        <v>16</v>
      </c>
      <c r="E51" s="55">
        <v>41883</v>
      </c>
      <c r="F51" s="55">
        <v>42205</v>
      </c>
      <c r="G51" s="55"/>
    </row>
    <row r="52" spans="1:7" ht="12.75">
      <c r="A52" s="44">
        <v>100073</v>
      </c>
      <c r="B52" s="44" t="str">
        <f>IF(ISNONTEXT(VLOOKUP(A52,'Student names'!$B$7:$C$15000,2,0)),"",VLOOKUP(A52,'Student names'!$B$7:$C$15000,2,0))</f>
        <v>Penelope Bailey</v>
      </c>
      <c r="C52" s="44">
        <v>1</v>
      </c>
      <c r="D52" s="44">
        <v>16</v>
      </c>
      <c r="E52" s="55">
        <v>41883</v>
      </c>
      <c r="F52" s="55">
        <v>42205</v>
      </c>
      <c r="G52" s="55"/>
    </row>
    <row r="53" spans="1:7" ht="12.75">
      <c r="A53" s="44">
        <v>100074</v>
      </c>
      <c r="B53" s="44" t="str">
        <f>IF(ISNONTEXT(VLOOKUP(A53,'Student names'!$B$7:$C$15000,2,0)),"",VLOOKUP(A53,'Student names'!$B$7:$C$15000,2,0))</f>
        <v>Eric Poole</v>
      </c>
      <c r="C53" s="44">
        <v>1</v>
      </c>
      <c r="D53" s="44">
        <v>17</v>
      </c>
      <c r="E53" s="55">
        <v>41883</v>
      </c>
      <c r="F53" s="55">
        <v>42205</v>
      </c>
      <c r="G53" s="55"/>
    </row>
    <row r="54" spans="1:7" ht="12.75">
      <c r="A54" s="44">
        <v>100076</v>
      </c>
      <c r="B54" s="44" t="str">
        <f>IF(ISNONTEXT(VLOOKUP(A54,'Student names'!$B$7:$C$15000,2,0)),"",VLOOKUP(A54,'Student names'!$B$7:$C$15000,2,0))</f>
        <v>Michael Davies</v>
      </c>
      <c r="C54" s="44">
        <v>1</v>
      </c>
      <c r="D54" s="44">
        <v>16</v>
      </c>
      <c r="E54" s="55">
        <v>41885</v>
      </c>
      <c r="F54" s="55">
        <v>42205</v>
      </c>
      <c r="G54" s="55"/>
    </row>
    <row r="55" spans="1:7" ht="12.75">
      <c r="A55" s="44">
        <v>100077</v>
      </c>
      <c r="B55" s="44" t="str">
        <f>IF(ISNONTEXT(VLOOKUP(A55,'Student names'!$B$7:$C$15000,2,0)),"",VLOOKUP(A55,'Student names'!$B$7:$C$15000,2,0))</f>
        <v>Colin Mathis</v>
      </c>
      <c r="C55" s="44">
        <v>1</v>
      </c>
      <c r="D55" s="44">
        <v>17</v>
      </c>
      <c r="E55" s="55">
        <v>41883</v>
      </c>
      <c r="F55" s="55">
        <v>42205</v>
      </c>
      <c r="G55" s="55"/>
    </row>
    <row r="56" spans="1:7" ht="12.75">
      <c r="A56" s="44">
        <v>100078</v>
      </c>
      <c r="B56" s="44" t="str">
        <f>IF(ISNONTEXT(VLOOKUP(A56,'Student names'!$B$7:$C$15000,2,0)),"",VLOOKUP(A56,'Student names'!$B$7:$C$15000,2,0))</f>
        <v>Karen Vance</v>
      </c>
      <c r="C56" s="44">
        <v>1</v>
      </c>
      <c r="D56" s="44">
        <v>17</v>
      </c>
      <c r="E56" s="55">
        <v>41883</v>
      </c>
      <c r="F56" s="55">
        <v>42205</v>
      </c>
      <c r="G56" s="55"/>
    </row>
    <row r="57" spans="1:7" ht="12.75">
      <c r="A57" s="44">
        <v>100079</v>
      </c>
      <c r="B57" s="44" t="str">
        <f>IF(ISNONTEXT(VLOOKUP(A57,'Student names'!$B$7:$C$15000,2,0)),"",VLOOKUP(A57,'Student names'!$B$7:$C$15000,2,0))</f>
        <v>Isaac Ball</v>
      </c>
      <c r="C57" s="44">
        <v>1</v>
      </c>
      <c r="D57" s="44">
        <v>16</v>
      </c>
      <c r="E57" s="55">
        <v>41883</v>
      </c>
      <c r="F57" s="55">
        <v>42205</v>
      </c>
      <c r="G57" s="55"/>
    </row>
    <row r="58" spans="1:7" ht="12.75">
      <c r="A58" s="44">
        <v>100080</v>
      </c>
      <c r="B58" s="44" t="str">
        <f>IF(ISNONTEXT(VLOOKUP(A58,'Student names'!$B$7:$C$15000,2,0)),"",VLOOKUP(A58,'Student names'!$B$7:$C$15000,2,0))</f>
        <v>Katherine North</v>
      </c>
      <c r="C58" s="44">
        <v>1</v>
      </c>
      <c r="D58" s="44">
        <v>16</v>
      </c>
      <c r="E58" s="55">
        <v>41883</v>
      </c>
      <c r="F58" s="55">
        <v>42205</v>
      </c>
      <c r="G58" s="55"/>
    </row>
    <row r="59" spans="1:7" ht="12.75">
      <c r="A59" s="44">
        <v>100086</v>
      </c>
      <c r="B59" s="44" t="str">
        <f>IF(ISNONTEXT(VLOOKUP(A59,'Student names'!$B$7:$C$15000,2,0)),"",VLOOKUP(A59,'Student names'!$B$7:$C$15000,2,0))</f>
        <v>Stewart Bower</v>
      </c>
      <c r="C59" s="44">
        <v>1</v>
      </c>
      <c r="D59" s="44">
        <v>16</v>
      </c>
      <c r="E59" s="55">
        <v>41883</v>
      </c>
      <c r="F59" s="55">
        <v>42205</v>
      </c>
      <c r="G59" s="55"/>
    </row>
    <row r="60" spans="1:7" ht="12.75">
      <c r="A60" s="44">
        <v>100087</v>
      </c>
      <c r="B60" s="44" t="str">
        <f>IF(ISNONTEXT(VLOOKUP(A60,'Student names'!$B$7:$C$15000,2,0)),"",VLOOKUP(A60,'Student names'!$B$7:$C$15000,2,0))</f>
        <v>Rose Martin</v>
      </c>
      <c r="C60" s="44">
        <v>1</v>
      </c>
      <c r="D60" s="44">
        <v>17</v>
      </c>
      <c r="E60" s="55">
        <v>41883</v>
      </c>
      <c r="F60" s="55">
        <v>42205</v>
      </c>
      <c r="G60" s="55"/>
    </row>
    <row r="61" spans="1:7" ht="12.75">
      <c r="A61" s="44">
        <v>100088</v>
      </c>
      <c r="B61" s="44" t="str">
        <f>IF(ISNONTEXT(VLOOKUP(A61,'Student names'!$B$7:$C$15000,2,0)),"",VLOOKUP(A61,'Student names'!$B$7:$C$15000,2,0))</f>
        <v>Penelope Metcalfe</v>
      </c>
      <c r="C61" s="44">
        <v>1</v>
      </c>
      <c r="D61" s="44">
        <v>16</v>
      </c>
      <c r="E61" s="55">
        <v>41883</v>
      </c>
      <c r="F61" s="55">
        <v>42205</v>
      </c>
      <c r="G61" s="55"/>
    </row>
    <row r="62" spans="1:7" ht="12.75">
      <c r="A62" s="44">
        <v>100089</v>
      </c>
      <c r="B62" s="44" t="str">
        <f>IF(ISNONTEXT(VLOOKUP(A62,'Student names'!$B$7:$C$15000,2,0)),"",VLOOKUP(A62,'Student names'!$B$7:$C$15000,2,0))</f>
        <v>Dorothy Miller</v>
      </c>
      <c r="C62" s="44">
        <v>1</v>
      </c>
      <c r="D62" s="44">
        <v>17</v>
      </c>
      <c r="E62" s="55">
        <v>41883</v>
      </c>
      <c r="F62" s="55">
        <v>42205</v>
      </c>
      <c r="G62" s="55"/>
    </row>
    <row r="63" spans="1:7" ht="12.75">
      <c r="A63" s="44">
        <v>100090</v>
      </c>
      <c r="B63" s="44" t="str">
        <f>IF(ISNONTEXT(VLOOKUP(A63,'Student names'!$B$7:$C$15000,2,0)),"",VLOOKUP(A63,'Student names'!$B$7:$C$15000,2,0))</f>
        <v>Tim James</v>
      </c>
      <c r="C63" s="44">
        <v>1</v>
      </c>
      <c r="D63" s="44">
        <v>16</v>
      </c>
      <c r="E63" s="55">
        <v>41883</v>
      </c>
      <c r="F63" s="55">
        <v>42205</v>
      </c>
      <c r="G63" s="55"/>
    </row>
    <row r="64" spans="1:7" ht="12.75">
      <c r="A64" s="44">
        <v>100092</v>
      </c>
      <c r="B64" s="44" t="str">
        <f>IF(ISNONTEXT(VLOOKUP(A64,'Student names'!$B$7:$C$15000,2,0)),"",VLOOKUP(A64,'Student names'!$B$7:$C$15000,2,0))</f>
        <v>Jacob Edmunds</v>
      </c>
      <c r="C64" s="44">
        <v>1</v>
      </c>
      <c r="D64" s="44">
        <v>16</v>
      </c>
      <c r="E64" s="55">
        <v>41883</v>
      </c>
      <c r="F64" s="55">
        <v>42205</v>
      </c>
      <c r="G64" s="55"/>
    </row>
    <row r="65" spans="1:7" ht="12.75">
      <c r="A65" s="44">
        <v>100093</v>
      </c>
      <c r="B65" s="44" t="str">
        <f>IF(ISNONTEXT(VLOOKUP(A65,'Student names'!$B$7:$C$15000,2,0)),"",VLOOKUP(A65,'Student names'!$B$7:$C$15000,2,0))</f>
        <v>Lily Watson</v>
      </c>
      <c r="C65" s="44">
        <v>1</v>
      </c>
      <c r="D65" s="44">
        <v>17</v>
      </c>
      <c r="E65" s="55">
        <v>41883</v>
      </c>
      <c r="F65" s="55">
        <v>42205</v>
      </c>
      <c r="G65" s="55"/>
    </row>
    <row r="66" spans="1:7" ht="12.75">
      <c r="A66" s="44">
        <v>100094</v>
      </c>
      <c r="B66" s="44" t="str">
        <f>IF(ISNONTEXT(VLOOKUP(A66,'Student names'!$B$7:$C$15000,2,0)),"",VLOOKUP(A66,'Student names'!$B$7:$C$15000,2,0))</f>
        <v>Madeleine Hudson</v>
      </c>
      <c r="C66" s="44">
        <v>1</v>
      </c>
      <c r="D66" s="44">
        <v>18</v>
      </c>
      <c r="E66" s="55">
        <v>41883</v>
      </c>
      <c r="F66" s="55">
        <v>42205</v>
      </c>
      <c r="G66" s="55"/>
    </row>
    <row r="67" spans="1:7" ht="12.75">
      <c r="A67" s="44">
        <v>100095</v>
      </c>
      <c r="B67" s="44" t="str">
        <f>IF(ISNONTEXT(VLOOKUP(A67,'Student names'!$B$7:$C$15000,2,0)),"",VLOOKUP(A67,'Student names'!$B$7:$C$15000,2,0))</f>
        <v>Nicola James</v>
      </c>
      <c r="C67" s="44">
        <v>1</v>
      </c>
      <c r="D67" s="44">
        <v>18</v>
      </c>
      <c r="E67" s="55">
        <v>41883</v>
      </c>
      <c r="F67" s="55">
        <v>42205</v>
      </c>
      <c r="G67" s="55"/>
    </row>
    <row r="68" spans="1:7" ht="12.75">
      <c r="A68" s="44">
        <v>100098</v>
      </c>
      <c r="B68" s="44" t="str">
        <f>IF(ISNONTEXT(VLOOKUP(A68,'Student names'!$B$7:$C$15000,2,0)),"",VLOOKUP(A68,'Student names'!$B$7:$C$15000,2,0))</f>
        <v>Jasmine White</v>
      </c>
      <c r="C68" s="44">
        <v>1</v>
      </c>
      <c r="D68" s="44">
        <v>16</v>
      </c>
      <c r="E68" s="55">
        <v>41884</v>
      </c>
      <c r="F68" s="55">
        <v>42205</v>
      </c>
      <c r="G68" s="55"/>
    </row>
    <row r="69" spans="1:7" ht="12.75">
      <c r="A69" s="44">
        <v>100101</v>
      </c>
      <c r="B69" s="44" t="str">
        <f>IF(ISNONTEXT(VLOOKUP(A69,'Student names'!$B$7:$C$15000,2,0)),"",VLOOKUP(A69,'Student names'!$B$7:$C$15000,2,0))</f>
        <v>Lily Rutherford</v>
      </c>
      <c r="C69" s="44">
        <v>1</v>
      </c>
      <c r="D69" s="44">
        <v>16</v>
      </c>
      <c r="E69" s="55">
        <v>41883</v>
      </c>
      <c r="F69" s="55">
        <v>42205</v>
      </c>
      <c r="G69" s="55"/>
    </row>
    <row r="70" spans="1:7" ht="12.75">
      <c r="A70" s="44">
        <v>100102</v>
      </c>
      <c r="B70" s="44" t="str">
        <f>IF(ISNONTEXT(VLOOKUP(A70,'Student names'!$B$7:$C$15000,2,0)),"",VLOOKUP(A70,'Student names'!$B$7:$C$15000,2,0))</f>
        <v>Carl Randall</v>
      </c>
      <c r="C70" s="44">
        <v>1</v>
      </c>
      <c r="D70" s="44">
        <v>17</v>
      </c>
      <c r="E70" s="55">
        <v>41884</v>
      </c>
      <c r="F70" s="55">
        <v>42205</v>
      </c>
      <c r="G70" s="55"/>
    </row>
    <row r="71" spans="1:7" ht="12.75">
      <c r="A71" s="44">
        <v>100103</v>
      </c>
      <c r="B71" s="44" t="str">
        <f>IF(ISNONTEXT(VLOOKUP(A71,'Student names'!$B$7:$C$15000,2,0)),"",VLOOKUP(A71,'Student names'!$B$7:$C$15000,2,0))</f>
        <v>Jonathan Hunter</v>
      </c>
      <c r="C71" s="44">
        <v>1</v>
      </c>
      <c r="D71" s="44">
        <v>16</v>
      </c>
      <c r="E71" s="55">
        <v>41883</v>
      </c>
      <c r="F71" s="55">
        <v>42205</v>
      </c>
      <c r="G71" s="55"/>
    </row>
    <row r="72" spans="1:7" ht="12.75">
      <c r="A72" s="44">
        <v>100104</v>
      </c>
      <c r="B72" s="44" t="str">
        <f>IF(ISNONTEXT(VLOOKUP(A72,'Student names'!$B$7:$C$15000,2,0)),"",VLOOKUP(A72,'Student names'!$B$7:$C$15000,2,0))</f>
        <v>Sonia Ball</v>
      </c>
      <c r="C72" s="44">
        <v>1</v>
      </c>
      <c r="D72" s="44">
        <v>16</v>
      </c>
      <c r="E72" s="55">
        <v>41883</v>
      </c>
      <c r="F72" s="55">
        <v>42205</v>
      </c>
      <c r="G72" s="55"/>
    </row>
    <row r="73" spans="1:7" ht="12.75">
      <c r="A73" s="44">
        <v>100107</v>
      </c>
      <c r="B73" s="44" t="str">
        <f>IF(ISNONTEXT(VLOOKUP(A73,'Student names'!$B$7:$C$15000,2,0)),"",VLOOKUP(A73,'Student names'!$B$7:$C$15000,2,0))</f>
        <v>Caroline Nolan</v>
      </c>
      <c r="C73" s="44">
        <v>1</v>
      </c>
      <c r="D73" s="44">
        <v>17</v>
      </c>
      <c r="E73" s="55">
        <v>41883</v>
      </c>
      <c r="F73" s="55">
        <v>42205</v>
      </c>
      <c r="G73" s="55"/>
    </row>
    <row r="74" spans="1:7" ht="12.75">
      <c r="A74" s="44">
        <v>100109</v>
      </c>
      <c r="B74" s="44" t="str">
        <f>IF(ISNONTEXT(VLOOKUP(A74,'Student names'!$B$7:$C$15000,2,0)),"",VLOOKUP(A74,'Student names'!$B$7:$C$15000,2,0))</f>
        <v>Katherine Glover</v>
      </c>
      <c r="C74" s="44">
        <v>1</v>
      </c>
      <c r="D74" s="44">
        <v>17</v>
      </c>
      <c r="E74" s="55">
        <v>41883</v>
      </c>
      <c r="F74" s="55">
        <v>42205</v>
      </c>
      <c r="G74" s="55"/>
    </row>
    <row r="75" spans="1:7" ht="12.75">
      <c r="A75" s="44">
        <v>100110</v>
      </c>
      <c r="B75" s="44" t="str">
        <f>IF(ISNONTEXT(VLOOKUP(A75,'Student names'!$B$7:$C$15000,2,0)),"",VLOOKUP(A75,'Student names'!$B$7:$C$15000,2,0))</f>
        <v>Michael Howard</v>
      </c>
      <c r="C75" s="44">
        <v>1</v>
      </c>
      <c r="D75" s="44">
        <v>16</v>
      </c>
      <c r="E75" s="55">
        <v>41883</v>
      </c>
      <c r="F75" s="55">
        <v>42205</v>
      </c>
      <c r="G75" s="55"/>
    </row>
    <row r="76" spans="1:7" ht="12.75">
      <c r="A76" s="44">
        <v>100111</v>
      </c>
      <c r="B76" s="44" t="str">
        <f>IF(ISNONTEXT(VLOOKUP(A76,'Student names'!$B$7:$C$15000,2,0)),"",VLOOKUP(A76,'Student names'!$B$7:$C$15000,2,0))</f>
        <v>Stephen James</v>
      </c>
      <c r="C76" s="44">
        <v>1</v>
      </c>
      <c r="D76" s="44">
        <v>16</v>
      </c>
      <c r="E76" s="55">
        <v>41883</v>
      </c>
      <c r="F76" s="55">
        <v>42205</v>
      </c>
      <c r="G76" s="55"/>
    </row>
    <row r="77" spans="1:7" ht="12.75">
      <c r="A77" s="44">
        <v>100112</v>
      </c>
      <c r="B77" s="44" t="str">
        <f>IF(ISNONTEXT(VLOOKUP(A77,'Student names'!$B$7:$C$15000,2,0)),"",VLOOKUP(A77,'Student names'!$B$7:$C$15000,2,0))</f>
        <v>Joanne Anderson</v>
      </c>
      <c r="C77" s="44">
        <v>1</v>
      </c>
      <c r="D77" s="44">
        <v>16</v>
      </c>
      <c r="E77" s="55">
        <v>41883</v>
      </c>
      <c r="F77" s="55">
        <v>42205</v>
      </c>
      <c r="G77" s="55"/>
    </row>
    <row r="78" spans="1:7" ht="12.75">
      <c r="A78" s="44">
        <v>100115</v>
      </c>
      <c r="B78" s="44" t="str">
        <f>IF(ISNONTEXT(VLOOKUP(A78,'Student names'!$B$7:$C$15000,2,0)),"",VLOOKUP(A78,'Student names'!$B$7:$C$15000,2,0))</f>
        <v>Sebastian Arnold</v>
      </c>
      <c r="C78" s="44">
        <v>1</v>
      </c>
      <c r="D78" s="44">
        <v>17</v>
      </c>
      <c r="E78" s="55">
        <v>41883</v>
      </c>
      <c r="F78" s="55">
        <v>42205</v>
      </c>
      <c r="G78" s="55"/>
    </row>
    <row r="79" spans="1:7" ht="12.75">
      <c r="A79" s="44">
        <v>100117</v>
      </c>
      <c r="B79" s="44" t="str">
        <f>IF(ISNONTEXT(VLOOKUP(A79,'Student names'!$B$7:$C$15000,2,0)),"",VLOOKUP(A79,'Student names'!$B$7:$C$15000,2,0))</f>
        <v>Nathan Langdon</v>
      </c>
      <c r="C79" s="44">
        <v>1</v>
      </c>
      <c r="D79" s="44">
        <v>16</v>
      </c>
      <c r="E79" s="55">
        <v>41883</v>
      </c>
      <c r="F79" s="55">
        <v>42205</v>
      </c>
      <c r="G79" s="55"/>
    </row>
    <row r="80" spans="1:7" ht="12.75">
      <c r="A80" s="44">
        <v>100121</v>
      </c>
      <c r="B80" s="44" t="str">
        <f>IF(ISNONTEXT(VLOOKUP(A80,'Student names'!$B$7:$C$15000,2,0)),"",VLOOKUP(A80,'Student names'!$B$7:$C$15000,2,0))</f>
        <v>Karen Forsyth</v>
      </c>
      <c r="C80" s="44">
        <v>1</v>
      </c>
      <c r="D80" s="44">
        <v>18</v>
      </c>
      <c r="E80" s="55">
        <v>41884</v>
      </c>
      <c r="F80" s="55">
        <v>42205</v>
      </c>
      <c r="G80" s="55"/>
    </row>
    <row r="81" spans="1:7" ht="12.75">
      <c r="A81" s="44">
        <v>100122</v>
      </c>
      <c r="B81" s="44" t="str">
        <f>IF(ISNONTEXT(VLOOKUP(A81,'Student names'!$B$7:$C$15000,2,0)),"",VLOOKUP(A81,'Student names'!$B$7:$C$15000,2,0))</f>
        <v>Nicola Cornish</v>
      </c>
      <c r="C81" s="44">
        <v>1</v>
      </c>
      <c r="D81" s="44">
        <v>17</v>
      </c>
      <c r="E81" s="55">
        <v>41883</v>
      </c>
      <c r="F81" s="55">
        <v>42205</v>
      </c>
      <c r="G81" s="55"/>
    </row>
    <row r="82" spans="1:7" ht="12.75">
      <c r="A82" s="44">
        <v>100123</v>
      </c>
      <c r="B82" s="44" t="str">
        <f>IF(ISNONTEXT(VLOOKUP(A82,'Student names'!$B$7:$C$15000,2,0)),"",VLOOKUP(A82,'Student names'!$B$7:$C$15000,2,0))</f>
        <v>Yvonne Forsyth</v>
      </c>
      <c r="C82" s="44">
        <v>1</v>
      </c>
      <c r="D82" s="44">
        <v>17</v>
      </c>
      <c r="E82" s="55">
        <v>41883</v>
      </c>
      <c r="F82" s="55">
        <v>42205</v>
      </c>
      <c r="G82" s="55"/>
    </row>
    <row r="83" spans="1:7" ht="12.75">
      <c r="A83" s="44">
        <v>100124</v>
      </c>
      <c r="B83" s="44" t="str">
        <f>IF(ISNONTEXT(VLOOKUP(A83,'Student names'!$B$7:$C$15000,2,0)),"",VLOOKUP(A83,'Student names'!$B$7:$C$15000,2,0))</f>
        <v>Tracey Baker</v>
      </c>
      <c r="C83" s="44">
        <v>1</v>
      </c>
      <c r="D83" s="44">
        <v>17</v>
      </c>
      <c r="E83" s="55">
        <v>41883</v>
      </c>
      <c r="F83" s="55">
        <v>42205</v>
      </c>
      <c r="G83" s="55"/>
    </row>
    <row r="84" spans="1:7" ht="12.75">
      <c r="A84" s="44">
        <v>100125</v>
      </c>
      <c r="B84" s="44" t="str">
        <f>IF(ISNONTEXT(VLOOKUP(A84,'Student names'!$B$7:$C$15000,2,0)),"",VLOOKUP(A84,'Student names'!$B$7:$C$15000,2,0))</f>
        <v>Isaac Quinn</v>
      </c>
      <c r="C84" s="44">
        <v>1</v>
      </c>
      <c r="D84" s="44">
        <v>17</v>
      </c>
      <c r="E84" s="55">
        <v>41883</v>
      </c>
      <c r="F84" s="55">
        <v>42205</v>
      </c>
      <c r="G84" s="55"/>
    </row>
    <row r="85" spans="1:7" ht="12.75">
      <c r="A85" s="44">
        <v>100126</v>
      </c>
      <c r="B85" s="44" t="str">
        <f>IF(ISNONTEXT(VLOOKUP(A85,'Student names'!$B$7:$C$15000,2,0)),"",VLOOKUP(A85,'Student names'!$B$7:$C$15000,2,0))</f>
        <v>Sally MacLeod</v>
      </c>
      <c r="C85" s="44">
        <v>1</v>
      </c>
      <c r="D85" s="44">
        <v>16</v>
      </c>
      <c r="E85" s="55">
        <v>41883</v>
      </c>
      <c r="F85" s="55">
        <v>42205</v>
      </c>
      <c r="G85" s="55"/>
    </row>
    <row r="86" spans="1:7" ht="12.75">
      <c r="A86" s="44">
        <v>100127</v>
      </c>
      <c r="B86" s="44" t="str">
        <f>IF(ISNONTEXT(VLOOKUP(A86,'Student names'!$B$7:$C$15000,2,0)),"",VLOOKUP(A86,'Student names'!$B$7:$C$15000,2,0))</f>
        <v>David Glover</v>
      </c>
      <c r="C86" s="44">
        <v>1</v>
      </c>
      <c r="D86" s="44">
        <v>17</v>
      </c>
      <c r="E86" s="55">
        <v>41883</v>
      </c>
      <c r="F86" s="55">
        <v>42205</v>
      </c>
      <c r="G86" s="55"/>
    </row>
    <row r="87" spans="1:7" ht="12.75">
      <c r="A87" s="44">
        <v>100129</v>
      </c>
      <c r="B87" s="44" t="str">
        <f>IF(ISNONTEXT(VLOOKUP(A87,'Student names'!$B$7:$C$15000,2,0)),"",VLOOKUP(A87,'Student names'!$B$7:$C$15000,2,0))</f>
        <v>Bernadette Mathis</v>
      </c>
      <c r="C87" s="44">
        <v>1</v>
      </c>
      <c r="D87" s="44">
        <v>16</v>
      </c>
      <c r="E87" s="55">
        <v>41885</v>
      </c>
      <c r="F87" s="55">
        <v>42205</v>
      </c>
      <c r="G87" s="55"/>
    </row>
    <row r="88" spans="1:7" ht="12.75">
      <c r="A88" s="44">
        <v>100130</v>
      </c>
      <c r="B88" s="44" t="str">
        <f>IF(ISNONTEXT(VLOOKUP(A88,'Student names'!$B$7:$C$15000,2,0)),"",VLOOKUP(A88,'Student names'!$B$7:$C$15000,2,0))</f>
        <v>Carol Morrison</v>
      </c>
      <c r="C88" s="44">
        <v>1</v>
      </c>
      <c r="D88" s="44">
        <v>17</v>
      </c>
      <c r="E88" s="55">
        <v>41885</v>
      </c>
      <c r="F88" s="55">
        <v>42205</v>
      </c>
      <c r="G88" s="55"/>
    </row>
    <row r="89" spans="1:7" ht="12.75">
      <c r="A89" s="44">
        <v>100131</v>
      </c>
      <c r="B89" s="44" t="str">
        <f>IF(ISNONTEXT(VLOOKUP(A89,'Student names'!$B$7:$C$15000,2,0)),"",VLOOKUP(A89,'Student names'!$B$7:$C$15000,2,0))</f>
        <v>Amanda Hardacre</v>
      </c>
      <c r="C89" s="44">
        <v>1</v>
      </c>
      <c r="D89" s="44">
        <v>17</v>
      </c>
      <c r="E89" s="55">
        <v>41883</v>
      </c>
      <c r="F89" s="55">
        <v>42205</v>
      </c>
      <c r="G89" s="55"/>
    </row>
    <row r="90" spans="1:7" ht="12.75">
      <c r="A90" s="44">
        <v>100132</v>
      </c>
      <c r="B90" s="44" t="str">
        <f>IF(ISNONTEXT(VLOOKUP(A90,'Student names'!$B$7:$C$15000,2,0)),"",VLOOKUP(A90,'Student names'!$B$7:$C$15000,2,0))</f>
        <v>Adam Scott</v>
      </c>
      <c r="C90" s="44">
        <v>1</v>
      </c>
      <c r="D90" s="44">
        <v>17</v>
      </c>
      <c r="E90" s="55">
        <v>41883</v>
      </c>
      <c r="F90" s="55">
        <v>42205</v>
      </c>
      <c r="G90" s="55"/>
    </row>
    <row r="91" spans="1:7" ht="12.75">
      <c r="A91" s="44">
        <v>100133</v>
      </c>
      <c r="B91" s="44" t="str">
        <f>IF(ISNONTEXT(VLOOKUP(A91,'Student names'!$B$7:$C$15000,2,0)),"",VLOOKUP(A91,'Student names'!$B$7:$C$15000,2,0))</f>
        <v>Joseph Hardacre</v>
      </c>
      <c r="C91" s="44">
        <v>1</v>
      </c>
      <c r="D91" s="44">
        <v>16</v>
      </c>
      <c r="E91" s="55">
        <v>41883</v>
      </c>
      <c r="F91" s="55">
        <v>42205</v>
      </c>
      <c r="G91" s="55"/>
    </row>
    <row r="92" spans="1:7" ht="12.75">
      <c r="A92" s="44">
        <v>100134</v>
      </c>
      <c r="B92" s="44" t="str">
        <f>IF(ISNONTEXT(VLOOKUP(A92,'Student names'!$B$7:$C$15000,2,0)),"",VLOOKUP(A92,'Student names'!$B$7:$C$15000,2,0))</f>
        <v>Alexander Marshall</v>
      </c>
      <c r="C92" s="44">
        <v>1</v>
      </c>
      <c r="D92" s="44">
        <v>16</v>
      </c>
      <c r="E92" s="55">
        <v>41883</v>
      </c>
      <c r="F92" s="55">
        <v>42205</v>
      </c>
      <c r="G92" s="55"/>
    </row>
    <row r="93" spans="1:7" ht="12.75">
      <c r="A93" s="44">
        <v>100135</v>
      </c>
      <c r="B93" s="44" t="str">
        <f>IF(ISNONTEXT(VLOOKUP(A93,'Student names'!$B$7:$C$15000,2,0)),"",VLOOKUP(A93,'Student names'!$B$7:$C$15000,2,0))</f>
        <v>Brian Mackay</v>
      </c>
      <c r="C93" s="44">
        <v>1</v>
      </c>
      <c r="D93" s="44">
        <v>17</v>
      </c>
      <c r="E93" s="55">
        <v>41883</v>
      </c>
      <c r="F93" s="55">
        <v>42205</v>
      </c>
      <c r="G93" s="55"/>
    </row>
    <row r="94" spans="1:7" ht="12.75">
      <c r="A94" s="44">
        <v>100136</v>
      </c>
      <c r="B94" s="44" t="str">
        <f>IF(ISNONTEXT(VLOOKUP(A94,'Student names'!$B$7:$C$15000,2,0)),"",VLOOKUP(A94,'Student names'!$B$7:$C$15000,2,0))</f>
        <v>Irene Harris</v>
      </c>
      <c r="C94" s="44">
        <v>1</v>
      </c>
      <c r="D94" s="44">
        <v>16</v>
      </c>
      <c r="E94" s="55">
        <v>41883</v>
      </c>
      <c r="F94" s="55">
        <v>42205</v>
      </c>
      <c r="G94" s="55"/>
    </row>
    <row r="95" spans="1:7" ht="12.75">
      <c r="A95" s="44">
        <v>100137</v>
      </c>
      <c r="B95" s="44" t="str">
        <f>IF(ISNONTEXT(VLOOKUP(A95,'Student names'!$B$7:$C$15000,2,0)),"",VLOOKUP(A95,'Student names'!$B$7:$C$15000,2,0))</f>
        <v>Luke Lambert</v>
      </c>
      <c r="C95" s="44">
        <v>1</v>
      </c>
      <c r="D95" s="44">
        <v>17</v>
      </c>
      <c r="E95" s="55">
        <v>41883</v>
      </c>
      <c r="F95" s="55">
        <v>42205</v>
      </c>
      <c r="G95" s="55"/>
    </row>
    <row r="96" spans="1:7" ht="12.75">
      <c r="A96" s="44">
        <v>100138</v>
      </c>
      <c r="B96" s="44" t="str">
        <f>IF(ISNONTEXT(VLOOKUP(A96,'Student names'!$B$7:$C$15000,2,0)),"",VLOOKUP(A96,'Student names'!$B$7:$C$15000,2,0))</f>
        <v>Michelle Newman</v>
      </c>
      <c r="C96" s="44">
        <v>1</v>
      </c>
      <c r="D96" s="44">
        <v>16</v>
      </c>
      <c r="E96" s="55">
        <v>41883</v>
      </c>
      <c r="F96" s="55">
        <v>42205</v>
      </c>
      <c r="G96" s="55"/>
    </row>
    <row r="97" spans="1:7" ht="12.75">
      <c r="A97" s="44">
        <v>100140</v>
      </c>
      <c r="B97" s="44" t="str">
        <f>IF(ISNONTEXT(VLOOKUP(A97,'Student names'!$B$7:$C$15000,2,0)),"",VLOOKUP(A97,'Student names'!$B$7:$C$15000,2,0))</f>
        <v>Rachel Dowd</v>
      </c>
      <c r="C97" s="44">
        <v>1</v>
      </c>
      <c r="D97" s="44">
        <v>16</v>
      </c>
      <c r="E97" s="55">
        <v>41883</v>
      </c>
      <c r="F97" s="55">
        <v>42205</v>
      </c>
      <c r="G97" s="55"/>
    </row>
    <row r="98" spans="1:7" ht="12.75">
      <c r="A98" s="44">
        <v>100141</v>
      </c>
      <c r="B98" s="44" t="str">
        <f>IF(ISNONTEXT(VLOOKUP(A98,'Student names'!$B$7:$C$15000,2,0)),"",VLOOKUP(A98,'Student names'!$B$7:$C$15000,2,0))</f>
        <v>Natalie Nolan</v>
      </c>
      <c r="C98" s="44">
        <v>1</v>
      </c>
      <c r="D98" s="44">
        <v>18</v>
      </c>
      <c r="E98" s="55">
        <v>41883</v>
      </c>
      <c r="F98" s="55">
        <v>42205</v>
      </c>
      <c r="G98" s="55"/>
    </row>
    <row r="99" spans="1:7" ht="12.75">
      <c r="A99" s="44">
        <v>100142</v>
      </c>
      <c r="B99" s="44" t="str">
        <f>IF(ISNONTEXT(VLOOKUP(A99,'Student names'!$B$7:$C$15000,2,0)),"",VLOOKUP(A99,'Student names'!$B$7:$C$15000,2,0))</f>
        <v>Jonathan Sanderson</v>
      </c>
      <c r="C99" s="44">
        <v>1</v>
      </c>
      <c r="D99" s="44">
        <v>16</v>
      </c>
      <c r="E99" s="55">
        <v>41883</v>
      </c>
      <c r="F99" s="55">
        <v>42205</v>
      </c>
      <c r="G99" s="55"/>
    </row>
    <row r="100" spans="1:7" ht="12.75">
      <c r="A100" s="44">
        <v>100143</v>
      </c>
      <c r="B100" s="44" t="str">
        <f>IF(ISNONTEXT(VLOOKUP(A100,'Student names'!$B$7:$C$15000,2,0)),"",VLOOKUP(A100,'Student names'!$B$7:$C$15000,2,0))</f>
        <v>Stewart Quinn</v>
      </c>
      <c r="C100" s="44">
        <v>1</v>
      </c>
      <c r="D100" s="44">
        <v>17</v>
      </c>
      <c r="E100" s="55">
        <v>41883</v>
      </c>
      <c r="F100" s="55">
        <v>42205</v>
      </c>
      <c r="G100" s="55"/>
    </row>
    <row r="101" spans="1:7" ht="12.75">
      <c r="A101" s="44">
        <v>100144</v>
      </c>
      <c r="B101" s="44" t="str">
        <f>IF(ISNONTEXT(VLOOKUP(A101,'Student names'!$B$7:$C$15000,2,0)),"",VLOOKUP(A101,'Student names'!$B$7:$C$15000,2,0))</f>
        <v>Boris Turner</v>
      </c>
      <c r="C101" s="44">
        <v>1</v>
      </c>
      <c r="D101" s="44">
        <v>17</v>
      </c>
      <c r="E101" s="55">
        <v>41883</v>
      </c>
      <c r="F101" s="55">
        <v>42205</v>
      </c>
      <c r="G101" s="55"/>
    </row>
    <row r="102" spans="1:7" ht="12.75">
      <c r="A102" s="44">
        <v>100145</v>
      </c>
      <c r="B102" s="44" t="str">
        <f>IF(ISNONTEXT(VLOOKUP(A102,'Student names'!$B$7:$C$15000,2,0)),"",VLOOKUP(A102,'Student names'!$B$7:$C$15000,2,0))</f>
        <v>Eric Ince</v>
      </c>
      <c r="C102" s="44">
        <v>1</v>
      </c>
      <c r="D102" s="44">
        <v>17</v>
      </c>
      <c r="E102" s="55">
        <v>41883</v>
      </c>
      <c r="F102" s="55">
        <v>42205</v>
      </c>
      <c r="G102" s="55"/>
    </row>
    <row r="103" spans="1:7" ht="12.75">
      <c r="A103" s="44">
        <v>100146</v>
      </c>
      <c r="B103" s="44" t="str">
        <f>IF(ISNONTEXT(VLOOKUP(A103,'Student names'!$B$7:$C$15000,2,0)),"",VLOOKUP(A103,'Student names'!$B$7:$C$15000,2,0))</f>
        <v>Lillian Peters</v>
      </c>
      <c r="C103" s="44">
        <v>1</v>
      </c>
      <c r="D103" s="44">
        <v>16</v>
      </c>
      <c r="E103" s="55">
        <v>41883</v>
      </c>
      <c r="F103" s="55">
        <v>42205</v>
      </c>
      <c r="G103" s="55"/>
    </row>
    <row r="104" spans="1:7" ht="12.75">
      <c r="A104" s="44">
        <v>100147</v>
      </c>
      <c r="B104" s="44" t="str">
        <f>IF(ISNONTEXT(VLOOKUP(A104,'Student names'!$B$7:$C$15000,2,0)),"",VLOOKUP(A104,'Student names'!$B$7:$C$15000,2,0))</f>
        <v>Donna Grant</v>
      </c>
      <c r="C104" s="44">
        <v>1</v>
      </c>
      <c r="D104" s="44">
        <v>16</v>
      </c>
      <c r="E104" s="55">
        <v>41883</v>
      </c>
      <c r="F104" s="55">
        <v>42205</v>
      </c>
      <c r="G104" s="55"/>
    </row>
    <row r="105" spans="1:7" ht="12.75">
      <c r="A105" s="44">
        <v>100149</v>
      </c>
      <c r="B105" s="44" t="str">
        <f>IF(ISNONTEXT(VLOOKUP(A105,'Student names'!$B$7:$C$15000,2,0)),"",VLOOKUP(A105,'Student names'!$B$7:$C$15000,2,0))</f>
        <v>Charles James</v>
      </c>
      <c r="C105" s="44">
        <v>1</v>
      </c>
      <c r="D105" s="44">
        <v>17</v>
      </c>
      <c r="E105" s="55">
        <v>41883</v>
      </c>
      <c r="F105" s="55">
        <v>42205</v>
      </c>
      <c r="G105" s="55"/>
    </row>
    <row r="106" spans="1:7" ht="12.75">
      <c r="A106" s="44">
        <v>100152</v>
      </c>
      <c r="B106" s="44" t="str">
        <f>IF(ISNONTEXT(VLOOKUP(A106,'Student names'!$B$7:$C$15000,2,0)),"",VLOOKUP(A106,'Student names'!$B$7:$C$15000,2,0))</f>
        <v>Carolyn Clark</v>
      </c>
      <c r="C106" s="44">
        <v>1</v>
      </c>
      <c r="D106" s="44">
        <v>17</v>
      </c>
      <c r="E106" s="55">
        <v>41883</v>
      </c>
      <c r="F106" s="55">
        <v>42205</v>
      </c>
      <c r="G106" s="55"/>
    </row>
    <row r="107" spans="1:7" ht="12.75">
      <c r="A107" s="44">
        <v>100153</v>
      </c>
      <c r="B107" s="44" t="str">
        <f>IF(ISNONTEXT(VLOOKUP(A107,'Student names'!$B$7:$C$15000,2,0)),"",VLOOKUP(A107,'Student names'!$B$7:$C$15000,2,0))</f>
        <v>Dominic Forsyth</v>
      </c>
      <c r="C107" s="44">
        <v>1</v>
      </c>
      <c r="D107" s="44">
        <v>17</v>
      </c>
      <c r="E107" s="55">
        <v>41883</v>
      </c>
      <c r="F107" s="55">
        <v>42205</v>
      </c>
      <c r="G107" s="55"/>
    </row>
    <row r="108" spans="1:7" ht="12.75">
      <c r="A108" s="44">
        <v>100155</v>
      </c>
      <c r="B108" s="44" t="str">
        <f>IF(ISNONTEXT(VLOOKUP(A108,'Student names'!$B$7:$C$15000,2,0)),"",VLOOKUP(A108,'Student names'!$B$7:$C$15000,2,0))</f>
        <v>Ruth Mills</v>
      </c>
      <c r="C108" s="44">
        <v>1</v>
      </c>
      <c r="D108" s="44">
        <v>16</v>
      </c>
      <c r="E108" s="55">
        <v>41883</v>
      </c>
      <c r="F108" s="55">
        <v>42205</v>
      </c>
      <c r="G108" s="55"/>
    </row>
    <row r="109" spans="1:7" ht="12.75">
      <c r="A109" s="44">
        <v>100157</v>
      </c>
      <c r="B109" s="44" t="str">
        <f>IF(ISNONTEXT(VLOOKUP(A109,'Student names'!$B$7:$C$15000,2,0)),"",VLOOKUP(A109,'Student names'!$B$7:$C$15000,2,0))</f>
        <v>Joseph Butler</v>
      </c>
      <c r="C109" s="44">
        <v>1</v>
      </c>
      <c r="D109" s="44">
        <v>17</v>
      </c>
      <c r="E109" s="55">
        <v>41883</v>
      </c>
      <c r="F109" s="55">
        <v>42205</v>
      </c>
      <c r="G109" s="55"/>
    </row>
    <row r="110" spans="1:7" ht="12.75">
      <c r="A110" s="44">
        <v>100158</v>
      </c>
      <c r="B110" s="44" t="str">
        <f>IF(ISNONTEXT(VLOOKUP(A110,'Student names'!$B$7:$C$15000,2,0)),"",VLOOKUP(A110,'Student names'!$B$7:$C$15000,2,0))</f>
        <v>Sophie Bell</v>
      </c>
      <c r="C110" s="44">
        <v>1</v>
      </c>
      <c r="D110" s="44">
        <v>16</v>
      </c>
      <c r="E110" s="55">
        <v>41883</v>
      </c>
      <c r="F110" s="55">
        <v>42205</v>
      </c>
      <c r="G110" s="55"/>
    </row>
    <row r="111" spans="1:7" ht="12.75">
      <c r="A111" s="44">
        <v>100159</v>
      </c>
      <c r="B111" s="44" t="str">
        <f>IF(ISNONTEXT(VLOOKUP(A111,'Student names'!$B$7:$C$15000,2,0)),"",VLOOKUP(A111,'Student names'!$B$7:$C$15000,2,0))</f>
        <v>Joshua Paterson</v>
      </c>
      <c r="C111" s="44">
        <v>1</v>
      </c>
      <c r="D111" s="44">
        <v>16</v>
      </c>
      <c r="E111" s="55">
        <v>41883</v>
      </c>
      <c r="F111" s="55">
        <v>42205</v>
      </c>
      <c r="G111" s="55"/>
    </row>
    <row r="112" spans="1:7" ht="12.75">
      <c r="A112" s="44">
        <v>100160</v>
      </c>
      <c r="B112" s="44" t="str">
        <f>IF(ISNONTEXT(VLOOKUP(A112,'Student names'!$B$7:$C$15000,2,0)),"",VLOOKUP(A112,'Student names'!$B$7:$C$15000,2,0))</f>
        <v>Deirdre Short</v>
      </c>
      <c r="C112" s="44">
        <v>1</v>
      </c>
      <c r="D112" s="44">
        <v>16</v>
      </c>
      <c r="E112" s="55">
        <v>41883</v>
      </c>
      <c r="F112" s="55">
        <v>42205</v>
      </c>
      <c r="G112" s="55"/>
    </row>
    <row r="113" spans="1:7" ht="12.75">
      <c r="A113" s="44">
        <v>100163</v>
      </c>
      <c r="B113" s="44" t="str">
        <f>IF(ISNONTEXT(VLOOKUP(A113,'Student names'!$B$7:$C$15000,2,0)),"",VLOOKUP(A113,'Student names'!$B$7:$C$15000,2,0))</f>
        <v>Jessica Blake</v>
      </c>
      <c r="C113" s="44">
        <v>1</v>
      </c>
      <c r="D113" s="44">
        <v>16</v>
      </c>
      <c r="E113" s="55">
        <v>41885</v>
      </c>
      <c r="F113" s="55">
        <v>42205</v>
      </c>
      <c r="G113" s="55"/>
    </row>
    <row r="114" spans="1:7" ht="12.75">
      <c r="A114" s="44">
        <v>100164</v>
      </c>
      <c r="B114" s="44" t="str">
        <f>IF(ISNONTEXT(VLOOKUP(A114,'Student names'!$B$7:$C$15000,2,0)),"",VLOOKUP(A114,'Student names'!$B$7:$C$15000,2,0))</f>
        <v>Ian Rees</v>
      </c>
      <c r="C114" s="44">
        <v>1</v>
      </c>
      <c r="D114" s="44">
        <v>16</v>
      </c>
      <c r="E114" s="55">
        <v>41884</v>
      </c>
      <c r="F114" s="55">
        <v>42205</v>
      </c>
      <c r="G114" s="55"/>
    </row>
    <row r="115" spans="1:7" ht="12.75">
      <c r="A115" s="44">
        <v>100167</v>
      </c>
      <c r="B115" s="44" t="str">
        <f>IF(ISNONTEXT(VLOOKUP(A115,'Student names'!$B$7:$C$15000,2,0)),"",VLOOKUP(A115,'Student names'!$B$7:$C$15000,2,0))</f>
        <v>Paul Cameron</v>
      </c>
      <c r="C115" s="44">
        <v>1</v>
      </c>
      <c r="D115" s="44">
        <v>17</v>
      </c>
      <c r="E115" s="55">
        <v>41883</v>
      </c>
      <c r="F115" s="55">
        <v>42205</v>
      </c>
      <c r="G115" s="55"/>
    </row>
    <row r="116" spans="1:7" ht="12.75">
      <c r="A116" s="44">
        <v>100168</v>
      </c>
      <c r="B116" s="44" t="str">
        <f>IF(ISNONTEXT(VLOOKUP(A116,'Student names'!$B$7:$C$15000,2,0)),"",VLOOKUP(A116,'Student names'!$B$7:$C$15000,2,0))</f>
        <v>Angela Carr</v>
      </c>
      <c r="C116" s="44">
        <v>1</v>
      </c>
      <c r="D116" s="44">
        <v>16</v>
      </c>
      <c r="E116" s="55">
        <v>41883</v>
      </c>
      <c r="F116" s="55">
        <v>42205</v>
      </c>
      <c r="G116" s="55"/>
    </row>
    <row r="117" spans="1:7" ht="12.75">
      <c r="A117" s="44">
        <v>100170</v>
      </c>
      <c r="B117" s="44" t="str">
        <f>IF(ISNONTEXT(VLOOKUP(A117,'Student names'!$B$7:$C$15000,2,0)),"",VLOOKUP(A117,'Student names'!$B$7:$C$15000,2,0))</f>
        <v>Yvonne Alsop</v>
      </c>
      <c r="C117" s="44">
        <v>1</v>
      </c>
      <c r="D117" s="44">
        <v>17</v>
      </c>
      <c r="E117" s="55">
        <v>41561</v>
      </c>
      <c r="F117" s="55">
        <v>42205</v>
      </c>
      <c r="G117" s="55"/>
    </row>
    <row r="118" spans="1:7" ht="12.75">
      <c r="A118" s="44">
        <v>100172</v>
      </c>
      <c r="B118" s="44" t="str">
        <f>IF(ISNONTEXT(VLOOKUP(A118,'Student names'!$B$7:$C$15000,2,0)),"",VLOOKUP(A118,'Student names'!$B$7:$C$15000,2,0))</f>
        <v>Molly Lyman</v>
      </c>
      <c r="C118" s="44">
        <v>1</v>
      </c>
      <c r="D118" s="44">
        <v>17</v>
      </c>
      <c r="E118" s="55">
        <v>41883</v>
      </c>
      <c r="F118" s="55">
        <v>42205</v>
      </c>
      <c r="G118" s="55"/>
    </row>
    <row r="119" spans="1:7" ht="12.75">
      <c r="A119" s="44">
        <v>100174</v>
      </c>
      <c r="B119" s="44" t="str">
        <f>IF(ISNONTEXT(VLOOKUP(A119,'Student names'!$B$7:$C$15000,2,0)),"",VLOOKUP(A119,'Student names'!$B$7:$C$15000,2,0))</f>
        <v>Neil Henderson</v>
      </c>
      <c r="C119" s="44">
        <v>1</v>
      </c>
      <c r="D119" s="44">
        <v>17</v>
      </c>
      <c r="E119" s="55">
        <v>41883</v>
      </c>
      <c r="F119" s="55">
        <v>42205</v>
      </c>
      <c r="G119" s="55"/>
    </row>
    <row r="120" spans="1:7" ht="12.75">
      <c r="A120" s="44">
        <v>100175</v>
      </c>
      <c r="B120" s="44" t="str">
        <f>IF(ISNONTEXT(VLOOKUP(A120,'Student names'!$B$7:$C$15000,2,0)),"",VLOOKUP(A120,'Student names'!$B$7:$C$15000,2,0))</f>
        <v>Anne Skinner</v>
      </c>
      <c r="C120" s="44">
        <v>1</v>
      </c>
      <c r="D120" s="44">
        <v>16</v>
      </c>
      <c r="E120" s="55">
        <v>41883</v>
      </c>
      <c r="F120" s="55">
        <v>42205</v>
      </c>
      <c r="G120" s="55"/>
    </row>
    <row r="121" spans="1:7" ht="12.75">
      <c r="A121" s="44">
        <v>100177</v>
      </c>
      <c r="B121" s="44" t="str">
        <f>IF(ISNONTEXT(VLOOKUP(A121,'Student names'!$B$7:$C$15000,2,0)),"",VLOOKUP(A121,'Student names'!$B$7:$C$15000,2,0))</f>
        <v>Dominic North</v>
      </c>
      <c r="C121" s="44">
        <v>1</v>
      </c>
      <c r="D121" s="44">
        <v>18</v>
      </c>
      <c r="E121" s="55">
        <v>41883</v>
      </c>
      <c r="F121" s="55">
        <v>42205</v>
      </c>
      <c r="G121" s="55"/>
    </row>
    <row r="122" spans="1:7" ht="12.75">
      <c r="A122" s="44">
        <v>100178</v>
      </c>
      <c r="B122" s="44" t="str">
        <f>IF(ISNONTEXT(VLOOKUP(A122,'Student names'!$B$7:$C$15000,2,0)),"",VLOOKUP(A122,'Student names'!$B$7:$C$15000,2,0))</f>
        <v>Harry Edmunds</v>
      </c>
      <c r="C122" s="44">
        <v>1</v>
      </c>
      <c r="D122" s="44">
        <v>18</v>
      </c>
      <c r="E122" s="55">
        <v>41883</v>
      </c>
      <c r="F122" s="55">
        <v>42205</v>
      </c>
      <c r="G122" s="55"/>
    </row>
    <row r="123" spans="1:7" ht="12.75">
      <c r="A123" s="44">
        <v>100179</v>
      </c>
      <c r="B123" s="44" t="str">
        <f>IF(ISNONTEXT(VLOOKUP(A123,'Student names'!$B$7:$C$15000,2,0)),"",VLOOKUP(A123,'Student names'!$B$7:$C$15000,2,0))</f>
        <v>Robert Bond</v>
      </c>
      <c r="C123" s="44">
        <v>1</v>
      </c>
      <c r="D123" s="44">
        <v>18</v>
      </c>
      <c r="E123" s="55">
        <v>41883</v>
      </c>
      <c r="F123" s="55">
        <v>42205</v>
      </c>
      <c r="G123" s="55"/>
    </row>
    <row r="124" spans="1:7" ht="12.75">
      <c r="A124" s="44">
        <v>100180</v>
      </c>
      <c r="B124" s="44" t="str">
        <f>IF(ISNONTEXT(VLOOKUP(A124,'Student names'!$B$7:$C$15000,2,0)),"",VLOOKUP(A124,'Student names'!$B$7:$C$15000,2,0))</f>
        <v>Colin Lewis</v>
      </c>
      <c r="C124" s="44">
        <v>1</v>
      </c>
      <c r="D124" s="44">
        <v>17</v>
      </c>
      <c r="E124" s="55">
        <v>41883</v>
      </c>
      <c r="F124" s="55">
        <v>42205</v>
      </c>
      <c r="G124" s="55"/>
    </row>
    <row r="125" spans="1:7" ht="12.75">
      <c r="A125" s="44">
        <v>100181</v>
      </c>
      <c r="B125" s="44" t="str">
        <f>IF(ISNONTEXT(VLOOKUP(A125,'Student names'!$B$7:$C$15000,2,0)),"",VLOOKUP(A125,'Student names'!$B$7:$C$15000,2,0))</f>
        <v>Michael Hill</v>
      </c>
      <c r="C125" s="44">
        <v>1</v>
      </c>
      <c r="D125" s="44">
        <v>17</v>
      </c>
      <c r="E125" s="55">
        <v>41883</v>
      </c>
      <c r="F125" s="55">
        <v>42205</v>
      </c>
      <c r="G125" s="55"/>
    </row>
    <row r="126" spans="1:7" ht="12.75">
      <c r="A126" s="44">
        <v>100183</v>
      </c>
      <c r="B126" s="44" t="str">
        <f>IF(ISNONTEXT(VLOOKUP(A126,'Student names'!$B$7:$C$15000,2,0)),"",VLOOKUP(A126,'Student names'!$B$7:$C$15000,2,0))</f>
        <v>Amelia Mackenzie</v>
      </c>
      <c r="C126" s="44">
        <v>1</v>
      </c>
      <c r="D126" s="44">
        <v>17</v>
      </c>
      <c r="E126" s="55">
        <v>41883</v>
      </c>
      <c r="F126" s="55">
        <v>42205</v>
      </c>
      <c r="G126" s="55"/>
    </row>
    <row r="127" spans="1:7" ht="12.75">
      <c r="A127" s="44">
        <v>100185</v>
      </c>
      <c r="B127" s="44" t="str">
        <f>IF(ISNONTEXT(VLOOKUP(A127,'Student names'!$B$7:$C$15000,2,0)),"",VLOOKUP(A127,'Student names'!$B$7:$C$15000,2,0))</f>
        <v>Pippa Coleman</v>
      </c>
      <c r="C127" s="44">
        <v>1</v>
      </c>
      <c r="D127" s="44">
        <v>17</v>
      </c>
      <c r="E127" s="55">
        <v>41883</v>
      </c>
      <c r="F127" s="55">
        <v>42205</v>
      </c>
      <c r="G127" s="55"/>
    </row>
    <row r="128" spans="1:7" ht="12.75">
      <c r="A128" s="44">
        <v>100186</v>
      </c>
      <c r="B128" s="44" t="str">
        <f>IF(ISNONTEXT(VLOOKUP(A128,'Student names'!$B$7:$C$15000,2,0)),"",VLOOKUP(A128,'Student names'!$B$7:$C$15000,2,0))</f>
        <v>Lucas Taylor</v>
      </c>
      <c r="C128" s="44">
        <v>1</v>
      </c>
      <c r="D128" s="44">
        <v>16</v>
      </c>
      <c r="E128" s="55">
        <v>41883</v>
      </c>
      <c r="F128" s="55">
        <v>42205</v>
      </c>
      <c r="G128" s="55"/>
    </row>
    <row r="129" spans="1:7" ht="12.75">
      <c r="A129" s="44">
        <v>100187</v>
      </c>
      <c r="B129" s="44" t="str">
        <f>IF(ISNONTEXT(VLOOKUP(A129,'Student names'!$B$7:$C$15000,2,0)),"",VLOOKUP(A129,'Student names'!$B$7:$C$15000,2,0))</f>
        <v>Connor Hill</v>
      </c>
      <c r="C129" s="44">
        <v>1</v>
      </c>
      <c r="D129" s="44">
        <v>16</v>
      </c>
      <c r="E129" s="55">
        <v>41883</v>
      </c>
      <c r="F129" s="55">
        <v>42205</v>
      </c>
      <c r="G129" s="55"/>
    </row>
    <row r="130" spans="1:7" ht="12.75">
      <c r="A130" s="44">
        <v>100188</v>
      </c>
      <c r="B130" s="44" t="str">
        <f>IF(ISNONTEXT(VLOOKUP(A130,'Student names'!$B$7:$C$15000,2,0)),"",VLOOKUP(A130,'Student names'!$B$7:$C$15000,2,0))</f>
        <v>Bernadette Davidson</v>
      </c>
      <c r="C130" s="44">
        <v>1</v>
      </c>
      <c r="D130" s="44">
        <v>16</v>
      </c>
      <c r="E130" s="55">
        <v>41883</v>
      </c>
      <c r="F130" s="55">
        <v>42205</v>
      </c>
      <c r="G130" s="55"/>
    </row>
    <row r="131" spans="1:7" ht="12.75">
      <c r="A131" s="44">
        <v>100189</v>
      </c>
      <c r="B131" s="44" t="str">
        <f>IF(ISNONTEXT(VLOOKUP(A131,'Student names'!$B$7:$C$15000,2,0)),"",VLOOKUP(A131,'Student names'!$B$7:$C$15000,2,0))</f>
        <v>Kimberly Oliver</v>
      </c>
      <c r="C131" s="44">
        <v>1</v>
      </c>
      <c r="D131" s="44">
        <v>17</v>
      </c>
      <c r="E131" s="55">
        <v>41883</v>
      </c>
      <c r="F131" s="55">
        <v>42205</v>
      </c>
      <c r="G131" s="55"/>
    </row>
    <row r="132" spans="1:7" ht="12.75">
      <c r="A132" s="44">
        <v>100190</v>
      </c>
      <c r="B132" s="44" t="str">
        <f>IF(ISNONTEXT(VLOOKUP(A132,'Student names'!$B$7:$C$15000,2,0)),"",VLOOKUP(A132,'Student names'!$B$7:$C$15000,2,0))</f>
        <v>Emma McLean</v>
      </c>
      <c r="C132" s="44">
        <v>1</v>
      </c>
      <c r="D132" s="44">
        <v>18</v>
      </c>
      <c r="E132" s="55">
        <v>41883</v>
      </c>
      <c r="F132" s="55">
        <v>42205</v>
      </c>
      <c r="G132" s="55"/>
    </row>
    <row r="133" spans="1:7" ht="12.75">
      <c r="A133" s="44">
        <v>100192</v>
      </c>
      <c r="B133" s="44" t="str">
        <f>IF(ISNONTEXT(VLOOKUP(A133,'Student names'!$B$7:$C$15000,2,0)),"",VLOOKUP(A133,'Student names'!$B$7:$C$15000,2,0))</f>
        <v>Trevor Cornish</v>
      </c>
      <c r="C133" s="44">
        <v>1</v>
      </c>
      <c r="D133" s="44">
        <v>16</v>
      </c>
      <c r="E133" s="55">
        <v>41883</v>
      </c>
      <c r="F133" s="55">
        <v>42205</v>
      </c>
      <c r="G133" s="55"/>
    </row>
    <row r="134" spans="1:7" ht="12.75">
      <c r="A134" s="44">
        <v>100194</v>
      </c>
      <c r="B134" s="44" t="str">
        <f>IF(ISNONTEXT(VLOOKUP(A134,'Student names'!$B$7:$C$15000,2,0)),"",VLOOKUP(A134,'Student names'!$B$7:$C$15000,2,0))</f>
        <v>Frank Miller</v>
      </c>
      <c r="C134" s="44">
        <v>1</v>
      </c>
      <c r="D134" s="44">
        <v>16</v>
      </c>
      <c r="E134" s="55">
        <v>41883</v>
      </c>
      <c r="F134" s="55">
        <v>42205</v>
      </c>
      <c r="G134" s="55"/>
    </row>
    <row r="135" spans="1:7" ht="12.75">
      <c r="A135" s="44">
        <v>100196</v>
      </c>
      <c r="B135" s="44" t="str">
        <f>IF(ISNONTEXT(VLOOKUP(A135,'Student names'!$B$7:$C$15000,2,0)),"",VLOOKUP(A135,'Student names'!$B$7:$C$15000,2,0))</f>
        <v>Andrea McDonald</v>
      </c>
      <c r="C135" s="44">
        <v>1</v>
      </c>
      <c r="D135" s="44">
        <v>17</v>
      </c>
      <c r="E135" s="55">
        <v>41883</v>
      </c>
      <c r="F135" s="55">
        <v>42205</v>
      </c>
      <c r="G135" s="55"/>
    </row>
    <row r="136" spans="1:7" ht="12.75">
      <c r="A136" s="44">
        <v>100198</v>
      </c>
      <c r="B136" s="44" t="str">
        <f>IF(ISNONTEXT(VLOOKUP(A136,'Student names'!$B$7:$C$15000,2,0)),"",VLOOKUP(A136,'Student names'!$B$7:$C$15000,2,0))</f>
        <v>Phil Berry</v>
      </c>
      <c r="C136" s="44">
        <v>1</v>
      </c>
      <c r="D136" s="44">
        <v>17</v>
      </c>
      <c r="E136" s="55">
        <v>41883</v>
      </c>
      <c r="F136" s="55">
        <v>42205</v>
      </c>
      <c r="G136" s="55"/>
    </row>
    <row r="137" spans="1:7" ht="12.75">
      <c r="A137" s="44">
        <v>100199</v>
      </c>
      <c r="B137" s="44" t="str">
        <f>IF(ISNONTEXT(VLOOKUP(A137,'Student names'!$B$7:$C$15000,2,0)),"",VLOOKUP(A137,'Student names'!$B$7:$C$15000,2,0))</f>
        <v>Cameron Dyer</v>
      </c>
      <c r="C137" s="44">
        <v>1</v>
      </c>
      <c r="D137" s="44">
        <v>16</v>
      </c>
      <c r="E137" s="55">
        <v>41883</v>
      </c>
      <c r="F137" s="55">
        <v>42205</v>
      </c>
      <c r="G137" s="55"/>
    </row>
    <row r="138" spans="1:7" ht="12.75">
      <c r="A138" s="44">
        <v>100201</v>
      </c>
      <c r="B138" s="44" t="str">
        <f>IF(ISNONTEXT(VLOOKUP(A138,'Student names'!$B$7:$C$15000,2,0)),"",VLOOKUP(A138,'Student names'!$B$7:$C$15000,2,0))</f>
        <v>Stephen Lewis</v>
      </c>
      <c r="C138" s="44">
        <v>1</v>
      </c>
      <c r="D138" s="44">
        <v>16</v>
      </c>
      <c r="E138" s="55">
        <v>41883</v>
      </c>
      <c r="F138" s="55">
        <v>42205</v>
      </c>
      <c r="G138" s="55"/>
    </row>
    <row r="139" spans="1:7" ht="12.75">
      <c r="A139" s="44">
        <v>100203</v>
      </c>
      <c r="B139" s="44" t="str">
        <f>IF(ISNONTEXT(VLOOKUP(A139,'Student names'!$B$7:$C$15000,2,0)),"",VLOOKUP(A139,'Student names'!$B$7:$C$15000,2,0))</f>
        <v>Colin Bell</v>
      </c>
      <c r="C139" s="44">
        <v>1</v>
      </c>
      <c r="D139" s="44">
        <v>16</v>
      </c>
      <c r="E139" s="55">
        <v>41883</v>
      </c>
      <c r="F139" s="55">
        <v>42205</v>
      </c>
      <c r="G139" s="55"/>
    </row>
    <row r="140" spans="1:7" ht="12.75">
      <c r="A140" s="44">
        <v>100204</v>
      </c>
      <c r="B140" s="44" t="str">
        <f>IF(ISNONTEXT(VLOOKUP(A140,'Student names'!$B$7:$C$15000,2,0)),"",VLOOKUP(A140,'Student names'!$B$7:$C$15000,2,0))</f>
        <v>Julian Miller</v>
      </c>
      <c r="C140" s="44">
        <v>1</v>
      </c>
      <c r="D140" s="44">
        <v>16</v>
      </c>
      <c r="E140" s="55">
        <v>41883</v>
      </c>
      <c r="F140" s="55">
        <v>42205</v>
      </c>
      <c r="G140" s="55"/>
    </row>
    <row r="141" spans="1:7" ht="12.75">
      <c r="A141" s="44">
        <v>100205</v>
      </c>
      <c r="B141" s="44" t="str">
        <f>IF(ISNONTEXT(VLOOKUP(A141,'Student names'!$B$7:$C$15000,2,0)),"",VLOOKUP(A141,'Student names'!$B$7:$C$15000,2,0))</f>
        <v>Dorothy Allan</v>
      </c>
      <c r="C141" s="44">
        <v>1</v>
      </c>
      <c r="D141" s="44">
        <v>16</v>
      </c>
      <c r="E141" s="55">
        <v>41883</v>
      </c>
      <c r="F141" s="55">
        <v>42205</v>
      </c>
      <c r="G141" s="55"/>
    </row>
    <row r="142" spans="1:7" ht="12.75">
      <c r="A142" s="44">
        <v>100206</v>
      </c>
      <c r="B142" s="44" t="str">
        <f>IF(ISNONTEXT(VLOOKUP(A142,'Student names'!$B$7:$C$15000,2,0)),"",VLOOKUP(A142,'Student names'!$B$7:$C$15000,2,0))</f>
        <v>Anthony Forsyth</v>
      </c>
      <c r="C142" s="44">
        <v>1</v>
      </c>
      <c r="D142" s="44">
        <v>18</v>
      </c>
      <c r="E142" s="55">
        <v>41883</v>
      </c>
      <c r="F142" s="55">
        <v>42205</v>
      </c>
      <c r="G142" s="55"/>
    </row>
    <row r="143" spans="1:7" ht="12.75">
      <c r="A143" s="44">
        <v>100208</v>
      </c>
      <c r="B143" s="44" t="str">
        <f>IF(ISNONTEXT(VLOOKUP(A143,'Student names'!$B$7:$C$15000,2,0)),"",VLOOKUP(A143,'Student names'!$B$7:$C$15000,2,0))</f>
        <v>Evan Bell</v>
      </c>
      <c r="C143" s="44">
        <v>1</v>
      </c>
      <c r="D143" s="44">
        <v>18</v>
      </c>
      <c r="E143" s="55">
        <v>41883</v>
      </c>
      <c r="F143" s="55">
        <v>42205</v>
      </c>
      <c r="G143" s="55"/>
    </row>
    <row r="144" spans="1:7" ht="12.75">
      <c r="A144" s="44">
        <v>100210</v>
      </c>
      <c r="B144" s="44" t="str">
        <f>IF(ISNONTEXT(VLOOKUP(A144,'Student names'!$B$7:$C$15000,2,0)),"",VLOOKUP(A144,'Student names'!$B$7:$C$15000,2,0))</f>
        <v>Jake Johnston</v>
      </c>
      <c r="C144" s="44">
        <v>1</v>
      </c>
      <c r="D144" s="44">
        <v>16</v>
      </c>
      <c r="E144" s="55">
        <v>41883</v>
      </c>
      <c r="F144" s="55">
        <v>42205</v>
      </c>
      <c r="G144" s="55"/>
    </row>
    <row r="145" spans="1:7" ht="12.75">
      <c r="A145" s="44">
        <v>100214</v>
      </c>
      <c r="B145" s="44" t="str">
        <f>IF(ISNONTEXT(VLOOKUP(A145,'Student names'!$B$7:$C$15000,2,0)),"",VLOOKUP(A145,'Student names'!$B$7:$C$15000,2,0))</f>
        <v>Sonia Johnston</v>
      </c>
      <c r="C145" s="44">
        <v>1</v>
      </c>
      <c r="D145" s="44">
        <v>17</v>
      </c>
      <c r="E145" s="55">
        <v>41883</v>
      </c>
      <c r="F145" s="55">
        <v>42205</v>
      </c>
      <c r="G145" s="55"/>
    </row>
    <row r="146" spans="1:7" ht="12.75">
      <c r="A146" s="44">
        <v>100216</v>
      </c>
      <c r="B146" s="44" t="str">
        <f>IF(ISNONTEXT(VLOOKUP(A146,'Student names'!$B$7:$C$15000,2,0)),"",VLOOKUP(A146,'Student names'!$B$7:$C$15000,2,0))</f>
        <v>Owen May</v>
      </c>
      <c r="C146" s="44">
        <v>1</v>
      </c>
      <c r="D146" s="44">
        <v>17</v>
      </c>
      <c r="E146" s="55">
        <v>41884</v>
      </c>
      <c r="F146" s="55">
        <v>42205</v>
      </c>
      <c r="G146" s="55"/>
    </row>
    <row r="147" spans="1:7" ht="12.75">
      <c r="A147" s="44">
        <v>100218</v>
      </c>
      <c r="B147" s="44" t="str">
        <f>IF(ISNONTEXT(VLOOKUP(A147,'Student names'!$B$7:$C$15000,2,0)),"",VLOOKUP(A147,'Student names'!$B$7:$C$15000,2,0))</f>
        <v>Jake Abraham</v>
      </c>
      <c r="C147" s="44">
        <v>1</v>
      </c>
      <c r="D147" s="44">
        <v>17</v>
      </c>
      <c r="E147" s="55">
        <v>41883</v>
      </c>
      <c r="F147" s="55">
        <v>42205</v>
      </c>
      <c r="G147" s="55"/>
    </row>
    <row r="148" spans="1:7" ht="12.75">
      <c r="A148" s="44">
        <v>100220</v>
      </c>
      <c r="B148" s="44" t="str">
        <f>IF(ISNONTEXT(VLOOKUP(A148,'Student names'!$B$7:$C$15000,2,0)),"",VLOOKUP(A148,'Student names'!$B$7:$C$15000,2,0))</f>
        <v>Carol Morgan</v>
      </c>
      <c r="C148" s="44">
        <v>1</v>
      </c>
      <c r="D148" s="44">
        <v>17</v>
      </c>
      <c r="E148" s="55">
        <v>41894</v>
      </c>
      <c r="F148" s="55">
        <v>42205</v>
      </c>
      <c r="G148" s="55"/>
    </row>
    <row r="149" spans="1:7" ht="12.75">
      <c r="A149" s="44">
        <v>100222</v>
      </c>
      <c r="B149" s="44" t="str">
        <f>IF(ISNONTEXT(VLOOKUP(A149,'Student names'!$B$7:$C$15000,2,0)),"",VLOOKUP(A149,'Student names'!$B$7:$C$15000,2,0))</f>
        <v>Joseph Ellison</v>
      </c>
      <c r="C149" s="44">
        <v>1</v>
      </c>
      <c r="D149" s="44">
        <v>17</v>
      </c>
      <c r="E149" s="55">
        <v>41883</v>
      </c>
      <c r="F149" s="55">
        <v>42205</v>
      </c>
      <c r="G149" s="55"/>
    </row>
    <row r="150" spans="1:7" ht="12.75">
      <c r="A150" s="44">
        <v>100223</v>
      </c>
      <c r="B150" s="44" t="str">
        <f>IF(ISNONTEXT(VLOOKUP(A150,'Student names'!$B$7:$C$15000,2,0)),"",VLOOKUP(A150,'Student names'!$B$7:$C$15000,2,0))</f>
        <v>Tracey Turner</v>
      </c>
      <c r="C150" s="44">
        <v>1</v>
      </c>
      <c r="D150" s="44">
        <v>16</v>
      </c>
      <c r="E150" s="55">
        <v>41883</v>
      </c>
      <c r="F150" s="55">
        <v>42205</v>
      </c>
      <c r="G150" s="55"/>
    </row>
    <row r="151" spans="1:7" ht="12.75">
      <c r="A151" s="44">
        <v>100225</v>
      </c>
      <c r="B151" s="44" t="str">
        <f>IF(ISNONTEXT(VLOOKUP(A151,'Student names'!$B$7:$C$15000,2,0)),"",VLOOKUP(A151,'Student names'!$B$7:$C$15000,2,0))</f>
        <v>Jake MacDonald</v>
      </c>
      <c r="C151" s="44">
        <v>1</v>
      </c>
      <c r="D151" s="44">
        <v>16</v>
      </c>
      <c r="E151" s="55">
        <v>41883</v>
      </c>
      <c r="F151" s="55">
        <v>42205</v>
      </c>
      <c r="G151" s="55"/>
    </row>
    <row r="152" spans="1:7" ht="12.75">
      <c r="A152" s="44">
        <v>100226</v>
      </c>
      <c r="B152" s="44" t="str">
        <f>IF(ISNONTEXT(VLOOKUP(A152,'Student names'!$B$7:$C$15000,2,0)),"",VLOOKUP(A152,'Student names'!$B$7:$C$15000,2,0))</f>
        <v>Angela Miller</v>
      </c>
      <c r="C152" s="44">
        <v>1</v>
      </c>
      <c r="D152" s="44">
        <v>16</v>
      </c>
      <c r="E152" s="55">
        <v>41883</v>
      </c>
      <c r="F152" s="55">
        <v>42205</v>
      </c>
      <c r="G152" s="55"/>
    </row>
    <row r="153" spans="1:7" ht="12.75">
      <c r="A153" s="44">
        <v>100229</v>
      </c>
      <c r="B153" s="44" t="str">
        <f>IF(ISNONTEXT(VLOOKUP(A153,'Student names'!$B$7:$C$15000,2,0)),"",VLOOKUP(A153,'Student names'!$B$7:$C$15000,2,0))</f>
        <v>Alison Parsons</v>
      </c>
      <c r="C153" s="44">
        <v>1</v>
      </c>
      <c r="D153" s="44">
        <v>16</v>
      </c>
      <c r="E153" s="55">
        <v>41883</v>
      </c>
      <c r="F153" s="55">
        <v>42205</v>
      </c>
      <c r="G153" s="55"/>
    </row>
    <row r="154" spans="1:7" ht="12.75">
      <c r="A154" s="44">
        <v>100230</v>
      </c>
      <c r="B154" s="44" t="str">
        <f>IF(ISNONTEXT(VLOOKUP(A154,'Student names'!$B$7:$C$15000,2,0)),"",VLOOKUP(A154,'Student names'!$B$7:$C$15000,2,0))</f>
        <v>Sebastian Grant</v>
      </c>
      <c r="C154" s="44">
        <v>1</v>
      </c>
      <c r="D154" s="44">
        <v>16</v>
      </c>
      <c r="E154" s="55">
        <v>41883</v>
      </c>
      <c r="F154" s="55">
        <v>42205</v>
      </c>
      <c r="G154" s="55"/>
    </row>
    <row r="155" spans="1:7" ht="12.75">
      <c r="A155" s="44">
        <v>100231</v>
      </c>
      <c r="B155" s="44" t="str">
        <f>IF(ISNONTEXT(VLOOKUP(A155,'Student names'!$B$7:$C$15000,2,0)),"",VLOOKUP(A155,'Student names'!$B$7:$C$15000,2,0))</f>
        <v>Julian Blake</v>
      </c>
      <c r="C155" s="44">
        <v>1</v>
      </c>
      <c r="D155" s="44">
        <v>18</v>
      </c>
      <c r="E155" s="55">
        <v>41884</v>
      </c>
      <c r="F155" s="55">
        <v>42205</v>
      </c>
      <c r="G155" s="55"/>
    </row>
    <row r="156" spans="1:7" ht="12.75">
      <c r="A156" s="44">
        <v>100232</v>
      </c>
      <c r="B156" s="44" t="str">
        <f>IF(ISNONTEXT(VLOOKUP(A156,'Student names'!$B$7:$C$15000,2,0)),"",VLOOKUP(A156,'Student names'!$B$7:$C$15000,2,0))</f>
        <v>Justin Greene</v>
      </c>
      <c r="C156" s="44">
        <v>1</v>
      </c>
      <c r="D156" s="44">
        <v>17</v>
      </c>
      <c r="E156" s="55">
        <v>41883</v>
      </c>
      <c r="F156" s="55">
        <v>42205</v>
      </c>
      <c r="G156" s="55"/>
    </row>
    <row r="157" spans="1:7" ht="12.75">
      <c r="A157" s="44">
        <v>100233</v>
      </c>
      <c r="B157" s="44" t="str">
        <f>IF(ISNONTEXT(VLOOKUP(A157,'Student names'!$B$7:$C$15000,2,0)),"",VLOOKUP(A157,'Student names'!$B$7:$C$15000,2,0))</f>
        <v>Madeleine Wallace</v>
      </c>
      <c r="C157" s="44">
        <v>1</v>
      </c>
      <c r="D157" s="44">
        <v>16</v>
      </c>
      <c r="E157" s="55">
        <v>41883</v>
      </c>
      <c r="F157" s="55">
        <v>42205</v>
      </c>
      <c r="G157" s="55"/>
    </row>
    <row r="158" spans="1:7" ht="12.75">
      <c r="A158" s="44">
        <v>100234</v>
      </c>
      <c r="B158" s="44" t="str">
        <f>IF(ISNONTEXT(VLOOKUP(A158,'Student names'!$B$7:$C$15000,2,0)),"",VLOOKUP(A158,'Student names'!$B$7:$C$15000,2,0))</f>
        <v>Ian Abraham</v>
      </c>
      <c r="C158" s="44">
        <v>1</v>
      </c>
      <c r="D158" s="44">
        <v>16</v>
      </c>
      <c r="E158" s="55">
        <v>41883</v>
      </c>
      <c r="F158" s="55">
        <v>42205</v>
      </c>
      <c r="G158" s="55"/>
    </row>
    <row r="159" spans="1:7" ht="12.75">
      <c r="A159" s="44">
        <v>100235</v>
      </c>
      <c r="B159" s="44" t="str">
        <f>IF(ISNONTEXT(VLOOKUP(A159,'Student names'!$B$7:$C$15000,2,0)),"",VLOOKUP(A159,'Student names'!$B$7:$C$15000,2,0))</f>
        <v>Hannah May</v>
      </c>
      <c r="C159" s="44">
        <v>1</v>
      </c>
      <c r="D159" s="44">
        <v>17</v>
      </c>
      <c r="E159" s="55">
        <v>41884</v>
      </c>
      <c r="F159" s="55">
        <v>42205</v>
      </c>
      <c r="G159" s="55"/>
    </row>
    <row r="160" spans="1:7" ht="12.75">
      <c r="A160" s="44">
        <v>100237</v>
      </c>
      <c r="B160" s="44" t="str">
        <f>IF(ISNONTEXT(VLOOKUP(A160,'Student names'!$B$7:$C$15000,2,0)),"",VLOOKUP(A160,'Student names'!$B$7:$C$15000,2,0))</f>
        <v>Leah Randall</v>
      </c>
      <c r="C160" s="44">
        <v>1</v>
      </c>
      <c r="D160" s="44">
        <v>16</v>
      </c>
      <c r="E160" s="55">
        <v>41883</v>
      </c>
      <c r="F160" s="55">
        <v>42205</v>
      </c>
      <c r="G160" s="55"/>
    </row>
    <row r="161" spans="1:7" ht="12.75">
      <c r="A161" s="44">
        <v>100238</v>
      </c>
      <c r="B161" s="44" t="str">
        <f>IF(ISNONTEXT(VLOOKUP(A161,'Student names'!$B$7:$C$15000,2,0)),"",VLOOKUP(A161,'Student names'!$B$7:$C$15000,2,0))</f>
        <v>Neil Terry</v>
      </c>
      <c r="C161" s="44">
        <v>1</v>
      </c>
      <c r="D161" s="44">
        <v>16</v>
      </c>
      <c r="E161" s="55">
        <v>41883</v>
      </c>
      <c r="F161" s="55">
        <v>42205</v>
      </c>
      <c r="G161" s="55"/>
    </row>
    <row r="162" spans="1:7" ht="12.75">
      <c r="A162" s="44">
        <v>100239</v>
      </c>
      <c r="B162" s="44" t="str">
        <f>IF(ISNONTEXT(VLOOKUP(A162,'Student names'!$B$7:$C$15000,2,0)),"",VLOOKUP(A162,'Student names'!$B$7:$C$15000,2,0))</f>
        <v>Katherine Peake</v>
      </c>
      <c r="C162" s="44">
        <v>1</v>
      </c>
      <c r="D162" s="44">
        <v>16</v>
      </c>
      <c r="E162" s="55">
        <v>41884</v>
      </c>
      <c r="F162" s="55">
        <v>42205</v>
      </c>
      <c r="G162" s="55"/>
    </row>
    <row r="163" spans="1:7" ht="12.75">
      <c r="A163" s="44">
        <v>100240</v>
      </c>
      <c r="B163" s="44" t="str">
        <f>IF(ISNONTEXT(VLOOKUP(A163,'Student names'!$B$7:$C$15000,2,0)),"",VLOOKUP(A163,'Student names'!$B$7:$C$15000,2,0))</f>
        <v>Leonard Wilkins</v>
      </c>
      <c r="C163" s="44">
        <v>0</v>
      </c>
      <c r="D163" s="44">
        <v>16</v>
      </c>
      <c r="E163" s="55">
        <v>41884</v>
      </c>
      <c r="F163" s="55">
        <v>42205</v>
      </c>
      <c r="G163" s="55">
        <v>41887</v>
      </c>
    </row>
    <row r="164" spans="1:7" ht="12.75">
      <c r="A164" s="44">
        <v>100241</v>
      </c>
      <c r="B164" s="44" t="str">
        <f>IF(ISNONTEXT(VLOOKUP(A164,'Student names'!$B$7:$C$15000,2,0)),"",VLOOKUP(A164,'Student names'!$B$7:$C$15000,2,0))</f>
        <v>Colin Henderson</v>
      </c>
      <c r="C164" s="44">
        <v>1</v>
      </c>
      <c r="D164" s="44">
        <v>17</v>
      </c>
      <c r="E164" s="55">
        <v>41883</v>
      </c>
      <c r="F164" s="55">
        <v>42205</v>
      </c>
      <c r="G164" s="55"/>
    </row>
    <row r="165" spans="1:7" ht="12.75">
      <c r="A165" s="44">
        <v>100243</v>
      </c>
      <c r="B165" s="44" t="str">
        <f>IF(ISNONTEXT(VLOOKUP(A165,'Student names'!$B$7:$C$15000,2,0)),"",VLOOKUP(A165,'Student names'!$B$7:$C$15000,2,0))</f>
        <v>Thomas Henderson</v>
      </c>
      <c r="C165" s="44">
        <v>1</v>
      </c>
      <c r="D165" s="44">
        <v>16</v>
      </c>
      <c r="E165" s="55">
        <v>41883</v>
      </c>
      <c r="F165" s="55">
        <v>42205</v>
      </c>
      <c r="G165" s="55"/>
    </row>
    <row r="166" spans="1:7" ht="12.75">
      <c r="A166" s="44">
        <v>100244</v>
      </c>
      <c r="B166" s="44" t="str">
        <f>IF(ISNONTEXT(VLOOKUP(A166,'Student names'!$B$7:$C$15000,2,0)),"",VLOOKUP(A166,'Student names'!$B$7:$C$15000,2,0))</f>
        <v>Angela Gray</v>
      </c>
      <c r="C166" s="44">
        <v>1</v>
      </c>
      <c r="D166" s="44">
        <v>17</v>
      </c>
      <c r="E166" s="55">
        <v>41883</v>
      </c>
      <c r="F166" s="55">
        <v>42205</v>
      </c>
      <c r="G166" s="55"/>
    </row>
    <row r="167" spans="1:7" ht="12.75">
      <c r="A167" s="44">
        <v>100246</v>
      </c>
      <c r="B167" s="44" t="str">
        <f>IF(ISNONTEXT(VLOOKUP(A167,'Student names'!$B$7:$C$15000,2,0)),"",VLOOKUP(A167,'Student names'!$B$7:$C$15000,2,0))</f>
        <v>Anthony Marshall</v>
      </c>
      <c r="C167" s="44">
        <v>1</v>
      </c>
      <c r="D167" s="44">
        <v>16</v>
      </c>
      <c r="E167" s="55">
        <v>41883</v>
      </c>
      <c r="F167" s="55">
        <v>42205</v>
      </c>
      <c r="G167" s="55"/>
    </row>
    <row r="168" spans="1:7" ht="12.75">
      <c r="A168" s="44">
        <v>100247</v>
      </c>
      <c r="B168" s="44" t="str">
        <f>IF(ISNONTEXT(VLOOKUP(A168,'Student names'!$B$7:$C$15000,2,0)),"",VLOOKUP(A168,'Student names'!$B$7:$C$15000,2,0))</f>
        <v>Owen Anderson</v>
      </c>
      <c r="C168" s="44">
        <v>1</v>
      </c>
      <c r="D168" s="44">
        <v>16</v>
      </c>
      <c r="E168" s="55">
        <v>41883</v>
      </c>
      <c r="F168" s="55">
        <v>42205</v>
      </c>
      <c r="G168" s="55"/>
    </row>
    <row r="169" spans="1:7" ht="12.75">
      <c r="A169" s="44">
        <v>100248</v>
      </c>
      <c r="B169" s="44" t="str">
        <f>IF(ISNONTEXT(VLOOKUP(A169,'Student names'!$B$7:$C$15000,2,0)),"",VLOOKUP(A169,'Student names'!$B$7:$C$15000,2,0))</f>
        <v>Joe Mathis</v>
      </c>
      <c r="C169" s="44">
        <v>1</v>
      </c>
      <c r="D169" s="44">
        <v>16</v>
      </c>
      <c r="E169" s="55">
        <v>41883</v>
      </c>
      <c r="F169" s="55">
        <v>42205</v>
      </c>
      <c r="G169" s="55"/>
    </row>
    <row r="170" spans="1:7" ht="12.75">
      <c r="A170" s="44">
        <v>100250</v>
      </c>
      <c r="B170" s="44" t="str">
        <f>IF(ISNONTEXT(VLOOKUP(A170,'Student names'!$B$7:$C$15000,2,0)),"",VLOOKUP(A170,'Student names'!$B$7:$C$15000,2,0))</f>
        <v>Joe Miller</v>
      </c>
      <c r="C170" s="44">
        <v>1</v>
      </c>
      <c r="D170" s="44">
        <v>16</v>
      </c>
      <c r="E170" s="55">
        <v>41883</v>
      </c>
      <c r="F170" s="55">
        <v>42205</v>
      </c>
      <c r="G170" s="55"/>
    </row>
    <row r="171" spans="1:7" ht="12.75">
      <c r="A171" s="44">
        <v>100252</v>
      </c>
      <c r="B171" s="44" t="str">
        <f>IF(ISNONTEXT(VLOOKUP(A171,'Student names'!$B$7:$C$15000,2,0)),"",VLOOKUP(A171,'Student names'!$B$7:$C$15000,2,0))</f>
        <v>Piers Manning</v>
      </c>
      <c r="C171" s="44">
        <v>1</v>
      </c>
      <c r="D171" s="44">
        <v>16</v>
      </c>
      <c r="E171" s="55">
        <v>41883</v>
      </c>
      <c r="F171" s="55">
        <v>42205</v>
      </c>
      <c r="G171" s="55"/>
    </row>
    <row r="172" spans="1:7" ht="12.75">
      <c r="A172" s="44">
        <v>100253</v>
      </c>
      <c r="B172" s="44" t="str">
        <f>IF(ISNONTEXT(VLOOKUP(A172,'Student names'!$B$7:$C$15000,2,0)),"",VLOOKUP(A172,'Student names'!$B$7:$C$15000,2,0))</f>
        <v>Justin Vance</v>
      </c>
      <c r="C172" s="44">
        <v>1</v>
      </c>
      <c r="D172" s="44">
        <v>16</v>
      </c>
      <c r="E172" s="55">
        <v>41883</v>
      </c>
      <c r="F172" s="55">
        <v>42205</v>
      </c>
      <c r="G172" s="55"/>
    </row>
    <row r="173" spans="1:7" ht="12.75">
      <c r="A173" s="44">
        <v>100254</v>
      </c>
      <c r="B173" s="44" t="str">
        <f>IF(ISNONTEXT(VLOOKUP(A173,'Student names'!$B$7:$C$15000,2,0)),"",VLOOKUP(A173,'Student names'!$B$7:$C$15000,2,0))</f>
        <v>Tim Parsons</v>
      </c>
      <c r="C173" s="44">
        <v>1</v>
      </c>
      <c r="D173" s="44">
        <v>17</v>
      </c>
      <c r="E173" s="55">
        <v>41883</v>
      </c>
      <c r="F173" s="55">
        <v>42205</v>
      </c>
      <c r="G173" s="55"/>
    </row>
    <row r="174" spans="1:7" ht="12.75">
      <c r="A174" s="44">
        <v>100255</v>
      </c>
      <c r="B174" s="44" t="str">
        <f>IF(ISNONTEXT(VLOOKUP(A174,'Student names'!$B$7:$C$15000,2,0)),"",VLOOKUP(A174,'Student names'!$B$7:$C$15000,2,0))</f>
        <v>Richard Fisher</v>
      </c>
      <c r="C174" s="44">
        <v>1</v>
      </c>
      <c r="D174" s="44">
        <v>16</v>
      </c>
      <c r="E174" s="55">
        <v>41883</v>
      </c>
      <c r="F174" s="55">
        <v>42205</v>
      </c>
      <c r="G174" s="55"/>
    </row>
    <row r="175" spans="1:7" ht="12.75">
      <c r="A175" s="44">
        <v>100256</v>
      </c>
      <c r="B175" s="44" t="str">
        <f>IF(ISNONTEXT(VLOOKUP(A175,'Student names'!$B$7:$C$15000,2,0)),"",VLOOKUP(A175,'Student names'!$B$7:$C$15000,2,0))</f>
        <v>Warren Hughes</v>
      </c>
      <c r="C175" s="44">
        <v>1</v>
      </c>
      <c r="D175" s="44">
        <v>17</v>
      </c>
      <c r="E175" s="55">
        <v>41883</v>
      </c>
      <c r="F175" s="55">
        <v>42205</v>
      </c>
      <c r="G175" s="55"/>
    </row>
    <row r="176" spans="1:7" ht="12.75">
      <c r="A176" s="44">
        <v>100257</v>
      </c>
      <c r="B176" s="44" t="str">
        <f>IF(ISNONTEXT(VLOOKUP(A176,'Student names'!$B$7:$C$15000,2,0)),"",VLOOKUP(A176,'Student names'!$B$7:$C$15000,2,0))</f>
        <v>Neil Poole</v>
      </c>
      <c r="C176" s="44">
        <v>1</v>
      </c>
      <c r="D176" s="44">
        <v>17</v>
      </c>
      <c r="E176" s="55">
        <v>41883</v>
      </c>
      <c r="F176" s="55">
        <v>42205</v>
      </c>
      <c r="G176" s="55"/>
    </row>
    <row r="177" spans="1:7" ht="12.75">
      <c r="A177" s="44">
        <v>100258</v>
      </c>
      <c r="B177" s="44" t="str">
        <f>IF(ISNONTEXT(VLOOKUP(A177,'Student names'!$B$7:$C$15000,2,0)),"",VLOOKUP(A177,'Student names'!$B$7:$C$15000,2,0))</f>
        <v>Lily Randall</v>
      </c>
      <c r="C177" s="44">
        <v>1</v>
      </c>
      <c r="D177" s="44">
        <v>16</v>
      </c>
      <c r="E177" s="55">
        <v>41883</v>
      </c>
      <c r="F177" s="55">
        <v>42205</v>
      </c>
      <c r="G177" s="55"/>
    </row>
    <row r="178" spans="1:7" ht="12.75">
      <c r="A178" s="44">
        <v>100260</v>
      </c>
      <c r="B178" s="44" t="str">
        <f>IF(ISNONTEXT(VLOOKUP(A178,'Student names'!$B$7:$C$15000,2,0)),"",VLOOKUP(A178,'Student names'!$B$7:$C$15000,2,0))</f>
        <v>Claire Duncan</v>
      </c>
      <c r="C178" s="44">
        <v>1</v>
      </c>
      <c r="D178" s="44">
        <v>17</v>
      </c>
      <c r="E178" s="55">
        <v>41883</v>
      </c>
      <c r="F178" s="55">
        <v>42205</v>
      </c>
      <c r="G178" s="55"/>
    </row>
    <row r="179" spans="1:7" ht="12.75">
      <c r="A179" s="44">
        <v>100261</v>
      </c>
      <c r="B179" s="44" t="str">
        <f>IF(ISNONTEXT(VLOOKUP(A179,'Student names'!$B$7:$C$15000,2,0)),"",VLOOKUP(A179,'Student names'!$B$7:$C$15000,2,0))</f>
        <v>Melanie Lewis</v>
      </c>
      <c r="C179" s="44">
        <v>1</v>
      </c>
      <c r="D179" s="44">
        <v>17</v>
      </c>
      <c r="E179" s="55">
        <v>41883</v>
      </c>
      <c r="F179" s="55">
        <v>42205</v>
      </c>
      <c r="G179" s="55"/>
    </row>
    <row r="180" spans="1:7" ht="12.75">
      <c r="A180" s="44">
        <v>100262</v>
      </c>
      <c r="B180" s="44" t="str">
        <f>IF(ISNONTEXT(VLOOKUP(A180,'Student names'!$B$7:$C$15000,2,0)),"",VLOOKUP(A180,'Student names'!$B$7:$C$15000,2,0))</f>
        <v>Amelia Mills</v>
      </c>
      <c r="C180" s="44">
        <v>1</v>
      </c>
      <c r="D180" s="44">
        <v>16</v>
      </c>
      <c r="E180" s="55">
        <v>41883</v>
      </c>
      <c r="F180" s="55">
        <v>42205</v>
      </c>
      <c r="G180" s="55"/>
    </row>
    <row r="181" spans="1:7" ht="12.75">
      <c r="A181" s="44">
        <v>100263</v>
      </c>
      <c r="B181" s="44" t="str">
        <f>IF(ISNONTEXT(VLOOKUP(A181,'Student names'!$B$7:$C$15000,2,0)),"",VLOOKUP(A181,'Student names'!$B$7:$C$15000,2,0))</f>
        <v>Una Short</v>
      </c>
      <c r="C181" s="44">
        <v>1</v>
      </c>
      <c r="D181" s="44">
        <v>16</v>
      </c>
      <c r="E181" s="55">
        <v>41883</v>
      </c>
      <c r="F181" s="55">
        <v>42205</v>
      </c>
      <c r="G181" s="55"/>
    </row>
    <row r="182" spans="1:7" ht="12.75">
      <c r="A182" s="44">
        <v>100265</v>
      </c>
      <c r="B182" s="44" t="str">
        <f>IF(ISNONTEXT(VLOOKUP(A182,'Student names'!$B$7:$C$15000,2,0)),"",VLOOKUP(A182,'Student names'!$B$7:$C$15000,2,0))</f>
        <v>Benjamin Quinn</v>
      </c>
      <c r="C182" s="44">
        <v>1</v>
      </c>
      <c r="D182" s="44">
        <v>17</v>
      </c>
      <c r="E182" s="55">
        <v>41883</v>
      </c>
      <c r="F182" s="55">
        <v>42205</v>
      </c>
      <c r="G182" s="55"/>
    </row>
    <row r="183" spans="1:7" ht="12.75">
      <c r="A183" s="44">
        <v>100267</v>
      </c>
      <c r="B183" s="44" t="str">
        <f>IF(ISNONTEXT(VLOOKUP(A183,'Student names'!$B$7:$C$15000,2,0)),"",VLOOKUP(A183,'Student names'!$B$7:$C$15000,2,0))</f>
        <v>Benjamin Turner</v>
      </c>
      <c r="C183" s="44">
        <v>1</v>
      </c>
      <c r="D183" s="44">
        <v>17</v>
      </c>
      <c r="E183" s="55">
        <v>41883</v>
      </c>
      <c r="F183" s="55">
        <v>42205</v>
      </c>
      <c r="G183" s="55"/>
    </row>
    <row r="184" spans="1:7" ht="12.75">
      <c r="A184" s="44">
        <v>100268</v>
      </c>
      <c r="B184" s="44" t="str">
        <f>IF(ISNONTEXT(VLOOKUP(A184,'Student names'!$B$7:$C$15000,2,0)),"",VLOOKUP(A184,'Student names'!$B$7:$C$15000,2,0))</f>
        <v>Anthony Hamilton</v>
      </c>
      <c r="C184" s="44">
        <v>1</v>
      </c>
      <c r="D184" s="44">
        <v>16</v>
      </c>
      <c r="E184" s="55">
        <v>41883</v>
      </c>
      <c r="F184" s="55">
        <v>42205</v>
      </c>
      <c r="G184" s="55"/>
    </row>
    <row r="185" spans="5:7" ht="12.75">
      <c r="E185" s="55"/>
      <c r="F185" s="55"/>
      <c r="G185" s="55"/>
    </row>
    <row r="186" spans="5:7" ht="12.75">
      <c r="E186" s="55"/>
      <c r="F186" s="55"/>
      <c r="G186" s="55"/>
    </row>
    <row r="187" spans="5:7" ht="12.75">
      <c r="E187" s="55"/>
      <c r="F187" s="55"/>
      <c r="G187" s="55"/>
    </row>
    <row r="188" spans="5:7" ht="12.75">
      <c r="E188" s="55"/>
      <c r="F188" s="55"/>
      <c r="G188" s="55"/>
    </row>
    <row r="189" spans="5:7" ht="12.75">
      <c r="E189" s="55"/>
      <c r="F189" s="55"/>
      <c r="G189" s="55"/>
    </row>
    <row r="190" spans="5:7" ht="12.75">
      <c r="E190" s="55"/>
      <c r="F190" s="55"/>
      <c r="G190" s="55"/>
    </row>
    <row r="191" spans="5:7" ht="12.75">
      <c r="E191" s="55"/>
      <c r="F191" s="55"/>
      <c r="G191" s="55"/>
    </row>
    <row r="192" spans="5:7" ht="12.75">
      <c r="E192" s="55"/>
      <c r="F192" s="55"/>
      <c r="G192" s="55"/>
    </row>
    <row r="193" spans="5:7" ht="12.75">
      <c r="E193" s="55"/>
      <c r="F193" s="55"/>
      <c r="G193" s="55"/>
    </row>
    <row r="194" spans="5:7" ht="12.75">
      <c r="E194" s="55"/>
      <c r="F194" s="55"/>
      <c r="G194" s="55"/>
    </row>
    <row r="195" spans="5:7" ht="12.75">
      <c r="E195" s="55"/>
      <c r="F195" s="55"/>
      <c r="G195" s="55"/>
    </row>
    <row r="196" spans="5:7" ht="12.75">
      <c r="E196" s="55"/>
      <c r="F196" s="55"/>
      <c r="G196" s="55"/>
    </row>
    <row r="197" spans="5:7" ht="12.75">
      <c r="E197" s="55"/>
      <c r="F197" s="55"/>
      <c r="G197" s="55"/>
    </row>
    <row r="198" spans="5:7" ht="12.75">
      <c r="E198" s="55"/>
      <c r="F198" s="55"/>
      <c r="G198" s="55"/>
    </row>
    <row r="199" spans="5:7" ht="12.75">
      <c r="E199" s="55"/>
      <c r="F199" s="55"/>
      <c r="G199" s="55"/>
    </row>
    <row r="200" spans="5:7" ht="12.75">
      <c r="E200" s="55"/>
      <c r="F200" s="55"/>
      <c r="G200" s="55"/>
    </row>
    <row r="201" spans="5:7" ht="12.75">
      <c r="E201" s="55"/>
      <c r="F201" s="55"/>
      <c r="G201" s="55"/>
    </row>
    <row r="202" spans="5:7" ht="12.75">
      <c r="E202" s="55"/>
      <c r="F202" s="55"/>
      <c r="G202" s="55"/>
    </row>
    <row r="203" spans="5:7" ht="12.75">
      <c r="E203" s="55"/>
      <c r="F203" s="55"/>
      <c r="G203" s="55"/>
    </row>
    <row r="204" spans="5:7" ht="12.75">
      <c r="E204" s="55"/>
      <c r="F204" s="55"/>
      <c r="G204" s="55"/>
    </row>
    <row r="205" spans="5:7" ht="12.75">
      <c r="E205" s="55"/>
      <c r="F205" s="55"/>
      <c r="G205" s="55"/>
    </row>
    <row r="206" spans="5:7" ht="12.75">
      <c r="E206" s="55"/>
      <c r="F206" s="55"/>
      <c r="G206" s="55"/>
    </row>
    <row r="207" spans="5:7" ht="12.75">
      <c r="E207" s="55"/>
      <c r="F207" s="55"/>
      <c r="G207" s="55"/>
    </row>
    <row r="208" spans="5:7" ht="12.75">
      <c r="E208" s="55"/>
      <c r="F208" s="55"/>
      <c r="G208" s="55"/>
    </row>
    <row r="209" spans="5:7" ht="12.75">
      <c r="E209" s="55"/>
      <c r="F209" s="55"/>
      <c r="G209" s="55"/>
    </row>
    <row r="210" spans="5:7" ht="12.75">
      <c r="E210" s="55"/>
      <c r="F210" s="55"/>
      <c r="G210" s="55"/>
    </row>
    <row r="211" spans="5:7" ht="12.75">
      <c r="E211" s="55"/>
      <c r="F211" s="55"/>
      <c r="G211" s="55"/>
    </row>
    <row r="212" spans="5:7" ht="12.75">
      <c r="E212" s="55"/>
      <c r="F212" s="55"/>
      <c r="G212" s="55"/>
    </row>
    <row r="213" spans="5:7" ht="12.75">
      <c r="E213" s="55"/>
      <c r="F213" s="55"/>
      <c r="G213" s="55"/>
    </row>
    <row r="214" spans="5:7" ht="12.75">
      <c r="E214" s="55"/>
      <c r="F214" s="55"/>
      <c r="G214" s="55"/>
    </row>
    <row r="215" spans="5:7" ht="12.75">
      <c r="E215" s="55"/>
      <c r="F215" s="55"/>
      <c r="G215" s="55"/>
    </row>
    <row r="216" spans="5:7" ht="12.75">
      <c r="E216" s="55"/>
      <c r="F216" s="55"/>
      <c r="G216" s="55"/>
    </row>
    <row r="217" spans="5:7" ht="12.75">
      <c r="E217" s="55"/>
      <c r="F217" s="55"/>
      <c r="G217" s="55"/>
    </row>
    <row r="218" spans="5:7" ht="12.75">
      <c r="E218" s="55"/>
      <c r="F218" s="55"/>
      <c r="G218" s="55"/>
    </row>
    <row r="219" spans="5:7" ht="12.75">
      <c r="E219" s="55"/>
      <c r="F219" s="55"/>
      <c r="G219" s="55"/>
    </row>
    <row r="220" spans="5:7" ht="12.75">
      <c r="E220" s="55"/>
      <c r="F220" s="55"/>
      <c r="G220" s="55"/>
    </row>
    <row r="221" spans="5:7" ht="12.75">
      <c r="E221" s="55"/>
      <c r="F221" s="55"/>
      <c r="G221" s="55"/>
    </row>
    <row r="222" spans="5:7" ht="12.75">
      <c r="E222" s="55"/>
      <c r="F222" s="55"/>
      <c r="G222" s="55"/>
    </row>
    <row r="223" spans="5:7" ht="12.75">
      <c r="E223" s="55"/>
      <c r="F223" s="55"/>
      <c r="G223" s="55"/>
    </row>
    <row r="224" spans="5:7" ht="12.75">
      <c r="E224" s="55"/>
      <c r="F224" s="55"/>
      <c r="G224" s="55"/>
    </row>
    <row r="225" spans="5:7" ht="12.75">
      <c r="E225" s="55"/>
      <c r="F225" s="55"/>
      <c r="G225" s="55"/>
    </row>
    <row r="226" spans="5:7" ht="12.75">
      <c r="E226" s="55"/>
      <c r="F226" s="55"/>
      <c r="G226" s="55"/>
    </row>
    <row r="227" spans="5:7" ht="12.75">
      <c r="E227" s="55"/>
      <c r="F227" s="55"/>
      <c r="G227" s="55"/>
    </row>
    <row r="228" spans="5:7" ht="12.75">
      <c r="E228" s="55"/>
      <c r="F228" s="55"/>
      <c r="G228" s="55"/>
    </row>
    <row r="229" spans="5:7" ht="12.75">
      <c r="E229" s="55"/>
      <c r="F229" s="55"/>
      <c r="G229" s="55"/>
    </row>
    <row r="230" spans="5:7" ht="12.75">
      <c r="E230" s="55"/>
      <c r="F230" s="55"/>
      <c r="G230" s="55"/>
    </row>
    <row r="231" spans="5:7" ht="12.75">
      <c r="E231" s="55"/>
      <c r="F231" s="55"/>
      <c r="G231" s="55"/>
    </row>
    <row r="232" spans="5:7" ht="12.75">
      <c r="E232" s="55"/>
      <c r="F232" s="55"/>
      <c r="G232" s="55"/>
    </row>
    <row r="233" spans="5:7" ht="12.75">
      <c r="E233" s="55"/>
      <c r="F233" s="55"/>
      <c r="G233" s="55"/>
    </row>
    <row r="234" spans="5:7" ht="12.75">
      <c r="E234" s="55"/>
      <c r="F234" s="55"/>
      <c r="G234" s="55"/>
    </row>
    <row r="235" spans="5:7" ht="12.75">
      <c r="E235" s="55"/>
      <c r="F235" s="55"/>
      <c r="G235" s="55"/>
    </row>
    <row r="236" spans="5:7" ht="12.75">
      <c r="E236" s="55"/>
      <c r="F236" s="55"/>
      <c r="G236" s="55"/>
    </row>
    <row r="237" spans="5:7" ht="12.75">
      <c r="E237" s="55"/>
      <c r="F237" s="55"/>
      <c r="G237" s="55"/>
    </row>
    <row r="238" spans="5:7" ht="12.75">
      <c r="E238" s="55"/>
      <c r="F238" s="55"/>
      <c r="G238" s="55"/>
    </row>
    <row r="239" spans="5:7" ht="12.75">
      <c r="E239" s="55"/>
      <c r="F239" s="55"/>
      <c r="G239" s="55"/>
    </row>
    <row r="240" spans="5:7" ht="12.75">
      <c r="E240" s="55"/>
      <c r="F240" s="55"/>
      <c r="G240" s="55"/>
    </row>
    <row r="241" spans="5:7" ht="12.75">
      <c r="E241" s="55"/>
      <c r="F241" s="55"/>
      <c r="G241" s="55"/>
    </row>
    <row r="242" spans="5:7" ht="12.75">
      <c r="E242" s="55"/>
      <c r="F242" s="55"/>
      <c r="G242" s="55"/>
    </row>
    <row r="243" spans="5:7" ht="12.75">
      <c r="E243" s="55"/>
      <c r="F243" s="55"/>
      <c r="G243" s="55"/>
    </row>
    <row r="244" spans="5:7" ht="12.75">
      <c r="E244" s="55"/>
      <c r="F244" s="55"/>
      <c r="G244" s="55"/>
    </row>
    <row r="245" spans="5:7" ht="12.75">
      <c r="E245" s="55"/>
      <c r="F245" s="55"/>
      <c r="G245" s="55"/>
    </row>
    <row r="246" spans="5:7" ht="12.75">
      <c r="E246" s="55"/>
      <c r="F246" s="55"/>
      <c r="G246" s="55"/>
    </row>
    <row r="247" spans="5:7" ht="12.75">
      <c r="E247" s="55"/>
      <c r="F247" s="55"/>
      <c r="G247" s="55"/>
    </row>
    <row r="248" spans="5:7" ht="12.75">
      <c r="E248" s="55"/>
      <c r="F248" s="55"/>
      <c r="G248" s="55"/>
    </row>
    <row r="249" spans="5:7" ht="12.75">
      <c r="E249" s="55"/>
      <c r="F249" s="55"/>
      <c r="G249" s="55"/>
    </row>
    <row r="250" spans="5:7" ht="12.75">
      <c r="E250" s="55"/>
      <c r="F250" s="55"/>
      <c r="G250" s="55"/>
    </row>
    <row r="251" spans="5:7" ht="12.75">
      <c r="E251" s="55"/>
      <c r="F251" s="55"/>
      <c r="G251" s="55"/>
    </row>
    <row r="252" spans="5:7" ht="12.75">
      <c r="E252" s="55"/>
      <c r="F252" s="55"/>
      <c r="G252" s="55"/>
    </row>
    <row r="253" spans="5:7" ht="12.75">
      <c r="E253" s="55"/>
      <c r="F253" s="55"/>
      <c r="G253" s="55"/>
    </row>
    <row r="254" spans="5:7" ht="12.75">
      <c r="E254" s="55"/>
      <c r="F254" s="55"/>
      <c r="G254" s="55"/>
    </row>
    <row r="255" spans="5:7" ht="12.75">
      <c r="E255" s="55"/>
      <c r="F255" s="55"/>
      <c r="G255" s="55"/>
    </row>
    <row r="256" spans="5:7" ht="12.75">
      <c r="E256" s="55"/>
      <c r="F256" s="55"/>
      <c r="G256" s="55"/>
    </row>
    <row r="257" spans="5:7" ht="12.75">
      <c r="E257" s="55"/>
      <c r="F257" s="55"/>
      <c r="G257" s="55"/>
    </row>
    <row r="258" spans="5:7" ht="12.75">
      <c r="E258" s="55"/>
      <c r="F258" s="55"/>
      <c r="G258" s="55"/>
    </row>
    <row r="259" spans="5:7" ht="12.75">
      <c r="E259" s="55"/>
      <c r="F259" s="55"/>
      <c r="G259" s="55"/>
    </row>
    <row r="260" spans="5:7" ht="12.75">
      <c r="E260" s="55"/>
      <c r="F260" s="55"/>
      <c r="G260" s="55"/>
    </row>
    <row r="261" spans="5:7" ht="12.75">
      <c r="E261" s="55"/>
      <c r="F261" s="55"/>
      <c r="G261" s="55"/>
    </row>
    <row r="262" spans="5:7" ht="12.75">
      <c r="E262" s="55"/>
      <c r="F262" s="55"/>
      <c r="G262" s="55"/>
    </row>
    <row r="263" spans="5:7" ht="12.75">
      <c r="E263" s="55"/>
      <c r="F263" s="55"/>
      <c r="G263" s="55"/>
    </row>
    <row r="264" spans="5:7" ht="12.75">
      <c r="E264" s="55"/>
      <c r="F264" s="55"/>
      <c r="G264" s="55"/>
    </row>
    <row r="265" spans="5:7" ht="12.75">
      <c r="E265" s="55"/>
      <c r="F265" s="55"/>
      <c r="G265" s="55"/>
    </row>
    <row r="266" spans="5:7" ht="12.75">
      <c r="E266" s="55"/>
      <c r="F266" s="55"/>
      <c r="G266" s="55"/>
    </row>
    <row r="267" spans="5:7" ht="12.75">
      <c r="E267" s="55"/>
      <c r="F267" s="55"/>
      <c r="G267" s="55"/>
    </row>
    <row r="268" spans="5:7" ht="12.75">
      <c r="E268" s="55"/>
      <c r="F268" s="55"/>
      <c r="G268" s="55"/>
    </row>
    <row r="269" spans="5:7" ht="12.75">
      <c r="E269" s="55"/>
      <c r="F269" s="55"/>
      <c r="G269" s="55"/>
    </row>
    <row r="270" spans="5:7" ht="12.75">
      <c r="E270" s="55"/>
      <c r="F270" s="55"/>
      <c r="G270" s="55"/>
    </row>
    <row r="271" spans="5:7" ht="12.75">
      <c r="E271" s="55"/>
      <c r="F271" s="55"/>
      <c r="G271" s="55"/>
    </row>
    <row r="272" spans="5:7" ht="12.75">
      <c r="E272" s="55"/>
      <c r="F272" s="55"/>
      <c r="G272" s="55"/>
    </row>
    <row r="273" spans="5:7" ht="12.75">
      <c r="E273" s="55"/>
      <c r="F273" s="55"/>
      <c r="G273" s="55"/>
    </row>
    <row r="274" spans="5:7" ht="12.75">
      <c r="E274" s="55"/>
      <c r="F274" s="55"/>
      <c r="G274" s="55"/>
    </row>
    <row r="275" spans="5:7" ht="12.75">
      <c r="E275" s="55"/>
      <c r="F275" s="55"/>
      <c r="G275" s="55"/>
    </row>
    <row r="276" spans="5:7" ht="12.75">
      <c r="E276" s="55"/>
      <c r="F276" s="55"/>
      <c r="G276" s="55"/>
    </row>
    <row r="277" spans="5:7" ht="12.75">
      <c r="E277" s="55"/>
      <c r="F277" s="55"/>
      <c r="G277" s="55"/>
    </row>
    <row r="278" spans="5:7" ht="12.75">
      <c r="E278" s="55"/>
      <c r="F278" s="55"/>
      <c r="G278" s="55"/>
    </row>
    <row r="279" spans="5:7" ht="12.75">
      <c r="E279" s="55"/>
      <c r="F279" s="55"/>
      <c r="G279" s="55"/>
    </row>
    <row r="280" spans="5:7" ht="12.75">
      <c r="E280" s="55"/>
      <c r="F280" s="55"/>
      <c r="G280" s="55"/>
    </row>
    <row r="281" spans="5:7" ht="12.75">
      <c r="E281" s="55"/>
      <c r="F281" s="55"/>
      <c r="G281" s="55"/>
    </row>
    <row r="282" spans="5:7" ht="12.75">
      <c r="E282" s="55"/>
      <c r="F282" s="55"/>
      <c r="G282" s="55"/>
    </row>
    <row r="283" spans="5:7" ht="12.75">
      <c r="E283" s="55"/>
      <c r="F283" s="55"/>
      <c r="G283" s="55"/>
    </row>
    <row r="284" spans="5:7" ht="12.75">
      <c r="E284" s="55"/>
      <c r="F284" s="55"/>
      <c r="G284" s="55"/>
    </row>
    <row r="285" spans="5:7" ht="12.75">
      <c r="E285" s="55"/>
      <c r="F285" s="55"/>
      <c r="G285" s="55"/>
    </row>
    <row r="286" spans="5:7" ht="12.75">
      <c r="E286" s="55"/>
      <c r="F286" s="55"/>
      <c r="G286" s="55"/>
    </row>
    <row r="287" spans="5:7" ht="12.75">
      <c r="E287" s="55"/>
      <c r="F287" s="55"/>
      <c r="G287" s="55"/>
    </row>
    <row r="288" spans="5:7" ht="12.75">
      <c r="E288" s="55"/>
      <c r="F288" s="55"/>
      <c r="G288" s="55"/>
    </row>
    <row r="289" spans="5:7" ht="12.75">
      <c r="E289" s="55"/>
      <c r="F289" s="55"/>
      <c r="G289" s="55"/>
    </row>
    <row r="290" spans="5:7" ht="12.75">
      <c r="E290" s="55"/>
      <c r="F290" s="55"/>
      <c r="G290" s="55"/>
    </row>
    <row r="291" spans="5:7" ht="12.75">
      <c r="E291" s="55"/>
      <c r="F291" s="55"/>
      <c r="G291" s="55"/>
    </row>
    <row r="292" spans="5:7" ht="12.75">
      <c r="E292" s="55"/>
      <c r="F292" s="55"/>
      <c r="G292" s="55"/>
    </row>
    <row r="293" spans="5:7" ht="12.75">
      <c r="E293" s="55"/>
      <c r="F293" s="55"/>
      <c r="G293" s="55"/>
    </row>
    <row r="294" spans="5:7" ht="12.75">
      <c r="E294" s="55"/>
      <c r="F294" s="55"/>
      <c r="G294" s="55"/>
    </row>
    <row r="295" spans="5:7" ht="12.75">
      <c r="E295" s="55"/>
      <c r="F295" s="55"/>
      <c r="G295" s="55"/>
    </row>
    <row r="296" spans="5:7" ht="12.75">
      <c r="E296" s="55"/>
      <c r="F296" s="55"/>
      <c r="G296" s="55"/>
    </row>
    <row r="297" spans="5:7" ht="12.75">
      <c r="E297" s="55"/>
      <c r="F297" s="55"/>
      <c r="G297" s="55"/>
    </row>
    <row r="298" spans="5:7" ht="12.75">
      <c r="E298" s="55"/>
      <c r="F298" s="55"/>
      <c r="G298" s="55"/>
    </row>
    <row r="299" spans="5:7" ht="12.75">
      <c r="E299" s="55"/>
      <c r="F299" s="55"/>
      <c r="G299" s="55"/>
    </row>
    <row r="300" spans="5:7" ht="12.75">
      <c r="E300" s="55"/>
      <c r="F300" s="55"/>
      <c r="G300" s="55"/>
    </row>
    <row r="301" spans="5:7" ht="12.75">
      <c r="E301" s="55"/>
      <c r="F301" s="55"/>
      <c r="G301" s="55"/>
    </row>
    <row r="302" spans="5:7" ht="12.75">
      <c r="E302" s="55"/>
      <c r="F302" s="55"/>
      <c r="G302" s="55"/>
    </row>
    <row r="303" spans="5:7" ht="12.75">
      <c r="E303" s="55"/>
      <c r="F303" s="55"/>
      <c r="G303" s="55"/>
    </row>
    <row r="304" spans="5:7" ht="12.75">
      <c r="E304" s="55"/>
      <c r="F304" s="55"/>
      <c r="G304" s="55"/>
    </row>
    <row r="305" spans="5:7" ht="12.75">
      <c r="E305" s="55"/>
      <c r="F305" s="55"/>
      <c r="G305" s="55"/>
    </row>
    <row r="306" spans="5:7" ht="12.75">
      <c r="E306" s="55"/>
      <c r="F306" s="55"/>
      <c r="G306" s="55"/>
    </row>
    <row r="307" spans="5:7" ht="12.75">
      <c r="E307" s="55"/>
      <c r="F307" s="55"/>
      <c r="G307" s="55"/>
    </row>
    <row r="308" spans="5:7" ht="12.75">
      <c r="E308" s="55"/>
      <c r="F308" s="55"/>
      <c r="G308" s="55"/>
    </row>
    <row r="309" spans="5:7" ht="12.75">
      <c r="E309" s="55"/>
      <c r="F309" s="55"/>
      <c r="G309" s="55"/>
    </row>
    <row r="310" spans="5:7" ht="12.75">
      <c r="E310" s="55"/>
      <c r="F310" s="55"/>
      <c r="G310" s="55"/>
    </row>
    <row r="311" spans="5:7" ht="12.75">
      <c r="E311" s="55"/>
      <c r="F311" s="55"/>
      <c r="G311" s="55"/>
    </row>
    <row r="312" spans="5:7" ht="12.75">
      <c r="E312" s="55"/>
      <c r="F312" s="55"/>
      <c r="G312" s="55"/>
    </row>
    <row r="313" spans="5:7" ht="12.75">
      <c r="E313" s="55"/>
      <c r="F313" s="55"/>
      <c r="G313" s="55"/>
    </row>
    <row r="314" spans="5:7" ht="12.75">
      <c r="E314" s="55"/>
      <c r="F314" s="55"/>
      <c r="G314" s="55"/>
    </row>
    <row r="315" spans="5:7" ht="12.75">
      <c r="E315" s="55"/>
      <c r="F315" s="55"/>
      <c r="G315" s="55"/>
    </row>
    <row r="316" spans="5:7" ht="12.75">
      <c r="E316" s="55"/>
      <c r="F316" s="55"/>
      <c r="G316" s="55"/>
    </row>
    <row r="317" spans="5:7" ht="12.75">
      <c r="E317" s="55"/>
      <c r="F317" s="55"/>
      <c r="G317" s="55"/>
    </row>
    <row r="318" spans="5:7" ht="12.75">
      <c r="E318" s="55"/>
      <c r="F318" s="55"/>
      <c r="G318" s="55"/>
    </row>
    <row r="319" spans="5:7" ht="12.75">
      <c r="E319" s="55"/>
      <c r="F319" s="55"/>
      <c r="G319" s="55"/>
    </row>
    <row r="320" spans="5:7" ht="12.75">
      <c r="E320" s="55"/>
      <c r="F320" s="55"/>
      <c r="G320" s="55"/>
    </row>
    <row r="321" spans="5:7" ht="12.75">
      <c r="E321" s="55"/>
      <c r="F321" s="55"/>
      <c r="G321" s="55"/>
    </row>
    <row r="322" spans="5:7" ht="12.75">
      <c r="E322" s="55"/>
      <c r="F322" s="55"/>
      <c r="G322" s="55"/>
    </row>
    <row r="323" spans="5:7" ht="12.75">
      <c r="E323" s="55"/>
      <c r="F323" s="55"/>
      <c r="G323" s="55"/>
    </row>
    <row r="324" spans="5:7" ht="12.75">
      <c r="E324" s="55"/>
      <c r="F324" s="55"/>
      <c r="G324" s="55"/>
    </row>
    <row r="325" spans="5:7" ht="12.75">
      <c r="E325" s="55"/>
      <c r="F325" s="55"/>
      <c r="G325" s="55"/>
    </row>
    <row r="326" spans="5:7" ht="12.75">
      <c r="E326" s="55"/>
      <c r="F326" s="55"/>
      <c r="G326" s="55"/>
    </row>
    <row r="327" spans="5:7" ht="12.75">
      <c r="E327" s="55"/>
      <c r="F327" s="55"/>
      <c r="G327" s="55"/>
    </row>
    <row r="328" spans="5:7" ht="12.75">
      <c r="E328" s="55"/>
      <c r="F328" s="55"/>
      <c r="G328" s="55"/>
    </row>
    <row r="329" spans="5:7" ht="12.75">
      <c r="E329" s="55"/>
      <c r="F329" s="55"/>
      <c r="G329" s="55"/>
    </row>
    <row r="330" spans="5:7" ht="12.75">
      <c r="E330" s="55"/>
      <c r="F330" s="55"/>
      <c r="G330" s="55"/>
    </row>
    <row r="331" spans="5:7" ht="12.75">
      <c r="E331" s="55"/>
      <c r="F331" s="55"/>
      <c r="G331" s="55"/>
    </row>
    <row r="332" spans="5:7" ht="12.75">
      <c r="E332" s="55"/>
      <c r="F332" s="55"/>
      <c r="G332" s="55"/>
    </row>
    <row r="333" spans="5:7" ht="12.75">
      <c r="E333" s="55"/>
      <c r="F333" s="55"/>
      <c r="G333" s="55"/>
    </row>
    <row r="334" spans="5:7" ht="12.75">
      <c r="E334" s="55"/>
      <c r="F334" s="55"/>
      <c r="G334" s="55"/>
    </row>
    <row r="335" spans="5:7" ht="12.75">
      <c r="E335" s="55"/>
      <c r="F335" s="55"/>
      <c r="G335" s="55"/>
    </row>
    <row r="336" spans="5:7" ht="12.75">
      <c r="E336" s="55"/>
      <c r="F336" s="55"/>
      <c r="G336" s="55"/>
    </row>
    <row r="337" spans="5:7" ht="12.75">
      <c r="E337" s="55"/>
      <c r="F337" s="55"/>
      <c r="G337" s="55"/>
    </row>
    <row r="338" spans="5:7" ht="12.75">
      <c r="E338" s="55"/>
      <c r="F338" s="55"/>
      <c r="G338" s="55"/>
    </row>
    <row r="339" spans="5:7" ht="12.75">
      <c r="E339" s="55"/>
      <c r="F339" s="55"/>
      <c r="G339" s="55"/>
    </row>
    <row r="340" spans="5:7" ht="12.75">
      <c r="E340" s="55"/>
      <c r="F340" s="55"/>
      <c r="G340" s="55"/>
    </row>
    <row r="341" spans="5:7" ht="12.75">
      <c r="E341" s="55"/>
      <c r="F341" s="55"/>
      <c r="G341" s="55"/>
    </row>
    <row r="342" spans="5:7" ht="12.75">
      <c r="E342" s="55"/>
      <c r="F342" s="55"/>
      <c r="G342" s="55"/>
    </row>
    <row r="343" spans="5:7" ht="12.75">
      <c r="E343" s="55"/>
      <c r="F343" s="55"/>
      <c r="G343" s="55"/>
    </row>
    <row r="344" spans="5:7" ht="12.75">
      <c r="E344" s="55"/>
      <c r="F344" s="55"/>
      <c r="G344" s="55"/>
    </row>
    <row r="345" spans="5:7" ht="12.75">
      <c r="E345" s="55"/>
      <c r="F345" s="55"/>
      <c r="G345" s="55"/>
    </row>
    <row r="346" spans="5:7" ht="12.75">
      <c r="E346" s="55"/>
      <c r="F346" s="55"/>
      <c r="G346" s="55"/>
    </row>
    <row r="347" spans="5:7" ht="12.75">
      <c r="E347" s="55"/>
      <c r="F347" s="55"/>
      <c r="G347" s="55"/>
    </row>
    <row r="348" spans="5:7" ht="12.75">
      <c r="E348" s="55"/>
      <c r="F348" s="55"/>
      <c r="G348" s="55"/>
    </row>
    <row r="349" spans="5:7" ht="12.75">
      <c r="E349" s="55"/>
      <c r="F349" s="55"/>
      <c r="G349" s="55"/>
    </row>
    <row r="350" spans="5:7" ht="12.75">
      <c r="E350" s="55"/>
      <c r="F350" s="55"/>
      <c r="G350" s="55"/>
    </row>
    <row r="351" spans="5:7" ht="12.75">
      <c r="E351" s="55"/>
      <c r="F351" s="55"/>
      <c r="G351" s="55"/>
    </row>
    <row r="352" spans="5:7" ht="12.75">
      <c r="E352" s="55"/>
      <c r="F352" s="55"/>
      <c r="G352" s="55"/>
    </row>
    <row r="353" spans="5:7" ht="12.75">
      <c r="E353" s="55"/>
      <c r="F353" s="55"/>
      <c r="G353" s="55"/>
    </row>
    <row r="354" spans="5:7" ht="12.75">
      <c r="E354" s="55"/>
      <c r="F354" s="55"/>
      <c r="G354" s="55"/>
    </row>
    <row r="355" spans="5:7" ht="12.75">
      <c r="E355" s="55"/>
      <c r="F355" s="55"/>
      <c r="G355" s="55"/>
    </row>
    <row r="356" spans="5:7" ht="12.75">
      <c r="E356" s="55"/>
      <c r="F356" s="55"/>
      <c r="G356" s="55"/>
    </row>
    <row r="357" spans="5:7" ht="12.75">
      <c r="E357" s="55"/>
      <c r="F357" s="55"/>
      <c r="G357" s="55"/>
    </row>
    <row r="358" spans="5:7" ht="12.75">
      <c r="E358" s="55"/>
      <c r="F358" s="55"/>
      <c r="G358" s="55"/>
    </row>
    <row r="359" spans="5:7" ht="12.75">
      <c r="E359" s="55"/>
      <c r="F359" s="55"/>
      <c r="G359" s="55"/>
    </row>
    <row r="360" spans="5:7" ht="12.75">
      <c r="E360" s="55"/>
      <c r="F360" s="55"/>
      <c r="G360" s="55"/>
    </row>
    <row r="361" spans="5:7" ht="12.75">
      <c r="E361" s="55"/>
      <c r="F361" s="55"/>
      <c r="G361" s="55"/>
    </row>
    <row r="362" spans="5:7" ht="12.75">
      <c r="E362" s="55"/>
      <c r="F362" s="55"/>
      <c r="G362" s="55"/>
    </row>
    <row r="363" spans="5:7" ht="12.75">
      <c r="E363" s="55"/>
      <c r="F363" s="55"/>
      <c r="G363" s="55"/>
    </row>
    <row r="364" spans="5:7" ht="12.75">
      <c r="E364" s="55"/>
      <c r="F364" s="55"/>
      <c r="G364" s="55"/>
    </row>
    <row r="365" spans="5:7" ht="12.75">
      <c r="E365" s="55"/>
      <c r="F365" s="55"/>
      <c r="G365" s="55"/>
    </row>
    <row r="366" spans="5:7" ht="12.75">
      <c r="E366" s="55"/>
      <c r="F366" s="55"/>
      <c r="G366" s="55"/>
    </row>
    <row r="367" spans="5:7" ht="12.75">
      <c r="E367" s="55"/>
      <c r="F367" s="55"/>
      <c r="G367" s="55"/>
    </row>
    <row r="368" spans="5:7" ht="12.75">
      <c r="E368" s="55"/>
      <c r="F368" s="55"/>
      <c r="G368" s="55"/>
    </row>
    <row r="369" spans="5:7" ht="12.75">
      <c r="E369" s="55"/>
      <c r="F369" s="55"/>
      <c r="G369" s="55"/>
    </row>
    <row r="370" spans="5:7" ht="12.75">
      <c r="E370" s="55"/>
      <c r="F370" s="55"/>
      <c r="G370" s="55"/>
    </row>
    <row r="371" spans="5:7" ht="12.75">
      <c r="E371" s="55"/>
      <c r="F371" s="55"/>
      <c r="G371" s="55"/>
    </row>
    <row r="372" spans="5:7" ht="12.75">
      <c r="E372" s="55"/>
      <c r="F372" s="55"/>
      <c r="G372" s="55"/>
    </row>
    <row r="373" spans="5:7" ht="12.75">
      <c r="E373" s="55"/>
      <c r="F373" s="55"/>
      <c r="G373" s="55"/>
    </row>
    <row r="374" spans="5:7" ht="12.75">
      <c r="E374" s="55"/>
      <c r="F374" s="55"/>
      <c r="G374" s="55"/>
    </row>
    <row r="375" spans="5:7" ht="12.75">
      <c r="E375" s="55"/>
      <c r="F375" s="55"/>
      <c r="G375" s="55"/>
    </row>
    <row r="376" spans="5:7" ht="12.75">
      <c r="E376" s="55"/>
      <c r="F376" s="55"/>
      <c r="G376" s="55"/>
    </row>
    <row r="377" spans="5:7" ht="12.75">
      <c r="E377" s="55"/>
      <c r="F377" s="55"/>
      <c r="G377" s="55"/>
    </row>
    <row r="378" spans="5:7" ht="12.75">
      <c r="E378" s="55"/>
      <c r="F378" s="55"/>
      <c r="G378" s="55"/>
    </row>
    <row r="379" spans="5:7" ht="12.75">
      <c r="E379" s="55"/>
      <c r="F379" s="55"/>
      <c r="G379" s="55"/>
    </row>
    <row r="380" spans="5:7" ht="12.75">
      <c r="E380" s="55"/>
      <c r="F380" s="55"/>
      <c r="G380" s="55"/>
    </row>
    <row r="381" spans="5:7" ht="12.75">
      <c r="E381" s="55"/>
      <c r="F381" s="55"/>
      <c r="G381" s="55"/>
    </row>
    <row r="382" spans="5:7" ht="12.75">
      <c r="E382" s="55"/>
      <c r="F382" s="55"/>
      <c r="G382" s="55"/>
    </row>
    <row r="383" spans="5:7" ht="12.75">
      <c r="E383" s="55"/>
      <c r="F383" s="55"/>
      <c r="G383" s="55"/>
    </row>
    <row r="384" spans="5:7" ht="12.75">
      <c r="E384" s="55"/>
      <c r="F384" s="55"/>
      <c r="G384" s="55"/>
    </row>
    <row r="385" spans="5:7" ht="12.75">
      <c r="E385" s="55"/>
      <c r="F385" s="55"/>
      <c r="G385" s="55"/>
    </row>
    <row r="386" spans="5:7" ht="12.75">
      <c r="E386" s="55"/>
      <c r="F386" s="55"/>
      <c r="G386" s="55"/>
    </row>
    <row r="387" spans="5:7" ht="12.75">
      <c r="E387" s="55"/>
      <c r="F387" s="55"/>
      <c r="G387" s="55"/>
    </row>
    <row r="388" spans="5:7" ht="12.75">
      <c r="E388" s="55"/>
      <c r="F388" s="55"/>
      <c r="G388" s="55"/>
    </row>
    <row r="389" spans="5:7" ht="12.75">
      <c r="E389" s="55"/>
      <c r="F389" s="55"/>
      <c r="G389" s="55"/>
    </row>
    <row r="390" spans="5:7" ht="12.75">
      <c r="E390" s="55"/>
      <c r="F390" s="55"/>
      <c r="G390" s="55"/>
    </row>
    <row r="391" spans="5:7" ht="12.75">
      <c r="E391" s="55"/>
      <c r="F391" s="55"/>
      <c r="G391" s="55"/>
    </row>
    <row r="392" spans="5:7" ht="12.75">
      <c r="E392" s="55"/>
      <c r="F392" s="55"/>
      <c r="G392" s="55"/>
    </row>
    <row r="393" spans="5:7" ht="12.75">
      <c r="E393" s="55"/>
      <c r="F393" s="55"/>
      <c r="G393" s="55"/>
    </row>
    <row r="394" spans="5:7" ht="12.75">
      <c r="E394" s="55"/>
      <c r="F394" s="55"/>
      <c r="G394" s="55"/>
    </row>
    <row r="395" spans="5:7" ht="12.75">
      <c r="E395" s="55"/>
      <c r="F395" s="55"/>
      <c r="G395" s="55"/>
    </row>
    <row r="396" spans="5:7" ht="12.75">
      <c r="E396" s="55"/>
      <c r="F396" s="55"/>
      <c r="G396" s="55"/>
    </row>
    <row r="397" spans="5:7" ht="12.75">
      <c r="E397" s="55"/>
      <c r="F397" s="55"/>
      <c r="G397" s="55"/>
    </row>
    <row r="398" spans="5:7" ht="12.75">
      <c r="E398" s="55"/>
      <c r="F398" s="55"/>
      <c r="G398" s="55"/>
    </row>
    <row r="399" spans="5:7" ht="12.75">
      <c r="E399" s="55"/>
      <c r="F399" s="55"/>
      <c r="G399" s="55"/>
    </row>
    <row r="400" spans="5:7" ht="12.75">
      <c r="E400" s="55"/>
      <c r="F400" s="55"/>
      <c r="G400" s="55"/>
    </row>
    <row r="401" spans="5:7" ht="12.75">
      <c r="E401" s="55"/>
      <c r="F401" s="55"/>
      <c r="G401" s="55"/>
    </row>
    <row r="402" spans="5:7" ht="12.75">
      <c r="E402" s="55"/>
      <c r="F402" s="55"/>
      <c r="G402" s="55"/>
    </row>
    <row r="403" spans="5:7" ht="12.75">
      <c r="E403" s="55"/>
      <c r="F403" s="55"/>
      <c r="G403" s="55"/>
    </row>
    <row r="404" spans="5:7" ht="12.75">
      <c r="E404" s="55"/>
      <c r="F404" s="55"/>
      <c r="G404" s="55"/>
    </row>
    <row r="405" spans="5:7" ht="12.75">
      <c r="E405" s="55"/>
      <c r="F405" s="55"/>
      <c r="G405" s="55"/>
    </row>
    <row r="406" spans="5:7" ht="12.75">
      <c r="E406" s="55"/>
      <c r="F406" s="55"/>
      <c r="G406" s="55"/>
    </row>
    <row r="407" spans="5:7" ht="12.75">
      <c r="E407" s="55"/>
      <c r="F407" s="55"/>
      <c r="G407" s="55"/>
    </row>
    <row r="408" spans="5:7" ht="12.75">
      <c r="E408" s="55"/>
      <c r="F408" s="55"/>
      <c r="G408" s="55"/>
    </row>
    <row r="409" spans="5:7" ht="12.75">
      <c r="E409" s="55"/>
      <c r="F409" s="55"/>
      <c r="G409" s="55"/>
    </row>
    <row r="410" spans="5:7" ht="12.75">
      <c r="E410" s="55"/>
      <c r="F410" s="55"/>
      <c r="G410" s="55"/>
    </row>
    <row r="411" spans="5:7" ht="12.75">
      <c r="E411" s="55"/>
      <c r="F411" s="55"/>
      <c r="G411" s="55"/>
    </row>
    <row r="412" spans="5:7" ht="12.75">
      <c r="E412" s="55"/>
      <c r="F412" s="55"/>
      <c r="G412" s="55"/>
    </row>
    <row r="413" spans="5:7" ht="12.75">
      <c r="E413" s="55"/>
      <c r="F413" s="55"/>
      <c r="G413" s="55"/>
    </row>
    <row r="414" spans="5:7" ht="12.75">
      <c r="E414" s="55"/>
      <c r="F414" s="55"/>
      <c r="G414" s="55"/>
    </row>
    <row r="415" spans="5:7" ht="12.75">
      <c r="E415" s="55"/>
      <c r="F415" s="55"/>
      <c r="G415" s="55"/>
    </row>
    <row r="416" spans="5:7" ht="12.75">
      <c r="E416" s="55"/>
      <c r="F416" s="55"/>
      <c r="G416" s="55"/>
    </row>
    <row r="417" spans="5:7" ht="12.75">
      <c r="E417" s="55"/>
      <c r="F417" s="55"/>
      <c r="G417" s="55"/>
    </row>
    <row r="418" spans="5:7" ht="12.75">
      <c r="E418" s="55"/>
      <c r="F418" s="55"/>
      <c r="G418" s="55"/>
    </row>
    <row r="419" spans="5:7" ht="12.75">
      <c r="E419" s="55"/>
      <c r="F419" s="55"/>
      <c r="G419" s="55"/>
    </row>
    <row r="420" spans="5:7" ht="12.75">
      <c r="E420" s="55"/>
      <c r="F420" s="55"/>
      <c r="G420" s="55"/>
    </row>
    <row r="421" spans="5:7" ht="12.75">
      <c r="E421" s="55"/>
      <c r="F421" s="55"/>
      <c r="G421" s="55"/>
    </row>
    <row r="422" spans="5:7" ht="12.75">
      <c r="E422" s="55"/>
      <c r="F422" s="55"/>
      <c r="G422" s="55"/>
    </row>
    <row r="423" spans="5:7" ht="12.75">
      <c r="E423" s="55"/>
      <c r="F423" s="55"/>
      <c r="G423" s="55"/>
    </row>
    <row r="424" spans="5:7" ht="12.75">
      <c r="E424" s="55"/>
      <c r="F424" s="55"/>
      <c r="G424" s="55"/>
    </row>
    <row r="425" spans="5:7" ht="12.75">
      <c r="E425" s="55"/>
      <c r="F425" s="55"/>
      <c r="G425" s="55"/>
    </row>
    <row r="426" spans="5:7" ht="12.75">
      <c r="E426" s="55"/>
      <c r="F426" s="55"/>
      <c r="G426" s="55"/>
    </row>
    <row r="427" spans="5:7" ht="12.75">
      <c r="E427" s="55"/>
      <c r="F427" s="55"/>
      <c r="G427" s="55"/>
    </row>
    <row r="428" spans="5:7" ht="12.75">
      <c r="E428" s="55"/>
      <c r="F428" s="55"/>
      <c r="G428" s="55"/>
    </row>
    <row r="429" spans="5:7" ht="12.75">
      <c r="E429" s="55"/>
      <c r="F429" s="55"/>
      <c r="G429" s="55"/>
    </row>
    <row r="430" spans="5:7" ht="12.75">
      <c r="E430" s="55"/>
      <c r="F430" s="55"/>
      <c r="G430" s="55"/>
    </row>
    <row r="431" spans="5:7" ht="12.75">
      <c r="E431" s="55"/>
      <c r="F431" s="55"/>
      <c r="G431" s="55"/>
    </row>
    <row r="432" spans="5:7" ht="12.75">
      <c r="E432" s="55"/>
      <c r="F432" s="55"/>
      <c r="G432" s="55"/>
    </row>
    <row r="433" spans="5:7" ht="12.75">
      <c r="E433" s="55"/>
      <c r="F433" s="55"/>
      <c r="G433" s="55"/>
    </row>
    <row r="434" spans="5:7" ht="12.75">
      <c r="E434" s="55"/>
      <c r="F434" s="55"/>
      <c r="G434" s="55"/>
    </row>
    <row r="435" spans="5:7" ht="12.75">
      <c r="E435" s="55"/>
      <c r="F435" s="55"/>
      <c r="G435" s="55"/>
    </row>
    <row r="436" spans="5:7" ht="12.75">
      <c r="E436" s="55"/>
      <c r="F436" s="55"/>
      <c r="G436" s="55"/>
    </row>
    <row r="437" spans="5:7" ht="12.75">
      <c r="E437" s="55"/>
      <c r="F437" s="55"/>
      <c r="G437" s="55"/>
    </row>
    <row r="438" spans="5:7" ht="12.75">
      <c r="E438" s="55"/>
      <c r="F438" s="55"/>
      <c r="G438" s="55"/>
    </row>
    <row r="439" spans="5:7" ht="12.75">
      <c r="E439" s="55"/>
      <c r="F439" s="55"/>
      <c r="G439" s="55"/>
    </row>
    <row r="440" spans="5:7" ht="12.75">
      <c r="E440" s="55"/>
      <c r="F440" s="55"/>
      <c r="G440" s="55"/>
    </row>
    <row r="441" spans="5:7" ht="12.75">
      <c r="E441" s="55"/>
      <c r="F441" s="55"/>
      <c r="G441" s="55"/>
    </row>
    <row r="442" spans="5:7" ht="12.75">
      <c r="E442" s="55"/>
      <c r="F442" s="55"/>
      <c r="G442" s="55"/>
    </row>
    <row r="443" spans="5:7" ht="12.75">
      <c r="E443" s="55"/>
      <c r="F443" s="55"/>
      <c r="G443" s="55"/>
    </row>
    <row r="444" spans="5:7" ht="12.75">
      <c r="E444" s="55"/>
      <c r="F444" s="55"/>
      <c r="G444" s="55"/>
    </row>
    <row r="445" spans="5:7" ht="12.75">
      <c r="E445" s="55"/>
      <c r="F445" s="55"/>
      <c r="G445" s="55"/>
    </row>
    <row r="446" spans="5:7" ht="12.75">
      <c r="E446" s="55"/>
      <c r="F446" s="55"/>
      <c r="G446" s="55"/>
    </row>
    <row r="447" spans="5:7" ht="12.75">
      <c r="E447" s="55"/>
      <c r="F447" s="55"/>
      <c r="G447" s="55"/>
    </row>
    <row r="448" spans="5:7" ht="12.75">
      <c r="E448" s="55"/>
      <c r="F448" s="55"/>
      <c r="G448" s="55"/>
    </row>
    <row r="449" spans="5:7" ht="12.75">
      <c r="E449" s="55"/>
      <c r="F449" s="55"/>
      <c r="G449" s="55"/>
    </row>
    <row r="450" spans="5:7" ht="12.75">
      <c r="E450" s="55"/>
      <c r="F450" s="55"/>
      <c r="G450" s="55"/>
    </row>
    <row r="451" spans="5:7" ht="12.75">
      <c r="E451" s="55"/>
      <c r="F451" s="55"/>
      <c r="G451" s="55"/>
    </row>
    <row r="452" spans="5:7" ht="12.75">
      <c r="E452" s="55"/>
      <c r="F452" s="55"/>
      <c r="G452" s="55"/>
    </row>
    <row r="453" spans="5:7" ht="12.75">
      <c r="E453" s="55"/>
      <c r="F453" s="55"/>
      <c r="G453" s="55"/>
    </row>
    <row r="454" spans="5:7" ht="12.75">
      <c r="E454" s="55"/>
      <c r="F454" s="55"/>
      <c r="G454" s="55"/>
    </row>
    <row r="455" spans="5:7" ht="12.75">
      <c r="E455" s="55"/>
      <c r="F455" s="55"/>
      <c r="G455" s="55"/>
    </row>
    <row r="456" spans="5:7" ht="12.75">
      <c r="E456" s="55"/>
      <c r="F456" s="55"/>
      <c r="G456" s="55"/>
    </row>
    <row r="457" spans="5:7" ht="12.75">
      <c r="E457" s="55"/>
      <c r="F457" s="55"/>
      <c r="G457" s="55"/>
    </row>
    <row r="458" spans="5:7" ht="12.75">
      <c r="E458" s="55"/>
      <c r="F458" s="55"/>
      <c r="G458" s="55"/>
    </row>
    <row r="459" spans="5:7" ht="12.75">
      <c r="E459" s="55"/>
      <c r="F459" s="55"/>
      <c r="G459" s="55"/>
    </row>
    <row r="460" spans="5:7" ht="12.75">
      <c r="E460" s="55"/>
      <c r="F460" s="55"/>
      <c r="G460" s="55"/>
    </row>
    <row r="461" spans="5:7" ht="12.75">
      <c r="E461" s="55"/>
      <c r="F461" s="55"/>
      <c r="G461" s="55"/>
    </row>
    <row r="462" spans="5:7" ht="12.75">
      <c r="E462" s="55"/>
      <c r="F462" s="55"/>
      <c r="G462" s="55"/>
    </row>
    <row r="463" spans="5:7" ht="12.75">
      <c r="E463" s="55"/>
      <c r="F463" s="55"/>
      <c r="G463" s="55"/>
    </row>
    <row r="464" spans="5:7" ht="12.75">
      <c r="E464" s="55"/>
      <c r="F464" s="55"/>
      <c r="G464" s="55"/>
    </row>
    <row r="465" spans="5:7" ht="12.75">
      <c r="E465" s="55"/>
      <c r="F465" s="55"/>
      <c r="G465" s="55"/>
    </row>
    <row r="466" spans="5:7" ht="12.75">
      <c r="E466" s="55"/>
      <c r="F466" s="55"/>
      <c r="G466" s="55"/>
    </row>
    <row r="467" spans="5:7" ht="12.75">
      <c r="E467" s="55"/>
      <c r="F467" s="55"/>
      <c r="G467" s="55"/>
    </row>
    <row r="468" spans="5:7" ht="12.75">
      <c r="E468" s="55"/>
      <c r="F468" s="55"/>
      <c r="G468" s="55"/>
    </row>
    <row r="469" spans="5:7" ht="12.75">
      <c r="E469" s="55"/>
      <c r="F469" s="55"/>
      <c r="G469" s="55"/>
    </row>
    <row r="470" spans="5:7" ht="12.75">
      <c r="E470" s="55"/>
      <c r="F470" s="55"/>
      <c r="G470" s="55"/>
    </row>
    <row r="471" spans="5:7" ht="12.75">
      <c r="E471" s="55"/>
      <c r="F471" s="55"/>
      <c r="G471" s="55"/>
    </row>
    <row r="472" spans="5:7" ht="12.75">
      <c r="E472" s="55"/>
      <c r="F472" s="55"/>
      <c r="G472" s="55"/>
    </row>
    <row r="473" spans="5:7" ht="12.75">
      <c r="E473" s="55"/>
      <c r="F473" s="55"/>
      <c r="G473" s="55"/>
    </row>
    <row r="474" spans="5:7" ht="12.75">
      <c r="E474" s="55"/>
      <c r="F474" s="55"/>
      <c r="G474" s="55"/>
    </row>
    <row r="475" spans="5:7" ht="12.75">
      <c r="E475" s="55"/>
      <c r="F475" s="55"/>
      <c r="G475" s="55"/>
    </row>
    <row r="476" spans="5:7" ht="12.75">
      <c r="E476" s="55"/>
      <c r="F476" s="55"/>
      <c r="G476" s="55"/>
    </row>
    <row r="477" spans="5:7" ht="12.75">
      <c r="E477" s="55"/>
      <c r="F477" s="55"/>
      <c r="G477" s="55"/>
    </row>
    <row r="478" spans="5:7" ht="12.75">
      <c r="E478" s="55"/>
      <c r="F478" s="55"/>
      <c r="G478" s="55"/>
    </row>
    <row r="479" spans="5:7" ht="12.75">
      <c r="E479" s="55"/>
      <c r="F479" s="55"/>
      <c r="G479" s="55"/>
    </row>
    <row r="480" spans="5:7" ht="12.75">
      <c r="E480" s="55"/>
      <c r="F480" s="55"/>
      <c r="G480" s="55"/>
    </row>
    <row r="481" spans="5:7" ht="12.75">
      <c r="E481" s="55"/>
      <c r="F481" s="55"/>
      <c r="G481" s="55"/>
    </row>
    <row r="482" spans="5:7" ht="12.75">
      <c r="E482" s="55"/>
      <c r="F482" s="55"/>
      <c r="G482" s="55"/>
    </row>
    <row r="483" spans="5:7" ht="12.75">
      <c r="E483" s="55"/>
      <c r="F483" s="55"/>
      <c r="G483" s="55"/>
    </row>
    <row r="484" spans="5:7" ht="12.75">
      <c r="E484" s="55"/>
      <c r="F484" s="55"/>
      <c r="G484" s="55"/>
    </row>
    <row r="485" spans="5:7" ht="12.75">
      <c r="E485" s="55"/>
      <c r="F485" s="55"/>
      <c r="G485" s="55"/>
    </row>
    <row r="486" spans="5:7" ht="12.75">
      <c r="E486" s="55"/>
      <c r="F486" s="55"/>
      <c r="G486" s="55"/>
    </row>
    <row r="487" spans="5:7" ht="12.75">
      <c r="E487" s="55"/>
      <c r="F487" s="55"/>
      <c r="G487" s="55"/>
    </row>
    <row r="488" spans="5:7" ht="12.75">
      <c r="E488" s="55"/>
      <c r="F488" s="55"/>
      <c r="G488" s="55"/>
    </row>
    <row r="489" spans="5:7" ht="12.75">
      <c r="E489" s="55"/>
      <c r="F489" s="55"/>
      <c r="G489" s="55"/>
    </row>
    <row r="490" spans="5:7" ht="12.75">
      <c r="E490" s="55"/>
      <c r="F490" s="55"/>
      <c r="G490" s="55"/>
    </row>
    <row r="491" spans="5:7" ht="12.75">
      <c r="E491" s="55"/>
      <c r="F491" s="55"/>
      <c r="G491" s="55"/>
    </row>
    <row r="492" spans="5:7" ht="12.75">
      <c r="E492" s="55"/>
      <c r="F492" s="55"/>
      <c r="G492" s="55"/>
    </row>
    <row r="493" spans="5:7" ht="12.75">
      <c r="E493" s="55"/>
      <c r="F493" s="55"/>
      <c r="G493" s="55"/>
    </row>
    <row r="494" spans="5:7" ht="12.75">
      <c r="E494" s="55"/>
      <c r="F494" s="55"/>
      <c r="G494" s="55"/>
    </row>
    <row r="495" spans="5:7" ht="12.75">
      <c r="E495" s="55"/>
      <c r="F495" s="55"/>
      <c r="G495" s="55"/>
    </row>
    <row r="496" spans="5:7" ht="12.75">
      <c r="E496" s="55"/>
      <c r="F496" s="55"/>
      <c r="G496" s="55"/>
    </row>
    <row r="497" spans="5:7" ht="12.75">
      <c r="E497" s="55"/>
      <c r="F497" s="55"/>
      <c r="G497" s="55"/>
    </row>
    <row r="498" spans="5:7" ht="12.75">
      <c r="E498" s="55"/>
      <c r="F498" s="55"/>
      <c r="G498" s="55"/>
    </row>
    <row r="499" spans="5:7" ht="12.75">
      <c r="E499" s="55"/>
      <c r="F499" s="55"/>
      <c r="G499" s="55"/>
    </row>
    <row r="500" spans="5:7" ht="12.75">
      <c r="E500" s="55"/>
      <c r="F500" s="55"/>
      <c r="G500" s="55"/>
    </row>
    <row r="501" spans="5:7" ht="12.75">
      <c r="E501" s="55"/>
      <c r="F501" s="55"/>
      <c r="G501" s="55"/>
    </row>
    <row r="502" spans="5:7" ht="12.75">
      <c r="E502" s="55"/>
      <c r="F502" s="55"/>
      <c r="G502" s="55"/>
    </row>
    <row r="503" spans="5:7" ht="12.75">
      <c r="E503" s="55"/>
      <c r="F503" s="55"/>
      <c r="G503" s="55"/>
    </row>
    <row r="504" spans="5:7" ht="12.75">
      <c r="E504" s="55"/>
      <c r="F504" s="55"/>
      <c r="G504" s="55"/>
    </row>
    <row r="505" spans="5:7" ht="12.75">
      <c r="E505" s="55"/>
      <c r="F505" s="55"/>
      <c r="G505" s="55"/>
    </row>
    <row r="506" spans="5:7" ht="12.75">
      <c r="E506" s="55"/>
      <c r="F506" s="55"/>
      <c r="G506" s="55"/>
    </row>
    <row r="507" spans="5:7" ht="12.75">
      <c r="E507" s="55"/>
      <c r="F507" s="55"/>
      <c r="G507" s="55"/>
    </row>
    <row r="508" spans="5:7" ht="12.75">
      <c r="E508" s="55"/>
      <c r="F508" s="55"/>
      <c r="G508" s="55"/>
    </row>
    <row r="509" spans="5:7" ht="12.75">
      <c r="E509" s="55"/>
      <c r="F509" s="55"/>
      <c r="G509" s="55"/>
    </row>
    <row r="510" spans="5:7" ht="12.75">
      <c r="E510" s="55"/>
      <c r="F510" s="55"/>
      <c r="G510" s="55"/>
    </row>
    <row r="511" spans="5:7" ht="12.75">
      <c r="E511" s="55"/>
      <c r="F511" s="55"/>
      <c r="G511" s="55"/>
    </row>
    <row r="512" spans="5:7" ht="12.75">
      <c r="E512" s="55"/>
      <c r="F512" s="55"/>
      <c r="G512" s="55"/>
    </row>
    <row r="513" spans="5:7" ht="12.75">
      <c r="E513" s="55"/>
      <c r="F513" s="55"/>
      <c r="G513" s="55"/>
    </row>
    <row r="514" spans="5:7" ht="12.75">
      <c r="E514" s="55"/>
      <c r="F514" s="55"/>
      <c r="G514" s="55"/>
    </row>
    <row r="515" spans="5:7" ht="12.75">
      <c r="E515" s="55"/>
      <c r="F515" s="55"/>
      <c r="G515" s="55"/>
    </row>
    <row r="516" spans="5:7" ht="12.75">
      <c r="E516" s="55"/>
      <c r="F516" s="55"/>
      <c r="G516" s="55"/>
    </row>
    <row r="517" spans="5:7" ht="12.75">
      <c r="E517" s="55"/>
      <c r="F517" s="55"/>
      <c r="G517" s="55"/>
    </row>
    <row r="518" spans="5:7" ht="12.75">
      <c r="E518" s="55"/>
      <c r="F518" s="55"/>
      <c r="G518" s="55"/>
    </row>
    <row r="519" spans="5:7" ht="12.75">
      <c r="E519" s="55"/>
      <c r="F519" s="55"/>
      <c r="G519" s="55"/>
    </row>
    <row r="520" spans="5:7" ht="12.75">
      <c r="E520" s="55"/>
      <c r="F520" s="55"/>
      <c r="G520" s="55"/>
    </row>
    <row r="521" spans="5:7" ht="12.75">
      <c r="E521" s="55"/>
      <c r="F521" s="55"/>
      <c r="G521" s="55"/>
    </row>
    <row r="522" spans="5:7" ht="12.75">
      <c r="E522" s="55"/>
      <c r="F522" s="55"/>
      <c r="G522" s="55"/>
    </row>
    <row r="523" spans="5:7" ht="12.75">
      <c r="E523" s="55"/>
      <c r="F523" s="55"/>
      <c r="G523" s="55"/>
    </row>
    <row r="524" spans="5:7" ht="12.75">
      <c r="E524" s="55"/>
      <c r="F524" s="55"/>
      <c r="G524" s="55"/>
    </row>
    <row r="525" spans="5:7" ht="12.75">
      <c r="E525" s="55"/>
      <c r="F525" s="55"/>
      <c r="G525" s="55"/>
    </row>
    <row r="526" spans="5:7" ht="12.75">
      <c r="E526" s="55"/>
      <c r="F526" s="55"/>
      <c r="G526" s="55"/>
    </row>
    <row r="527" spans="5:7" ht="12.75">
      <c r="E527" s="55"/>
      <c r="F527" s="55"/>
      <c r="G527" s="55"/>
    </row>
    <row r="528" spans="5:7" ht="12.75">
      <c r="E528" s="55"/>
      <c r="F528" s="55"/>
      <c r="G528" s="55"/>
    </row>
    <row r="529" spans="5:7" ht="12.75">
      <c r="E529" s="55"/>
      <c r="F529" s="55"/>
      <c r="G529" s="55"/>
    </row>
    <row r="530" spans="5:7" ht="12.75">
      <c r="E530" s="55"/>
      <c r="F530" s="55"/>
      <c r="G530" s="55"/>
    </row>
    <row r="531" spans="5:7" ht="12.75">
      <c r="E531" s="55"/>
      <c r="F531" s="55"/>
      <c r="G531" s="55"/>
    </row>
    <row r="532" spans="5:7" ht="12.75">
      <c r="E532" s="55"/>
      <c r="F532" s="55"/>
      <c r="G532" s="55"/>
    </row>
    <row r="533" spans="5:7" ht="12.75">
      <c r="E533" s="55"/>
      <c r="F533" s="55"/>
      <c r="G533" s="55"/>
    </row>
    <row r="534" spans="5:7" ht="12.75">
      <c r="E534" s="55"/>
      <c r="F534" s="55"/>
      <c r="G534" s="55"/>
    </row>
    <row r="535" spans="5:7" ht="12.75">
      <c r="E535" s="55"/>
      <c r="F535" s="55"/>
      <c r="G535" s="55"/>
    </row>
    <row r="536" spans="5:7" ht="12.75">
      <c r="E536" s="55"/>
      <c r="F536" s="55"/>
      <c r="G536" s="55"/>
    </row>
    <row r="537" spans="5:7" ht="12.75">
      <c r="E537" s="55"/>
      <c r="F537" s="55"/>
      <c r="G537" s="55"/>
    </row>
    <row r="538" spans="5:7" ht="12.75">
      <c r="E538" s="55"/>
      <c r="F538" s="55"/>
      <c r="G538" s="55"/>
    </row>
    <row r="539" spans="5:7" ht="12.75">
      <c r="E539" s="55"/>
      <c r="F539" s="55"/>
      <c r="G539" s="55"/>
    </row>
    <row r="540" spans="5:7" ht="12.75">
      <c r="E540" s="55"/>
      <c r="F540" s="55"/>
      <c r="G540" s="55"/>
    </row>
    <row r="541" spans="5:7" ht="12.75">
      <c r="E541" s="55"/>
      <c r="F541" s="55"/>
      <c r="G541" s="55"/>
    </row>
    <row r="542" spans="5:7" ht="12.75">
      <c r="E542" s="55"/>
      <c r="F542" s="55"/>
      <c r="G542" s="55"/>
    </row>
    <row r="543" spans="5:7" ht="12.75">
      <c r="E543" s="55"/>
      <c r="F543" s="55"/>
      <c r="G543" s="55"/>
    </row>
    <row r="544" spans="5:7" ht="12.75">
      <c r="E544" s="55"/>
      <c r="F544" s="55"/>
      <c r="G544" s="55"/>
    </row>
    <row r="545" spans="5:7" ht="12.75">
      <c r="E545" s="55"/>
      <c r="F545" s="55"/>
      <c r="G545" s="55"/>
    </row>
    <row r="546" spans="5:7" ht="12.75">
      <c r="E546" s="55"/>
      <c r="F546" s="55"/>
      <c r="G546" s="55"/>
    </row>
    <row r="547" spans="5:7" ht="12.75">
      <c r="E547" s="55"/>
      <c r="F547" s="55"/>
      <c r="G547" s="55"/>
    </row>
    <row r="548" spans="5:7" ht="12.75">
      <c r="E548" s="55"/>
      <c r="F548" s="55"/>
      <c r="G548" s="55"/>
    </row>
    <row r="549" spans="5:7" ht="12.75">
      <c r="E549" s="55"/>
      <c r="F549" s="55"/>
      <c r="G549" s="55"/>
    </row>
    <row r="550" spans="5:7" ht="12.75">
      <c r="E550" s="55"/>
      <c r="F550" s="55"/>
      <c r="G550" s="55"/>
    </row>
    <row r="551" spans="5:7" ht="12.75">
      <c r="E551" s="55"/>
      <c r="F551" s="55"/>
      <c r="G551" s="55"/>
    </row>
    <row r="552" spans="5:7" ht="12.75">
      <c r="E552" s="55"/>
      <c r="F552" s="55"/>
      <c r="G552" s="55"/>
    </row>
    <row r="553" spans="5:7" ht="12.75">
      <c r="E553" s="55"/>
      <c r="F553" s="55"/>
      <c r="G553" s="55"/>
    </row>
    <row r="554" spans="5:7" ht="12.75">
      <c r="E554" s="55"/>
      <c r="F554" s="55"/>
      <c r="G554" s="55"/>
    </row>
    <row r="555" spans="5:7" ht="12.75">
      <c r="E555" s="55"/>
      <c r="F555" s="55"/>
      <c r="G555" s="55"/>
    </row>
    <row r="556" spans="5:7" ht="12.75">
      <c r="E556" s="55"/>
      <c r="F556" s="55"/>
      <c r="G556" s="55"/>
    </row>
    <row r="557" spans="5:7" ht="12.75">
      <c r="E557" s="55"/>
      <c r="F557" s="55"/>
      <c r="G557" s="55"/>
    </row>
    <row r="558" spans="5:7" ht="12.75">
      <c r="E558" s="55"/>
      <c r="F558" s="55"/>
      <c r="G558" s="55"/>
    </row>
    <row r="559" spans="5:7" ht="12.75">
      <c r="E559" s="55"/>
      <c r="F559" s="55"/>
      <c r="G559" s="55"/>
    </row>
    <row r="560" spans="5:7" ht="12.75">
      <c r="E560" s="55"/>
      <c r="F560" s="55"/>
      <c r="G560" s="55"/>
    </row>
    <row r="561" spans="5:7" ht="12.75">
      <c r="E561" s="55"/>
      <c r="F561" s="55"/>
      <c r="G561" s="55"/>
    </row>
    <row r="562" spans="5:7" ht="12.75">
      <c r="E562" s="55"/>
      <c r="F562" s="55"/>
      <c r="G562" s="55"/>
    </row>
    <row r="563" spans="5:7" ht="12.75">
      <c r="E563" s="55"/>
      <c r="F563" s="55"/>
      <c r="G563" s="55"/>
    </row>
    <row r="564" spans="5:7" ht="12.75">
      <c r="E564" s="55"/>
      <c r="F564" s="55"/>
      <c r="G564" s="55"/>
    </row>
    <row r="565" spans="5:7" ht="12.75">
      <c r="E565" s="55"/>
      <c r="F565" s="55"/>
      <c r="G565" s="55"/>
    </row>
    <row r="566" spans="5:7" ht="12.75">
      <c r="E566" s="55"/>
      <c r="F566" s="55"/>
      <c r="G566" s="55"/>
    </row>
    <row r="567" spans="5:7" ht="12.75">
      <c r="E567" s="55"/>
      <c r="F567" s="55"/>
      <c r="G567" s="55"/>
    </row>
    <row r="568" spans="5:7" ht="12.75">
      <c r="E568" s="55"/>
      <c r="F568" s="55"/>
      <c r="G568" s="55"/>
    </row>
    <row r="569" spans="5:7" ht="12.75">
      <c r="E569" s="55"/>
      <c r="F569" s="55"/>
      <c r="G569" s="55"/>
    </row>
    <row r="570" spans="5:7" ht="12.75">
      <c r="E570" s="55"/>
      <c r="F570" s="55"/>
      <c r="G570" s="55"/>
    </row>
    <row r="571" spans="5:7" ht="12.75">
      <c r="E571" s="55"/>
      <c r="F571" s="55"/>
      <c r="G571" s="55"/>
    </row>
    <row r="572" spans="5:7" ht="12.75">
      <c r="E572" s="55"/>
      <c r="F572" s="55"/>
      <c r="G572" s="55"/>
    </row>
    <row r="573" spans="5:7" ht="12.75">
      <c r="E573" s="55"/>
      <c r="F573" s="55"/>
      <c r="G573" s="55"/>
    </row>
    <row r="574" spans="5:7" ht="12.75">
      <c r="E574" s="55"/>
      <c r="F574" s="55"/>
      <c r="G574" s="55"/>
    </row>
    <row r="575" spans="5:7" ht="12.75">
      <c r="E575" s="55"/>
      <c r="F575" s="55"/>
      <c r="G575" s="55"/>
    </row>
    <row r="576" spans="5:7" ht="12.75">
      <c r="E576" s="55"/>
      <c r="F576" s="55"/>
      <c r="G576" s="55"/>
    </row>
    <row r="577" spans="5:7" ht="12.75">
      <c r="E577" s="55"/>
      <c r="F577" s="55"/>
      <c r="G577" s="55"/>
    </row>
    <row r="578" spans="5:7" ht="12.75">
      <c r="E578" s="55"/>
      <c r="F578" s="55"/>
      <c r="G578" s="55"/>
    </row>
    <row r="579" spans="5:7" ht="12.75">
      <c r="E579" s="55"/>
      <c r="F579" s="55"/>
      <c r="G579" s="55"/>
    </row>
    <row r="580" spans="5:7" ht="12.75">
      <c r="E580" s="55"/>
      <c r="F580" s="55"/>
      <c r="G580" s="55"/>
    </row>
    <row r="581" spans="5:7" ht="12.75">
      <c r="E581" s="55"/>
      <c r="F581" s="55"/>
      <c r="G581" s="55"/>
    </row>
    <row r="582" spans="5:7" ht="12.75">
      <c r="E582" s="55"/>
      <c r="F582" s="55"/>
      <c r="G582" s="55"/>
    </row>
    <row r="583" spans="5:7" ht="12.75">
      <c r="E583" s="55"/>
      <c r="F583" s="55"/>
      <c r="G583" s="55"/>
    </row>
    <row r="584" spans="5:7" ht="12.75">
      <c r="E584" s="55"/>
      <c r="F584" s="55"/>
      <c r="G584" s="55"/>
    </row>
    <row r="585" spans="5:7" ht="12.75">
      <c r="E585" s="55"/>
      <c r="F585" s="55"/>
      <c r="G585" s="55"/>
    </row>
    <row r="586" spans="5:7" ht="12.75">
      <c r="E586" s="55"/>
      <c r="F586" s="55"/>
      <c r="G586" s="55"/>
    </row>
    <row r="587" spans="5:7" ht="12.75">
      <c r="E587" s="55"/>
      <c r="F587" s="55"/>
      <c r="G587" s="55"/>
    </row>
    <row r="588" spans="5:7" ht="12.75">
      <c r="E588" s="55"/>
      <c r="F588" s="55"/>
      <c r="G588" s="55"/>
    </row>
    <row r="589" spans="5:7" ht="12.75">
      <c r="E589" s="55"/>
      <c r="F589" s="55"/>
      <c r="G589" s="55"/>
    </row>
    <row r="590" spans="5:7" ht="12.75">
      <c r="E590" s="55"/>
      <c r="F590" s="55"/>
      <c r="G590" s="55"/>
    </row>
    <row r="591" spans="5:7" ht="12.75">
      <c r="E591" s="55"/>
      <c r="F591" s="55"/>
      <c r="G591" s="55"/>
    </row>
    <row r="592" spans="5:7" ht="12.75">
      <c r="E592" s="55"/>
      <c r="F592" s="55"/>
      <c r="G592" s="55"/>
    </row>
    <row r="593" spans="5:7" ht="12.75">
      <c r="E593" s="55"/>
      <c r="F593" s="55"/>
      <c r="G593" s="55"/>
    </row>
    <row r="594" spans="5:7" ht="12.75">
      <c r="E594" s="55"/>
      <c r="F594" s="55"/>
      <c r="G594" s="55"/>
    </row>
    <row r="595" spans="5:7" ht="12.75">
      <c r="E595" s="55"/>
      <c r="F595" s="55"/>
      <c r="G595" s="55"/>
    </row>
    <row r="596" spans="5:7" ht="12.75">
      <c r="E596" s="55"/>
      <c r="F596" s="55"/>
      <c r="G596" s="55"/>
    </row>
    <row r="597" spans="5:7" ht="12.75">
      <c r="E597" s="55"/>
      <c r="F597" s="55"/>
      <c r="G597" s="55"/>
    </row>
    <row r="598" spans="5:7" ht="12.75">
      <c r="E598" s="55"/>
      <c r="F598" s="55"/>
      <c r="G598" s="55"/>
    </row>
    <row r="599" spans="5:7" ht="12.75">
      <c r="E599" s="55"/>
      <c r="F599" s="55"/>
      <c r="G599" s="55"/>
    </row>
    <row r="600" spans="5:7" ht="12.75">
      <c r="E600" s="55"/>
      <c r="F600" s="55"/>
      <c r="G600" s="55"/>
    </row>
    <row r="601" spans="5:7" ht="12.75">
      <c r="E601" s="55"/>
      <c r="F601" s="55"/>
      <c r="G601" s="55"/>
    </row>
    <row r="602" spans="5:7" ht="12.75">
      <c r="E602" s="55"/>
      <c r="F602" s="55"/>
      <c r="G602" s="55"/>
    </row>
    <row r="603" spans="5:7" ht="12.75">
      <c r="E603" s="55"/>
      <c r="F603" s="55"/>
      <c r="G603" s="55"/>
    </row>
    <row r="604" spans="5:7" ht="12.75">
      <c r="E604" s="55"/>
      <c r="F604" s="55"/>
      <c r="G604" s="55"/>
    </row>
    <row r="605" spans="5:7" ht="12.75">
      <c r="E605" s="55"/>
      <c r="F605" s="55"/>
      <c r="G605" s="55"/>
    </row>
    <row r="606" spans="5:7" ht="12.75">
      <c r="E606" s="55"/>
      <c r="F606" s="55"/>
      <c r="G606" s="55"/>
    </row>
    <row r="607" spans="5:7" ht="12.75">
      <c r="E607" s="55"/>
      <c r="F607" s="55"/>
      <c r="G607" s="55"/>
    </row>
    <row r="608" spans="5:7" ht="12.75">
      <c r="E608" s="55"/>
      <c r="F608" s="55"/>
      <c r="G608" s="55"/>
    </row>
    <row r="609" spans="5:7" ht="12.75">
      <c r="E609" s="55"/>
      <c r="F609" s="55"/>
      <c r="G609" s="55"/>
    </row>
    <row r="610" spans="5:7" ht="12.75">
      <c r="E610" s="55"/>
      <c r="F610" s="55"/>
      <c r="G610" s="55"/>
    </row>
    <row r="611" spans="5:7" ht="12.75">
      <c r="E611" s="55"/>
      <c r="F611" s="55"/>
      <c r="G611" s="55"/>
    </row>
    <row r="612" spans="5:7" ht="12.75">
      <c r="E612" s="55"/>
      <c r="F612" s="55"/>
      <c r="G612" s="55"/>
    </row>
    <row r="613" spans="5:7" ht="12.75">
      <c r="E613" s="55"/>
      <c r="F613" s="55"/>
      <c r="G613" s="55"/>
    </row>
    <row r="614" spans="5:7" ht="12.75">
      <c r="E614" s="55"/>
      <c r="F614" s="55"/>
      <c r="G614" s="55"/>
    </row>
    <row r="615" spans="5:7" ht="12.75">
      <c r="E615" s="55"/>
      <c r="F615" s="55"/>
      <c r="G615" s="55"/>
    </row>
    <row r="616" spans="5:7" ht="12.75">
      <c r="E616" s="55"/>
      <c r="F616" s="55"/>
      <c r="G616" s="55"/>
    </row>
    <row r="617" spans="5:7" ht="12.75">
      <c r="E617" s="55"/>
      <c r="F617" s="55"/>
      <c r="G617" s="55"/>
    </row>
    <row r="618" spans="5:7" ht="12.75">
      <c r="E618" s="55"/>
      <c r="F618" s="55"/>
      <c r="G618" s="55"/>
    </row>
    <row r="619" spans="5:7" ht="12.75">
      <c r="E619" s="55"/>
      <c r="F619" s="55"/>
      <c r="G619" s="55"/>
    </row>
    <row r="620" spans="5:7" ht="12.75">
      <c r="E620" s="55"/>
      <c r="F620" s="55"/>
      <c r="G620" s="55"/>
    </row>
    <row r="621" spans="5:7" ht="12.75">
      <c r="E621" s="55"/>
      <c r="F621" s="55"/>
      <c r="G621" s="55"/>
    </row>
    <row r="622" spans="5:7" ht="12.75">
      <c r="E622" s="55"/>
      <c r="F622" s="55"/>
      <c r="G622" s="55"/>
    </row>
    <row r="623" spans="5:7" ht="12.75">
      <c r="E623" s="55"/>
      <c r="F623" s="55"/>
      <c r="G623" s="55"/>
    </row>
    <row r="624" spans="5:7" ht="12.75">
      <c r="E624" s="55"/>
      <c r="F624" s="55"/>
      <c r="G624" s="55"/>
    </row>
    <row r="625" spans="5:7" ht="12.75">
      <c r="E625" s="55"/>
      <c r="F625" s="55"/>
      <c r="G625" s="55"/>
    </row>
    <row r="626" spans="5:7" ht="12.75">
      <c r="E626" s="55"/>
      <c r="F626" s="55"/>
      <c r="G626" s="55"/>
    </row>
    <row r="627" spans="5:7" ht="12.75">
      <c r="E627" s="55"/>
      <c r="F627" s="55"/>
      <c r="G627" s="55"/>
    </row>
    <row r="628" spans="5:7" ht="12.75">
      <c r="E628" s="55"/>
      <c r="F628" s="55"/>
      <c r="G628" s="55"/>
    </row>
    <row r="629" spans="5:7" ht="12.75">
      <c r="E629" s="55"/>
      <c r="F629" s="55"/>
      <c r="G629" s="55"/>
    </row>
    <row r="630" spans="5:7" ht="12.75">
      <c r="E630" s="55"/>
      <c r="F630" s="55"/>
      <c r="G630" s="55"/>
    </row>
    <row r="631" spans="5:7" ht="12.75">
      <c r="E631" s="55"/>
      <c r="F631" s="55"/>
      <c r="G631" s="55"/>
    </row>
    <row r="632" spans="5:7" ht="12.75">
      <c r="E632" s="55"/>
      <c r="F632" s="55"/>
      <c r="G632" s="55"/>
    </row>
    <row r="633" spans="5:7" ht="12.75">
      <c r="E633" s="55"/>
      <c r="F633" s="55"/>
      <c r="G633" s="55"/>
    </row>
    <row r="634" spans="5:7" ht="12.75">
      <c r="E634" s="55"/>
      <c r="F634" s="55"/>
      <c r="G634" s="55"/>
    </row>
    <row r="635" spans="5:7" ht="12.75">
      <c r="E635" s="55"/>
      <c r="F635" s="55"/>
      <c r="G635" s="55"/>
    </row>
    <row r="636" spans="5:7" ht="12.75">
      <c r="E636" s="55"/>
      <c r="F636" s="55"/>
      <c r="G636" s="55"/>
    </row>
    <row r="637" spans="5:7" ht="12.75">
      <c r="E637" s="55"/>
      <c r="F637" s="55"/>
      <c r="G637" s="55"/>
    </row>
    <row r="638" spans="5:7" ht="12.75">
      <c r="E638" s="55"/>
      <c r="F638" s="55"/>
      <c r="G638" s="55"/>
    </row>
    <row r="639" spans="5:7" ht="12.75">
      <c r="E639" s="55"/>
      <c r="F639" s="55"/>
      <c r="G639" s="55"/>
    </row>
    <row r="640" spans="5:7" ht="12.75">
      <c r="E640" s="55"/>
      <c r="F640" s="55"/>
      <c r="G640" s="55"/>
    </row>
    <row r="641" spans="5:7" ht="12.75">
      <c r="E641" s="55"/>
      <c r="F641" s="55"/>
      <c r="G641" s="55"/>
    </row>
    <row r="642" spans="5:7" ht="12.75">
      <c r="E642" s="55"/>
      <c r="F642" s="55"/>
      <c r="G642" s="55"/>
    </row>
    <row r="643" spans="5:7" ht="12.75">
      <c r="E643" s="55"/>
      <c r="F643" s="55"/>
      <c r="G643" s="55"/>
    </row>
    <row r="644" spans="5:7" ht="12.75">
      <c r="E644" s="55"/>
      <c r="F644" s="55"/>
      <c r="G644" s="55"/>
    </row>
    <row r="645" spans="5:7" ht="12.75">
      <c r="E645" s="55"/>
      <c r="F645" s="55"/>
      <c r="G645" s="55"/>
    </row>
    <row r="646" spans="5:7" ht="12.75">
      <c r="E646" s="55"/>
      <c r="F646" s="55"/>
      <c r="G646" s="55"/>
    </row>
    <row r="647" spans="5:7" ht="12.75">
      <c r="E647" s="55"/>
      <c r="F647" s="55"/>
      <c r="G647" s="55"/>
    </row>
    <row r="648" spans="5:7" ht="12.75">
      <c r="E648" s="55"/>
      <c r="F648" s="55"/>
      <c r="G648" s="55"/>
    </row>
    <row r="649" spans="5:7" ht="12.75">
      <c r="E649" s="55"/>
      <c r="F649" s="55"/>
      <c r="G649" s="55"/>
    </row>
    <row r="650" spans="5:7" ht="12.75">
      <c r="E650" s="55"/>
      <c r="F650" s="55"/>
      <c r="G650" s="55"/>
    </row>
    <row r="651" spans="5:7" ht="12.75">
      <c r="E651" s="55"/>
      <c r="F651" s="55"/>
      <c r="G651" s="55"/>
    </row>
    <row r="652" spans="5:7" ht="12.75">
      <c r="E652" s="55"/>
      <c r="F652" s="55"/>
      <c r="G652" s="55"/>
    </row>
    <row r="653" spans="5:7" ht="12.75">
      <c r="E653" s="55"/>
      <c r="F653" s="55"/>
      <c r="G653" s="55"/>
    </row>
    <row r="654" spans="5:7" ht="12.75">
      <c r="E654" s="55"/>
      <c r="F654" s="55"/>
      <c r="G654" s="55"/>
    </row>
    <row r="655" spans="5:7" ht="12.75">
      <c r="E655" s="55"/>
      <c r="F655" s="55"/>
      <c r="G655" s="55"/>
    </row>
    <row r="656" spans="5:7" ht="12.75">
      <c r="E656" s="55"/>
      <c r="F656" s="55"/>
      <c r="G656" s="55"/>
    </row>
    <row r="657" spans="5:7" ht="12.75">
      <c r="E657" s="55"/>
      <c r="F657" s="55"/>
      <c r="G657" s="55"/>
    </row>
    <row r="658" spans="5:7" ht="12.75">
      <c r="E658" s="55"/>
      <c r="F658" s="55"/>
      <c r="G658" s="55"/>
    </row>
    <row r="659" spans="5:7" ht="12.75">
      <c r="E659" s="55"/>
      <c r="F659" s="55"/>
      <c r="G659" s="55"/>
    </row>
    <row r="660" spans="5:7" ht="12.75">
      <c r="E660" s="55"/>
      <c r="F660" s="55"/>
      <c r="G660" s="55"/>
    </row>
    <row r="661" spans="5:7" ht="12.75">
      <c r="E661" s="55"/>
      <c r="F661" s="55"/>
      <c r="G661" s="55"/>
    </row>
    <row r="662" spans="5:7" ht="12.75">
      <c r="E662" s="55"/>
      <c r="F662" s="55"/>
      <c r="G662" s="55"/>
    </row>
    <row r="663" spans="5:7" ht="12.75">
      <c r="E663" s="55"/>
      <c r="F663" s="55"/>
      <c r="G663" s="55"/>
    </row>
    <row r="664" spans="5:7" ht="12.75">
      <c r="E664" s="55"/>
      <c r="F664" s="55"/>
      <c r="G664" s="55"/>
    </row>
    <row r="665" spans="5:7" ht="12.75">
      <c r="E665" s="55"/>
      <c r="F665" s="55"/>
      <c r="G665" s="55"/>
    </row>
    <row r="666" spans="5:7" ht="12.75">
      <c r="E666" s="55"/>
      <c r="F666" s="55"/>
      <c r="G666" s="55"/>
    </row>
    <row r="667" spans="5:7" ht="12.75">
      <c r="E667" s="55"/>
      <c r="F667" s="55"/>
      <c r="G667" s="55"/>
    </row>
    <row r="668" spans="5:7" ht="12.75">
      <c r="E668" s="55"/>
      <c r="F668" s="55"/>
      <c r="G668" s="55"/>
    </row>
    <row r="669" spans="5:7" ht="12.75">
      <c r="E669" s="55"/>
      <c r="F669" s="55"/>
      <c r="G669" s="55"/>
    </row>
    <row r="670" spans="5:7" ht="12.75">
      <c r="E670" s="55"/>
      <c r="F670" s="55"/>
      <c r="G670" s="55"/>
    </row>
    <row r="671" spans="5:7" ht="12.75">
      <c r="E671" s="55"/>
      <c r="F671" s="55"/>
      <c r="G671" s="55"/>
    </row>
    <row r="672" spans="5:7" ht="12.75">
      <c r="E672" s="55"/>
      <c r="F672" s="55"/>
      <c r="G672" s="55"/>
    </row>
    <row r="673" spans="5:7" ht="12.75">
      <c r="E673" s="55"/>
      <c r="F673" s="55"/>
      <c r="G673" s="55"/>
    </row>
    <row r="674" spans="5:7" ht="12.75">
      <c r="E674" s="55"/>
      <c r="F674" s="55"/>
      <c r="G674" s="55"/>
    </row>
    <row r="675" spans="5:7" ht="12.75">
      <c r="E675" s="55"/>
      <c r="F675" s="55"/>
      <c r="G675" s="55"/>
    </row>
    <row r="676" spans="5:7" ht="12.75">
      <c r="E676" s="55"/>
      <c r="F676" s="55"/>
      <c r="G676" s="55"/>
    </row>
    <row r="677" spans="5:7" ht="12.75">
      <c r="E677" s="55"/>
      <c r="F677" s="55"/>
      <c r="G677" s="55"/>
    </row>
    <row r="678" spans="5:7" ht="12.75">
      <c r="E678" s="55"/>
      <c r="F678" s="55"/>
      <c r="G678" s="55"/>
    </row>
    <row r="679" spans="5:7" ht="12.75">
      <c r="E679" s="55"/>
      <c r="F679" s="55"/>
      <c r="G679" s="55"/>
    </row>
    <row r="680" spans="5:7" ht="12.75">
      <c r="E680" s="55"/>
      <c r="F680" s="55"/>
      <c r="G680" s="55"/>
    </row>
    <row r="681" spans="5:7" ht="12.75">
      <c r="E681" s="55"/>
      <c r="F681" s="55"/>
      <c r="G681" s="55"/>
    </row>
    <row r="682" spans="5:7" ht="12.75">
      <c r="E682" s="55"/>
      <c r="F682" s="55"/>
      <c r="G682" s="55"/>
    </row>
    <row r="683" spans="5:7" ht="12.75">
      <c r="E683" s="55"/>
      <c r="F683" s="55"/>
      <c r="G683" s="55"/>
    </row>
    <row r="684" spans="5:7" ht="12.75">
      <c r="E684" s="55"/>
      <c r="F684" s="55"/>
      <c r="G684" s="55"/>
    </row>
    <row r="685" spans="5:7" ht="12.75">
      <c r="E685" s="55"/>
      <c r="F685" s="55"/>
      <c r="G685" s="55"/>
    </row>
    <row r="686" spans="5:7" ht="12.75">
      <c r="E686" s="55"/>
      <c r="F686" s="55"/>
      <c r="G686" s="55"/>
    </row>
    <row r="687" spans="5:7" ht="12.75">
      <c r="E687" s="55"/>
      <c r="F687" s="55"/>
      <c r="G687" s="55"/>
    </row>
    <row r="688" spans="5:7" ht="12.75">
      <c r="E688" s="55"/>
      <c r="F688" s="55"/>
      <c r="G688" s="55"/>
    </row>
    <row r="689" spans="5:7" ht="12.75">
      <c r="E689" s="55"/>
      <c r="F689" s="55"/>
      <c r="G689" s="55"/>
    </row>
    <row r="690" spans="5:7" ht="12.75">
      <c r="E690" s="55"/>
      <c r="F690" s="55"/>
      <c r="G690" s="55"/>
    </row>
    <row r="691" spans="5:7" ht="12.75">
      <c r="E691" s="55"/>
      <c r="F691" s="55"/>
      <c r="G691" s="55"/>
    </row>
    <row r="692" spans="5:7" ht="12.75">
      <c r="E692" s="55"/>
      <c r="F692" s="55"/>
      <c r="G692" s="55"/>
    </row>
    <row r="693" spans="5:7" ht="12.75">
      <c r="E693" s="55"/>
      <c r="F693" s="55"/>
      <c r="G693" s="55"/>
    </row>
    <row r="694" spans="5:7" ht="12.75">
      <c r="E694" s="55"/>
      <c r="F694" s="55"/>
      <c r="G694" s="55"/>
    </row>
    <row r="695" spans="5:7" ht="12.75">
      <c r="E695" s="55"/>
      <c r="F695" s="55"/>
      <c r="G695" s="55"/>
    </row>
    <row r="696" spans="5:7" ht="12.75">
      <c r="E696" s="55"/>
      <c r="F696" s="55"/>
      <c r="G696" s="55"/>
    </row>
    <row r="697" spans="5:7" ht="12.75">
      <c r="E697" s="55"/>
      <c r="F697" s="55"/>
      <c r="G697" s="55"/>
    </row>
    <row r="698" spans="5:7" ht="12.75">
      <c r="E698" s="55"/>
      <c r="F698" s="55"/>
      <c r="G698" s="55"/>
    </row>
    <row r="699" spans="5:7" ht="12.75">
      <c r="E699" s="55"/>
      <c r="F699" s="55"/>
      <c r="G699" s="55"/>
    </row>
    <row r="700" spans="5:7" ht="12.75">
      <c r="E700" s="55"/>
      <c r="F700" s="55"/>
      <c r="G700" s="55"/>
    </row>
    <row r="701" spans="5:7" ht="12.75">
      <c r="E701" s="55"/>
      <c r="F701" s="55"/>
      <c r="G701" s="55"/>
    </row>
    <row r="702" spans="5:7" ht="12.75">
      <c r="E702" s="55"/>
      <c r="F702" s="55"/>
      <c r="G702" s="55"/>
    </row>
    <row r="703" spans="5:7" ht="12.75">
      <c r="E703" s="55"/>
      <c r="F703" s="55"/>
      <c r="G703" s="55"/>
    </row>
    <row r="704" spans="5:7" ht="12.75">
      <c r="E704" s="55"/>
      <c r="F704" s="55"/>
      <c r="G704" s="55"/>
    </row>
    <row r="705" spans="5:7" ht="12.75">
      <c r="E705" s="55"/>
      <c r="F705" s="55"/>
      <c r="G705" s="55"/>
    </row>
    <row r="706" spans="5:7" ht="12.75">
      <c r="E706" s="55"/>
      <c r="F706" s="55"/>
      <c r="G706" s="55"/>
    </row>
    <row r="707" spans="5:7" ht="12.75">
      <c r="E707" s="55"/>
      <c r="F707" s="55"/>
      <c r="G707" s="55"/>
    </row>
    <row r="708" spans="5:7" ht="12.75">
      <c r="E708" s="55"/>
      <c r="F708" s="55"/>
      <c r="G708" s="55"/>
    </row>
    <row r="709" spans="5:7" ht="12.75">
      <c r="E709" s="55"/>
      <c r="F709" s="55"/>
      <c r="G709" s="55"/>
    </row>
    <row r="710" spans="5:7" ht="12.75">
      <c r="E710" s="55"/>
      <c r="F710" s="55"/>
      <c r="G710" s="55"/>
    </row>
    <row r="711" spans="5:7" ht="12.75">
      <c r="E711" s="55"/>
      <c r="F711" s="55"/>
      <c r="G711" s="55"/>
    </row>
    <row r="712" spans="5:7" ht="12.75">
      <c r="E712" s="55"/>
      <c r="F712" s="55"/>
      <c r="G712" s="55"/>
    </row>
    <row r="713" spans="5:7" ht="12.75">
      <c r="E713" s="55"/>
      <c r="F713" s="55"/>
      <c r="G713" s="55"/>
    </row>
    <row r="714" spans="5:7" ht="12.75">
      <c r="E714" s="55"/>
      <c r="F714" s="55"/>
      <c r="G714" s="55"/>
    </row>
    <row r="715" spans="5:7" ht="12.75">
      <c r="E715" s="55"/>
      <c r="F715" s="55"/>
      <c r="G715" s="55"/>
    </row>
    <row r="716" spans="5:7" ht="12.75">
      <c r="E716" s="55"/>
      <c r="F716" s="55"/>
      <c r="G716" s="55"/>
    </row>
    <row r="717" spans="5:7" ht="12.75">
      <c r="E717" s="55"/>
      <c r="F717" s="55"/>
      <c r="G717" s="55"/>
    </row>
    <row r="718" spans="5:7" ht="12.75">
      <c r="E718" s="55"/>
      <c r="F718" s="55"/>
      <c r="G718" s="55"/>
    </row>
    <row r="719" spans="5:7" ht="12.75">
      <c r="E719" s="55"/>
      <c r="F719" s="55"/>
      <c r="G719" s="55"/>
    </row>
    <row r="720" spans="5:7" ht="12.75">
      <c r="E720" s="55"/>
      <c r="F720" s="55"/>
      <c r="G720" s="55"/>
    </row>
    <row r="721" spans="5:7" ht="12.75">
      <c r="E721" s="55"/>
      <c r="F721" s="55"/>
      <c r="G721" s="55"/>
    </row>
    <row r="722" spans="5:7" ht="12.75">
      <c r="E722" s="55"/>
      <c r="F722" s="55"/>
      <c r="G722" s="55"/>
    </row>
    <row r="723" spans="5:7" ht="12.75">
      <c r="E723" s="55"/>
      <c r="F723" s="55"/>
      <c r="G723" s="55"/>
    </row>
    <row r="724" spans="5:7" ht="12.75">
      <c r="E724" s="55"/>
      <c r="F724" s="55"/>
      <c r="G724" s="55"/>
    </row>
    <row r="725" spans="5:7" ht="12.75">
      <c r="E725" s="55"/>
      <c r="F725" s="55"/>
      <c r="G725" s="55"/>
    </row>
    <row r="726" spans="5:7" ht="12.75">
      <c r="E726" s="55"/>
      <c r="F726" s="55"/>
      <c r="G726" s="55"/>
    </row>
    <row r="727" spans="5:7" ht="12.75">
      <c r="E727" s="55"/>
      <c r="F727" s="55"/>
      <c r="G727" s="55"/>
    </row>
    <row r="728" spans="5:7" ht="12.75">
      <c r="E728" s="55"/>
      <c r="F728" s="55"/>
      <c r="G728" s="55"/>
    </row>
    <row r="729" spans="5:7" ht="12.75">
      <c r="E729" s="55"/>
      <c r="F729" s="55"/>
      <c r="G729" s="55"/>
    </row>
    <row r="730" spans="5:7" ht="12.75">
      <c r="E730" s="55"/>
      <c r="F730" s="55"/>
      <c r="G730" s="55"/>
    </row>
    <row r="731" spans="5:7" ht="12.75">
      <c r="E731" s="55"/>
      <c r="F731" s="55"/>
      <c r="G731" s="55"/>
    </row>
    <row r="732" spans="5:7" ht="12.75">
      <c r="E732" s="55"/>
      <c r="F732" s="55"/>
      <c r="G732" s="55"/>
    </row>
    <row r="733" spans="5:7" ht="12.75">
      <c r="E733" s="55"/>
      <c r="F733" s="55"/>
      <c r="G733" s="55"/>
    </row>
    <row r="734" spans="5:7" ht="12.75">
      <c r="E734" s="55"/>
      <c r="F734" s="55"/>
      <c r="G734" s="55"/>
    </row>
    <row r="735" spans="5:7" ht="12.75">
      <c r="E735" s="55"/>
      <c r="F735" s="55"/>
      <c r="G735" s="55"/>
    </row>
    <row r="736" spans="5:7" ht="12.75">
      <c r="E736" s="55"/>
      <c r="F736" s="55"/>
      <c r="G736" s="55"/>
    </row>
    <row r="737" spans="5:7" ht="12.75">
      <c r="E737" s="55"/>
      <c r="F737" s="55"/>
      <c r="G737" s="55"/>
    </row>
    <row r="738" spans="5:7" ht="12.75">
      <c r="E738" s="55"/>
      <c r="F738" s="55"/>
      <c r="G738" s="55"/>
    </row>
    <row r="739" spans="5:7" ht="12.75">
      <c r="E739" s="55"/>
      <c r="F739" s="55"/>
      <c r="G739" s="55"/>
    </row>
    <row r="740" spans="5:7" ht="12.75">
      <c r="E740" s="55"/>
      <c r="F740" s="55"/>
      <c r="G740" s="55"/>
    </row>
    <row r="741" spans="5:7" ht="12.75">
      <c r="E741" s="55"/>
      <c r="F741" s="55"/>
      <c r="G741" s="55"/>
    </row>
    <row r="742" spans="5:7" ht="12.75">
      <c r="E742" s="55"/>
      <c r="F742" s="55"/>
      <c r="G742" s="55"/>
    </row>
    <row r="743" spans="5:7" ht="12.75">
      <c r="E743" s="55"/>
      <c r="F743" s="55"/>
      <c r="G743" s="55"/>
    </row>
    <row r="744" spans="5:7" ht="12.75">
      <c r="E744" s="55"/>
      <c r="F744" s="55"/>
      <c r="G744" s="55"/>
    </row>
    <row r="745" spans="5:7" ht="12.75">
      <c r="E745" s="55"/>
      <c r="F745" s="55"/>
      <c r="G745" s="55"/>
    </row>
    <row r="746" spans="5:7" ht="12.75">
      <c r="E746" s="55"/>
      <c r="F746" s="55"/>
      <c r="G746" s="55"/>
    </row>
    <row r="747" spans="5:7" ht="12.75">
      <c r="E747" s="55"/>
      <c r="F747" s="55"/>
      <c r="G747" s="55"/>
    </row>
    <row r="748" spans="5:7" ht="12.75">
      <c r="E748" s="55"/>
      <c r="F748" s="55"/>
      <c r="G748" s="55"/>
    </row>
    <row r="749" spans="5:7" ht="12.75">
      <c r="E749" s="55"/>
      <c r="F749" s="55"/>
      <c r="G749" s="55"/>
    </row>
    <row r="750" spans="5:7" ht="12.75">
      <c r="E750" s="55"/>
      <c r="F750" s="55"/>
      <c r="G750" s="55"/>
    </row>
    <row r="751" spans="5:7" ht="12.75">
      <c r="E751" s="55"/>
      <c r="F751" s="55"/>
      <c r="G751" s="55"/>
    </row>
    <row r="752" spans="5:7" ht="12.75">
      <c r="E752" s="55"/>
      <c r="F752" s="55"/>
      <c r="G752" s="55"/>
    </row>
    <row r="753" spans="5:7" ht="12.75">
      <c r="E753" s="55"/>
      <c r="F753" s="55"/>
      <c r="G753" s="55"/>
    </row>
    <row r="754" spans="5:7" ht="12.75">
      <c r="E754" s="55"/>
      <c r="F754" s="55"/>
      <c r="G754" s="55"/>
    </row>
    <row r="755" spans="5:7" ht="12.75">
      <c r="E755" s="55"/>
      <c r="F755" s="55"/>
      <c r="G755" s="55"/>
    </row>
    <row r="756" spans="5:7" ht="12.75">
      <c r="E756" s="55"/>
      <c r="F756" s="55"/>
      <c r="G756" s="55"/>
    </row>
    <row r="757" spans="5:7" ht="12.75">
      <c r="E757" s="55"/>
      <c r="F757" s="55"/>
      <c r="G757" s="55"/>
    </row>
    <row r="758" spans="5:7" ht="12.75">
      <c r="E758" s="55"/>
      <c r="F758" s="55"/>
      <c r="G758" s="55"/>
    </row>
    <row r="759" spans="5:7" ht="12.75">
      <c r="E759" s="55"/>
      <c r="F759" s="55"/>
      <c r="G759" s="55"/>
    </row>
    <row r="760" spans="5:7" ht="12.75">
      <c r="E760" s="55"/>
      <c r="F760" s="55"/>
      <c r="G760" s="55"/>
    </row>
    <row r="761" spans="5:7" ht="12.75">
      <c r="E761" s="55"/>
      <c r="F761" s="55"/>
      <c r="G761" s="55"/>
    </row>
    <row r="762" spans="5:7" ht="12.75">
      <c r="E762" s="55"/>
      <c r="F762" s="55"/>
      <c r="G762" s="55"/>
    </row>
    <row r="763" spans="5:7" ht="12.75">
      <c r="E763" s="55"/>
      <c r="F763" s="55"/>
      <c r="G763" s="55"/>
    </row>
    <row r="764" spans="5:7" ht="12.75">
      <c r="E764" s="55"/>
      <c r="F764" s="55"/>
      <c r="G764" s="55"/>
    </row>
    <row r="765" spans="5:7" ht="12.75">
      <c r="E765" s="55"/>
      <c r="F765" s="55"/>
      <c r="G765" s="55"/>
    </row>
    <row r="766" spans="5:7" ht="12.75">
      <c r="E766" s="55"/>
      <c r="F766" s="55"/>
      <c r="G766" s="55"/>
    </row>
    <row r="767" spans="5:7" ht="12.75">
      <c r="E767" s="55"/>
      <c r="F767" s="55"/>
      <c r="G767" s="55"/>
    </row>
    <row r="768" spans="5:7" ht="12.75">
      <c r="E768" s="55"/>
      <c r="F768" s="55"/>
      <c r="G768" s="55"/>
    </row>
    <row r="769" spans="5:7" ht="12.75">
      <c r="E769" s="55"/>
      <c r="F769" s="55"/>
      <c r="G769" s="55"/>
    </row>
    <row r="770" spans="5:7" ht="12.75">
      <c r="E770" s="55"/>
      <c r="F770" s="55"/>
      <c r="G770" s="55"/>
    </row>
    <row r="771" spans="5:7" ht="12.75">
      <c r="E771" s="55"/>
      <c r="F771" s="55"/>
      <c r="G771" s="55"/>
    </row>
    <row r="772" spans="5:7" ht="12.75">
      <c r="E772" s="55"/>
      <c r="F772" s="55"/>
      <c r="G772" s="55"/>
    </row>
    <row r="773" spans="5:7" ht="12.75">
      <c r="E773" s="55"/>
      <c r="F773" s="55"/>
      <c r="G773" s="55"/>
    </row>
    <row r="774" spans="5:7" ht="12.75">
      <c r="E774" s="55"/>
      <c r="F774" s="55"/>
      <c r="G774" s="55"/>
    </row>
    <row r="775" spans="5:7" ht="12.75">
      <c r="E775" s="55"/>
      <c r="F775" s="55"/>
      <c r="G775" s="55"/>
    </row>
    <row r="776" spans="5:7" ht="12.75">
      <c r="E776" s="55"/>
      <c r="F776" s="55"/>
      <c r="G776" s="55"/>
    </row>
    <row r="777" spans="5:7" ht="12.75">
      <c r="E777" s="55"/>
      <c r="F777" s="55"/>
      <c r="G777" s="55"/>
    </row>
    <row r="778" spans="5:7" ht="12.75">
      <c r="E778" s="55"/>
      <c r="F778" s="55"/>
      <c r="G778" s="55"/>
    </row>
    <row r="779" spans="5:7" ht="12.75">
      <c r="E779" s="55"/>
      <c r="F779" s="55"/>
      <c r="G779" s="55"/>
    </row>
    <row r="780" spans="5:7" ht="12.75">
      <c r="E780" s="55"/>
      <c r="F780" s="55"/>
      <c r="G780" s="55"/>
    </row>
    <row r="781" spans="5:7" ht="12.75">
      <c r="E781" s="55"/>
      <c r="F781" s="55"/>
      <c r="G781" s="55"/>
    </row>
    <row r="782" spans="5:7" ht="12.75">
      <c r="E782" s="55"/>
      <c r="F782" s="55"/>
      <c r="G782" s="55"/>
    </row>
    <row r="783" spans="5:7" ht="12.75">
      <c r="E783" s="55"/>
      <c r="F783" s="55"/>
      <c r="G783" s="55"/>
    </row>
    <row r="784" spans="5:7" ht="12.75">
      <c r="E784" s="55"/>
      <c r="F784" s="55"/>
      <c r="G784" s="55"/>
    </row>
    <row r="785" spans="5:7" ht="12.75">
      <c r="E785" s="55"/>
      <c r="F785" s="55"/>
      <c r="G785" s="55"/>
    </row>
    <row r="786" spans="5:7" ht="12.75">
      <c r="E786" s="55"/>
      <c r="F786" s="55"/>
      <c r="G786" s="55"/>
    </row>
    <row r="787" spans="5:7" ht="12.75">
      <c r="E787" s="55"/>
      <c r="F787" s="55"/>
      <c r="G787" s="55"/>
    </row>
    <row r="788" spans="5:7" ht="12.75">
      <c r="E788" s="55"/>
      <c r="F788" s="55"/>
      <c r="G788" s="55"/>
    </row>
    <row r="789" spans="5:7" ht="12.75">
      <c r="E789" s="55"/>
      <c r="F789" s="55"/>
      <c r="G789" s="55"/>
    </row>
    <row r="790" spans="5:7" ht="12.75">
      <c r="E790" s="55"/>
      <c r="F790" s="55"/>
      <c r="G790" s="55"/>
    </row>
    <row r="791" spans="5:7" ht="12.75">
      <c r="E791" s="55"/>
      <c r="F791" s="55"/>
      <c r="G791" s="55"/>
    </row>
    <row r="792" spans="5:7" ht="12.75">
      <c r="E792" s="55"/>
      <c r="F792" s="55"/>
      <c r="G792" s="55"/>
    </row>
    <row r="793" spans="5:7" ht="12.75">
      <c r="E793" s="55"/>
      <c r="F793" s="55"/>
      <c r="G793" s="55"/>
    </row>
    <row r="794" spans="5:7" ht="12.75">
      <c r="E794" s="55"/>
      <c r="F794" s="55"/>
      <c r="G794" s="55"/>
    </row>
    <row r="795" spans="5:7" ht="12.75">
      <c r="E795" s="55"/>
      <c r="F795" s="55"/>
      <c r="G795" s="55"/>
    </row>
    <row r="796" spans="5:7" ht="12.75">
      <c r="E796" s="55"/>
      <c r="F796" s="55"/>
      <c r="G796" s="55"/>
    </row>
    <row r="797" spans="5:7" ht="12.75">
      <c r="E797" s="55"/>
      <c r="F797" s="55"/>
      <c r="G797" s="55"/>
    </row>
    <row r="798" spans="5:7" ht="12.75">
      <c r="E798" s="55"/>
      <c r="F798" s="55"/>
      <c r="G798" s="55"/>
    </row>
    <row r="799" spans="5:7" ht="12.75">
      <c r="E799" s="55"/>
      <c r="F799" s="55"/>
      <c r="G799" s="55"/>
    </row>
    <row r="800" spans="5:7" ht="12.75">
      <c r="E800" s="55"/>
      <c r="F800" s="55"/>
      <c r="G800" s="55"/>
    </row>
    <row r="801" spans="5:7" ht="12.75">
      <c r="E801" s="55"/>
      <c r="F801" s="55"/>
      <c r="G801" s="55"/>
    </row>
    <row r="802" spans="5:7" ht="12.75">
      <c r="E802" s="55"/>
      <c r="F802" s="55"/>
      <c r="G802" s="55"/>
    </row>
    <row r="803" spans="5:7" ht="12.75">
      <c r="E803" s="55"/>
      <c r="F803" s="55"/>
      <c r="G803" s="55"/>
    </row>
    <row r="804" spans="5:7" ht="12.75">
      <c r="E804" s="55"/>
      <c r="F804" s="55"/>
      <c r="G804" s="55"/>
    </row>
    <row r="805" spans="5:7" ht="12.75">
      <c r="E805" s="55"/>
      <c r="F805" s="55"/>
      <c r="G805" s="55"/>
    </row>
    <row r="806" spans="5:7" ht="12.75">
      <c r="E806" s="55"/>
      <c r="F806" s="55"/>
      <c r="G806" s="55"/>
    </row>
    <row r="807" spans="5:7" ht="12.75">
      <c r="E807" s="55"/>
      <c r="F807" s="55"/>
      <c r="G807" s="55"/>
    </row>
    <row r="808" spans="5:7" ht="12.75">
      <c r="E808" s="55"/>
      <c r="F808" s="55"/>
      <c r="G808" s="55"/>
    </row>
    <row r="809" spans="5:7" ht="12.75">
      <c r="E809" s="55"/>
      <c r="F809" s="55"/>
      <c r="G809" s="55"/>
    </row>
    <row r="810" spans="5:7" ht="12.75">
      <c r="E810" s="55"/>
      <c r="F810" s="55"/>
      <c r="G810" s="55"/>
    </row>
    <row r="811" spans="5:7" ht="12.75">
      <c r="E811" s="55"/>
      <c r="F811" s="55"/>
      <c r="G811" s="55"/>
    </row>
    <row r="812" spans="5:7" ht="12.75">
      <c r="E812" s="55"/>
      <c r="F812" s="55"/>
      <c r="G812" s="55"/>
    </row>
    <row r="813" spans="5:7" ht="12.75">
      <c r="E813" s="55"/>
      <c r="F813" s="55"/>
      <c r="G813" s="55"/>
    </row>
    <row r="814" spans="5:7" ht="12.75">
      <c r="E814" s="55"/>
      <c r="F814" s="55"/>
      <c r="G814" s="55"/>
    </row>
    <row r="815" spans="5:7" ht="12.75">
      <c r="E815" s="55"/>
      <c r="F815" s="55"/>
      <c r="G815" s="55"/>
    </row>
    <row r="816" spans="5:7" ht="12.75">
      <c r="E816" s="55"/>
      <c r="F816" s="55"/>
      <c r="G816" s="55"/>
    </row>
    <row r="817" spans="5:7" ht="12.75">
      <c r="E817" s="55"/>
      <c r="F817" s="55"/>
      <c r="G817" s="55"/>
    </row>
    <row r="818" spans="5:7" ht="12.75">
      <c r="E818" s="55"/>
      <c r="F818" s="55"/>
      <c r="G818" s="55"/>
    </row>
    <row r="819" spans="5:7" ht="12.75">
      <c r="E819" s="55"/>
      <c r="F819" s="55"/>
      <c r="G819" s="55"/>
    </row>
    <row r="820" spans="5:7" ht="12.75">
      <c r="E820" s="55"/>
      <c r="F820" s="55"/>
      <c r="G820" s="55"/>
    </row>
    <row r="821" spans="5:7" ht="12.75">
      <c r="E821" s="55"/>
      <c r="F821" s="55"/>
      <c r="G821" s="55"/>
    </row>
    <row r="822" spans="5:7" ht="12.75">
      <c r="E822" s="55"/>
      <c r="F822" s="55"/>
      <c r="G822" s="55"/>
    </row>
    <row r="823" spans="5:7" ht="12.75">
      <c r="E823" s="55"/>
      <c r="F823" s="55"/>
      <c r="G823" s="55"/>
    </row>
    <row r="824" spans="5:7" ht="12.75">
      <c r="E824" s="55"/>
      <c r="F824" s="55"/>
      <c r="G824" s="55"/>
    </row>
    <row r="825" spans="5:7" ht="12.75">
      <c r="E825" s="55"/>
      <c r="F825" s="55"/>
      <c r="G825" s="55"/>
    </row>
    <row r="826" spans="5:7" ht="12.75">
      <c r="E826" s="55"/>
      <c r="F826" s="55"/>
      <c r="G826" s="55"/>
    </row>
    <row r="827" spans="5:7" ht="12.75">
      <c r="E827" s="55"/>
      <c r="F827" s="55"/>
      <c r="G827" s="55"/>
    </row>
    <row r="828" spans="5:7" ht="12.75">
      <c r="E828" s="55"/>
      <c r="F828" s="55"/>
      <c r="G828" s="55"/>
    </row>
    <row r="829" spans="5:7" ht="12.75">
      <c r="E829" s="55"/>
      <c r="F829" s="55"/>
      <c r="G829" s="55"/>
    </row>
    <row r="830" spans="5:7" ht="12.75">
      <c r="E830" s="55"/>
      <c r="F830" s="55"/>
      <c r="G830" s="55"/>
    </row>
    <row r="831" spans="5:7" ht="12.75">
      <c r="E831" s="55"/>
      <c r="F831" s="55"/>
      <c r="G831" s="55"/>
    </row>
    <row r="832" spans="5:7" ht="12.75">
      <c r="E832" s="55"/>
      <c r="F832" s="55"/>
      <c r="G832" s="55"/>
    </row>
  </sheetData>
  <sheetProtection/>
  <autoFilter ref="A5:G184"/>
  <mergeCells count="1">
    <mergeCell ref="A4:G4"/>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A1:H69"/>
  <sheetViews>
    <sheetView zoomScalePageLayoutView="0" workbookViewId="0" topLeftCell="A29">
      <selection activeCell="H45" sqref="H45"/>
    </sheetView>
  </sheetViews>
  <sheetFormatPr defaultColWidth="8.88671875" defaultRowHeight="15"/>
  <cols>
    <col min="1" max="1" width="3.10546875" style="34" customWidth="1"/>
    <col min="2" max="2" width="14.4453125" style="34" customWidth="1"/>
    <col min="3" max="3" width="38.77734375" style="34" customWidth="1"/>
    <col min="4" max="5" width="7.3359375" style="34" customWidth="1"/>
    <col min="6" max="6" width="25.4453125" style="34" customWidth="1"/>
    <col min="7" max="7" width="10.77734375" style="34" customWidth="1"/>
    <col min="8" max="8" width="12.10546875" style="34" customWidth="1"/>
    <col min="9" max="16384" width="8.88671875" style="34" customWidth="1"/>
  </cols>
  <sheetData>
    <row r="1" spans="1:8" ht="58.5" customHeight="1">
      <c r="A1" s="101"/>
      <c r="B1" s="101"/>
      <c r="C1" s="102" t="s">
        <v>242</v>
      </c>
      <c r="D1" s="103"/>
      <c r="E1" s="103"/>
      <c r="F1" s="103"/>
      <c r="G1" s="103"/>
      <c r="H1" s="103"/>
    </row>
    <row r="2" spans="1:8" ht="12.75">
      <c r="A2" s="101"/>
      <c r="B2" s="101"/>
      <c r="C2" s="104"/>
      <c r="D2" s="103"/>
      <c r="E2" s="103"/>
      <c r="F2" s="103"/>
      <c r="G2" s="103"/>
      <c r="H2" s="103"/>
    </row>
    <row r="3" spans="1:8" ht="12.75">
      <c r="A3" s="101"/>
      <c r="B3" s="239" t="s">
        <v>243</v>
      </c>
      <c r="C3" s="105" t="s">
        <v>244</v>
      </c>
      <c r="D3" s="103"/>
      <c r="E3" s="103"/>
      <c r="F3" s="103"/>
      <c r="G3" s="103"/>
      <c r="H3" s="103"/>
    </row>
    <row r="4" spans="1:8" ht="12.75">
      <c r="A4" s="101"/>
      <c r="B4" s="239"/>
      <c r="C4" s="106" t="s">
        <v>245</v>
      </c>
      <c r="D4" s="103"/>
      <c r="E4" s="103"/>
      <c r="F4" s="103"/>
      <c r="G4" s="103"/>
      <c r="H4" s="103"/>
    </row>
    <row r="5" spans="1:8" ht="12.75">
      <c r="A5" s="101"/>
      <c r="B5" s="239"/>
      <c r="C5" s="107" t="s">
        <v>246</v>
      </c>
      <c r="D5" s="103"/>
      <c r="E5" s="103"/>
      <c r="F5" s="103"/>
      <c r="G5" s="103"/>
      <c r="H5" s="103"/>
    </row>
    <row r="6" spans="1:8" ht="12.75">
      <c r="A6" s="101"/>
      <c r="B6" s="239"/>
      <c r="C6" s="108" t="s">
        <v>247</v>
      </c>
      <c r="D6" s="101"/>
      <c r="E6" s="101"/>
      <c r="F6" s="101"/>
      <c r="G6" s="101"/>
      <c r="H6" s="101"/>
    </row>
    <row r="7" spans="1:8" ht="12.75">
      <c r="A7" s="101"/>
      <c r="B7" s="101"/>
      <c r="C7" s="101"/>
      <c r="D7" s="101"/>
      <c r="E7" s="101"/>
      <c r="F7" s="101"/>
      <c r="G7" s="101"/>
      <c r="H7" s="101"/>
    </row>
    <row r="8" spans="1:8" ht="20.25">
      <c r="A8" s="101"/>
      <c r="B8" s="109" t="s">
        <v>248</v>
      </c>
      <c r="C8" s="110"/>
      <c r="D8" s="240" t="s">
        <v>249</v>
      </c>
      <c r="E8" s="236"/>
      <c r="F8" s="110"/>
      <c r="G8" s="240" t="s">
        <v>250</v>
      </c>
      <c r="H8" s="236"/>
    </row>
    <row r="9" spans="1:8" ht="25.5">
      <c r="A9" s="101"/>
      <c r="B9" s="110" t="s">
        <v>251</v>
      </c>
      <c r="C9" s="110" t="s">
        <v>252</v>
      </c>
      <c r="D9" s="111" t="s">
        <v>253</v>
      </c>
      <c r="E9" s="111" t="s">
        <v>254</v>
      </c>
      <c r="F9" s="110" t="s">
        <v>255</v>
      </c>
      <c r="G9" s="111" t="s">
        <v>253</v>
      </c>
      <c r="H9" s="111" t="s">
        <v>254</v>
      </c>
    </row>
    <row r="10" spans="1:8" ht="38.25">
      <c r="A10" s="101"/>
      <c r="B10" s="112" t="s">
        <v>48</v>
      </c>
      <c r="C10" s="112" t="s">
        <v>256</v>
      </c>
      <c r="D10" s="113" t="s">
        <v>257</v>
      </c>
      <c r="E10" s="113" t="s">
        <v>257</v>
      </c>
      <c r="F10" s="112" t="s">
        <v>258</v>
      </c>
      <c r="G10" s="112" t="s">
        <v>259</v>
      </c>
      <c r="H10" s="112" t="s">
        <v>260</v>
      </c>
    </row>
    <row r="11" spans="1:8" ht="25.5">
      <c r="A11" s="101"/>
      <c r="B11" s="112" t="s">
        <v>261</v>
      </c>
      <c r="C11" s="112" t="s">
        <v>262</v>
      </c>
      <c r="D11" s="113" t="s">
        <v>263</v>
      </c>
      <c r="E11" s="113" t="s">
        <v>263</v>
      </c>
      <c r="F11" s="112" t="s">
        <v>264</v>
      </c>
      <c r="G11" s="112" t="s">
        <v>265</v>
      </c>
      <c r="H11" s="112" t="s">
        <v>265</v>
      </c>
    </row>
    <row r="12" spans="1:8" ht="25.5">
      <c r="A12" s="101"/>
      <c r="B12" s="112" t="s">
        <v>50</v>
      </c>
      <c r="C12" s="112" t="s">
        <v>266</v>
      </c>
      <c r="D12" s="113" t="s">
        <v>267</v>
      </c>
      <c r="E12" s="113" t="s">
        <v>267</v>
      </c>
      <c r="F12" s="112" t="s">
        <v>268</v>
      </c>
      <c r="G12" s="114" t="s">
        <v>269</v>
      </c>
      <c r="H12" s="114" t="s">
        <v>270</v>
      </c>
    </row>
    <row r="13" spans="1:8" ht="25.5">
      <c r="A13" s="101"/>
      <c r="B13" s="115" t="s">
        <v>51</v>
      </c>
      <c r="C13" s="106" t="s">
        <v>271</v>
      </c>
      <c r="D13" s="116" t="s">
        <v>272</v>
      </c>
      <c r="E13" s="116" t="s">
        <v>272</v>
      </c>
      <c r="F13" s="106">
        <v>50012345</v>
      </c>
      <c r="G13" s="106" t="s">
        <v>273</v>
      </c>
      <c r="H13" s="106" t="s">
        <v>274</v>
      </c>
    </row>
    <row r="14" spans="1:8" ht="25.5">
      <c r="A14" s="101"/>
      <c r="B14" s="106" t="s">
        <v>52</v>
      </c>
      <c r="C14" s="106" t="s">
        <v>52</v>
      </c>
      <c r="D14" s="116" t="s">
        <v>275</v>
      </c>
      <c r="E14" s="116" t="s">
        <v>275</v>
      </c>
      <c r="F14" s="106" t="s">
        <v>276</v>
      </c>
      <c r="G14" s="106" t="s">
        <v>277</v>
      </c>
      <c r="H14" s="106" t="s">
        <v>277</v>
      </c>
    </row>
    <row r="15" spans="1:8" ht="25.5">
      <c r="A15" s="101"/>
      <c r="B15" s="106" t="s">
        <v>53</v>
      </c>
      <c r="C15" s="106" t="s">
        <v>202</v>
      </c>
      <c r="D15" s="116" t="s">
        <v>278</v>
      </c>
      <c r="E15" s="116" t="s">
        <v>278</v>
      </c>
      <c r="F15" s="106">
        <v>3.1</v>
      </c>
      <c r="G15" s="106" t="s">
        <v>277</v>
      </c>
      <c r="H15" s="115" t="s">
        <v>277</v>
      </c>
    </row>
    <row r="16" spans="1:8" ht="38.25">
      <c r="A16" s="101"/>
      <c r="B16" s="107" t="s">
        <v>54</v>
      </c>
      <c r="C16" s="107" t="s">
        <v>279</v>
      </c>
      <c r="D16" s="117" t="s">
        <v>280</v>
      </c>
      <c r="E16" s="117" t="s">
        <v>280</v>
      </c>
      <c r="F16" s="118">
        <v>41518</v>
      </c>
      <c r="G16" s="107" t="s">
        <v>281</v>
      </c>
      <c r="H16" s="107" t="s">
        <v>282</v>
      </c>
    </row>
    <row r="17" spans="1:8" ht="38.25">
      <c r="A17" s="101"/>
      <c r="B17" s="107" t="s">
        <v>55</v>
      </c>
      <c r="C17" s="107" t="s">
        <v>283</v>
      </c>
      <c r="D17" s="117" t="s">
        <v>284</v>
      </c>
      <c r="E17" s="117" t="s">
        <v>284</v>
      </c>
      <c r="F17" s="118">
        <v>41851</v>
      </c>
      <c r="G17" s="107" t="s">
        <v>285</v>
      </c>
      <c r="H17" s="107" t="s">
        <v>286</v>
      </c>
    </row>
    <row r="18" spans="1:8" ht="38.25">
      <c r="A18" s="101"/>
      <c r="B18" s="107" t="s">
        <v>56</v>
      </c>
      <c r="C18" s="107" t="s">
        <v>287</v>
      </c>
      <c r="D18" s="117" t="s">
        <v>288</v>
      </c>
      <c r="E18" s="117" t="s">
        <v>288</v>
      </c>
      <c r="F18" s="118">
        <v>41784</v>
      </c>
      <c r="G18" s="107" t="s">
        <v>289</v>
      </c>
      <c r="H18" s="107" t="s">
        <v>290</v>
      </c>
    </row>
    <row r="19" spans="1:8" ht="149.25" customHeight="1">
      <c r="A19" s="101"/>
      <c r="B19" s="107" t="s">
        <v>57</v>
      </c>
      <c r="C19" s="107" t="s">
        <v>291</v>
      </c>
      <c r="D19" s="117" t="s">
        <v>292</v>
      </c>
      <c r="E19" s="117" t="s">
        <v>292</v>
      </c>
      <c r="F19" s="107" t="s">
        <v>293</v>
      </c>
      <c r="G19" s="107" t="s">
        <v>294</v>
      </c>
      <c r="H19" s="107" t="s">
        <v>295</v>
      </c>
    </row>
    <row r="20" spans="2:8" ht="25.5" customHeight="1">
      <c r="B20" s="119" t="s">
        <v>58</v>
      </c>
      <c r="C20" s="119" t="s">
        <v>296</v>
      </c>
      <c r="D20" s="120" t="s">
        <v>297</v>
      </c>
      <c r="E20" s="120" t="s">
        <v>297</v>
      </c>
      <c r="F20" s="119" t="s">
        <v>298</v>
      </c>
      <c r="G20" s="121" t="s">
        <v>299</v>
      </c>
      <c r="H20" s="107" t="s">
        <v>300</v>
      </c>
    </row>
    <row r="21" spans="2:8" ht="12.75">
      <c r="B21" s="122"/>
      <c r="C21" s="122"/>
      <c r="D21" s="123"/>
      <c r="E21" s="123"/>
      <c r="F21" s="122"/>
      <c r="G21" s="122"/>
      <c r="H21" s="122"/>
    </row>
    <row r="22" spans="2:8" ht="12.75">
      <c r="B22" s="228" t="s">
        <v>243</v>
      </c>
      <c r="C22" s="105" t="s">
        <v>244</v>
      </c>
      <c r="D22" s="123"/>
      <c r="E22" s="123"/>
      <c r="F22" s="122"/>
      <c r="G22" s="122"/>
      <c r="H22" s="122"/>
    </row>
    <row r="23" spans="2:8" ht="12.75">
      <c r="B23" s="229"/>
      <c r="C23" s="124" t="s">
        <v>301</v>
      </c>
      <c r="D23" s="123"/>
      <c r="E23" s="123"/>
      <c r="F23" s="122"/>
      <c r="G23" s="122"/>
      <c r="H23" s="122"/>
    </row>
    <row r="24" spans="2:8" ht="12.75">
      <c r="B24" s="229"/>
      <c r="C24" s="115" t="s">
        <v>302</v>
      </c>
      <c r="D24" s="123"/>
      <c r="E24" s="123"/>
      <c r="F24" s="122"/>
      <c r="G24" s="122"/>
      <c r="H24" s="122"/>
    </row>
    <row r="25" spans="2:8" ht="12.75">
      <c r="B25" s="229"/>
      <c r="C25" s="125" t="s">
        <v>303</v>
      </c>
      <c r="D25" s="123"/>
      <c r="E25" s="123"/>
      <c r="F25" s="122"/>
      <c r="G25" s="122"/>
      <c r="H25" s="122"/>
    </row>
    <row r="26" spans="2:8" ht="12.75">
      <c r="B26" s="229"/>
      <c r="C26" s="126" t="s">
        <v>304</v>
      </c>
      <c r="D26" s="123"/>
      <c r="E26" s="123"/>
      <c r="F26" s="122"/>
      <c r="G26" s="122"/>
      <c r="H26" s="122"/>
    </row>
    <row r="27" spans="2:8" ht="12.75">
      <c r="B27" s="230"/>
      <c r="C27" s="127" t="s">
        <v>188</v>
      </c>
      <c r="D27" s="123"/>
      <c r="E27" s="123"/>
      <c r="F27" s="122"/>
      <c r="G27" s="122"/>
      <c r="H27" s="122"/>
    </row>
    <row r="28" spans="2:8" ht="12.75">
      <c r="B28" s="230"/>
      <c r="C28" s="128" t="s">
        <v>305</v>
      </c>
      <c r="D28" s="123"/>
      <c r="E28" s="123"/>
      <c r="F28" s="122"/>
      <c r="G28" s="122"/>
      <c r="H28" s="122"/>
    </row>
    <row r="30" spans="1:8" ht="20.25">
      <c r="A30" s="101"/>
      <c r="B30" s="109" t="s">
        <v>185</v>
      </c>
      <c r="C30" s="110"/>
      <c r="D30" s="231"/>
      <c r="E30" s="232"/>
      <c r="F30" s="110"/>
      <c r="G30" s="244"/>
      <c r="H30" s="245"/>
    </row>
    <row r="31" spans="1:8" ht="15">
      <c r="A31" s="101"/>
      <c r="B31" s="110" t="s">
        <v>251</v>
      </c>
      <c r="C31" s="110" t="s">
        <v>252</v>
      </c>
      <c r="D31" s="231" t="s">
        <v>249</v>
      </c>
      <c r="E31" s="232"/>
      <c r="F31" s="110" t="s">
        <v>255</v>
      </c>
      <c r="G31" s="129"/>
      <c r="H31" s="129"/>
    </row>
    <row r="32" spans="1:8" ht="15">
      <c r="A32" s="101"/>
      <c r="B32" s="112" t="s">
        <v>48</v>
      </c>
      <c r="C32" s="112" t="s">
        <v>256</v>
      </c>
      <c r="D32" s="237" t="s">
        <v>257</v>
      </c>
      <c r="E32" s="232"/>
      <c r="F32" s="112" t="s">
        <v>258</v>
      </c>
      <c r="G32" s="130"/>
      <c r="H32" s="130"/>
    </row>
    <row r="33" spans="2:8" ht="25.5">
      <c r="B33" s="112" t="s">
        <v>261</v>
      </c>
      <c r="C33" s="112" t="s">
        <v>262</v>
      </c>
      <c r="D33" s="237" t="s">
        <v>263</v>
      </c>
      <c r="E33" s="232"/>
      <c r="F33" s="112" t="s">
        <v>264</v>
      </c>
      <c r="G33" s="130"/>
      <c r="H33" s="130"/>
    </row>
    <row r="34" spans="2:8" ht="15" customHeight="1">
      <c r="B34" s="112" t="s">
        <v>50</v>
      </c>
      <c r="C34" s="112" t="s">
        <v>266</v>
      </c>
      <c r="D34" s="247" t="s">
        <v>267</v>
      </c>
      <c r="E34" s="248"/>
      <c r="F34" s="112" t="s">
        <v>268</v>
      </c>
      <c r="G34" s="130"/>
      <c r="H34" s="130"/>
    </row>
    <row r="35" spans="2:8" ht="15">
      <c r="B35" s="112" t="s">
        <v>190</v>
      </c>
      <c r="C35" s="112" t="s">
        <v>306</v>
      </c>
      <c r="D35" s="247" t="s">
        <v>272</v>
      </c>
      <c r="E35" s="236"/>
      <c r="F35" s="112" t="s">
        <v>211</v>
      </c>
      <c r="G35" s="130"/>
      <c r="H35" s="130"/>
    </row>
    <row r="36" spans="2:8" ht="25.5">
      <c r="B36" s="112" t="s">
        <v>191</v>
      </c>
      <c r="C36" s="112" t="s">
        <v>307</v>
      </c>
      <c r="D36" s="237" t="s">
        <v>275</v>
      </c>
      <c r="E36" s="232"/>
      <c r="F36" s="112">
        <v>1.1231</v>
      </c>
      <c r="G36" s="130"/>
      <c r="H36" s="130"/>
    </row>
    <row r="37" spans="2:8" ht="25.5">
      <c r="B37" s="112" t="s">
        <v>192</v>
      </c>
      <c r="C37" s="112" t="s">
        <v>308</v>
      </c>
      <c r="D37" s="237" t="s">
        <v>278</v>
      </c>
      <c r="E37" s="232"/>
      <c r="F37" s="112" t="s">
        <v>309</v>
      </c>
      <c r="G37" s="130"/>
      <c r="H37" s="130"/>
    </row>
    <row r="38" spans="2:8" ht="25.5">
      <c r="B38" s="112" t="s">
        <v>193</v>
      </c>
      <c r="C38" s="112" t="s">
        <v>310</v>
      </c>
      <c r="D38" s="237" t="s">
        <v>280</v>
      </c>
      <c r="E38" s="232"/>
      <c r="F38" s="112" t="s">
        <v>311</v>
      </c>
      <c r="G38" s="130"/>
      <c r="H38" s="130"/>
    </row>
    <row r="39" spans="2:8" ht="25.5">
      <c r="B39" s="112" t="s">
        <v>194</v>
      </c>
      <c r="C39" s="112" t="s">
        <v>312</v>
      </c>
      <c r="D39" s="237" t="s">
        <v>284</v>
      </c>
      <c r="E39" s="232"/>
      <c r="F39" s="112" t="s">
        <v>313</v>
      </c>
      <c r="G39" s="130"/>
      <c r="H39" s="130"/>
    </row>
    <row r="40" spans="2:8" ht="38.25">
      <c r="B40" s="112" t="s">
        <v>195</v>
      </c>
      <c r="C40" s="112" t="s">
        <v>314</v>
      </c>
      <c r="D40" s="237" t="s">
        <v>288</v>
      </c>
      <c r="E40" s="232"/>
      <c r="F40" s="112" t="s">
        <v>315</v>
      </c>
      <c r="G40" s="130"/>
      <c r="H40" s="130"/>
    </row>
    <row r="41" spans="2:6" ht="25.5">
      <c r="B41" s="124" t="s">
        <v>196</v>
      </c>
      <c r="C41" s="124" t="s">
        <v>316</v>
      </c>
      <c r="D41" s="246" t="s">
        <v>292</v>
      </c>
      <c r="E41" s="236"/>
      <c r="F41" s="124" t="s">
        <v>317</v>
      </c>
    </row>
    <row r="42" spans="2:6" ht="38.25">
      <c r="B42" s="124" t="s">
        <v>197</v>
      </c>
      <c r="C42" s="124" t="s">
        <v>318</v>
      </c>
      <c r="D42" s="246" t="s">
        <v>297</v>
      </c>
      <c r="E42" s="236"/>
      <c r="F42" s="131">
        <v>41487</v>
      </c>
    </row>
    <row r="43" spans="2:6" ht="38.25">
      <c r="B43" s="124" t="s">
        <v>198</v>
      </c>
      <c r="C43" s="124" t="s">
        <v>319</v>
      </c>
      <c r="D43" s="246" t="s">
        <v>320</v>
      </c>
      <c r="E43" s="236"/>
      <c r="F43" s="131">
        <v>41851</v>
      </c>
    </row>
    <row r="44" spans="2:6" ht="38.25">
      <c r="B44" s="124" t="s">
        <v>199</v>
      </c>
      <c r="C44" s="124" t="s">
        <v>321</v>
      </c>
      <c r="D44" s="246" t="s">
        <v>322</v>
      </c>
      <c r="E44" s="236"/>
      <c r="F44" s="131">
        <v>41820</v>
      </c>
    </row>
    <row r="45" spans="2:6" ht="38.25">
      <c r="B45" s="115" t="s">
        <v>51</v>
      </c>
      <c r="C45" s="115" t="s">
        <v>626</v>
      </c>
      <c r="D45" s="235" t="s">
        <v>323</v>
      </c>
      <c r="E45" s="236"/>
      <c r="F45" s="115" t="s">
        <v>630</v>
      </c>
    </row>
    <row r="46" spans="2:6" ht="51">
      <c r="B46" s="115" t="s">
        <v>54</v>
      </c>
      <c r="C46" s="115" t="s">
        <v>627</v>
      </c>
      <c r="D46" s="235" t="s">
        <v>324</v>
      </c>
      <c r="E46" s="236"/>
      <c r="F46" s="132" t="s">
        <v>631</v>
      </c>
    </row>
    <row r="47" spans="2:6" ht="51">
      <c r="B47" s="115" t="s">
        <v>55</v>
      </c>
      <c r="C47" s="115" t="s">
        <v>628</v>
      </c>
      <c r="D47" s="235" t="s">
        <v>325</v>
      </c>
      <c r="E47" s="236"/>
      <c r="F47" s="132" t="s">
        <v>632</v>
      </c>
    </row>
    <row r="48" spans="2:6" ht="51">
      <c r="B48" s="115" t="s">
        <v>56</v>
      </c>
      <c r="C48" s="115" t="s">
        <v>629</v>
      </c>
      <c r="D48" s="235" t="s">
        <v>326</v>
      </c>
      <c r="E48" s="236"/>
      <c r="F48" s="132" t="s">
        <v>632</v>
      </c>
    </row>
    <row r="49" spans="2:6" ht="51">
      <c r="B49" s="125" t="s">
        <v>200</v>
      </c>
      <c r="C49" s="125" t="s">
        <v>327</v>
      </c>
      <c r="D49" s="241" t="s">
        <v>328</v>
      </c>
      <c r="E49" s="236"/>
      <c r="F49" s="125" t="s">
        <v>329</v>
      </c>
    </row>
    <row r="50" spans="2:6" ht="25.5">
      <c r="B50" s="125" t="s">
        <v>201</v>
      </c>
      <c r="C50" s="125" t="s">
        <v>330</v>
      </c>
      <c r="D50" s="241" t="s">
        <v>331</v>
      </c>
      <c r="E50" s="236"/>
      <c r="F50" s="133">
        <v>1.11</v>
      </c>
    </row>
    <row r="51" spans="2:6" ht="25.5">
      <c r="B51" s="125" t="s">
        <v>202</v>
      </c>
      <c r="C51" s="125" t="s">
        <v>332</v>
      </c>
      <c r="D51" s="241" t="s">
        <v>333</v>
      </c>
      <c r="E51" s="236"/>
      <c r="F51" s="134">
        <v>6.1</v>
      </c>
    </row>
    <row r="52" spans="2:6" ht="31.5" customHeight="1">
      <c r="B52" s="126" t="s">
        <v>334</v>
      </c>
      <c r="C52" s="126" t="s">
        <v>334</v>
      </c>
      <c r="D52" s="242" t="s">
        <v>335</v>
      </c>
      <c r="E52" s="236"/>
      <c r="F52" s="126">
        <v>450</v>
      </c>
    </row>
    <row r="53" spans="2:6" ht="38.25">
      <c r="B53" s="126" t="s">
        <v>204</v>
      </c>
      <c r="C53" s="126" t="s">
        <v>204</v>
      </c>
      <c r="D53" s="242" t="s">
        <v>336</v>
      </c>
      <c r="E53" s="243"/>
      <c r="F53" s="126">
        <v>120</v>
      </c>
    </row>
    <row r="54" spans="2:6" ht="29.25" customHeight="1">
      <c r="B54" s="126" t="s">
        <v>337</v>
      </c>
      <c r="C54" s="126" t="s">
        <v>338</v>
      </c>
      <c r="D54" s="242" t="s">
        <v>339</v>
      </c>
      <c r="E54" s="243"/>
      <c r="F54" s="126">
        <v>570</v>
      </c>
    </row>
    <row r="55" spans="2:6" ht="25.5">
      <c r="B55" s="127" t="s">
        <v>206</v>
      </c>
      <c r="C55" s="127" t="s">
        <v>340</v>
      </c>
      <c r="D55" s="233" t="s">
        <v>341</v>
      </c>
      <c r="E55" s="234"/>
      <c r="F55" s="127" t="s">
        <v>21</v>
      </c>
    </row>
    <row r="56" spans="2:6" ht="25.5">
      <c r="B56" s="127" t="s">
        <v>207</v>
      </c>
      <c r="C56" s="127" t="s">
        <v>342</v>
      </c>
      <c r="D56" s="233" t="s">
        <v>343</v>
      </c>
      <c r="E56" s="234"/>
      <c r="F56" s="135">
        <v>0.45</v>
      </c>
    </row>
    <row r="57" spans="2:6" ht="51">
      <c r="B57" s="127" t="s">
        <v>208</v>
      </c>
      <c r="C57" s="127" t="s">
        <v>344</v>
      </c>
      <c r="D57" s="233" t="s">
        <v>345</v>
      </c>
      <c r="E57" s="234"/>
      <c r="F57" s="136">
        <v>600</v>
      </c>
    </row>
    <row r="58" spans="2:6" ht="25.5">
      <c r="B58" s="128" t="s">
        <v>209</v>
      </c>
      <c r="C58" s="128" t="s">
        <v>346</v>
      </c>
      <c r="D58" s="238" t="s">
        <v>347</v>
      </c>
      <c r="E58" s="236"/>
      <c r="F58" s="128">
        <v>720</v>
      </c>
    </row>
    <row r="59" spans="2:6" ht="25.5">
      <c r="B59" s="128" t="s">
        <v>210</v>
      </c>
      <c r="C59" s="128" t="s">
        <v>348</v>
      </c>
      <c r="D59" s="238" t="s">
        <v>349</v>
      </c>
      <c r="E59" s="236"/>
      <c r="F59" s="128">
        <v>540</v>
      </c>
    </row>
    <row r="61" spans="1:8" ht="15">
      <c r="A61" s="101"/>
      <c r="B61"/>
      <c r="C61"/>
      <c r="D61"/>
      <c r="E61"/>
      <c r="F61"/>
      <c r="G61" s="244"/>
      <c r="H61" s="245"/>
    </row>
    <row r="62" spans="1:8" ht="15">
      <c r="A62" s="101"/>
      <c r="B62"/>
      <c r="C62"/>
      <c r="D62"/>
      <c r="E62"/>
      <c r="F62"/>
      <c r="G62" s="129"/>
      <c r="H62" s="129"/>
    </row>
    <row r="63" spans="1:8" ht="15">
      <c r="A63" s="101"/>
      <c r="B63"/>
      <c r="C63"/>
      <c r="D63"/>
      <c r="E63"/>
      <c r="F63"/>
      <c r="G63" s="130"/>
      <c r="H63" s="130"/>
    </row>
    <row r="64" spans="2:8" ht="15">
      <c r="B64"/>
      <c r="C64"/>
      <c r="D64"/>
      <c r="E64"/>
      <c r="F64"/>
      <c r="G64" s="130"/>
      <c r="H64" s="130"/>
    </row>
    <row r="65" spans="2:8" ht="15">
      <c r="B65"/>
      <c r="C65"/>
      <c r="D65"/>
      <c r="E65"/>
      <c r="F65"/>
      <c r="G65" s="130"/>
      <c r="H65" s="130"/>
    </row>
    <row r="66" spans="2:8" ht="15" customHeight="1">
      <c r="B66"/>
      <c r="C66"/>
      <c r="D66"/>
      <c r="E66"/>
      <c r="F66"/>
      <c r="G66" s="130"/>
      <c r="H66" s="130"/>
    </row>
    <row r="67" spans="2:6" ht="15">
      <c r="B67"/>
      <c r="C67"/>
      <c r="D67"/>
      <c r="E67"/>
      <c r="F67"/>
    </row>
    <row r="68" spans="2:6" ht="15">
      <c r="B68"/>
      <c r="C68"/>
      <c r="D68"/>
      <c r="E68"/>
      <c r="F68"/>
    </row>
    <row r="69" spans="2:6" ht="15">
      <c r="B69"/>
      <c r="C69"/>
      <c r="D69"/>
      <c r="E69"/>
      <c r="F69"/>
    </row>
  </sheetData>
  <sheetProtection/>
  <mergeCells count="36">
    <mergeCell ref="G30:H30"/>
    <mergeCell ref="D31:E31"/>
    <mergeCell ref="D32:E32"/>
    <mergeCell ref="D44:E44"/>
    <mergeCell ref="D40:E40"/>
    <mergeCell ref="D43:E43"/>
    <mergeCell ref="D34:E34"/>
    <mergeCell ref="D35:E35"/>
    <mergeCell ref="G61:H61"/>
    <mergeCell ref="G8:H8"/>
    <mergeCell ref="D33:E33"/>
    <mergeCell ref="D53:E53"/>
    <mergeCell ref="D59:E59"/>
    <mergeCell ref="D52:E52"/>
    <mergeCell ref="D57:E57"/>
    <mergeCell ref="D38:E38"/>
    <mergeCell ref="D42:E42"/>
    <mergeCell ref="D41:E41"/>
    <mergeCell ref="D58:E58"/>
    <mergeCell ref="B3:B6"/>
    <mergeCell ref="D8:E8"/>
    <mergeCell ref="D49:E49"/>
    <mergeCell ref="D48:E48"/>
    <mergeCell ref="D50:E50"/>
    <mergeCell ref="D51:E51"/>
    <mergeCell ref="D54:E54"/>
    <mergeCell ref="D36:E36"/>
    <mergeCell ref="D37:E37"/>
    <mergeCell ref="B22:B28"/>
    <mergeCell ref="D30:E30"/>
    <mergeCell ref="D55:E55"/>
    <mergeCell ref="D56:E56"/>
    <mergeCell ref="D46:E46"/>
    <mergeCell ref="D45:E45"/>
    <mergeCell ref="D39:E39"/>
    <mergeCell ref="D47:E4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tabColor theme="1"/>
  </sheetPr>
  <dimension ref="B1:C274"/>
  <sheetViews>
    <sheetView showGridLines="0" zoomScalePageLayoutView="0" workbookViewId="0" topLeftCell="A1">
      <selection activeCell="G32" sqref="G32"/>
    </sheetView>
  </sheetViews>
  <sheetFormatPr defaultColWidth="8.88671875" defaultRowHeight="15"/>
  <cols>
    <col min="1" max="1" width="1.77734375" style="44" customWidth="1"/>
    <col min="2" max="2" width="16.21484375" style="63" customWidth="1"/>
    <col min="3" max="3" width="30.99609375" style="44" customWidth="1"/>
    <col min="4" max="16384" width="8.88671875" style="44" customWidth="1"/>
  </cols>
  <sheetData>
    <row r="1" ht="69" customHeight="1">
      <c r="C1" s="45" t="s">
        <v>350</v>
      </c>
    </row>
    <row r="2" spans="2:3" ht="12.75">
      <c r="B2" s="249" t="s">
        <v>351</v>
      </c>
      <c r="C2" s="249"/>
    </row>
    <row r="3" spans="2:3" ht="26.25" customHeight="1">
      <c r="B3" s="250" t="s">
        <v>352</v>
      </c>
      <c r="C3" s="250"/>
    </row>
    <row r="4" spans="2:3" ht="45.75" customHeight="1">
      <c r="B4" s="250" t="s">
        <v>353</v>
      </c>
      <c r="C4" s="250"/>
    </row>
    <row r="6" spans="2:3" ht="25.5">
      <c r="B6" s="137" t="s">
        <v>354</v>
      </c>
      <c r="C6" s="138" t="s">
        <v>49</v>
      </c>
    </row>
    <row r="7" spans="2:3" ht="12.75">
      <c r="B7" s="139">
        <v>100001</v>
      </c>
      <c r="C7" s="140" t="s">
        <v>356</v>
      </c>
    </row>
    <row r="8" spans="2:3" ht="12.75">
      <c r="B8" s="141">
        <v>100002</v>
      </c>
      <c r="C8" s="140" t="s">
        <v>357</v>
      </c>
    </row>
    <row r="9" spans="2:3" ht="12.75">
      <c r="B9" s="141">
        <v>100003</v>
      </c>
      <c r="C9" s="140" t="s">
        <v>358</v>
      </c>
    </row>
    <row r="10" spans="2:3" ht="12.75">
      <c r="B10" s="141">
        <v>100004</v>
      </c>
      <c r="C10" s="140" t="s">
        <v>359</v>
      </c>
    </row>
    <row r="11" spans="2:3" ht="12.75">
      <c r="B11" s="141">
        <v>100005</v>
      </c>
      <c r="C11" s="140" t="s">
        <v>360</v>
      </c>
    </row>
    <row r="12" spans="2:3" ht="12.75">
      <c r="B12" s="141">
        <v>100006</v>
      </c>
      <c r="C12" s="142" t="s">
        <v>361</v>
      </c>
    </row>
    <row r="13" spans="2:3" ht="12.75">
      <c r="B13" s="143">
        <v>100007</v>
      </c>
      <c r="C13" s="142" t="s">
        <v>362</v>
      </c>
    </row>
    <row r="14" spans="2:3" ht="12.75">
      <c r="B14" s="143">
        <v>100008</v>
      </c>
      <c r="C14" s="142" t="s">
        <v>363</v>
      </c>
    </row>
    <row r="15" spans="2:3" ht="12.75">
      <c r="B15" s="143">
        <v>100009</v>
      </c>
      <c r="C15" s="142" t="s">
        <v>364</v>
      </c>
    </row>
    <row r="16" spans="2:3" ht="12.75">
      <c r="B16" s="143">
        <v>100010</v>
      </c>
      <c r="C16" s="142" t="s">
        <v>365</v>
      </c>
    </row>
    <row r="17" spans="2:3" ht="12.75">
      <c r="B17" s="143">
        <v>100011</v>
      </c>
      <c r="C17" s="142" t="s">
        <v>366</v>
      </c>
    </row>
    <row r="18" spans="2:3" ht="12.75">
      <c r="B18" s="143">
        <v>100012</v>
      </c>
      <c r="C18" s="142" t="s">
        <v>367</v>
      </c>
    </row>
    <row r="19" spans="2:3" ht="12.75">
      <c r="B19" s="143">
        <v>100013</v>
      </c>
      <c r="C19" s="142" t="s">
        <v>368</v>
      </c>
    </row>
    <row r="20" spans="2:3" ht="12.75">
      <c r="B20" s="143">
        <v>100014</v>
      </c>
      <c r="C20" s="142" t="s">
        <v>369</v>
      </c>
    </row>
    <row r="21" spans="2:3" ht="12.75">
      <c r="B21" s="143">
        <v>100015</v>
      </c>
      <c r="C21" s="142" t="s">
        <v>370</v>
      </c>
    </row>
    <row r="22" spans="2:3" ht="12.75">
      <c r="B22" s="143">
        <v>100016</v>
      </c>
      <c r="C22" s="142" t="s">
        <v>371</v>
      </c>
    </row>
    <row r="23" spans="2:3" ht="12.75">
      <c r="B23" s="143">
        <v>100017</v>
      </c>
      <c r="C23" s="142" t="s">
        <v>372</v>
      </c>
    </row>
    <row r="24" spans="2:3" ht="12.75">
      <c r="B24" s="143">
        <v>100018</v>
      </c>
      <c r="C24" s="142" t="s">
        <v>373</v>
      </c>
    </row>
    <row r="25" spans="2:3" ht="12.75">
      <c r="B25" s="143">
        <v>100019</v>
      </c>
      <c r="C25" s="142" t="s">
        <v>374</v>
      </c>
    </row>
    <row r="26" spans="2:3" ht="12.75">
      <c r="B26" s="143">
        <v>100020</v>
      </c>
      <c r="C26" s="142" t="s">
        <v>375</v>
      </c>
    </row>
    <row r="27" spans="2:3" ht="12.75">
      <c r="B27" s="143">
        <v>100021</v>
      </c>
      <c r="C27" s="142" t="s">
        <v>376</v>
      </c>
    </row>
    <row r="28" spans="2:3" ht="12.75">
      <c r="B28" s="143">
        <v>100022</v>
      </c>
      <c r="C28" s="142" t="s">
        <v>377</v>
      </c>
    </row>
    <row r="29" spans="2:3" ht="12.75">
      <c r="B29" s="143">
        <v>100023</v>
      </c>
      <c r="C29" s="142" t="s">
        <v>378</v>
      </c>
    </row>
    <row r="30" spans="2:3" ht="12.75">
      <c r="B30" s="143">
        <v>100024</v>
      </c>
      <c r="C30" s="142" t="s">
        <v>379</v>
      </c>
    </row>
    <row r="31" spans="2:3" ht="12.75">
      <c r="B31" s="143">
        <v>100025</v>
      </c>
      <c r="C31" s="142" t="s">
        <v>380</v>
      </c>
    </row>
    <row r="32" spans="2:3" ht="12.75">
      <c r="B32" s="143">
        <v>100026</v>
      </c>
      <c r="C32" s="142" t="s">
        <v>381</v>
      </c>
    </row>
    <row r="33" spans="2:3" ht="12.75">
      <c r="B33" s="143">
        <v>100027</v>
      </c>
      <c r="C33" s="142" t="s">
        <v>382</v>
      </c>
    </row>
    <row r="34" spans="2:3" ht="12.75">
      <c r="B34" s="143">
        <v>100028</v>
      </c>
      <c r="C34" s="142" t="s">
        <v>383</v>
      </c>
    </row>
    <row r="35" spans="2:3" ht="12.75">
      <c r="B35" s="143">
        <v>100029</v>
      </c>
      <c r="C35" s="142" t="s">
        <v>384</v>
      </c>
    </row>
    <row r="36" spans="2:3" ht="12.75">
      <c r="B36" s="143">
        <v>100030</v>
      </c>
      <c r="C36" s="142" t="s">
        <v>385</v>
      </c>
    </row>
    <row r="37" spans="2:3" ht="12.75">
      <c r="B37" s="144">
        <v>100031</v>
      </c>
      <c r="C37" s="145" t="s">
        <v>386</v>
      </c>
    </row>
    <row r="38" spans="2:3" ht="12.75">
      <c r="B38" s="144">
        <v>100032</v>
      </c>
      <c r="C38" s="145" t="s">
        <v>387</v>
      </c>
    </row>
    <row r="39" spans="2:3" ht="12.75">
      <c r="B39" s="144">
        <v>100033</v>
      </c>
      <c r="C39" s="145" t="s">
        <v>388</v>
      </c>
    </row>
    <row r="40" spans="2:3" ht="12.75">
      <c r="B40" s="144">
        <v>100034</v>
      </c>
      <c r="C40" s="145" t="s">
        <v>389</v>
      </c>
    </row>
    <row r="41" spans="2:3" ht="12.75">
      <c r="B41" s="144">
        <v>100035</v>
      </c>
      <c r="C41" s="145" t="s">
        <v>390</v>
      </c>
    </row>
    <row r="42" spans="2:3" ht="12.75">
      <c r="B42" s="144">
        <v>100036</v>
      </c>
      <c r="C42" s="145" t="s">
        <v>391</v>
      </c>
    </row>
    <row r="43" spans="2:3" ht="12.75">
      <c r="B43" s="144">
        <v>100037</v>
      </c>
      <c r="C43" s="145" t="s">
        <v>392</v>
      </c>
    </row>
    <row r="44" spans="2:3" ht="12.75">
      <c r="B44" s="144">
        <v>100038</v>
      </c>
      <c r="C44" s="145" t="s">
        <v>393</v>
      </c>
    </row>
    <row r="45" spans="2:3" ht="12.75">
      <c r="B45" s="144">
        <v>100039</v>
      </c>
      <c r="C45" s="145" t="s">
        <v>394</v>
      </c>
    </row>
    <row r="46" spans="2:3" ht="12.75">
      <c r="B46" s="144">
        <v>100040</v>
      </c>
      <c r="C46" s="145" t="s">
        <v>395</v>
      </c>
    </row>
    <row r="47" spans="2:3" ht="12.75">
      <c r="B47" s="144">
        <v>100041</v>
      </c>
      <c r="C47" s="145" t="s">
        <v>396</v>
      </c>
    </row>
    <row r="48" spans="2:3" ht="12.75">
      <c r="B48" s="144">
        <v>100042</v>
      </c>
      <c r="C48" s="145" t="s">
        <v>397</v>
      </c>
    </row>
    <row r="49" spans="2:3" ht="12.75">
      <c r="B49" s="144">
        <v>100043</v>
      </c>
      <c r="C49" s="145" t="s">
        <v>398</v>
      </c>
    </row>
    <row r="50" spans="2:3" ht="12.75">
      <c r="B50" s="144">
        <v>100044</v>
      </c>
      <c r="C50" s="145" t="s">
        <v>399</v>
      </c>
    </row>
    <row r="51" spans="2:3" ht="12.75">
      <c r="B51" s="144">
        <v>100045</v>
      </c>
      <c r="C51" s="145" t="s">
        <v>400</v>
      </c>
    </row>
    <row r="52" spans="2:3" ht="12.75">
      <c r="B52" s="144">
        <v>100046</v>
      </c>
      <c r="C52" s="145" t="s">
        <v>401</v>
      </c>
    </row>
    <row r="53" spans="2:3" ht="12.75">
      <c r="B53" s="144">
        <v>100047</v>
      </c>
      <c r="C53" s="145" t="s">
        <v>402</v>
      </c>
    </row>
    <row r="54" spans="2:3" ht="12.75">
      <c r="B54" s="144">
        <v>100048</v>
      </c>
      <c r="C54" s="145" t="s">
        <v>403</v>
      </c>
    </row>
    <row r="55" spans="2:3" ht="12.75">
      <c r="B55" s="144">
        <v>100049</v>
      </c>
      <c r="C55" s="145" t="s">
        <v>404</v>
      </c>
    </row>
    <row r="56" spans="2:3" ht="12.75">
      <c r="B56" s="144">
        <v>100050</v>
      </c>
      <c r="C56" s="145" t="s">
        <v>405</v>
      </c>
    </row>
    <row r="57" spans="2:3" ht="12.75">
      <c r="B57" s="144">
        <v>100051</v>
      </c>
      <c r="C57" s="145" t="s">
        <v>406</v>
      </c>
    </row>
    <row r="58" spans="2:3" ht="12.75">
      <c r="B58" s="144">
        <v>100052</v>
      </c>
      <c r="C58" s="145" t="s">
        <v>407</v>
      </c>
    </row>
    <row r="59" spans="2:3" ht="12.75">
      <c r="B59" s="144">
        <v>100053</v>
      </c>
      <c r="C59" s="145" t="s">
        <v>408</v>
      </c>
    </row>
    <row r="60" spans="2:3" ht="12.75">
      <c r="B60" s="144">
        <v>100054</v>
      </c>
      <c r="C60" s="145" t="s">
        <v>409</v>
      </c>
    </row>
    <row r="61" spans="2:3" ht="12.75">
      <c r="B61" s="144">
        <v>100055</v>
      </c>
      <c r="C61" s="145" t="s">
        <v>410</v>
      </c>
    </row>
    <row r="62" spans="2:3" ht="12.75">
      <c r="B62" s="144">
        <v>100056</v>
      </c>
      <c r="C62" s="145" t="s">
        <v>411</v>
      </c>
    </row>
    <row r="63" spans="2:3" ht="12.75">
      <c r="B63" s="144">
        <v>100057</v>
      </c>
      <c r="C63" s="145" t="s">
        <v>412</v>
      </c>
    </row>
    <row r="64" spans="2:3" ht="12.75">
      <c r="B64" s="144">
        <v>100058</v>
      </c>
      <c r="C64" s="145" t="s">
        <v>413</v>
      </c>
    </row>
    <row r="65" spans="2:3" ht="12.75">
      <c r="B65" s="144">
        <v>100059</v>
      </c>
      <c r="C65" s="145" t="s">
        <v>414</v>
      </c>
    </row>
    <row r="66" spans="2:3" ht="12.75">
      <c r="B66" s="144">
        <v>100060</v>
      </c>
      <c r="C66" s="145" t="s">
        <v>415</v>
      </c>
    </row>
    <row r="67" spans="2:3" ht="12.75">
      <c r="B67" s="144">
        <v>100061</v>
      </c>
      <c r="C67" s="145" t="s">
        <v>416</v>
      </c>
    </row>
    <row r="68" spans="2:3" ht="12.75">
      <c r="B68" s="144">
        <v>100062</v>
      </c>
      <c r="C68" s="145" t="s">
        <v>417</v>
      </c>
    </row>
    <row r="69" spans="2:3" ht="12.75">
      <c r="B69" s="144">
        <v>100063</v>
      </c>
      <c r="C69" s="145" t="s">
        <v>418</v>
      </c>
    </row>
    <row r="70" spans="2:3" ht="12.75">
      <c r="B70" s="144">
        <v>100064</v>
      </c>
      <c r="C70" s="145" t="s">
        <v>419</v>
      </c>
    </row>
    <row r="71" spans="2:3" ht="12.75">
      <c r="B71" s="144">
        <v>100065</v>
      </c>
      <c r="C71" s="145" t="s">
        <v>420</v>
      </c>
    </row>
    <row r="72" spans="2:3" ht="12.75">
      <c r="B72" s="144">
        <v>100066</v>
      </c>
      <c r="C72" s="145" t="s">
        <v>421</v>
      </c>
    </row>
    <row r="73" spans="2:3" ht="12.75">
      <c r="B73" s="144">
        <v>100067</v>
      </c>
      <c r="C73" s="145" t="s">
        <v>422</v>
      </c>
    </row>
    <row r="74" spans="2:3" ht="12.75">
      <c r="B74" s="144">
        <v>100068</v>
      </c>
      <c r="C74" s="145" t="s">
        <v>423</v>
      </c>
    </row>
    <row r="75" spans="2:3" ht="12.75">
      <c r="B75" s="144">
        <v>100069</v>
      </c>
      <c r="C75" s="145" t="s">
        <v>424</v>
      </c>
    </row>
    <row r="76" spans="2:3" ht="12.75">
      <c r="B76" s="144">
        <v>100070</v>
      </c>
      <c r="C76" s="145" t="s">
        <v>425</v>
      </c>
    </row>
    <row r="77" spans="2:3" ht="12.75">
      <c r="B77" s="144">
        <v>100071</v>
      </c>
      <c r="C77" s="145" t="s">
        <v>426</v>
      </c>
    </row>
    <row r="78" spans="2:3" ht="12.75">
      <c r="B78" s="144">
        <v>100072</v>
      </c>
      <c r="C78" s="145" t="s">
        <v>427</v>
      </c>
    </row>
    <row r="79" spans="2:3" ht="12.75">
      <c r="B79" s="144">
        <v>100073</v>
      </c>
      <c r="C79" s="145" t="s">
        <v>428</v>
      </c>
    </row>
    <row r="80" spans="2:3" ht="12.75">
      <c r="B80" s="144">
        <v>100074</v>
      </c>
      <c r="C80" s="145" t="s">
        <v>429</v>
      </c>
    </row>
    <row r="81" spans="2:3" ht="12.75">
      <c r="B81" s="144">
        <v>100075</v>
      </c>
      <c r="C81" s="145" t="s">
        <v>430</v>
      </c>
    </row>
    <row r="82" spans="2:3" ht="12.75">
      <c r="B82" s="144">
        <v>100076</v>
      </c>
      <c r="C82" s="145" t="s">
        <v>431</v>
      </c>
    </row>
    <row r="83" spans="2:3" ht="12.75">
      <c r="B83" s="144">
        <v>100077</v>
      </c>
      <c r="C83" s="145" t="s">
        <v>432</v>
      </c>
    </row>
    <row r="84" spans="2:3" ht="12.75">
      <c r="B84" s="144">
        <v>100078</v>
      </c>
      <c r="C84" s="145" t="s">
        <v>433</v>
      </c>
    </row>
    <row r="85" spans="2:3" ht="12.75">
      <c r="B85" s="144">
        <v>100079</v>
      </c>
      <c r="C85" s="145" t="s">
        <v>434</v>
      </c>
    </row>
    <row r="86" spans="2:3" ht="12.75">
      <c r="B86" s="144">
        <v>100080</v>
      </c>
      <c r="C86" s="145" t="s">
        <v>435</v>
      </c>
    </row>
    <row r="87" spans="2:3" ht="12.75">
      <c r="B87" s="144">
        <v>100081</v>
      </c>
      <c r="C87" s="145" t="s">
        <v>436</v>
      </c>
    </row>
    <row r="88" spans="2:3" ht="12.75">
      <c r="B88" s="144">
        <v>100082</v>
      </c>
      <c r="C88" s="145" t="s">
        <v>437</v>
      </c>
    </row>
    <row r="89" spans="2:3" ht="12.75">
      <c r="B89" s="144">
        <v>100083</v>
      </c>
      <c r="C89" s="145" t="s">
        <v>438</v>
      </c>
    </row>
    <row r="90" spans="2:3" ht="12.75">
      <c r="B90" s="144">
        <v>100084</v>
      </c>
      <c r="C90" s="145" t="s">
        <v>439</v>
      </c>
    </row>
    <row r="91" spans="2:3" ht="12.75">
      <c r="B91" s="144">
        <v>100085</v>
      </c>
      <c r="C91" s="145" t="s">
        <v>440</v>
      </c>
    </row>
    <row r="92" spans="2:3" ht="12.75">
      <c r="B92" s="144">
        <v>100086</v>
      </c>
      <c r="C92" s="145" t="s">
        <v>441</v>
      </c>
    </row>
    <row r="93" spans="2:3" ht="12.75">
      <c r="B93" s="144">
        <v>100087</v>
      </c>
      <c r="C93" s="145" t="s">
        <v>442</v>
      </c>
    </row>
    <row r="94" spans="2:3" ht="12.75">
      <c r="B94" s="144">
        <v>100088</v>
      </c>
      <c r="C94" s="145" t="s">
        <v>443</v>
      </c>
    </row>
    <row r="95" spans="2:3" ht="12.75">
      <c r="B95" s="144">
        <v>100089</v>
      </c>
      <c r="C95" s="145" t="s">
        <v>444</v>
      </c>
    </row>
    <row r="96" spans="2:3" ht="12.75">
      <c r="B96" s="144">
        <v>100090</v>
      </c>
      <c r="C96" s="145" t="s">
        <v>445</v>
      </c>
    </row>
    <row r="97" spans="2:3" ht="12.75">
      <c r="B97" s="144">
        <v>100091</v>
      </c>
      <c r="C97" s="145" t="s">
        <v>446</v>
      </c>
    </row>
    <row r="98" spans="2:3" ht="12.75">
      <c r="B98" s="144">
        <v>100092</v>
      </c>
      <c r="C98" s="145" t="s">
        <v>447</v>
      </c>
    </row>
    <row r="99" spans="2:3" ht="12.75">
      <c r="B99" s="144">
        <v>100093</v>
      </c>
      <c r="C99" s="145" t="s">
        <v>448</v>
      </c>
    </row>
    <row r="100" spans="2:3" ht="12.75">
      <c r="B100" s="144">
        <v>100094</v>
      </c>
      <c r="C100" s="145" t="s">
        <v>449</v>
      </c>
    </row>
    <row r="101" spans="2:3" ht="12.75">
      <c r="B101" s="144">
        <v>100095</v>
      </c>
      <c r="C101" s="145" t="s">
        <v>450</v>
      </c>
    </row>
    <row r="102" spans="2:3" ht="12.75">
      <c r="B102" s="144">
        <v>100096</v>
      </c>
      <c r="C102" s="145" t="s">
        <v>451</v>
      </c>
    </row>
    <row r="103" spans="2:3" ht="12.75">
      <c r="B103" s="144">
        <v>100097</v>
      </c>
      <c r="C103" s="145" t="s">
        <v>452</v>
      </c>
    </row>
    <row r="104" spans="2:3" ht="12.75">
      <c r="B104" s="144">
        <v>100098</v>
      </c>
      <c r="C104" s="145" t="s">
        <v>453</v>
      </c>
    </row>
    <row r="105" spans="2:3" ht="12.75">
      <c r="B105" s="144">
        <v>100099</v>
      </c>
      <c r="C105" s="145" t="s">
        <v>454</v>
      </c>
    </row>
    <row r="106" spans="2:3" ht="12.75">
      <c r="B106" s="144">
        <v>100100</v>
      </c>
      <c r="C106" s="145" t="s">
        <v>455</v>
      </c>
    </row>
    <row r="107" spans="2:3" ht="12.75">
      <c r="B107" s="144">
        <v>100101</v>
      </c>
      <c r="C107" s="145" t="s">
        <v>456</v>
      </c>
    </row>
    <row r="108" spans="2:3" ht="12.75">
      <c r="B108" s="144">
        <v>100102</v>
      </c>
      <c r="C108" s="145" t="s">
        <v>457</v>
      </c>
    </row>
    <row r="109" spans="2:3" ht="12.75">
      <c r="B109" s="144">
        <v>100103</v>
      </c>
      <c r="C109" s="145" t="s">
        <v>458</v>
      </c>
    </row>
    <row r="110" spans="2:3" ht="12.75">
      <c r="B110" s="144">
        <v>100104</v>
      </c>
      <c r="C110" s="145" t="s">
        <v>459</v>
      </c>
    </row>
    <row r="111" spans="2:3" ht="12.75">
      <c r="B111" s="144">
        <v>100105</v>
      </c>
      <c r="C111" s="145" t="s">
        <v>460</v>
      </c>
    </row>
    <row r="112" spans="2:3" ht="12.75">
      <c r="B112" s="144">
        <v>100106</v>
      </c>
      <c r="C112" s="145" t="s">
        <v>461</v>
      </c>
    </row>
    <row r="113" spans="2:3" ht="12.75">
      <c r="B113" s="144">
        <v>100107</v>
      </c>
      <c r="C113" s="145" t="s">
        <v>462</v>
      </c>
    </row>
    <row r="114" spans="2:3" ht="12.75">
      <c r="B114" s="144">
        <v>100108</v>
      </c>
      <c r="C114" s="145" t="s">
        <v>463</v>
      </c>
    </row>
    <row r="115" spans="2:3" ht="12.75">
      <c r="B115" s="144">
        <v>100109</v>
      </c>
      <c r="C115" s="145" t="s">
        <v>464</v>
      </c>
    </row>
    <row r="116" spans="2:3" ht="12.75">
      <c r="B116" s="144">
        <v>100110</v>
      </c>
      <c r="C116" s="145" t="s">
        <v>465</v>
      </c>
    </row>
    <row r="117" spans="2:3" ht="12.75">
      <c r="B117" s="144">
        <v>100111</v>
      </c>
      <c r="C117" s="145" t="s">
        <v>466</v>
      </c>
    </row>
    <row r="118" spans="2:3" ht="12.75">
      <c r="B118" s="144">
        <v>100112</v>
      </c>
      <c r="C118" s="145" t="s">
        <v>467</v>
      </c>
    </row>
    <row r="119" spans="2:3" ht="12.75">
      <c r="B119" s="144">
        <v>100113</v>
      </c>
      <c r="C119" s="145" t="s">
        <v>468</v>
      </c>
    </row>
    <row r="120" spans="2:3" ht="12.75">
      <c r="B120" s="144">
        <v>100114</v>
      </c>
      <c r="C120" s="145" t="s">
        <v>469</v>
      </c>
    </row>
    <row r="121" spans="2:3" ht="12.75">
      <c r="B121" s="144">
        <v>100115</v>
      </c>
      <c r="C121" s="145" t="s">
        <v>470</v>
      </c>
    </row>
    <row r="122" spans="2:3" ht="12.75">
      <c r="B122" s="144">
        <v>100116</v>
      </c>
      <c r="C122" s="145" t="s">
        <v>471</v>
      </c>
    </row>
    <row r="123" spans="2:3" ht="12.75">
      <c r="B123" s="144">
        <v>100117</v>
      </c>
      <c r="C123" s="145" t="s">
        <v>472</v>
      </c>
    </row>
    <row r="124" spans="2:3" ht="12.75">
      <c r="B124" s="144">
        <v>100118</v>
      </c>
      <c r="C124" s="145" t="s">
        <v>473</v>
      </c>
    </row>
    <row r="125" spans="2:3" ht="12.75">
      <c r="B125" s="144">
        <v>100119</v>
      </c>
      <c r="C125" s="145" t="s">
        <v>474</v>
      </c>
    </row>
    <row r="126" spans="2:3" ht="12.75">
      <c r="B126" s="144">
        <v>100120</v>
      </c>
      <c r="C126" s="145" t="s">
        <v>475</v>
      </c>
    </row>
    <row r="127" spans="2:3" ht="12.75">
      <c r="B127" s="144">
        <v>100121</v>
      </c>
      <c r="C127" s="145" t="s">
        <v>476</v>
      </c>
    </row>
    <row r="128" spans="2:3" ht="12.75">
      <c r="B128" s="144">
        <v>100122</v>
      </c>
      <c r="C128" s="145" t="s">
        <v>477</v>
      </c>
    </row>
    <row r="129" spans="2:3" ht="12.75">
      <c r="B129" s="144">
        <v>100123</v>
      </c>
      <c r="C129" s="145" t="s">
        <v>478</v>
      </c>
    </row>
    <row r="130" spans="2:3" ht="12.75">
      <c r="B130" s="144">
        <v>100124</v>
      </c>
      <c r="C130" s="145" t="s">
        <v>479</v>
      </c>
    </row>
    <row r="131" spans="2:3" ht="12.75">
      <c r="B131" s="144">
        <v>100125</v>
      </c>
      <c r="C131" s="145" t="s">
        <v>480</v>
      </c>
    </row>
    <row r="132" spans="2:3" ht="12.75">
      <c r="B132" s="144">
        <v>100126</v>
      </c>
      <c r="C132" s="145" t="s">
        <v>481</v>
      </c>
    </row>
    <row r="133" spans="2:3" ht="12.75">
      <c r="B133" s="144">
        <v>100127</v>
      </c>
      <c r="C133" s="145" t="s">
        <v>482</v>
      </c>
    </row>
    <row r="134" spans="2:3" ht="12.75">
      <c r="B134" s="144">
        <v>100128</v>
      </c>
      <c r="C134" s="145" t="s">
        <v>483</v>
      </c>
    </row>
    <row r="135" spans="2:3" ht="12.75">
      <c r="B135" s="144">
        <v>100129</v>
      </c>
      <c r="C135" s="145" t="s">
        <v>484</v>
      </c>
    </row>
    <row r="136" spans="2:3" ht="12.75">
      <c r="B136" s="144">
        <v>100130</v>
      </c>
      <c r="C136" s="145" t="s">
        <v>485</v>
      </c>
    </row>
    <row r="137" spans="2:3" ht="12.75">
      <c r="B137" s="144">
        <v>100131</v>
      </c>
      <c r="C137" s="145" t="s">
        <v>486</v>
      </c>
    </row>
    <row r="138" spans="2:3" ht="12.75">
      <c r="B138" s="144">
        <v>100132</v>
      </c>
      <c r="C138" s="145" t="s">
        <v>487</v>
      </c>
    </row>
    <row r="139" spans="2:3" ht="12.75">
      <c r="B139" s="144">
        <v>100133</v>
      </c>
      <c r="C139" s="145" t="s">
        <v>488</v>
      </c>
    </row>
    <row r="140" spans="2:3" ht="12.75">
      <c r="B140" s="144">
        <v>100134</v>
      </c>
      <c r="C140" s="145" t="s">
        <v>489</v>
      </c>
    </row>
    <row r="141" spans="2:3" ht="12.75">
      <c r="B141" s="144">
        <v>100135</v>
      </c>
      <c r="C141" s="145" t="s">
        <v>490</v>
      </c>
    </row>
    <row r="142" spans="2:3" ht="12.75">
      <c r="B142" s="144">
        <v>100136</v>
      </c>
      <c r="C142" s="145" t="s">
        <v>491</v>
      </c>
    </row>
    <row r="143" spans="2:3" ht="12.75">
      <c r="B143" s="144">
        <v>100137</v>
      </c>
      <c r="C143" s="145" t="s">
        <v>492</v>
      </c>
    </row>
    <row r="144" spans="2:3" ht="12.75">
      <c r="B144" s="144">
        <v>100138</v>
      </c>
      <c r="C144" s="145" t="s">
        <v>493</v>
      </c>
    </row>
    <row r="145" spans="2:3" ht="12.75">
      <c r="B145" s="144">
        <v>100139</v>
      </c>
      <c r="C145" s="145" t="s">
        <v>494</v>
      </c>
    </row>
    <row r="146" spans="2:3" ht="12.75">
      <c r="B146" s="144">
        <v>100140</v>
      </c>
      <c r="C146" s="145" t="s">
        <v>495</v>
      </c>
    </row>
    <row r="147" spans="2:3" ht="12.75">
      <c r="B147" s="144">
        <v>100141</v>
      </c>
      <c r="C147" s="145" t="s">
        <v>496</v>
      </c>
    </row>
    <row r="148" spans="2:3" ht="12.75">
      <c r="B148" s="144">
        <v>100142</v>
      </c>
      <c r="C148" s="145" t="s">
        <v>497</v>
      </c>
    </row>
    <row r="149" spans="2:3" ht="12.75">
      <c r="B149" s="144">
        <v>100143</v>
      </c>
      <c r="C149" s="145" t="s">
        <v>498</v>
      </c>
    </row>
    <row r="150" spans="2:3" ht="12.75">
      <c r="B150" s="144">
        <v>100144</v>
      </c>
      <c r="C150" s="145" t="s">
        <v>499</v>
      </c>
    </row>
    <row r="151" spans="2:3" ht="12.75">
      <c r="B151" s="144">
        <v>100145</v>
      </c>
      <c r="C151" s="145" t="s">
        <v>500</v>
      </c>
    </row>
    <row r="152" spans="2:3" ht="12.75">
      <c r="B152" s="144">
        <v>100146</v>
      </c>
      <c r="C152" s="145" t="s">
        <v>501</v>
      </c>
    </row>
    <row r="153" spans="2:3" ht="12.75">
      <c r="B153" s="144">
        <v>100147</v>
      </c>
      <c r="C153" s="145" t="s">
        <v>502</v>
      </c>
    </row>
    <row r="154" spans="2:3" ht="12.75">
      <c r="B154" s="144">
        <v>100148</v>
      </c>
      <c r="C154" s="145" t="s">
        <v>503</v>
      </c>
    </row>
    <row r="155" spans="2:3" ht="12.75">
      <c r="B155" s="144">
        <v>100149</v>
      </c>
      <c r="C155" s="145" t="s">
        <v>504</v>
      </c>
    </row>
    <row r="156" spans="2:3" ht="12.75">
      <c r="B156" s="144">
        <v>100150</v>
      </c>
      <c r="C156" s="145" t="s">
        <v>505</v>
      </c>
    </row>
    <row r="157" spans="2:3" ht="12.75">
      <c r="B157" s="144">
        <v>100151</v>
      </c>
      <c r="C157" s="145" t="s">
        <v>506</v>
      </c>
    </row>
    <row r="158" spans="2:3" ht="12.75">
      <c r="B158" s="144">
        <v>100152</v>
      </c>
      <c r="C158" s="145" t="s">
        <v>507</v>
      </c>
    </row>
    <row r="159" spans="2:3" ht="12.75">
      <c r="B159" s="144">
        <v>100153</v>
      </c>
      <c r="C159" s="145" t="s">
        <v>508</v>
      </c>
    </row>
    <row r="160" spans="2:3" ht="12.75">
      <c r="B160" s="144">
        <v>100154</v>
      </c>
      <c r="C160" s="145" t="s">
        <v>509</v>
      </c>
    </row>
    <row r="161" spans="2:3" ht="12.75">
      <c r="B161" s="144">
        <v>100155</v>
      </c>
      <c r="C161" s="145" t="s">
        <v>510</v>
      </c>
    </row>
    <row r="162" spans="2:3" ht="12.75">
      <c r="B162" s="144">
        <v>100156</v>
      </c>
      <c r="C162" s="145" t="s">
        <v>511</v>
      </c>
    </row>
    <row r="163" spans="2:3" ht="12.75">
      <c r="B163" s="144">
        <v>100157</v>
      </c>
      <c r="C163" s="145" t="s">
        <v>512</v>
      </c>
    </row>
    <row r="164" spans="2:3" ht="12.75">
      <c r="B164" s="144">
        <v>100158</v>
      </c>
      <c r="C164" s="145" t="s">
        <v>513</v>
      </c>
    </row>
    <row r="165" spans="2:3" ht="12.75">
      <c r="B165" s="144">
        <v>100159</v>
      </c>
      <c r="C165" s="145" t="s">
        <v>514</v>
      </c>
    </row>
    <row r="166" spans="2:3" ht="12.75">
      <c r="B166" s="144">
        <v>100160</v>
      </c>
      <c r="C166" s="145" t="s">
        <v>515</v>
      </c>
    </row>
    <row r="167" spans="2:3" ht="12.75">
      <c r="B167" s="144">
        <v>100161</v>
      </c>
      <c r="C167" s="145" t="s">
        <v>516</v>
      </c>
    </row>
    <row r="168" spans="2:3" ht="12.75">
      <c r="B168" s="144">
        <v>100162</v>
      </c>
      <c r="C168" s="145" t="s">
        <v>517</v>
      </c>
    </row>
    <row r="169" spans="2:3" ht="12.75">
      <c r="B169" s="144">
        <v>100163</v>
      </c>
      <c r="C169" s="145" t="s">
        <v>518</v>
      </c>
    </row>
    <row r="170" spans="2:3" ht="12.75">
      <c r="B170" s="144">
        <v>100164</v>
      </c>
      <c r="C170" s="145" t="s">
        <v>519</v>
      </c>
    </row>
    <row r="171" spans="2:3" ht="12.75">
      <c r="B171" s="144">
        <v>100165</v>
      </c>
      <c r="C171" s="145" t="s">
        <v>520</v>
      </c>
    </row>
    <row r="172" spans="2:3" ht="12.75">
      <c r="B172" s="144">
        <v>100166</v>
      </c>
      <c r="C172" s="145" t="s">
        <v>521</v>
      </c>
    </row>
    <row r="173" spans="2:3" ht="12.75">
      <c r="B173" s="144">
        <v>100167</v>
      </c>
      <c r="C173" s="145" t="s">
        <v>522</v>
      </c>
    </row>
    <row r="174" spans="2:3" ht="12.75">
      <c r="B174" s="144">
        <v>100168</v>
      </c>
      <c r="C174" s="145" t="s">
        <v>523</v>
      </c>
    </row>
    <row r="175" spans="2:3" ht="12.75">
      <c r="B175" s="144">
        <v>100169</v>
      </c>
      <c r="C175" s="145" t="s">
        <v>524</v>
      </c>
    </row>
    <row r="176" spans="2:3" ht="12.75">
      <c r="B176" s="144">
        <v>100170</v>
      </c>
      <c r="C176" s="145" t="s">
        <v>525</v>
      </c>
    </row>
    <row r="177" spans="2:3" ht="12.75">
      <c r="B177" s="144">
        <v>100171</v>
      </c>
      <c r="C177" s="145" t="s">
        <v>526</v>
      </c>
    </row>
    <row r="178" spans="2:3" ht="12.75">
      <c r="B178" s="144">
        <v>100172</v>
      </c>
      <c r="C178" s="145" t="s">
        <v>527</v>
      </c>
    </row>
    <row r="179" spans="2:3" ht="12.75">
      <c r="B179" s="144">
        <v>100173</v>
      </c>
      <c r="C179" s="145" t="s">
        <v>528</v>
      </c>
    </row>
    <row r="180" spans="2:3" ht="12.75">
      <c r="B180" s="144">
        <v>100174</v>
      </c>
      <c r="C180" s="145" t="s">
        <v>529</v>
      </c>
    </row>
    <row r="181" spans="2:3" ht="12.75">
      <c r="B181" s="144">
        <v>100175</v>
      </c>
      <c r="C181" s="145" t="s">
        <v>530</v>
      </c>
    </row>
    <row r="182" spans="2:3" ht="12.75">
      <c r="B182" s="144">
        <v>100176</v>
      </c>
      <c r="C182" s="145" t="s">
        <v>531</v>
      </c>
    </row>
    <row r="183" spans="2:3" ht="12.75">
      <c r="B183" s="144">
        <v>100177</v>
      </c>
      <c r="C183" s="145" t="s">
        <v>532</v>
      </c>
    </row>
    <row r="184" spans="2:3" ht="12.75">
      <c r="B184" s="144">
        <v>100178</v>
      </c>
      <c r="C184" s="145" t="s">
        <v>533</v>
      </c>
    </row>
    <row r="185" spans="2:3" ht="12.75">
      <c r="B185" s="144">
        <v>100179</v>
      </c>
      <c r="C185" s="145" t="s">
        <v>534</v>
      </c>
    </row>
    <row r="186" spans="2:3" ht="12.75">
      <c r="B186" s="144">
        <v>100180</v>
      </c>
      <c r="C186" s="145" t="s">
        <v>535</v>
      </c>
    </row>
    <row r="187" spans="2:3" ht="12.75">
      <c r="B187" s="144">
        <v>100181</v>
      </c>
      <c r="C187" s="145" t="s">
        <v>536</v>
      </c>
    </row>
    <row r="188" spans="2:3" ht="12.75">
      <c r="B188" s="144">
        <v>100182</v>
      </c>
      <c r="C188" s="145" t="s">
        <v>537</v>
      </c>
    </row>
    <row r="189" spans="2:3" ht="12.75">
      <c r="B189" s="144">
        <v>100183</v>
      </c>
      <c r="C189" s="145" t="s">
        <v>538</v>
      </c>
    </row>
    <row r="190" spans="2:3" ht="12.75">
      <c r="B190" s="144">
        <v>100184</v>
      </c>
      <c r="C190" s="145" t="s">
        <v>539</v>
      </c>
    </row>
    <row r="191" spans="2:3" ht="12.75">
      <c r="B191" s="144">
        <v>100185</v>
      </c>
      <c r="C191" s="145" t="s">
        <v>540</v>
      </c>
    </row>
    <row r="192" spans="2:3" ht="12.75">
      <c r="B192" s="144">
        <v>100186</v>
      </c>
      <c r="C192" s="145" t="s">
        <v>541</v>
      </c>
    </row>
    <row r="193" spans="2:3" ht="12.75">
      <c r="B193" s="144">
        <v>100187</v>
      </c>
      <c r="C193" s="145" t="s">
        <v>542</v>
      </c>
    </row>
    <row r="194" spans="2:3" ht="12.75">
      <c r="B194" s="144">
        <v>100188</v>
      </c>
      <c r="C194" s="145" t="s">
        <v>543</v>
      </c>
    </row>
    <row r="195" spans="2:3" ht="12.75">
      <c r="B195" s="144">
        <v>100189</v>
      </c>
      <c r="C195" s="145" t="s">
        <v>544</v>
      </c>
    </row>
    <row r="196" spans="2:3" ht="12.75">
      <c r="B196" s="144">
        <v>100190</v>
      </c>
      <c r="C196" s="145" t="s">
        <v>545</v>
      </c>
    </row>
    <row r="197" spans="2:3" ht="12.75">
      <c r="B197" s="144">
        <v>100191</v>
      </c>
      <c r="C197" s="145" t="s">
        <v>546</v>
      </c>
    </row>
    <row r="198" spans="2:3" ht="12.75">
      <c r="B198" s="144">
        <v>100192</v>
      </c>
      <c r="C198" s="145" t="s">
        <v>547</v>
      </c>
    </row>
    <row r="199" spans="2:3" ht="12.75">
      <c r="B199" s="144">
        <v>100193</v>
      </c>
      <c r="C199" s="145" t="s">
        <v>548</v>
      </c>
    </row>
    <row r="200" spans="2:3" ht="12.75">
      <c r="B200" s="144">
        <v>100194</v>
      </c>
      <c r="C200" s="145" t="s">
        <v>549</v>
      </c>
    </row>
    <row r="201" spans="2:3" ht="12.75">
      <c r="B201" s="144">
        <v>100195</v>
      </c>
      <c r="C201" s="145" t="s">
        <v>550</v>
      </c>
    </row>
    <row r="202" spans="2:3" ht="12.75">
      <c r="B202" s="144">
        <v>100196</v>
      </c>
      <c r="C202" s="145" t="s">
        <v>551</v>
      </c>
    </row>
    <row r="203" spans="2:3" ht="12.75">
      <c r="B203" s="144">
        <v>100197</v>
      </c>
      <c r="C203" s="145" t="s">
        <v>552</v>
      </c>
    </row>
    <row r="204" spans="2:3" ht="12.75">
      <c r="B204" s="144">
        <v>100198</v>
      </c>
      <c r="C204" s="145" t="s">
        <v>553</v>
      </c>
    </row>
    <row r="205" spans="2:3" ht="12.75">
      <c r="B205" s="144">
        <v>100199</v>
      </c>
      <c r="C205" s="145" t="s">
        <v>554</v>
      </c>
    </row>
    <row r="206" spans="2:3" ht="12.75">
      <c r="B206" s="144">
        <v>100200</v>
      </c>
      <c r="C206" s="145" t="s">
        <v>555</v>
      </c>
    </row>
    <row r="207" spans="2:3" ht="12.75">
      <c r="B207" s="144">
        <v>100201</v>
      </c>
      <c r="C207" s="145" t="s">
        <v>556</v>
      </c>
    </row>
    <row r="208" spans="2:3" ht="12.75">
      <c r="B208" s="144">
        <v>100202</v>
      </c>
      <c r="C208" s="145" t="s">
        <v>557</v>
      </c>
    </row>
    <row r="209" spans="2:3" ht="12.75">
      <c r="B209" s="144">
        <v>100203</v>
      </c>
      <c r="C209" s="145" t="s">
        <v>558</v>
      </c>
    </row>
    <row r="210" spans="2:3" ht="12.75">
      <c r="B210" s="144">
        <v>100204</v>
      </c>
      <c r="C210" s="145" t="s">
        <v>559</v>
      </c>
    </row>
    <row r="211" spans="2:3" ht="12.75">
      <c r="B211" s="144">
        <v>100205</v>
      </c>
      <c r="C211" s="145" t="s">
        <v>560</v>
      </c>
    </row>
    <row r="212" spans="2:3" ht="12.75">
      <c r="B212" s="144">
        <v>100206</v>
      </c>
      <c r="C212" s="145" t="s">
        <v>561</v>
      </c>
    </row>
    <row r="213" spans="2:3" ht="12.75">
      <c r="B213" s="144">
        <v>100207</v>
      </c>
      <c r="C213" s="145" t="s">
        <v>562</v>
      </c>
    </row>
    <row r="214" spans="2:3" ht="12.75">
      <c r="B214" s="144">
        <v>100208</v>
      </c>
      <c r="C214" s="145" t="s">
        <v>563</v>
      </c>
    </row>
    <row r="215" spans="2:3" ht="12.75">
      <c r="B215" s="144">
        <v>100209</v>
      </c>
      <c r="C215" s="145" t="s">
        <v>564</v>
      </c>
    </row>
    <row r="216" spans="2:3" ht="12.75">
      <c r="B216" s="144">
        <v>100210</v>
      </c>
      <c r="C216" s="145" t="s">
        <v>565</v>
      </c>
    </row>
    <row r="217" spans="2:3" ht="12.75">
      <c r="B217" s="144">
        <v>100211</v>
      </c>
      <c r="C217" s="145" t="s">
        <v>566</v>
      </c>
    </row>
    <row r="218" spans="2:3" ht="12.75">
      <c r="B218" s="144">
        <v>100212</v>
      </c>
      <c r="C218" s="145" t="s">
        <v>567</v>
      </c>
    </row>
    <row r="219" spans="2:3" ht="12.75">
      <c r="B219" s="144">
        <v>100213</v>
      </c>
      <c r="C219" s="145" t="s">
        <v>568</v>
      </c>
    </row>
    <row r="220" spans="2:3" ht="12.75">
      <c r="B220" s="144">
        <v>100214</v>
      </c>
      <c r="C220" s="145" t="s">
        <v>569</v>
      </c>
    </row>
    <row r="221" spans="2:3" ht="12.75">
      <c r="B221" s="144">
        <v>100215</v>
      </c>
      <c r="C221" s="145" t="s">
        <v>570</v>
      </c>
    </row>
    <row r="222" spans="2:3" ht="12.75">
      <c r="B222" s="144">
        <v>100216</v>
      </c>
      <c r="C222" s="145" t="s">
        <v>571</v>
      </c>
    </row>
    <row r="223" spans="2:3" ht="12.75">
      <c r="B223" s="144">
        <v>100217</v>
      </c>
      <c r="C223" s="145" t="s">
        <v>572</v>
      </c>
    </row>
    <row r="224" spans="2:3" ht="12.75">
      <c r="B224" s="144">
        <v>100218</v>
      </c>
      <c r="C224" s="145" t="s">
        <v>573</v>
      </c>
    </row>
    <row r="225" spans="2:3" ht="12.75">
      <c r="B225" s="144">
        <v>100219</v>
      </c>
      <c r="C225" s="145" t="s">
        <v>574</v>
      </c>
    </row>
    <row r="226" spans="2:3" ht="12.75">
      <c r="B226" s="144">
        <v>100220</v>
      </c>
      <c r="C226" s="145" t="s">
        <v>575</v>
      </c>
    </row>
    <row r="227" spans="2:3" ht="12.75">
      <c r="B227" s="144">
        <v>100221</v>
      </c>
      <c r="C227" s="145" t="s">
        <v>576</v>
      </c>
    </row>
    <row r="228" spans="2:3" ht="12.75">
      <c r="B228" s="144">
        <v>100222</v>
      </c>
      <c r="C228" s="145" t="s">
        <v>577</v>
      </c>
    </row>
    <row r="229" spans="2:3" ht="12.75">
      <c r="B229" s="144">
        <v>100223</v>
      </c>
      <c r="C229" s="145" t="s">
        <v>578</v>
      </c>
    </row>
    <row r="230" spans="2:3" ht="12.75">
      <c r="B230" s="144">
        <v>100224</v>
      </c>
      <c r="C230" s="145" t="s">
        <v>579</v>
      </c>
    </row>
    <row r="231" spans="2:3" ht="12.75">
      <c r="B231" s="144">
        <v>100225</v>
      </c>
      <c r="C231" s="145" t="s">
        <v>580</v>
      </c>
    </row>
    <row r="232" spans="2:3" ht="12.75">
      <c r="B232" s="144">
        <v>100226</v>
      </c>
      <c r="C232" s="145" t="s">
        <v>581</v>
      </c>
    </row>
    <row r="233" spans="2:3" ht="12.75">
      <c r="B233" s="144">
        <v>100227</v>
      </c>
      <c r="C233" s="145" t="s">
        <v>582</v>
      </c>
    </row>
    <row r="234" spans="2:3" ht="12.75">
      <c r="B234" s="144">
        <v>100228</v>
      </c>
      <c r="C234" s="145" t="s">
        <v>583</v>
      </c>
    </row>
    <row r="235" spans="2:3" ht="12.75">
      <c r="B235" s="144">
        <v>100229</v>
      </c>
      <c r="C235" s="145" t="s">
        <v>584</v>
      </c>
    </row>
    <row r="236" spans="2:3" ht="12.75">
      <c r="B236" s="144">
        <v>100230</v>
      </c>
      <c r="C236" s="145" t="s">
        <v>585</v>
      </c>
    </row>
    <row r="237" spans="2:3" ht="12.75">
      <c r="B237" s="144">
        <v>100231</v>
      </c>
      <c r="C237" s="145" t="s">
        <v>586</v>
      </c>
    </row>
    <row r="238" spans="2:3" ht="12.75">
      <c r="B238" s="144">
        <v>100232</v>
      </c>
      <c r="C238" s="145" t="s">
        <v>587</v>
      </c>
    </row>
    <row r="239" spans="2:3" ht="12.75">
      <c r="B239" s="144">
        <v>100233</v>
      </c>
      <c r="C239" s="145" t="s">
        <v>588</v>
      </c>
    </row>
    <row r="240" spans="2:3" ht="12.75">
      <c r="B240" s="144">
        <v>100234</v>
      </c>
      <c r="C240" s="145" t="s">
        <v>589</v>
      </c>
    </row>
    <row r="241" spans="2:3" ht="12.75">
      <c r="B241" s="144">
        <v>100235</v>
      </c>
      <c r="C241" s="145" t="s">
        <v>590</v>
      </c>
    </row>
    <row r="242" spans="2:3" ht="12.75">
      <c r="B242" s="144">
        <v>100236</v>
      </c>
      <c r="C242" s="145" t="s">
        <v>591</v>
      </c>
    </row>
    <row r="243" spans="2:3" ht="12.75">
      <c r="B243" s="144">
        <v>100237</v>
      </c>
      <c r="C243" s="145" t="s">
        <v>592</v>
      </c>
    </row>
    <row r="244" spans="2:3" ht="12.75">
      <c r="B244" s="144">
        <v>100238</v>
      </c>
      <c r="C244" s="145" t="s">
        <v>593</v>
      </c>
    </row>
    <row r="245" spans="2:3" ht="12.75">
      <c r="B245" s="144">
        <v>100239</v>
      </c>
      <c r="C245" s="145" t="s">
        <v>594</v>
      </c>
    </row>
    <row r="246" spans="2:3" ht="12.75">
      <c r="B246" s="144">
        <v>100240</v>
      </c>
      <c r="C246" s="145" t="s">
        <v>595</v>
      </c>
    </row>
    <row r="247" spans="2:3" ht="12.75">
      <c r="B247" s="144">
        <v>100241</v>
      </c>
      <c r="C247" s="145" t="s">
        <v>596</v>
      </c>
    </row>
    <row r="248" spans="2:3" ht="12.75">
      <c r="B248" s="144">
        <v>100242</v>
      </c>
      <c r="C248" s="145" t="s">
        <v>597</v>
      </c>
    </row>
    <row r="249" spans="2:3" ht="12.75">
      <c r="B249" s="144">
        <v>100243</v>
      </c>
      <c r="C249" s="145" t="s">
        <v>598</v>
      </c>
    </row>
    <row r="250" spans="2:3" ht="12.75">
      <c r="B250" s="144">
        <v>100244</v>
      </c>
      <c r="C250" s="145" t="s">
        <v>599</v>
      </c>
    </row>
    <row r="251" spans="2:3" ht="12.75">
      <c r="B251" s="144">
        <v>100245</v>
      </c>
      <c r="C251" s="145" t="s">
        <v>600</v>
      </c>
    </row>
    <row r="252" spans="2:3" ht="12.75">
      <c r="B252" s="144">
        <v>100246</v>
      </c>
      <c r="C252" s="145" t="s">
        <v>601</v>
      </c>
    </row>
    <row r="253" spans="2:3" ht="12.75">
      <c r="B253" s="144">
        <v>100247</v>
      </c>
      <c r="C253" s="145" t="s">
        <v>602</v>
      </c>
    </row>
    <row r="254" spans="2:3" ht="12.75">
      <c r="B254" s="144">
        <v>100248</v>
      </c>
      <c r="C254" s="145" t="s">
        <v>603</v>
      </c>
    </row>
    <row r="255" spans="2:3" ht="12.75">
      <c r="B255" s="144">
        <v>100249</v>
      </c>
      <c r="C255" s="145" t="s">
        <v>604</v>
      </c>
    </row>
    <row r="256" spans="2:3" ht="12.75">
      <c r="B256" s="144">
        <v>100250</v>
      </c>
      <c r="C256" s="145" t="s">
        <v>605</v>
      </c>
    </row>
    <row r="257" spans="2:3" ht="12.75">
      <c r="B257" s="144">
        <v>100251</v>
      </c>
      <c r="C257" s="145" t="s">
        <v>606</v>
      </c>
    </row>
    <row r="258" spans="2:3" ht="12.75">
      <c r="B258" s="144">
        <v>100252</v>
      </c>
      <c r="C258" s="145" t="s">
        <v>607</v>
      </c>
    </row>
    <row r="259" spans="2:3" ht="12.75">
      <c r="B259" s="144">
        <v>100253</v>
      </c>
      <c r="C259" s="145" t="s">
        <v>608</v>
      </c>
    </row>
    <row r="260" spans="2:3" ht="12.75">
      <c r="B260" s="144">
        <v>100254</v>
      </c>
      <c r="C260" s="145" t="s">
        <v>609</v>
      </c>
    </row>
    <row r="261" spans="2:3" ht="12.75">
      <c r="B261" s="144">
        <v>100255</v>
      </c>
      <c r="C261" s="145" t="s">
        <v>610</v>
      </c>
    </row>
    <row r="262" spans="2:3" ht="12.75">
      <c r="B262" s="144">
        <v>100256</v>
      </c>
      <c r="C262" s="145" t="s">
        <v>611</v>
      </c>
    </row>
    <row r="263" spans="2:3" ht="12.75">
      <c r="B263" s="144">
        <v>100257</v>
      </c>
      <c r="C263" s="145" t="s">
        <v>612</v>
      </c>
    </row>
    <row r="264" spans="2:3" ht="12.75">
      <c r="B264" s="144">
        <v>100258</v>
      </c>
      <c r="C264" s="145" t="s">
        <v>613</v>
      </c>
    </row>
    <row r="265" spans="2:3" ht="12.75">
      <c r="B265" s="144">
        <v>100259</v>
      </c>
      <c r="C265" s="145" t="s">
        <v>614</v>
      </c>
    </row>
    <row r="266" spans="2:3" ht="12.75">
      <c r="B266" s="144">
        <v>100260</v>
      </c>
      <c r="C266" s="145" t="s">
        <v>615</v>
      </c>
    </row>
    <row r="267" spans="2:3" ht="12.75">
      <c r="B267" s="144">
        <v>100261</v>
      </c>
      <c r="C267" s="145" t="s">
        <v>616</v>
      </c>
    </row>
    <row r="268" spans="2:3" ht="12.75">
      <c r="B268" s="144">
        <v>100262</v>
      </c>
      <c r="C268" s="145" t="s">
        <v>617</v>
      </c>
    </row>
    <row r="269" spans="2:3" ht="12.75">
      <c r="B269" s="144">
        <v>100263</v>
      </c>
      <c r="C269" s="145" t="s">
        <v>618</v>
      </c>
    </row>
    <row r="270" spans="2:3" ht="12.75">
      <c r="B270" s="144">
        <v>100264</v>
      </c>
      <c r="C270" s="145" t="s">
        <v>619</v>
      </c>
    </row>
    <row r="271" spans="2:3" ht="12.75">
      <c r="B271" s="144">
        <v>100265</v>
      </c>
      <c r="C271" s="145" t="s">
        <v>620</v>
      </c>
    </row>
    <row r="272" spans="2:3" ht="12.75">
      <c r="B272" s="144">
        <v>100266</v>
      </c>
      <c r="C272" s="145" t="s">
        <v>621</v>
      </c>
    </row>
    <row r="273" spans="2:3" ht="12.75">
      <c r="B273" s="144">
        <v>100267</v>
      </c>
      <c r="C273" s="145" t="s">
        <v>622</v>
      </c>
    </row>
    <row r="274" spans="2:3" ht="12.75">
      <c r="B274" s="144">
        <v>100268</v>
      </c>
      <c r="C274" s="145" t="s">
        <v>623</v>
      </c>
    </row>
  </sheetData>
  <sheetProtection/>
  <mergeCells count="3">
    <mergeCell ref="B2:C2"/>
    <mergeCell ref="B3:C3"/>
    <mergeCell ref="B4:C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16-19 Funding 201516 - SSF Student Number Allocation toolkit Example File</dc:title>
  <dc:subject/>
  <dc:creator>masonm</dc:creator>
  <cp:keywords/>
  <dc:description/>
  <cp:lastModifiedBy>CHARLESWORTH, Clare</cp:lastModifiedBy>
  <dcterms:created xsi:type="dcterms:W3CDTF">2015-01-27T11:41:05Z</dcterms:created>
  <dcterms:modified xsi:type="dcterms:W3CDTF">2015-01-29T07:36:13Z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WPRightsProtectiveMarkingTaxHTField0">
    <vt:lpwstr>Official|0884c477-2e62-47ea-b19c-5af6e91124c5</vt:lpwstr>
  </property>
  <property fmtid="{D5CDD505-2E9C-101B-9397-08002B2CF9AE}" pid="3" name="IWPOwnerTaxHTField0">
    <vt:lpwstr>EFA|4a323c2c-9aef-47e8-b09b-131faf9bac1c</vt:lpwstr>
  </property>
  <property fmtid="{D5CDD505-2E9C-101B-9397-08002B2CF9AE}" pid="4" name="IWPOrganisationalUnitTaxHTField0">
    <vt:lpwstr>EFA|f55057f6-e680-4dd8-a168-9494a8b9b0ae</vt:lpwstr>
  </property>
  <property fmtid="{D5CDD505-2E9C-101B-9397-08002B2CF9AE}" pid="5" name="TaxCatchAll">
    <vt:lpwstr>3;#Official|0884c477-2e62-47ea-b19c-5af6e91124c5;#2;#EFA|4a323c2c-9aef-47e8-b09b-131faf9bac1c;#1;#EFA|f55057f6-e680-4dd8-a168-9494a8b9b0ae</vt:lpwstr>
  </property>
  <property fmtid="{D5CDD505-2E9C-101B-9397-08002B2CF9AE}" pid="6" name="_dlc_DocId">
    <vt:lpwstr>6XAZYKUZYMR7-14-128</vt:lpwstr>
  </property>
  <property fmtid="{D5CDD505-2E9C-101B-9397-08002B2CF9AE}" pid="7" name="_dlc_DocIdItemGuid">
    <vt:lpwstr>32e6e395-b007-484b-934b-ee0e58f26c56</vt:lpwstr>
  </property>
  <property fmtid="{D5CDD505-2E9C-101B-9397-08002B2CF9AE}" pid="8" name="_dlc_DocIdUrl">
    <vt:lpwstr>http://workplaces/sites/efaypa/e/_layouts/DocIdRedir.aspx?ID=6XAZYKUZYMR7-14-128, 6XAZYKUZYMR7-14-128</vt:lpwstr>
  </property>
  <property fmtid="{D5CDD505-2E9C-101B-9397-08002B2CF9AE}" pid="9" name="IWPOrganisationalUnit">
    <vt:lpwstr>1;#EFA|f55057f6-e680-4dd8-a168-9494a8b9b0ae</vt:lpwstr>
  </property>
  <property fmtid="{D5CDD505-2E9C-101B-9397-08002B2CF9AE}" pid="10" name="IWPRightsProtectiveMarking">
    <vt:lpwstr>3;#Official|0884c477-2e62-47ea-b19c-5af6e91124c5</vt:lpwstr>
  </property>
  <property fmtid="{D5CDD505-2E9C-101B-9397-08002B2CF9AE}" pid="11" name="IWPOwner">
    <vt:lpwstr>2;#EFA|4a323c2c-9aef-47e8-b09b-131faf9bac1c</vt:lpwstr>
  </property>
  <property fmtid="{D5CDD505-2E9C-101B-9397-08002B2CF9AE}" pid="12" name="IWPContributor">
    <vt:lpwstr/>
  </property>
  <property fmtid="{D5CDD505-2E9C-101B-9397-08002B2CF9AE}" pid="13" name="IWPFunctionTaxHTField0">
    <vt:lpwstr/>
  </property>
  <property fmtid="{D5CDD505-2E9C-101B-9397-08002B2CF9AE}" pid="14" name="IWPSubjectTaxHTField0">
    <vt:lpwstr/>
  </property>
  <property fmtid="{D5CDD505-2E9C-101B-9397-08002B2CF9AE}" pid="15" name="IWPSiteTypeTaxHTField0">
    <vt:lpwstr/>
  </property>
  <property fmtid="{D5CDD505-2E9C-101B-9397-08002B2CF9AE}" pid="16" name="Comments">
    <vt:lpwstr/>
  </property>
</Properties>
</file>