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0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2">'Demographics'!$A$1:$AF$47</definedName>
    <definedName name="_xlnm.Print_Area" localSheetId="0">'Overview'!$A$1:$AF$20</definedName>
  </definedNames>
  <calcPr fullCalcOnLoad="1"/>
</workbook>
</file>

<file path=xl/sharedStrings.xml><?xml version="1.0" encoding="utf-8"?>
<sst xmlns="http://schemas.openxmlformats.org/spreadsheetml/2006/main" count="322" uniqueCount="95">
  <si>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</si>
  <si>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</si>
  <si>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</si>
  <si>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</si>
  <si>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</si>
  <si>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</si>
  <si>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</si>
  <si>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</si>
  <si>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</si>
  <si>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</si>
  <si>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</si>
  <si>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</si>
  <si>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</si>
  <si>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</si>
  <si>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</si>
  <si>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</si>
  <si>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</si>
  <si>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</si>
  <si>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</si>
  <si>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</si>
  <si>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</si>
  <si>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</si>
  <si>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</si>
  <si>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</si>
  <si>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</si>
  <si>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</si>
  <si>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</si>
  <si>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</si>
  <si>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</si>
  <si>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</si>
  <si>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</si>
  <si>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</si>
  <si>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</si>
  <si>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</si>
  <si>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</si>
  <si>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</si>
  <si>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</si>
  <si>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</si>
  <si>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</si>
  <si>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</si>
  <si>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</si>
  <si>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</si>
  <si>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</si>
  <si>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</si>
  <si>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</si>
  <si>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</si>
  <si>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</si>
  <si>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</si>
  <si>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</si>
  <si>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</si>
  <si>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</si>
  <si>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</si>
  <si>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</si>
  <si>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</si>
  <si>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</si>
  <si>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</si>
  <si>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</si>
  <si>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</si>
  <si>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</si>
  <si>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*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</si>
  <si>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</si>
  <si>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</si>
  <si>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</si>
  <si>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</si>
  <si>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</si>
  <si>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</si>
  <si>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</si>
  <si>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N/A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</si>
  <si>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</si>
  <si>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</si>
  <si>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</si>
  <si>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</si>
  <si>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Table 1: Libraries overview </t>
  </si>
  <si>
    <t>Table 2: Proportion who have visited a public library in the last year - area-level breakdown</t>
  </si>
  <si>
    <t>Table 3: Proportion who have visited a public library in the last year - demographic breakdown</t>
  </si>
  <si>
    <t>-</t>
  </si>
  <si>
    <t>2010/11</t>
  </si>
  <si>
    <t>(2)  Index of deprivation data not available pre-2009/10. For Index of Deprivation data, figures in bold indicate a significant change from 2009/10.</t>
  </si>
  <si>
    <t>2011/12</t>
  </si>
  <si>
    <r>
      <t xml:space="preserve">Has visited a public library in the last year </t>
    </r>
    <r>
      <rPr>
        <sz val="9"/>
        <color indexed="8"/>
        <rFont val="Arial"/>
        <family val="2"/>
      </rPr>
      <t>(2)</t>
    </r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</si>
  <si>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</si>
  <si>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</si>
  <si>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</si>
  <si>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</si>
  <si>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</si>
  <si>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</si>
  <si>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</si>
  <si>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</si>
  <si>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</si>
  <si>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2012/13</t>
  </si>
  <si>
    <t xml:space="preserve">(2)  Figures exclude people who have visited a library for the purposes of paid work or academic study except in 2008/09 and 2009/10 </t>
  </si>
  <si>
    <t xml:space="preserve">(4)  Figures exclude people who have visited a library for the purposes of paid work or academic study except in 2008/09 and 2009/10 </t>
  </si>
  <si>
    <t>Yorkshire and the Humber</t>
  </si>
  <si>
    <t>2013/14</t>
  </si>
  <si>
    <t>Meta-data and the accompanying Statistical Release are available here: https://www.gov.uk/government/publications/taking-part-201314-quarter-4-statistical-release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</si>
</sst>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000000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####"/>
    <numFmt numFmtId="177" formatCode="####.00"/>
    <numFmt numFmtId="178" formatCode="####.000"/>
    <numFmt numFmtId="179" formatCode="####.0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##.0%"/>
    <numFmt numFmtId="185" formatCode="0.000E+00"/>
    <numFmt numFmtId="186" formatCode="0.000"/>
    <numFmt numFmtId="187" formatCode="0.000_)"/>
    <numFmt numFmtId="188" formatCode="0.0000_)"/>
    <numFmt numFmtId="189" formatCode="0.00000_)"/>
    <numFmt numFmtId="190" formatCode="0.000000_)"/>
    <numFmt numFmtId="191" formatCode="0.0E+00%"/>
  </numFmts>
  <fonts count="61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u val="single"/>
      <sz val="10.8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u val="single"/>
      <sz val="10.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5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67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70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76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3" applyNumberFormat="1" applyFont="1" applyBorder="1" applyAlignment="1">
      <alignment horizontal="right"/>
      <protection/>
    </xf>
    <xf numFmtId="3" fontId="5" fillId="0" borderId="0" xfId="76" applyNumberFormat="1" applyFont="1" applyBorder="1" applyAlignment="1">
      <alignment horizontal="right"/>
      <protection/>
    </xf>
    <xf numFmtId="3" fontId="5" fillId="0" borderId="0" xfId="77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0" fontId="4" fillId="32" borderId="10" xfId="0" applyFont="1" applyFill="1" applyBorder="1" applyAlignment="1">
      <alignment wrapText="1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77" applyNumberFormat="1" applyFont="1" applyAlignment="1">
      <alignment horizontal="center"/>
      <protection/>
    </xf>
    <xf numFmtId="3" fontId="9" fillId="0" borderId="0" xfId="68" applyNumberFormat="1" applyFont="1" applyFill="1" applyBorder="1" applyAlignment="1">
      <alignment wrapText="1"/>
      <protection/>
    </xf>
    <xf numFmtId="164" fontId="2" fillId="0" borderId="0" xfId="71" applyNumberFormat="1" applyFont="1" applyAlignment="1">
      <alignment horizontal="center"/>
      <protection/>
    </xf>
    <xf numFmtId="164" fontId="2" fillId="0" borderId="0" xfId="72" applyNumberFormat="1" applyFont="1" applyAlignment="1">
      <alignment horizontal="center"/>
      <protection/>
    </xf>
    <xf numFmtId="3" fontId="9" fillId="0" borderId="0" xfId="67" applyNumberFormat="1" applyFont="1" applyFill="1" applyBorder="1" applyAlignment="1">
      <alignment wrapText="1"/>
      <protection/>
    </xf>
    <xf numFmtId="3" fontId="10" fillId="0" borderId="0" xfId="67" applyNumberFormat="1" applyFont="1" applyFill="1" applyBorder="1" applyAlignment="1">
      <alignment horizontal="left" wrapText="1"/>
      <protection/>
    </xf>
    <xf numFmtId="3" fontId="10" fillId="0" borderId="0" xfId="68" applyNumberFormat="1" applyFont="1" applyFill="1" applyBorder="1" applyAlignment="1">
      <alignment wrapText="1"/>
      <protection/>
    </xf>
    <xf numFmtId="49" fontId="6" fillId="0" borderId="0" xfId="68" applyNumberFormat="1" applyFont="1" applyFill="1" applyAlignment="1">
      <alignment wrapText="1"/>
      <protection/>
    </xf>
    <xf numFmtId="164" fontId="2" fillId="0" borderId="0" xfId="67" applyNumberFormat="1" applyFont="1" applyFill="1" applyAlignment="1">
      <alignment horizontal="left" wrapText="1"/>
      <protection/>
    </xf>
    <xf numFmtId="164" fontId="2" fillId="0" borderId="0" xfId="68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78" applyNumberFormat="1" applyFont="1" applyFill="1" applyAlignment="1">
      <alignment horizontal="center"/>
      <protection/>
    </xf>
    <xf numFmtId="164" fontId="2" fillId="32" borderId="0" xfId="71" applyNumberFormat="1" applyFont="1" applyFill="1" applyAlignment="1">
      <alignment horizontal="center"/>
      <protection/>
    </xf>
    <xf numFmtId="164" fontId="2" fillId="32" borderId="0" xfId="72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0" xfId="73" applyNumberFormat="1" applyFont="1" applyBorder="1" applyAlignment="1">
      <alignment/>
      <protection/>
    </xf>
    <xf numFmtId="3" fontId="5" fillId="0" borderId="0" xfId="75" applyNumberFormat="1" applyFont="1" applyBorder="1" applyAlignment="1">
      <alignment/>
      <protection/>
    </xf>
    <xf numFmtId="3" fontId="5" fillId="0" borderId="0" xfId="74" applyNumberFormat="1" applyFont="1" applyBorder="1" applyAlignment="1">
      <alignment/>
      <protection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79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1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3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76" applyNumberFormat="1" applyFont="1" applyAlignment="1">
      <alignment horizontal="center"/>
      <protection/>
    </xf>
    <xf numFmtId="164" fontId="2" fillId="0" borderId="0" xfId="79" applyNumberFormat="1" applyFont="1" applyAlignment="1">
      <alignment horizontal="center"/>
      <protection/>
    </xf>
    <xf numFmtId="3" fontId="10" fillId="0" borderId="0" xfId="67" applyNumberFormat="1" applyFont="1" applyFill="1" applyBorder="1" applyAlignment="1">
      <alignment horizontal="right" wrapText="1"/>
      <protection/>
    </xf>
    <xf numFmtId="164" fontId="2" fillId="0" borderId="0" xfId="80" applyNumberFormat="1" applyFont="1" applyAlignment="1">
      <alignment horizontal="center"/>
      <protection/>
    </xf>
    <xf numFmtId="3" fontId="10" fillId="32" borderId="0" xfId="80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0" xfId="74" applyNumberFormat="1" applyFont="1" applyFill="1" applyBorder="1" applyAlignment="1">
      <alignment horizontal="right" vertical="top"/>
      <protection/>
    </xf>
    <xf numFmtId="3" fontId="10" fillId="32" borderId="0" xfId="74" applyNumberFormat="1" applyFont="1" applyFill="1" applyBorder="1" applyAlignment="1">
      <alignment horizontal="right"/>
      <protection/>
    </xf>
    <xf numFmtId="3" fontId="10" fillId="32" borderId="0" xfId="74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5" fontId="4" fillId="0" borderId="0" xfId="76" applyNumberFormat="1" applyFont="1" applyBorder="1" applyAlignment="1">
      <alignment horizontal="center"/>
      <protection/>
    </xf>
    <xf numFmtId="164" fontId="2" fillId="0" borderId="0" xfId="78" applyNumberFormat="1" applyFont="1" applyAlignment="1">
      <alignment horizontal="center"/>
      <protection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2" fillId="29" borderId="10" xfId="0" applyNumberFormat="1" applyFont="1" applyFill="1" applyBorder="1" applyAlignment="1">
      <alignment horizontal="center" wrapText="1"/>
    </xf>
    <xf numFmtId="0" fontId="2" fillId="29" borderId="10" xfId="0" applyFont="1" applyFill="1" applyBorder="1" applyAlignment="1">
      <alignment horizontal="center" wrapText="1"/>
    </xf>
    <xf numFmtId="3" fontId="10" fillId="29" borderId="10" xfId="0" applyNumberFormat="1" applyFont="1" applyFill="1" applyBorder="1" applyAlignment="1">
      <alignment/>
    </xf>
    <xf numFmtId="164" fontId="2" fillId="29" borderId="0" xfId="0" applyNumberFormat="1" applyFont="1" applyFill="1" applyAlignment="1">
      <alignment horizontal="center"/>
    </xf>
    <xf numFmtId="0" fontId="2" fillId="29" borderId="0" xfId="0" applyFont="1" applyFill="1" applyAlignment="1">
      <alignment horizontal="center"/>
    </xf>
    <xf numFmtId="3" fontId="10" fillId="29" borderId="0" xfId="0" applyNumberFormat="1" applyFont="1" applyFill="1" applyAlignment="1">
      <alignment/>
    </xf>
    <xf numFmtId="165" fontId="6" fillId="29" borderId="0" xfId="76" applyNumberFormat="1" applyFont="1" applyFill="1" applyBorder="1" applyAlignment="1">
      <alignment horizontal="center"/>
      <protection/>
    </xf>
    <xf numFmtId="164" fontId="6" fillId="29" borderId="0" xfId="0" applyNumberFormat="1" applyFont="1" applyFill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4" fillId="29" borderId="0" xfId="76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5" fontId="3" fillId="29" borderId="0" xfId="76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164" fontId="4" fillId="29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76" applyNumberFormat="1" applyFont="1" applyFill="1" applyBorder="1" applyAlignment="1">
      <alignment horizontal="center"/>
      <protection/>
    </xf>
    <xf numFmtId="165" fontId="3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76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76" applyNumberFormat="1" applyFont="1" applyFill="1" applyBorder="1" applyAlignment="1">
      <alignment horizontal="center"/>
      <protection/>
    </xf>
    <xf numFmtId="164" fontId="5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5" fontId="14" fillId="0" borderId="0" xfId="69" applyNumberFormat="1" applyFont="1" applyBorder="1" applyAlignment="1">
      <alignment horizontal="right" vertical="top"/>
      <protection/>
    </xf>
    <xf numFmtId="186" fontId="15" fillId="0" borderId="0" xfId="0" applyNumberFormat="1" applyFont="1" applyFill="1" applyAlignment="1">
      <alignment/>
    </xf>
    <xf numFmtId="187" fontId="15" fillId="0" borderId="0" xfId="0" applyNumberFormat="1" applyFont="1" applyFill="1" applyBorder="1" applyAlignment="1" applyProtection="1">
      <alignment/>
      <protection/>
    </xf>
    <xf numFmtId="165" fontId="3" fillId="29" borderId="0" xfId="76" applyNumberFormat="1" applyFont="1" applyFill="1" applyBorder="1" applyAlignment="1">
      <alignment horizontal="center"/>
      <protection/>
    </xf>
    <xf numFmtId="0" fontId="59" fillId="0" borderId="0" xfId="0" applyFont="1" applyFill="1" applyAlignment="1">
      <alignment/>
    </xf>
    <xf numFmtId="164" fontId="15" fillId="0" borderId="0" xfId="0" applyNumberFormat="1" applyFont="1" applyFill="1" applyAlignment="1">
      <alignment/>
    </xf>
    <xf numFmtId="165" fontId="4" fillId="29" borderId="0" xfId="76" applyNumberFormat="1" applyFont="1" applyFill="1" applyBorder="1" applyAlignment="1">
      <alignment horizontal="center"/>
      <protection/>
    </xf>
    <xf numFmtId="165" fontId="4" fillId="0" borderId="10" xfId="76" applyNumberFormat="1" applyFont="1" applyFill="1" applyBorder="1" applyAlignment="1">
      <alignment horizontal="center"/>
      <protection/>
    </xf>
    <xf numFmtId="164" fontId="5" fillId="29" borderId="0" xfId="0" applyNumberFormat="1" applyFont="1" applyFill="1" applyAlignment="1">
      <alignment horizontal="center"/>
    </xf>
    <xf numFmtId="3" fontId="5" fillId="29" borderId="0" xfId="0" applyNumberFormat="1" applyFont="1" applyFill="1" applyBorder="1" applyAlignment="1">
      <alignment/>
    </xf>
    <xf numFmtId="165" fontId="4" fillId="29" borderId="10" xfId="76" applyNumberFormat="1" applyFont="1" applyFill="1" applyBorder="1" applyAlignment="1">
      <alignment horizontal="center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6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0" fillId="0" borderId="0" xfId="55" applyFont="1" applyAlignment="1" applyProtection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3 2" xfId="64"/>
    <cellStyle name="Normal 4" xfId="65"/>
    <cellStyle name="Normal 5" xfId="66"/>
    <cellStyle name="Normal_Annual" xfId="67"/>
    <cellStyle name="Normal_Annual_1" xfId="68"/>
    <cellStyle name="Normal_Overview" xfId="69"/>
    <cellStyle name="Normal_Sheet1" xfId="70"/>
    <cellStyle name="Normal_Sheet1 2" xfId="71"/>
    <cellStyle name="Normal_Sheet1 3" xfId="72"/>
    <cellStyle name="Normal_Sheet2" xfId="73"/>
    <cellStyle name="Normal_Sheet3" xfId="74"/>
    <cellStyle name="Normal_Sheet3 2" xfId="75"/>
    <cellStyle name="Normal_Sheet4" xfId="76"/>
    <cellStyle name="Normal_Sheet5" xfId="77"/>
    <cellStyle name="Normal_Sheet6" xfId="78"/>
    <cellStyle name="Normal_Sheet7" xfId="79"/>
    <cellStyle name="Normal_Sheet8" xfId="80"/>
    <cellStyle name="Note" xfId="81"/>
    <cellStyle name="Output" xfId="82"/>
    <cellStyle name="Percent" xfId="83"/>
    <cellStyle name="Percent 2" xfId="84"/>
    <cellStyle name="Percent 2 2" xfId="85"/>
    <cellStyle name="Title" xfId="86"/>
    <cellStyle name="Total" xfId="87"/>
    <cellStyle name="Warning Text" xfId="88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314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8.125" style="4" customWidth="1"/>
    <col min="2" max="3" width="8.625" style="4" customWidth="1"/>
    <col min="4" max="4" width="12.375" style="4" bestFit="1" customWidth="1"/>
    <col min="5" max="5" width="1.625" style="4" customWidth="1"/>
    <col min="6" max="7" width="8.625" style="4" customWidth="1"/>
    <col min="8" max="8" width="12.375" style="4" bestFit="1" customWidth="1"/>
    <col min="9" max="9" width="1.625" style="4" customWidth="1"/>
    <col min="10" max="11" width="8.625" style="4" customWidth="1"/>
    <col min="12" max="12" width="12.375" style="4" bestFit="1" customWidth="1"/>
    <col min="13" max="13" width="1.625" style="4" customWidth="1"/>
    <col min="14" max="15" width="8.625" style="4" customWidth="1"/>
    <col min="16" max="16" width="12.375" style="4" bestFit="1" customWidth="1"/>
    <col min="17" max="17" width="1.625" style="4" customWidth="1"/>
    <col min="18" max="18" width="8.625" style="9" customWidth="1"/>
    <col min="19" max="19" width="8.625" style="11" customWidth="1"/>
    <col min="20" max="20" width="12.375" style="44" bestFit="1" customWidth="1"/>
    <col min="21" max="21" width="1.625" style="4" customWidth="1"/>
    <col min="22" max="23" width="8.625" style="1" customWidth="1"/>
    <col min="24" max="24" width="12.375" style="1" bestFit="1" customWidth="1"/>
    <col min="25" max="25" width="1.625" style="1" customWidth="1"/>
    <col min="26" max="27" width="8.625" style="1" customWidth="1"/>
    <col min="28" max="28" width="12.375" style="1" bestFit="1" customWidth="1"/>
    <col min="29" max="29" width="1.625" style="1" customWidth="1"/>
    <col min="30" max="30" width="8.875" style="1" customWidth="1"/>
    <col min="31" max="31" width="8.625" style="1" customWidth="1"/>
    <col min="32" max="32" width="12.375" style="1" bestFit="1" customWidth="1"/>
    <col min="33" max="33" width="1.625" style="1" customWidth="1"/>
    <col min="34" max="34" width="8.875" style="1" customWidth="1"/>
    <col min="35" max="35" width="8.625" style="1" customWidth="1"/>
    <col min="36" max="36" width="12.375" style="1" bestFit="1" customWidth="1"/>
    <col min="37" max="16384" width="9.00390625" style="1" customWidth="1"/>
  </cols>
  <sheetData>
    <row r="1" ht="13.5">
      <c r="A1" s="172" t="s">
        <v>94</v>
      </c>
    </row>
    <row r="2" spans="1:21" ht="12.75">
      <c r="A2" s="6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36" ht="12.75" customHeight="1">
      <c r="A4" s="19"/>
      <c r="B4" s="171" t="s">
        <v>54</v>
      </c>
      <c r="C4" s="171"/>
      <c r="D4" s="171"/>
      <c r="E4" s="20"/>
      <c r="F4" s="169" t="s">
        <v>55</v>
      </c>
      <c r="G4" s="169"/>
      <c r="H4" s="169"/>
      <c r="I4" s="20"/>
      <c r="J4" s="171" t="s">
        <v>56</v>
      </c>
      <c r="K4" s="171"/>
      <c r="L4" s="171"/>
      <c r="M4" s="20"/>
      <c r="N4" s="169" t="s">
        <v>57</v>
      </c>
      <c r="O4" s="169"/>
      <c r="P4" s="169"/>
      <c r="Q4" s="20"/>
      <c r="R4" s="171" t="s">
        <v>58</v>
      </c>
      <c r="S4" s="171"/>
      <c r="T4" s="171"/>
      <c r="U4" s="20"/>
      <c r="V4" s="170" t="s">
        <v>76</v>
      </c>
      <c r="W4" s="170"/>
      <c r="X4" s="170"/>
      <c r="Y4" s="20"/>
      <c r="Z4" s="168" t="s">
        <v>78</v>
      </c>
      <c r="AA4" s="168"/>
      <c r="AB4" s="168"/>
      <c r="AC4" s="20"/>
      <c r="AD4" s="169" t="s">
        <v>89</v>
      </c>
      <c r="AE4" s="169"/>
      <c r="AF4" s="169"/>
      <c r="AG4" s="20"/>
      <c r="AH4" s="168" t="s">
        <v>93</v>
      </c>
      <c r="AI4" s="168"/>
      <c r="AJ4" s="168"/>
    </row>
    <row r="5" spans="1:36" ht="25.5">
      <c r="A5" s="15"/>
      <c r="B5" s="16" t="s">
        <v>0</v>
      </c>
      <c r="C5" s="18" t="s">
        <v>53</v>
      </c>
      <c r="D5" s="83" t="s">
        <v>1</v>
      </c>
      <c r="E5" s="17"/>
      <c r="F5" s="51" t="s">
        <v>0</v>
      </c>
      <c r="G5" s="52" t="s">
        <v>53</v>
      </c>
      <c r="H5" s="89" t="s">
        <v>1</v>
      </c>
      <c r="I5" s="17"/>
      <c r="J5" s="16" t="s">
        <v>0</v>
      </c>
      <c r="K5" s="18" t="s">
        <v>53</v>
      </c>
      <c r="L5" s="17" t="s">
        <v>1</v>
      </c>
      <c r="M5" s="17"/>
      <c r="N5" s="51" t="s">
        <v>0</v>
      </c>
      <c r="O5" s="52" t="s">
        <v>53</v>
      </c>
      <c r="P5" s="89" t="s">
        <v>1</v>
      </c>
      <c r="Q5" s="17"/>
      <c r="R5" s="46" t="s">
        <v>0</v>
      </c>
      <c r="S5" s="18" t="s">
        <v>53</v>
      </c>
      <c r="T5" s="83" t="s">
        <v>1</v>
      </c>
      <c r="U5" s="17"/>
      <c r="V5" s="111" t="s">
        <v>66</v>
      </c>
      <c r="W5" s="112" t="s">
        <v>53</v>
      </c>
      <c r="X5" s="113" t="s">
        <v>1</v>
      </c>
      <c r="Y5" s="17"/>
      <c r="Z5" s="132" t="s">
        <v>66</v>
      </c>
      <c r="AA5" s="133" t="s">
        <v>53</v>
      </c>
      <c r="AB5" s="134" t="s">
        <v>1</v>
      </c>
      <c r="AC5" s="17"/>
      <c r="AD5" s="131" t="s">
        <v>66</v>
      </c>
      <c r="AE5" s="121" t="s">
        <v>53</v>
      </c>
      <c r="AF5" s="122" t="s">
        <v>1</v>
      </c>
      <c r="AG5" s="17"/>
      <c r="AH5" s="132" t="s">
        <v>66</v>
      </c>
      <c r="AI5" s="133" t="s">
        <v>53</v>
      </c>
      <c r="AJ5" s="134" t="s">
        <v>1</v>
      </c>
    </row>
    <row r="6" spans="6:36" ht="12.75">
      <c r="F6" s="54"/>
      <c r="G6" s="54"/>
      <c r="H6" s="54"/>
      <c r="N6" s="54"/>
      <c r="O6" s="54"/>
      <c r="P6" s="54"/>
      <c r="V6" s="114"/>
      <c r="W6" s="115"/>
      <c r="X6" s="116"/>
      <c r="Y6" s="4"/>
      <c r="Z6" s="135"/>
      <c r="AA6" s="136"/>
      <c r="AB6" s="137"/>
      <c r="AC6" s="4"/>
      <c r="AD6" s="123"/>
      <c r="AE6" s="124"/>
      <c r="AF6" s="125"/>
      <c r="AG6" s="4"/>
      <c r="AH6" s="135"/>
      <c r="AI6" s="136"/>
      <c r="AJ6" s="137"/>
    </row>
    <row r="7" spans="1:36" ht="25.5">
      <c r="A7" s="4" t="s">
        <v>79</v>
      </c>
      <c r="B7" s="9">
        <v>48.2</v>
      </c>
      <c r="C7" s="9">
        <v>0.7154809107624587</v>
      </c>
      <c r="D7" s="44">
        <v>28117</v>
      </c>
      <c r="F7" s="55">
        <v>46.12619393449</v>
      </c>
      <c r="G7" s="55">
        <v>0.8312615673962114</v>
      </c>
      <c r="H7" s="86">
        <v>24174</v>
      </c>
      <c r="J7" s="9">
        <v>45.033304373008974</v>
      </c>
      <c r="K7" s="9">
        <v>0.8340369737309778</v>
      </c>
      <c r="L7" s="31">
        <v>25720</v>
      </c>
      <c r="N7" s="58">
        <v>41.1</v>
      </c>
      <c r="O7" s="55">
        <v>0.9406321009481893</v>
      </c>
      <c r="P7" s="86">
        <v>14452</v>
      </c>
      <c r="R7" s="107">
        <v>39.42870599883805</v>
      </c>
      <c r="S7" s="9">
        <v>1.793178738873216</v>
      </c>
      <c r="T7" s="44">
        <v>6097</v>
      </c>
      <c r="V7" s="117">
        <v>39.65828447786525</v>
      </c>
      <c r="W7" s="114">
        <v>0.9514531470235674</v>
      </c>
      <c r="X7" s="116">
        <v>14102</v>
      </c>
      <c r="Y7" s="4"/>
      <c r="Z7" s="138">
        <v>38.78878751134222</v>
      </c>
      <c r="AA7" s="135">
        <v>1.205914800767502</v>
      </c>
      <c r="AB7" s="137">
        <v>9188</v>
      </c>
      <c r="AC7" s="4"/>
      <c r="AD7" s="158">
        <v>36.978217193378356</v>
      </c>
      <c r="AE7" s="123">
        <v>1.2635332358343243</v>
      </c>
      <c r="AF7" s="125">
        <v>9838</v>
      </c>
      <c r="AG7" s="4"/>
      <c r="AH7" s="138">
        <v>35.38988669312911</v>
      </c>
      <c r="AI7" s="135">
        <v>1.1110814808120373</v>
      </c>
      <c r="AJ7" s="137">
        <v>10355</v>
      </c>
    </row>
    <row r="8" spans="2:36" ht="12.75">
      <c r="B8" s="9"/>
      <c r="C8" s="9"/>
      <c r="F8" s="55"/>
      <c r="G8" s="55"/>
      <c r="H8" s="86"/>
      <c r="K8" s="9"/>
      <c r="L8" s="32"/>
      <c r="N8" s="58"/>
      <c r="O8" s="55"/>
      <c r="P8" s="54"/>
      <c r="S8" s="9"/>
      <c r="V8" s="118"/>
      <c r="W8" s="114"/>
      <c r="X8" s="116"/>
      <c r="Y8" s="4"/>
      <c r="Z8" s="135"/>
      <c r="AA8" s="135"/>
      <c r="AB8" s="137"/>
      <c r="AC8" s="4"/>
      <c r="AD8" s="123"/>
      <c r="AE8" s="123"/>
      <c r="AF8" s="125"/>
      <c r="AG8" s="4"/>
      <c r="AH8" s="135"/>
      <c r="AI8" s="135"/>
      <c r="AJ8" s="137"/>
    </row>
    <row r="9" spans="1:36" ht="14.25" customHeight="1">
      <c r="A9" s="5" t="s">
        <v>69</v>
      </c>
      <c r="B9" s="9"/>
      <c r="C9" s="9"/>
      <c r="D9" s="5"/>
      <c r="E9" s="5"/>
      <c r="F9" s="55"/>
      <c r="G9" s="55"/>
      <c r="H9" s="86"/>
      <c r="I9" s="5"/>
      <c r="K9" s="9"/>
      <c r="L9" s="32"/>
      <c r="N9" s="58"/>
      <c r="O9" s="55"/>
      <c r="P9" s="54"/>
      <c r="S9" s="9"/>
      <c r="V9" s="118"/>
      <c r="W9" s="114"/>
      <c r="X9" s="116"/>
      <c r="Y9" s="4"/>
      <c r="Z9" s="135"/>
      <c r="AA9" s="135"/>
      <c r="AB9" s="137"/>
      <c r="AC9" s="4"/>
      <c r="AD9" s="123"/>
      <c r="AE9" s="123"/>
      <c r="AF9" s="125"/>
      <c r="AG9" s="4"/>
      <c r="AH9" s="135"/>
      <c r="AI9" s="135"/>
      <c r="AJ9" s="137"/>
    </row>
    <row r="10" spans="1:36" ht="12.75">
      <c r="A10" s="29" t="s">
        <v>60</v>
      </c>
      <c r="B10" s="9">
        <v>10.413713583390516</v>
      </c>
      <c r="C10" s="9">
        <v>0.4</v>
      </c>
      <c r="D10" s="44">
        <v>28117</v>
      </c>
      <c r="F10" s="55">
        <v>10.317337460810158</v>
      </c>
      <c r="G10" s="55">
        <v>0.5072603546463572</v>
      </c>
      <c r="H10" s="86">
        <v>24174</v>
      </c>
      <c r="J10" s="9">
        <v>10.474533905192432</v>
      </c>
      <c r="K10" s="9">
        <v>0.5133448745795546</v>
      </c>
      <c r="L10" s="31">
        <v>25720</v>
      </c>
      <c r="N10" s="55">
        <v>8.859924470449762</v>
      </c>
      <c r="O10" s="55">
        <v>0.5432640155153834</v>
      </c>
      <c r="P10" s="86">
        <v>14452</v>
      </c>
      <c r="R10" s="9">
        <v>7.91337586021317</v>
      </c>
      <c r="S10" s="9">
        <v>0.9905195825225643</v>
      </c>
      <c r="T10" s="44">
        <v>6097</v>
      </c>
      <c r="V10" s="118">
        <v>8.917170589390377</v>
      </c>
      <c r="W10" s="114">
        <v>0.5542981288994744</v>
      </c>
      <c r="X10" s="116">
        <v>14102</v>
      </c>
      <c r="Y10" s="4"/>
      <c r="Z10" s="139">
        <v>8.43415656961623</v>
      </c>
      <c r="AA10" s="135">
        <v>0.6881737766222722</v>
      </c>
      <c r="AB10" s="137">
        <v>9188</v>
      </c>
      <c r="AC10" s="4"/>
      <c r="AD10" s="158">
        <v>8.728586160128208</v>
      </c>
      <c r="AE10" s="123">
        <v>0.7372681786501065</v>
      </c>
      <c r="AF10" s="125">
        <v>9838</v>
      </c>
      <c r="AG10" s="4"/>
      <c r="AH10" s="138">
        <v>8.478899366206436</v>
      </c>
      <c r="AI10" s="135">
        <v>0.6810237000819758</v>
      </c>
      <c r="AJ10" s="137">
        <v>10355</v>
      </c>
    </row>
    <row r="11" spans="1:36" ht="12.75">
      <c r="A11" s="29" t="s">
        <v>61</v>
      </c>
      <c r="B11" s="9">
        <v>13.411282399881356</v>
      </c>
      <c r="C11" s="9">
        <v>0.5</v>
      </c>
      <c r="D11" s="44">
        <v>28117</v>
      </c>
      <c r="F11" s="55">
        <v>12.879483233229248</v>
      </c>
      <c r="G11" s="55">
        <v>0.5586017564190957</v>
      </c>
      <c r="H11" s="86">
        <v>24174</v>
      </c>
      <c r="J11" s="9">
        <v>12.987803762974321</v>
      </c>
      <c r="K11" s="9">
        <v>0.5635422813631479</v>
      </c>
      <c r="L11" s="31">
        <v>25720</v>
      </c>
      <c r="N11" s="55">
        <v>11.401250774164884</v>
      </c>
      <c r="O11" s="55">
        <v>0.6076189110579344</v>
      </c>
      <c r="P11" s="86">
        <v>14452</v>
      </c>
      <c r="R11" s="9">
        <v>10.856979028911809</v>
      </c>
      <c r="S11" s="9">
        <v>1.1415161660740694</v>
      </c>
      <c r="T11" s="44">
        <v>6097</v>
      </c>
      <c r="V11" s="118">
        <v>11.554618688940502</v>
      </c>
      <c r="W11" s="114">
        <v>0.6217660529650075</v>
      </c>
      <c r="X11" s="116">
        <v>14102</v>
      </c>
      <c r="Y11" s="4"/>
      <c r="Z11" s="139">
        <v>12.20532046430747</v>
      </c>
      <c r="AA11" s="135">
        <v>0.8106235793921988</v>
      </c>
      <c r="AB11" s="137">
        <v>9188</v>
      </c>
      <c r="AC11" s="4"/>
      <c r="AD11" s="158">
        <v>10.839407522293488</v>
      </c>
      <c r="AE11" s="123">
        <v>0.8120362073617743</v>
      </c>
      <c r="AF11" s="125">
        <v>9838</v>
      </c>
      <c r="AG11" s="4"/>
      <c r="AH11" s="138">
        <v>9.861281225165897</v>
      </c>
      <c r="AI11" s="135">
        <v>0.72887697441706</v>
      </c>
      <c r="AJ11" s="137">
        <v>10355</v>
      </c>
    </row>
    <row r="12" spans="1:36" ht="12.75">
      <c r="A12" s="29" t="s">
        <v>62</v>
      </c>
      <c r="B12" s="9">
        <v>16.426726418392647</v>
      </c>
      <c r="C12" s="9">
        <v>0.5</v>
      </c>
      <c r="D12" s="44">
        <v>28117</v>
      </c>
      <c r="F12" s="55">
        <v>15.650714286120088</v>
      </c>
      <c r="G12" s="55">
        <v>0.6058995677875396</v>
      </c>
      <c r="H12" s="86">
        <v>24174</v>
      </c>
      <c r="J12" s="9">
        <v>14.86788609503181</v>
      </c>
      <c r="K12" s="9">
        <v>0.5964031145332811</v>
      </c>
      <c r="L12" s="31">
        <v>25720</v>
      </c>
      <c r="N12" s="55">
        <v>13.326870067752575</v>
      </c>
      <c r="O12" s="55">
        <v>0.6497519017186004</v>
      </c>
      <c r="P12" s="86">
        <v>14452</v>
      </c>
      <c r="R12" s="9">
        <v>12.76065965003256</v>
      </c>
      <c r="S12" s="9">
        <v>1.2242684063121976</v>
      </c>
      <c r="T12" s="44">
        <v>6097</v>
      </c>
      <c r="V12" s="118">
        <v>13.372412456213628</v>
      </c>
      <c r="W12" s="114">
        <v>0.6619796063091155</v>
      </c>
      <c r="X12" s="116">
        <v>14102</v>
      </c>
      <c r="Y12" s="4"/>
      <c r="Z12" s="139">
        <v>12.43950899956598</v>
      </c>
      <c r="AA12" s="135">
        <v>0.8172713099345437</v>
      </c>
      <c r="AB12" s="137">
        <v>9188</v>
      </c>
      <c r="AC12" s="4"/>
      <c r="AD12" s="158">
        <v>12.371559152416928</v>
      </c>
      <c r="AE12" s="123">
        <v>0.8600444730359459</v>
      </c>
      <c r="AF12" s="125">
        <v>9838</v>
      </c>
      <c r="AG12" s="4"/>
      <c r="AH12" s="138">
        <v>12.152399022988968</v>
      </c>
      <c r="AI12" s="135">
        <v>0.7987811945642618</v>
      </c>
      <c r="AJ12" s="137">
        <v>10355</v>
      </c>
    </row>
    <row r="13" spans="1:36" ht="12.75">
      <c r="A13" s="29" t="s">
        <v>63</v>
      </c>
      <c r="B13" s="9">
        <v>7.917407439721348</v>
      </c>
      <c r="C13" s="9">
        <v>0.4</v>
      </c>
      <c r="D13" s="44">
        <v>28117</v>
      </c>
      <c r="F13" s="55">
        <v>7.219413423155915</v>
      </c>
      <c r="G13" s="55">
        <v>0.43159099005595936</v>
      </c>
      <c r="H13" s="86">
        <v>24174</v>
      </c>
      <c r="J13" s="9">
        <v>6.666826534510323</v>
      </c>
      <c r="K13" s="9">
        <v>0.41816355132037186</v>
      </c>
      <c r="L13" s="31">
        <v>25720</v>
      </c>
      <c r="N13" s="55">
        <v>5.9267093071063535</v>
      </c>
      <c r="O13" s="55">
        <v>0.4514204389547216</v>
      </c>
      <c r="P13" s="86">
        <v>14452</v>
      </c>
      <c r="R13" s="9">
        <v>5.44528997338964</v>
      </c>
      <c r="S13" s="9">
        <v>0.8325991868363136</v>
      </c>
      <c r="T13" s="44">
        <v>6097</v>
      </c>
      <c r="V13" s="118">
        <v>5.7931503854247595</v>
      </c>
      <c r="W13" s="114">
        <v>0.4543706392799609</v>
      </c>
      <c r="X13" s="116">
        <v>14102</v>
      </c>
      <c r="Y13" s="4"/>
      <c r="Z13" s="139">
        <v>5.696169804576454</v>
      </c>
      <c r="AA13" s="135">
        <v>0.5739402329998855</v>
      </c>
      <c r="AB13" s="137">
        <v>9188</v>
      </c>
      <c r="AC13" s="4"/>
      <c r="AD13" s="158">
        <v>5.02916572478874</v>
      </c>
      <c r="AE13" s="123">
        <v>0.5708595214539841</v>
      </c>
      <c r="AF13" s="125">
        <v>9838</v>
      </c>
      <c r="AG13" s="4"/>
      <c r="AH13" s="138">
        <v>4.891659648046329</v>
      </c>
      <c r="AI13" s="135">
        <v>0.5273139808083755</v>
      </c>
      <c r="AJ13" s="137">
        <v>10355</v>
      </c>
    </row>
    <row r="14" spans="1:36" ht="12.75">
      <c r="A14" s="29" t="s">
        <v>68</v>
      </c>
      <c r="B14" s="9">
        <v>51.80193788821035</v>
      </c>
      <c r="C14" s="9">
        <v>0.4</v>
      </c>
      <c r="D14" s="44">
        <v>28117</v>
      </c>
      <c r="F14" s="55">
        <v>53.88933994258125</v>
      </c>
      <c r="G14" s="55">
        <v>0.831275456511694</v>
      </c>
      <c r="H14" s="86">
        <v>24174</v>
      </c>
      <c r="J14" s="9">
        <v>54.9659269825215</v>
      </c>
      <c r="K14" s="9">
        <v>0.834038259938275</v>
      </c>
      <c r="L14" s="31">
        <v>25720</v>
      </c>
      <c r="N14" s="55">
        <v>60.453850905800095</v>
      </c>
      <c r="O14" s="55">
        <v>0.9347711979203019</v>
      </c>
      <c r="P14" s="86">
        <v>14452</v>
      </c>
      <c r="R14" s="9">
        <v>63.01292991834705</v>
      </c>
      <c r="S14" s="9">
        <v>1.7714287738797694</v>
      </c>
      <c r="T14" s="44">
        <v>6097</v>
      </c>
      <c r="V14" s="118">
        <v>60.34171552213486</v>
      </c>
      <c r="W14" s="114">
        <v>0.9514531470235745</v>
      </c>
      <c r="X14" s="116">
        <v>14102</v>
      </c>
      <c r="Y14" s="4"/>
      <c r="Z14" s="139">
        <v>61.211212488657466</v>
      </c>
      <c r="AA14" s="135">
        <v>1.206643931974373</v>
      </c>
      <c r="AB14" s="137">
        <v>9188</v>
      </c>
      <c r="AC14" s="4"/>
      <c r="AD14" s="158">
        <v>63.02178280662206</v>
      </c>
      <c r="AE14" s="123">
        <v>1.260969191520267</v>
      </c>
      <c r="AF14" s="125">
        <v>9838</v>
      </c>
      <c r="AG14" s="4"/>
      <c r="AH14" s="138">
        <v>64.61011330687091</v>
      </c>
      <c r="AI14" s="135">
        <v>1.16901936610464</v>
      </c>
      <c r="AJ14" s="137">
        <v>10355</v>
      </c>
    </row>
    <row r="15" spans="1:36" ht="12.75">
      <c r="A15" s="15"/>
      <c r="B15" s="15"/>
      <c r="C15" s="15"/>
      <c r="D15" s="15"/>
      <c r="E15" s="15"/>
      <c r="F15" s="51"/>
      <c r="G15" s="57"/>
      <c r="H15" s="57"/>
      <c r="I15" s="15"/>
      <c r="J15" s="16"/>
      <c r="K15" s="16"/>
      <c r="L15" s="34"/>
      <c r="M15" s="45"/>
      <c r="N15" s="51"/>
      <c r="O15" s="51"/>
      <c r="P15" s="89"/>
      <c r="Q15" s="45"/>
      <c r="R15" s="16"/>
      <c r="S15" s="16"/>
      <c r="T15" s="83"/>
      <c r="U15" s="45"/>
      <c r="V15" s="119"/>
      <c r="W15" s="119"/>
      <c r="X15" s="113"/>
      <c r="Y15" s="45"/>
      <c r="Z15" s="140"/>
      <c r="AA15" s="140"/>
      <c r="AB15" s="134"/>
      <c r="AC15" s="45"/>
      <c r="AD15" s="130"/>
      <c r="AE15" s="130"/>
      <c r="AF15" s="122"/>
      <c r="AG15" s="45"/>
      <c r="AH15" s="140"/>
      <c r="AI15" s="140"/>
      <c r="AJ15" s="134"/>
    </row>
    <row r="16" spans="1:6" ht="12.75">
      <c r="A16" s="24" t="s">
        <v>64</v>
      </c>
      <c r="F16" s="9"/>
    </row>
    <row r="17" spans="1:34" ht="12.75">
      <c r="A17" s="14" t="s">
        <v>70</v>
      </c>
      <c r="V17" s="152"/>
      <c r="Z17" s="151"/>
      <c r="AD17" s="154"/>
      <c r="AH17" s="154"/>
    </row>
    <row r="18" spans="1:34" ht="12.75">
      <c r="A18" s="14" t="s">
        <v>90</v>
      </c>
      <c r="V18" s="152"/>
      <c r="Z18" s="151"/>
      <c r="AD18" s="155"/>
      <c r="AH18" s="155"/>
    </row>
    <row r="19" spans="14:34" ht="12.75">
      <c r="N19" s="30"/>
      <c r="O19" s="9"/>
      <c r="P19" s="44"/>
      <c r="S19" s="9"/>
      <c r="AD19" s="155"/>
      <c r="AH19" s="155"/>
    </row>
    <row r="20" spans="11:34" ht="12.75">
      <c r="K20" s="9"/>
      <c r="N20" s="30"/>
      <c r="O20" s="9"/>
      <c r="P20" s="44"/>
      <c r="S20" s="9"/>
      <c r="AD20" s="154"/>
      <c r="AH20" s="154"/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 AD10:AD14 AH7 AH10:AH14">
    <cfRule type="expression" priority="10" dxfId="15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6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0.00390625" style="1" customWidth="1"/>
    <col min="2" max="3" width="8.625" style="4" customWidth="1"/>
    <col min="4" max="4" width="12.375" style="4" bestFit="1" customWidth="1"/>
    <col min="5" max="5" width="1.625" style="4" customWidth="1"/>
    <col min="6" max="7" width="8.625" style="4" customWidth="1"/>
    <col min="8" max="8" width="12.375" style="4" bestFit="1" customWidth="1"/>
    <col min="9" max="9" width="1.625" style="4" customWidth="1"/>
    <col min="10" max="11" width="8.625" style="4" customWidth="1"/>
    <col min="12" max="12" width="12.375" style="4" bestFit="1" customWidth="1"/>
    <col min="13" max="13" width="1.625" style="4" customWidth="1"/>
    <col min="14" max="15" width="8.625" style="4" customWidth="1"/>
    <col min="16" max="16" width="12.375" style="4" bestFit="1" customWidth="1"/>
    <col min="17" max="17" width="1.625" style="4" customWidth="1"/>
    <col min="18" max="18" width="8.625" style="11" customWidth="1"/>
    <col min="19" max="19" width="8.625" style="1" customWidth="1"/>
    <col min="20" max="20" width="12.375" style="14" bestFit="1" customWidth="1"/>
    <col min="21" max="21" width="1.625" style="4" customWidth="1"/>
    <col min="22" max="22" width="8.625" style="11" customWidth="1"/>
    <col min="23" max="23" width="8.625" style="1" customWidth="1"/>
    <col min="24" max="24" width="12.375" style="14" bestFit="1" customWidth="1"/>
    <col min="25" max="25" width="1.625" style="1" customWidth="1"/>
    <col min="26" max="27" width="8.625" style="1" customWidth="1"/>
    <col min="28" max="28" width="12.375" style="1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44" width="8.625" style="1" hidden="1" customWidth="1"/>
    <col min="45" max="45" width="12.375" style="1" bestFit="1" customWidth="1"/>
    <col min="46" max="16384" width="9.00390625" style="1" customWidth="1"/>
  </cols>
  <sheetData>
    <row r="1" ht="13.5">
      <c r="A1" s="172" t="s">
        <v>94</v>
      </c>
    </row>
    <row r="2" spans="1:22" ht="12.75">
      <c r="A2" s="6" t="s">
        <v>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  <c r="V2" s="9"/>
    </row>
    <row r="3" spans="1:22" ht="12.75">
      <c r="A3" s="4"/>
      <c r="R3" s="9"/>
      <c r="V3" s="9"/>
    </row>
    <row r="4" spans="1:45" ht="12.75" customHeight="1">
      <c r="A4" s="19"/>
      <c r="B4" s="171" t="s">
        <v>54</v>
      </c>
      <c r="C4" s="171"/>
      <c r="D4" s="171"/>
      <c r="E4" s="20"/>
      <c r="F4" s="169" t="s">
        <v>55</v>
      </c>
      <c r="G4" s="169"/>
      <c r="H4" s="169"/>
      <c r="I4" s="20"/>
      <c r="J4" s="171" t="s">
        <v>56</v>
      </c>
      <c r="K4" s="171"/>
      <c r="L4" s="171"/>
      <c r="M4" s="20"/>
      <c r="N4" s="169" t="s">
        <v>57</v>
      </c>
      <c r="O4" s="169"/>
      <c r="P4" s="169"/>
      <c r="Q4" s="20"/>
      <c r="R4" s="171" t="s">
        <v>58</v>
      </c>
      <c r="S4" s="171"/>
      <c r="T4" s="171"/>
      <c r="U4" s="20"/>
      <c r="V4" s="169" t="s">
        <v>76</v>
      </c>
      <c r="W4" s="169"/>
      <c r="X4" s="169"/>
      <c r="Y4" s="20"/>
      <c r="Z4" s="168" t="s">
        <v>78</v>
      </c>
      <c r="AA4" s="168"/>
      <c r="AB4" s="168"/>
      <c r="AD4" s="169" t="s">
        <v>89</v>
      </c>
      <c r="AE4" s="169"/>
      <c r="AF4" s="169"/>
      <c r="AH4" s="168" t="s">
        <v>93</v>
      </c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</row>
    <row r="5" spans="1:45" ht="38.25">
      <c r="A5" s="19"/>
      <c r="B5" s="25" t="s">
        <v>0</v>
      </c>
      <c r="C5" s="26" t="s">
        <v>53</v>
      </c>
      <c r="D5" s="79" t="s">
        <v>1</v>
      </c>
      <c r="E5" s="27"/>
      <c r="F5" s="70" t="s">
        <v>0</v>
      </c>
      <c r="G5" s="71" t="s">
        <v>53</v>
      </c>
      <c r="H5" s="85" t="s">
        <v>1</v>
      </c>
      <c r="I5" s="27"/>
      <c r="J5" s="25" t="s">
        <v>0</v>
      </c>
      <c r="K5" s="26" t="s">
        <v>53</v>
      </c>
      <c r="L5" s="79" t="s">
        <v>1</v>
      </c>
      <c r="M5" s="27"/>
      <c r="N5" s="70" t="s">
        <v>0</v>
      </c>
      <c r="O5" s="71" t="s">
        <v>53</v>
      </c>
      <c r="P5" s="85" t="s">
        <v>1</v>
      </c>
      <c r="Q5" s="27"/>
      <c r="R5" s="47" t="s">
        <v>0</v>
      </c>
      <c r="S5" s="26" t="s">
        <v>53</v>
      </c>
      <c r="T5" s="79" t="s">
        <v>1</v>
      </c>
      <c r="U5" s="27"/>
      <c r="V5" s="120" t="s">
        <v>66</v>
      </c>
      <c r="W5" s="121" t="s">
        <v>53</v>
      </c>
      <c r="X5" s="122" t="s">
        <v>1</v>
      </c>
      <c r="Y5" s="17"/>
      <c r="Z5" s="141" t="s">
        <v>66</v>
      </c>
      <c r="AA5" s="133" t="s">
        <v>53</v>
      </c>
      <c r="AB5" s="134" t="s">
        <v>1</v>
      </c>
      <c r="AD5" s="131" t="s">
        <v>66</v>
      </c>
      <c r="AE5" s="121" t="s">
        <v>53</v>
      </c>
      <c r="AF5" s="122" t="s">
        <v>1</v>
      </c>
      <c r="AH5" s="132" t="s">
        <v>66</v>
      </c>
      <c r="AI5" s="133" t="s">
        <v>53</v>
      </c>
      <c r="AJ5" s="133" t="s">
        <v>80</v>
      </c>
      <c r="AK5" s="133" t="s">
        <v>81</v>
      </c>
      <c r="AL5" s="133" t="s">
        <v>82</v>
      </c>
      <c r="AM5" s="133" t="s">
        <v>83</v>
      </c>
      <c r="AN5" s="133" t="s">
        <v>84</v>
      </c>
      <c r="AO5" s="133" t="s">
        <v>85</v>
      </c>
      <c r="AP5" s="133" t="s">
        <v>86</v>
      </c>
      <c r="AQ5" s="133" t="s">
        <v>87</v>
      </c>
      <c r="AR5" s="133" t="s">
        <v>88</v>
      </c>
      <c r="AS5" s="134" t="s">
        <v>1</v>
      </c>
    </row>
    <row r="6" spans="1:45" ht="12.75">
      <c r="A6" s="5" t="s">
        <v>9</v>
      </c>
      <c r="F6" s="55"/>
      <c r="G6" s="55"/>
      <c r="H6" s="86"/>
      <c r="N6" s="55"/>
      <c r="O6" s="54"/>
      <c r="P6" s="54"/>
      <c r="R6" s="9"/>
      <c r="T6" s="44"/>
      <c r="V6" s="123"/>
      <c r="W6" s="124"/>
      <c r="X6" s="125"/>
      <c r="Y6" s="4"/>
      <c r="Z6" s="135"/>
      <c r="AA6" s="136"/>
      <c r="AB6" s="137"/>
      <c r="AD6" s="123"/>
      <c r="AE6" s="124"/>
      <c r="AF6" s="125"/>
      <c r="AH6" s="135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7"/>
    </row>
    <row r="7" spans="1:45" ht="12.75">
      <c r="A7" s="4" t="s">
        <v>28</v>
      </c>
      <c r="B7" s="12" t="s">
        <v>67</v>
      </c>
      <c r="C7" s="12" t="s">
        <v>75</v>
      </c>
      <c r="D7" s="12" t="s">
        <v>75</v>
      </c>
      <c r="E7" s="12"/>
      <c r="F7" s="73" t="s">
        <v>67</v>
      </c>
      <c r="G7" s="55" t="s">
        <v>75</v>
      </c>
      <c r="H7" s="55" t="s">
        <v>75</v>
      </c>
      <c r="I7" s="12"/>
      <c r="J7" s="12" t="s">
        <v>67</v>
      </c>
      <c r="K7" s="12" t="s">
        <v>75</v>
      </c>
      <c r="L7" s="12" t="s">
        <v>75</v>
      </c>
      <c r="M7" s="12"/>
      <c r="N7" s="73" t="s">
        <v>67</v>
      </c>
      <c r="O7" s="55" t="s">
        <v>75</v>
      </c>
      <c r="P7" s="55" t="s">
        <v>75</v>
      </c>
      <c r="R7" s="59">
        <v>37.569060773480665</v>
      </c>
      <c r="S7" s="9">
        <v>6.056831251085942</v>
      </c>
      <c r="T7" s="44">
        <v>515</v>
      </c>
      <c r="V7" s="126">
        <v>39.788767386575245</v>
      </c>
      <c r="W7" s="123">
        <v>3.1222640567263653</v>
      </c>
      <c r="X7" s="125">
        <v>1311</v>
      </c>
      <c r="Y7" s="4"/>
      <c r="Z7" s="142">
        <v>37.292742064631064</v>
      </c>
      <c r="AA7" s="135">
        <v>3.7456584217030198</v>
      </c>
      <c r="AB7" s="137">
        <v>938</v>
      </c>
      <c r="AD7" s="161">
        <v>40.112586953187325</v>
      </c>
      <c r="AE7" s="123">
        <v>3.955120229011949</v>
      </c>
      <c r="AF7" s="125">
        <v>1035</v>
      </c>
      <c r="AH7" s="145">
        <v>40.37316148710635</v>
      </c>
      <c r="AI7" s="135">
        <v>3.5801707877424094</v>
      </c>
      <c r="AJ7" s="159">
        <v>1.2978540651690198</v>
      </c>
      <c r="AK7" s="156">
        <f aca="true" t="shared" si="0" ref="AK7:AK16">AH7/100</f>
        <v>0.4037316148710635</v>
      </c>
      <c r="AL7" s="156">
        <f aca="true" t="shared" si="1" ref="AL7:AL16">SQRT((1-AK7)*(AK7))</f>
        <v>0.4906448797497705</v>
      </c>
      <c r="AM7" s="157">
        <f aca="true" t="shared" si="2" ref="AM7:AM16">AL7/SQRT(AS7)</f>
        <v>0.01514162971742747</v>
      </c>
      <c r="AN7" s="157">
        <f aca="true" t="shared" si="3" ref="AN7:AN16">AJ7*AM7</f>
        <v>0.01965162568204728</v>
      </c>
      <c r="AO7" s="157">
        <f aca="true" t="shared" si="4" ref="AO7:AO16">AN7*NORMSINV(0.975)</f>
        <v>0.03851647857447503</v>
      </c>
      <c r="AP7" s="157">
        <f aca="true" t="shared" si="5" ref="AP7:AP16">AK7+AO7</f>
        <v>0.44224809344553856</v>
      </c>
      <c r="AQ7" s="157">
        <f aca="true" t="shared" si="6" ref="AQ7:AQ16">AK7-AO7</f>
        <v>0.36521513629658847</v>
      </c>
      <c r="AR7" s="160">
        <f aca="true" t="shared" si="7" ref="AR7:AR16">(AP7-AQ7)/2</f>
        <v>0.038516478574475044</v>
      </c>
      <c r="AS7" s="137">
        <v>1050</v>
      </c>
    </row>
    <row r="8" spans="1:45" ht="12.75">
      <c r="A8" s="8">
        <v>2</v>
      </c>
      <c r="B8" s="12" t="s">
        <v>67</v>
      </c>
      <c r="C8" s="12" t="s">
        <v>75</v>
      </c>
      <c r="D8" s="12" t="s">
        <v>75</v>
      </c>
      <c r="E8" s="12"/>
      <c r="F8" s="73" t="s">
        <v>67</v>
      </c>
      <c r="G8" s="55" t="s">
        <v>75</v>
      </c>
      <c r="H8" s="55" t="s">
        <v>75</v>
      </c>
      <c r="I8" s="12"/>
      <c r="J8" s="12" t="s">
        <v>67</v>
      </c>
      <c r="K8" s="12" t="s">
        <v>75</v>
      </c>
      <c r="L8" s="12" t="s">
        <v>75</v>
      </c>
      <c r="M8" s="12"/>
      <c r="N8" s="73" t="s">
        <v>67</v>
      </c>
      <c r="O8" s="55" t="s">
        <v>75</v>
      </c>
      <c r="P8" s="55" t="s">
        <v>75</v>
      </c>
      <c r="R8" s="59">
        <v>32.80943025540275</v>
      </c>
      <c r="S8" s="9">
        <v>5.822215752928599</v>
      </c>
      <c r="T8" s="44">
        <v>511</v>
      </c>
      <c r="V8" s="123">
        <v>38.22539709356405</v>
      </c>
      <c r="W8" s="123">
        <v>3.025685198871681</v>
      </c>
      <c r="X8" s="125">
        <v>1376</v>
      </c>
      <c r="Y8" s="4"/>
      <c r="Z8" s="135">
        <v>37.013048104091396</v>
      </c>
      <c r="AA8" s="135">
        <v>3.7006540947435482</v>
      </c>
      <c r="AB8" s="137">
        <v>958</v>
      </c>
      <c r="AD8" s="161">
        <v>35.6941117984374</v>
      </c>
      <c r="AE8" s="123">
        <v>4.0567802749158774</v>
      </c>
      <c r="AF8" s="125">
        <v>940</v>
      </c>
      <c r="AH8" s="145">
        <v>35.33300279026346</v>
      </c>
      <c r="AI8" s="135">
        <v>3.497941123171949</v>
      </c>
      <c r="AJ8" s="159">
        <v>1.2978540651690198</v>
      </c>
      <c r="AK8" s="156">
        <f t="shared" si="0"/>
        <v>0.35333002790263457</v>
      </c>
      <c r="AL8" s="156">
        <f t="shared" si="1"/>
        <v>0.4780040996528775</v>
      </c>
      <c r="AM8" s="157">
        <f t="shared" si="2"/>
        <v>0.014793855489176382</v>
      </c>
      <c r="AN8" s="157">
        <f t="shared" si="3"/>
        <v>0.019200265486150586</v>
      </c>
      <c r="AO8" s="157">
        <f t="shared" si="4"/>
        <v>0.03763182884646257</v>
      </c>
      <c r="AP8" s="157">
        <f t="shared" si="5"/>
        <v>0.3909618567490971</v>
      </c>
      <c r="AQ8" s="157">
        <f t="shared" si="6"/>
        <v>0.315698199056172</v>
      </c>
      <c r="AR8" s="160">
        <f t="shared" si="7"/>
        <v>0.037631828846462545</v>
      </c>
      <c r="AS8" s="137">
        <v>1044</v>
      </c>
    </row>
    <row r="9" spans="1:45" ht="12.75">
      <c r="A9" s="8">
        <v>3</v>
      </c>
      <c r="B9" s="12" t="s">
        <v>67</v>
      </c>
      <c r="C9" s="12" t="s">
        <v>75</v>
      </c>
      <c r="D9" s="12" t="s">
        <v>75</v>
      </c>
      <c r="E9" s="49"/>
      <c r="F9" s="73" t="s">
        <v>67</v>
      </c>
      <c r="G9" s="55" t="s">
        <v>75</v>
      </c>
      <c r="H9" s="55" t="s">
        <v>75</v>
      </c>
      <c r="I9" s="49"/>
      <c r="J9" s="12" t="s">
        <v>67</v>
      </c>
      <c r="K9" s="12" t="s">
        <v>75</v>
      </c>
      <c r="L9" s="12" t="s">
        <v>75</v>
      </c>
      <c r="M9" s="49"/>
      <c r="N9" s="73" t="s">
        <v>67</v>
      </c>
      <c r="O9" s="55" t="s">
        <v>75</v>
      </c>
      <c r="P9" s="55" t="s">
        <v>75</v>
      </c>
      <c r="Q9" s="5"/>
      <c r="R9" s="59">
        <v>38.3445945945946</v>
      </c>
      <c r="S9" s="9">
        <v>5.773933755449363</v>
      </c>
      <c r="T9" s="44">
        <v>566</v>
      </c>
      <c r="U9" s="5"/>
      <c r="V9" s="123">
        <v>39.182991693804105</v>
      </c>
      <c r="W9" s="123">
        <v>3.2306480782707716</v>
      </c>
      <c r="X9" s="125">
        <v>1218</v>
      </c>
      <c r="Y9" s="4"/>
      <c r="Z9" s="135">
        <v>39.16178968577873</v>
      </c>
      <c r="AA9" s="135">
        <v>3.8554469972252043</v>
      </c>
      <c r="AB9" s="137">
        <v>902</v>
      </c>
      <c r="AD9" s="161">
        <v>33.48914407924595</v>
      </c>
      <c r="AE9" s="123">
        <v>4.05716458161317</v>
      </c>
      <c r="AF9" s="125">
        <v>912</v>
      </c>
      <c r="AH9" s="145">
        <v>33.38634606883934</v>
      </c>
      <c r="AI9" s="135">
        <v>3.5438848287848823</v>
      </c>
      <c r="AJ9" s="159">
        <v>1.2978540651690198</v>
      </c>
      <c r="AK9" s="156">
        <f t="shared" si="0"/>
        <v>0.3338634606883934</v>
      </c>
      <c r="AL9" s="156">
        <f t="shared" si="1"/>
        <v>0.4715916139050428</v>
      </c>
      <c r="AM9" s="157">
        <f t="shared" si="2"/>
        <v>0.01498816537534699</v>
      </c>
      <c r="AN9" s="157">
        <f t="shared" si="3"/>
        <v>0.01945245136181964</v>
      </c>
      <c r="AO9" s="157">
        <f t="shared" si="4"/>
        <v>0.03812610408018361</v>
      </c>
      <c r="AP9" s="157">
        <f t="shared" si="5"/>
        <v>0.37198956476857703</v>
      </c>
      <c r="AQ9" s="157">
        <f t="shared" si="6"/>
        <v>0.29573735660820977</v>
      </c>
      <c r="AR9" s="160">
        <f t="shared" si="7"/>
        <v>0.03812610408018363</v>
      </c>
      <c r="AS9" s="137">
        <v>990</v>
      </c>
    </row>
    <row r="10" spans="1:45" ht="12.75">
      <c r="A10" s="8">
        <v>4</v>
      </c>
      <c r="B10" s="12" t="s">
        <v>67</v>
      </c>
      <c r="C10" s="12" t="s">
        <v>75</v>
      </c>
      <c r="D10" s="12" t="s">
        <v>75</v>
      </c>
      <c r="E10" s="12"/>
      <c r="F10" s="73" t="s">
        <v>67</v>
      </c>
      <c r="G10" s="55" t="s">
        <v>75</v>
      </c>
      <c r="H10" s="55" t="s">
        <v>75</v>
      </c>
      <c r="I10" s="12"/>
      <c r="J10" s="12" t="s">
        <v>67</v>
      </c>
      <c r="K10" s="12" t="s">
        <v>75</v>
      </c>
      <c r="L10" s="12" t="s">
        <v>75</v>
      </c>
      <c r="M10" s="12"/>
      <c r="N10" s="73" t="s">
        <v>67</v>
      </c>
      <c r="O10" s="55" t="s">
        <v>75</v>
      </c>
      <c r="P10" s="55" t="s">
        <v>75</v>
      </c>
      <c r="R10" s="59">
        <v>36.148148148148145</v>
      </c>
      <c r="S10" s="9">
        <v>5.069662329848041</v>
      </c>
      <c r="T10" s="44">
        <v>695</v>
      </c>
      <c r="V10" s="123">
        <v>41.174459534498496</v>
      </c>
      <c r="W10" s="123">
        <v>3.004893425020093</v>
      </c>
      <c r="X10" s="125">
        <v>1431</v>
      </c>
      <c r="Y10" s="4"/>
      <c r="Z10" s="135">
        <v>39.141871822871295</v>
      </c>
      <c r="AA10" s="135">
        <v>3.8402250337620814</v>
      </c>
      <c r="AB10" s="137">
        <v>909</v>
      </c>
      <c r="AD10" s="161">
        <v>35.039215155186945</v>
      </c>
      <c r="AE10" s="123">
        <v>4.149403958271475</v>
      </c>
      <c r="AF10" s="125">
        <v>891</v>
      </c>
      <c r="AH10" s="145">
        <v>33.26352125412219</v>
      </c>
      <c r="AI10" s="135">
        <v>3.627780745997544</v>
      </c>
      <c r="AJ10" s="159">
        <v>1.2978540651690198</v>
      </c>
      <c r="AK10" s="156">
        <f t="shared" si="0"/>
        <v>0.3326352125412219</v>
      </c>
      <c r="AL10" s="156">
        <f t="shared" si="1"/>
        <v>0.47115711595908005</v>
      </c>
      <c r="AM10" s="157">
        <f t="shared" si="2"/>
        <v>0.015342986692136488</v>
      </c>
      <c r="AN10" s="157">
        <f t="shared" si="3"/>
        <v>0.019912957650223512</v>
      </c>
      <c r="AO10" s="157">
        <f t="shared" si="4"/>
        <v>0.03902867982010942</v>
      </c>
      <c r="AP10" s="157">
        <f t="shared" si="5"/>
        <v>0.37166389236133135</v>
      </c>
      <c r="AQ10" s="157">
        <f t="shared" si="6"/>
        <v>0.2936065327211125</v>
      </c>
      <c r="AR10" s="160">
        <f t="shared" si="7"/>
        <v>0.039028679820109435</v>
      </c>
      <c r="AS10" s="137">
        <v>943</v>
      </c>
    </row>
    <row r="11" spans="1:45" ht="12.75">
      <c r="A11" s="8">
        <v>5</v>
      </c>
      <c r="B11" s="12" t="s">
        <v>67</v>
      </c>
      <c r="C11" s="12" t="s">
        <v>75</v>
      </c>
      <c r="D11" s="12" t="s">
        <v>75</v>
      </c>
      <c r="E11" s="12"/>
      <c r="F11" s="73" t="s">
        <v>67</v>
      </c>
      <c r="G11" s="55" t="s">
        <v>75</v>
      </c>
      <c r="H11" s="55" t="s">
        <v>75</v>
      </c>
      <c r="I11" s="12"/>
      <c r="J11" s="12" t="s">
        <v>67</v>
      </c>
      <c r="K11" s="12" t="s">
        <v>75</v>
      </c>
      <c r="L11" s="12" t="s">
        <v>75</v>
      </c>
      <c r="M11" s="12"/>
      <c r="N11" s="73" t="s">
        <v>67</v>
      </c>
      <c r="O11" s="55" t="s">
        <v>75</v>
      </c>
      <c r="P11" s="55" t="s">
        <v>75</v>
      </c>
      <c r="R11" s="59">
        <v>42.123893805309734</v>
      </c>
      <c r="S11" s="9">
        <v>5.676977017855194</v>
      </c>
      <c r="T11" s="44">
        <v>606</v>
      </c>
      <c r="V11" s="123">
        <v>38.395945071204</v>
      </c>
      <c r="W11" s="123">
        <v>2.8869307518438276</v>
      </c>
      <c r="X11" s="125">
        <v>1514</v>
      </c>
      <c r="Y11" s="4"/>
      <c r="Z11" s="135">
        <v>40.58103508465701</v>
      </c>
      <c r="AA11" s="135">
        <v>3.940278421606134</v>
      </c>
      <c r="AB11" s="137">
        <v>874</v>
      </c>
      <c r="AD11" s="161">
        <v>35.33698441740241</v>
      </c>
      <c r="AE11" s="123">
        <v>4.089165206425433</v>
      </c>
      <c r="AF11" s="125">
        <v>921</v>
      </c>
      <c r="AH11" s="145">
        <v>35.69180011194794</v>
      </c>
      <c r="AI11" s="135">
        <v>3.7448806280988345</v>
      </c>
      <c r="AJ11" s="159">
        <v>1.2978540651690198</v>
      </c>
      <c r="AK11" s="156">
        <f t="shared" si="0"/>
        <v>0.3569180011194794</v>
      </c>
      <c r="AL11" s="156">
        <f t="shared" si="1"/>
        <v>0.4790903271788679</v>
      </c>
      <c r="AM11" s="157">
        <f t="shared" si="2"/>
        <v>0.015838237661951318</v>
      </c>
      <c r="AN11" s="157">
        <f t="shared" si="3"/>
        <v>0.02055572113467659</v>
      </c>
      <c r="AO11" s="157">
        <f t="shared" si="4"/>
        <v>0.04028847310021492</v>
      </c>
      <c r="AP11" s="157">
        <f t="shared" si="5"/>
        <v>0.39720647421969435</v>
      </c>
      <c r="AQ11" s="157">
        <f t="shared" si="6"/>
        <v>0.3166295280192645</v>
      </c>
      <c r="AR11" s="160">
        <f t="shared" si="7"/>
        <v>0.04028847310021494</v>
      </c>
      <c r="AS11" s="137">
        <v>915</v>
      </c>
    </row>
    <row r="12" spans="1:45" ht="12.75">
      <c r="A12" s="8">
        <v>6</v>
      </c>
      <c r="B12" s="12" t="s">
        <v>67</v>
      </c>
      <c r="C12" s="12" t="s">
        <v>75</v>
      </c>
      <c r="D12" s="12" t="s">
        <v>75</v>
      </c>
      <c r="E12" s="12"/>
      <c r="F12" s="73" t="s">
        <v>67</v>
      </c>
      <c r="G12" s="55" t="s">
        <v>75</v>
      </c>
      <c r="H12" s="55" t="s">
        <v>75</v>
      </c>
      <c r="I12" s="12"/>
      <c r="J12" s="12" t="s">
        <v>67</v>
      </c>
      <c r="K12" s="12" t="s">
        <v>75</v>
      </c>
      <c r="L12" s="12" t="s">
        <v>75</v>
      </c>
      <c r="M12" s="12"/>
      <c r="N12" s="73" t="s">
        <v>67</v>
      </c>
      <c r="O12" s="55" t="s">
        <v>75</v>
      </c>
      <c r="P12" s="55" t="s">
        <v>75</v>
      </c>
      <c r="R12" s="59">
        <v>38.69625520110957</v>
      </c>
      <c r="S12" s="9">
        <v>5.263001796432587</v>
      </c>
      <c r="T12" s="44">
        <v>681</v>
      </c>
      <c r="V12" s="123">
        <v>36.419345935153714</v>
      </c>
      <c r="W12" s="123">
        <v>2.951497535111997</v>
      </c>
      <c r="X12" s="125">
        <v>1418</v>
      </c>
      <c r="Y12" s="4"/>
      <c r="Z12" s="135">
        <v>38.337010372244606</v>
      </c>
      <c r="AA12" s="135">
        <v>3.7619758939980628</v>
      </c>
      <c r="AB12" s="137">
        <v>940</v>
      </c>
      <c r="AD12" s="161">
        <v>37.481156373146696</v>
      </c>
      <c r="AE12" s="123">
        <v>3.9641554852797354</v>
      </c>
      <c r="AF12" s="125">
        <v>1005</v>
      </c>
      <c r="AH12" s="145">
        <v>36.084280039253834</v>
      </c>
      <c r="AI12" s="135">
        <v>3.4268320340069938</v>
      </c>
      <c r="AJ12" s="159">
        <v>1.2978540651690198</v>
      </c>
      <c r="AK12" s="156">
        <f t="shared" si="0"/>
        <v>0.36084280039253835</v>
      </c>
      <c r="AL12" s="156">
        <f t="shared" si="1"/>
        <v>0.4802450143389404</v>
      </c>
      <c r="AM12" s="157">
        <f t="shared" si="2"/>
        <v>0.014493113552125327</v>
      </c>
      <c r="AN12" s="157">
        <f t="shared" si="3"/>
        <v>0.018809946340582067</v>
      </c>
      <c r="AO12" s="157">
        <f t="shared" si="4"/>
        <v>0.036866817378671826</v>
      </c>
      <c r="AP12" s="157">
        <f t="shared" si="5"/>
        <v>0.39770961777121017</v>
      </c>
      <c r="AQ12" s="157">
        <f t="shared" si="6"/>
        <v>0.32397598301386654</v>
      </c>
      <c r="AR12" s="160">
        <f t="shared" si="7"/>
        <v>0.03686681737867181</v>
      </c>
      <c r="AS12" s="137">
        <v>1098</v>
      </c>
    </row>
    <row r="13" spans="1:45" ht="12.75">
      <c r="A13" s="8">
        <v>7</v>
      </c>
      <c r="B13" s="12" t="s">
        <v>67</v>
      </c>
      <c r="C13" s="12" t="s">
        <v>75</v>
      </c>
      <c r="D13" s="12" t="s">
        <v>75</v>
      </c>
      <c r="E13" s="12"/>
      <c r="F13" s="73" t="s">
        <v>67</v>
      </c>
      <c r="G13" s="55" t="s">
        <v>75</v>
      </c>
      <c r="H13" s="55" t="s">
        <v>75</v>
      </c>
      <c r="I13" s="12"/>
      <c r="J13" s="12" t="s">
        <v>67</v>
      </c>
      <c r="K13" s="12" t="s">
        <v>75</v>
      </c>
      <c r="L13" s="12" t="s">
        <v>75</v>
      </c>
      <c r="M13" s="12"/>
      <c r="N13" s="73" t="s">
        <v>67</v>
      </c>
      <c r="O13" s="55" t="s">
        <v>75</v>
      </c>
      <c r="P13" s="55" t="s">
        <v>75</v>
      </c>
      <c r="R13" s="59">
        <v>39.93993993993994</v>
      </c>
      <c r="S13" s="9">
        <v>5.466179611409693</v>
      </c>
      <c r="T13" s="44">
        <v>652</v>
      </c>
      <c r="V13" s="123">
        <v>40.708440095853604</v>
      </c>
      <c r="W13" s="123">
        <v>2.952571305274823</v>
      </c>
      <c r="X13" s="125">
        <v>1477</v>
      </c>
      <c r="Y13" s="4"/>
      <c r="Z13" s="135">
        <v>40.36440009357146</v>
      </c>
      <c r="AA13" s="135">
        <v>3.806315359012693</v>
      </c>
      <c r="AB13" s="137">
        <v>935</v>
      </c>
      <c r="AD13" s="161">
        <v>34.751361990995264</v>
      </c>
      <c r="AE13" s="123">
        <v>3.7409514646221775</v>
      </c>
      <c r="AF13" s="125">
        <v>1092</v>
      </c>
      <c r="AH13" s="138">
        <v>33.32082511521765</v>
      </c>
      <c r="AI13" s="135">
        <v>3.322827867171385</v>
      </c>
      <c r="AJ13" s="159">
        <v>1.2978540651690198</v>
      </c>
      <c r="AK13" s="156">
        <f t="shared" si="0"/>
        <v>0.3332082511521765</v>
      </c>
      <c r="AL13" s="156">
        <f t="shared" si="1"/>
        <v>0.4713602788910883</v>
      </c>
      <c r="AM13" s="157">
        <f t="shared" si="2"/>
        <v>0.014053248339916436</v>
      </c>
      <c r="AN13" s="157">
        <f t="shared" si="3"/>
        <v>0.018239065486790326</v>
      </c>
      <c r="AO13" s="157">
        <f t="shared" si="4"/>
        <v>0.035747911465776536</v>
      </c>
      <c r="AP13" s="157">
        <f t="shared" si="5"/>
        <v>0.36895616261795305</v>
      </c>
      <c r="AQ13" s="157">
        <f t="shared" si="6"/>
        <v>0.29746033968639995</v>
      </c>
      <c r="AR13" s="160">
        <f t="shared" si="7"/>
        <v>0.03574791146577655</v>
      </c>
      <c r="AS13" s="137">
        <v>1125</v>
      </c>
    </row>
    <row r="14" spans="1:45" ht="12.75">
      <c r="A14" s="8">
        <v>8</v>
      </c>
      <c r="B14" s="12" t="s">
        <v>67</v>
      </c>
      <c r="C14" s="12" t="s">
        <v>75</v>
      </c>
      <c r="D14" s="12" t="s">
        <v>75</v>
      </c>
      <c r="E14" s="12"/>
      <c r="F14" s="73" t="s">
        <v>67</v>
      </c>
      <c r="G14" s="55" t="s">
        <v>75</v>
      </c>
      <c r="H14" s="55" t="s">
        <v>75</v>
      </c>
      <c r="I14" s="12"/>
      <c r="J14" s="12" t="s">
        <v>67</v>
      </c>
      <c r="K14" s="12" t="s">
        <v>75</v>
      </c>
      <c r="L14" s="12" t="s">
        <v>75</v>
      </c>
      <c r="M14" s="12"/>
      <c r="N14" s="73" t="s">
        <v>67</v>
      </c>
      <c r="O14" s="55" t="s">
        <v>75</v>
      </c>
      <c r="P14" s="55" t="s">
        <v>75</v>
      </c>
      <c r="R14" s="59">
        <v>34.61538461538461</v>
      </c>
      <c r="S14" s="9">
        <v>5.599573084268023</v>
      </c>
      <c r="T14" s="44">
        <v>584</v>
      </c>
      <c r="V14" s="123">
        <v>40.05231519963794</v>
      </c>
      <c r="W14" s="123">
        <v>2.947835550980386</v>
      </c>
      <c r="X14" s="125">
        <v>1474</v>
      </c>
      <c r="Y14" s="4"/>
      <c r="Z14" s="135">
        <v>33.802612956307385</v>
      </c>
      <c r="AA14" s="135">
        <v>3.693628690396718</v>
      </c>
      <c r="AB14" s="137">
        <v>923</v>
      </c>
      <c r="AD14" s="161">
        <v>37.144811904178546</v>
      </c>
      <c r="AE14" s="123">
        <v>3.921963814684537</v>
      </c>
      <c r="AF14" s="125">
        <v>1023</v>
      </c>
      <c r="AH14" s="145">
        <v>32.73818656981343</v>
      </c>
      <c r="AI14" s="135">
        <v>3.336300460169711</v>
      </c>
      <c r="AJ14" s="159">
        <v>1.2978540651690198</v>
      </c>
      <c r="AK14" s="156">
        <f t="shared" si="0"/>
        <v>0.32738186569813427</v>
      </c>
      <c r="AL14" s="156">
        <f t="shared" si="1"/>
        <v>0.46925790319412103</v>
      </c>
      <c r="AM14" s="157">
        <f t="shared" si="2"/>
        <v>0.014110228027928159</v>
      </c>
      <c r="AN14" s="157">
        <f t="shared" si="3"/>
        <v>0.018313016806508403</v>
      </c>
      <c r="AO14" s="157">
        <f t="shared" si="4"/>
        <v>0.035892853389033176</v>
      </c>
      <c r="AP14" s="157">
        <f t="shared" si="5"/>
        <v>0.36327471908716746</v>
      </c>
      <c r="AQ14" s="157">
        <f t="shared" si="6"/>
        <v>0.29148901230910107</v>
      </c>
      <c r="AR14" s="160">
        <f t="shared" si="7"/>
        <v>0.0358928533890332</v>
      </c>
      <c r="AS14" s="137">
        <v>1106</v>
      </c>
    </row>
    <row r="15" spans="1:45" ht="12.75">
      <c r="A15" s="8">
        <v>9</v>
      </c>
      <c r="B15" s="12" t="s">
        <v>67</v>
      </c>
      <c r="C15" s="12" t="s">
        <v>75</v>
      </c>
      <c r="D15" s="12" t="s">
        <v>75</v>
      </c>
      <c r="E15" s="12"/>
      <c r="F15" s="73" t="s">
        <v>67</v>
      </c>
      <c r="G15" s="55" t="s">
        <v>75</v>
      </c>
      <c r="H15" s="55" t="s">
        <v>75</v>
      </c>
      <c r="I15" s="12"/>
      <c r="J15" s="12" t="s">
        <v>67</v>
      </c>
      <c r="K15" s="12" t="s">
        <v>75</v>
      </c>
      <c r="L15" s="12" t="s">
        <v>75</v>
      </c>
      <c r="M15" s="12"/>
      <c r="N15" s="73" t="s">
        <v>67</v>
      </c>
      <c r="O15" s="55" t="s">
        <v>75</v>
      </c>
      <c r="P15" s="55" t="s">
        <v>75</v>
      </c>
      <c r="R15" s="59">
        <v>45.44049459041731</v>
      </c>
      <c r="S15" s="9">
        <v>5.771049793719982</v>
      </c>
      <c r="T15" s="44">
        <v>604</v>
      </c>
      <c r="V15" s="127">
        <v>38.65843706565344</v>
      </c>
      <c r="W15" s="123">
        <v>2.978460023853067</v>
      </c>
      <c r="X15" s="125">
        <v>1426</v>
      </c>
      <c r="Z15" s="135">
        <v>42.207871755832066</v>
      </c>
      <c r="AA15" s="135">
        <v>3.823462196136191</v>
      </c>
      <c r="AB15" s="137">
        <v>939</v>
      </c>
      <c r="AD15" s="161">
        <v>41.769765085157374</v>
      </c>
      <c r="AE15" s="123">
        <v>4.006952265658271</v>
      </c>
      <c r="AF15" s="125">
        <v>1021</v>
      </c>
      <c r="AH15" s="138">
        <v>37.1301555397813</v>
      </c>
      <c r="AI15" s="135">
        <v>3.479415709264344</v>
      </c>
      <c r="AJ15" s="159">
        <v>1.2978540651690198</v>
      </c>
      <c r="AK15" s="156">
        <f t="shared" si="0"/>
        <v>0.371301555397813</v>
      </c>
      <c r="AL15" s="156">
        <f t="shared" si="1"/>
        <v>0.4831528850757054</v>
      </c>
      <c r="AM15" s="157">
        <f t="shared" si="2"/>
        <v>0.014715505886774331</v>
      </c>
      <c r="AN15" s="157">
        <f t="shared" si="3"/>
        <v>0.01909857913616871</v>
      </c>
      <c r="AO15" s="157">
        <f t="shared" si="4"/>
        <v>0.03743252726277876</v>
      </c>
      <c r="AP15" s="157">
        <f t="shared" si="5"/>
        <v>0.40873408266059175</v>
      </c>
      <c r="AQ15" s="157">
        <f t="shared" si="6"/>
        <v>0.3338690281350343</v>
      </c>
      <c r="AR15" s="160">
        <f t="shared" si="7"/>
        <v>0.037432527262778736</v>
      </c>
      <c r="AS15" s="137">
        <v>1078</v>
      </c>
    </row>
    <row r="16" spans="1:45" ht="12.75">
      <c r="A16" s="4" t="s">
        <v>29</v>
      </c>
      <c r="B16" s="12" t="s">
        <v>67</v>
      </c>
      <c r="C16" s="12" t="s">
        <v>75</v>
      </c>
      <c r="D16" s="12" t="s">
        <v>75</v>
      </c>
      <c r="E16" s="12"/>
      <c r="F16" s="73" t="s">
        <v>67</v>
      </c>
      <c r="G16" s="55" t="s">
        <v>75</v>
      </c>
      <c r="H16" s="55" t="s">
        <v>75</v>
      </c>
      <c r="I16" s="12"/>
      <c r="J16" s="12" t="s">
        <v>67</v>
      </c>
      <c r="K16" s="12" t="s">
        <v>75</v>
      </c>
      <c r="L16" s="12" t="s">
        <v>75</v>
      </c>
      <c r="M16" s="12"/>
      <c r="N16" s="73" t="s">
        <v>67</v>
      </c>
      <c r="O16" s="55" t="s">
        <v>75</v>
      </c>
      <c r="P16" s="55" t="s">
        <v>75</v>
      </c>
      <c r="R16" s="59">
        <v>46.28224582701062</v>
      </c>
      <c r="S16" s="9">
        <v>5.4419983533673</v>
      </c>
      <c r="T16" s="44">
        <v>683</v>
      </c>
      <c r="V16" s="123">
        <v>43.51845357222692</v>
      </c>
      <c r="W16" s="123">
        <v>2.999937552494984</v>
      </c>
      <c r="X16" s="125">
        <v>1457</v>
      </c>
      <c r="Z16" s="135">
        <v>39.78114125637164</v>
      </c>
      <c r="AA16" s="135">
        <v>3.9364412901707837</v>
      </c>
      <c r="AB16" s="137">
        <v>870</v>
      </c>
      <c r="AD16" s="158">
        <v>38.37960887612383</v>
      </c>
      <c r="AE16" s="123">
        <v>3.9964002665789087</v>
      </c>
      <c r="AF16" s="125">
        <v>998</v>
      </c>
      <c r="AH16" s="138">
        <v>36.83529541893176</v>
      </c>
      <c r="AI16" s="135">
        <v>3.5958489991280373</v>
      </c>
      <c r="AJ16" s="159">
        <v>1.2978540651690198</v>
      </c>
      <c r="AK16" s="156">
        <f t="shared" si="0"/>
        <v>0.36835295418931757</v>
      </c>
      <c r="AL16" s="156">
        <f t="shared" si="1"/>
        <v>0.48235780840504705</v>
      </c>
      <c r="AM16" s="157">
        <f t="shared" si="2"/>
        <v>0.015207937635542852</v>
      </c>
      <c r="AN16" s="157">
        <f t="shared" si="3"/>
        <v>0.01973768368312622</v>
      </c>
      <c r="AO16" s="157">
        <f t="shared" si="4"/>
        <v>0.03868514915717127</v>
      </c>
      <c r="AP16" s="157">
        <f t="shared" si="5"/>
        <v>0.4070381033464888</v>
      </c>
      <c r="AQ16" s="157">
        <f t="shared" si="6"/>
        <v>0.3296678050321463</v>
      </c>
      <c r="AR16" s="160">
        <f t="shared" si="7"/>
        <v>0.03868514915717125</v>
      </c>
      <c r="AS16" s="137">
        <v>1006</v>
      </c>
    </row>
    <row r="17" spans="1:45" ht="12.75">
      <c r="A17" s="4"/>
      <c r="F17" s="55"/>
      <c r="G17" s="55"/>
      <c r="H17" s="87"/>
      <c r="N17" s="55"/>
      <c r="O17" s="55"/>
      <c r="P17" s="87"/>
      <c r="R17" s="9"/>
      <c r="S17" s="9"/>
      <c r="T17" s="44"/>
      <c r="V17" s="123"/>
      <c r="W17" s="123"/>
      <c r="X17" s="125"/>
      <c r="Z17" s="135"/>
      <c r="AA17" s="135"/>
      <c r="AB17" s="137"/>
      <c r="AD17" s="161"/>
      <c r="AE17" s="123"/>
      <c r="AF17" s="125"/>
      <c r="AH17" s="145"/>
      <c r="AI17" s="135"/>
      <c r="AJ17" s="159">
        <v>1.2978540651690198</v>
      </c>
      <c r="AK17" s="156"/>
      <c r="AL17" s="156"/>
      <c r="AM17" s="157"/>
      <c r="AN17" s="157"/>
      <c r="AO17" s="157"/>
      <c r="AP17" s="157"/>
      <c r="AQ17" s="157"/>
      <c r="AR17" s="160"/>
      <c r="AS17" s="137"/>
    </row>
    <row r="18" spans="1:45" ht="12.75">
      <c r="A18" s="5" t="s">
        <v>10</v>
      </c>
      <c r="F18" s="55"/>
      <c r="G18" s="55"/>
      <c r="H18" s="87"/>
      <c r="L18" s="33"/>
      <c r="M18" s="33"/>
      <c r="N18" s="55"/>
      <c r="O18" s="55"/>
      <c r="P18" s="87"/>
      <c r="R18" s="9"/>
      <c r="S18" s="9"/>
      <c r="V18" s="123"/>
      <c r="W18" s="123"/>
      <c r="X18" s="125"/>
      <c r="Z18" s="135"/>
      <c r="AA18" s="135"/>
      <c r="AB18" s="137"/>
      <c r="AD18" s="161"/>
      <c r="AE18" s="123"/>
      <c r="AF18" s="125"/>
      <c r="AH18" s="145"/>
      <c r="AI18" s="135"/>
      <c r="AJ18" s="159">
        <v>1.2978540651690198</v>
      </c>
      <c r="AK18" s="156"/>
      <c r="AL18" s="156"/>
      <c r="AM18" s="157"/>
      <c r="AN18" s="157"/>
      <c r="AO18" s="157"/>
      <c r="AP18" s="157"/>
      <c r="AQ18" s="157"/>
      <c r="AR18" s="160"/>
      <c r="AS18" s="137"/>
    </row>
    <row r="19" spans="1:45" ht="12.75">
      <c r="A19" s="1" t="s">
        <v>12</v>
      </c>
      <c r="B19" s="9">
        <v>44.9</v>
      </c>
      <c r="C19" s="9">
        <v>2.3639455074300315</v>
      </c>
      <c r="D19" s="80">
        <v>2553</v>
      </c>
      <c r="E19" s="66"/>
      <c r="F19" s="55">
        <v>43.93816110659</v>
      </c>
      <c r="G19" s="55">
        <v>2.760526116232711</v>
      </c>
      <c r="H19" s="88">
        <v>2173</v>
      </c>
      <c r="I19" s="66"/>
      <c r="J19" s="9">
        <v>40.137614678899084</v>
      </c>
      <c r="K19" s="9">
        <v>2.7219368714961654</v>
      </c>
      <c r="L19" s="90">
        <v>2346</v>
      </c>
      <c r="M19" s="60"/>
      <c r="N19" s="76">
        <v>37.09090909090909</v>
      </c>
      <c r="O19" s="55">
        <v>3.744943789818329</v>
      </c>
      <c r="P19" s="92">
        <v>549</v>
      </c>
      <c r="Q19" s="66"/>
      <c r="R19" s="59">
        <v>42.857142857142854</v>
      </c>
      <c r="S19" s="9">
        <v>7.948434173375306</v>
      </c>
      <c r="T19" s="44">
        <v>309</v>
      </c>
      <c r="U19" s="66"/>
      <c r="V19" s="127">
        <v>38.849357145347355</v>
      </c>
      <c r="W19" s="123">
        <v>4.135569289117807</v>
      </c>
      <c r="X19" s="125">
        <v>741</v>
      </c>
      <c r="Z19" s="143">
        <v>36.25121343071183</v>
      </c>
      <c r="AA19" s="135">
        <v>3.818328892459757</v>
      </c>
      <c r="AB19" s="137">
        <v>892</v>
      </c>
      <c r="AD19" s="158">
        <v>38.23201725593173</v>
      </c>
      <c r="AE19" s="123">
        <v>3.86764187933083</v>
      </c>
      <c r="AF19" s="125">
        <v>1064</v>
      </c>
      <c r="AH19" s="138">
        <v>34.056475068459086</v>
      </c>
      <c r="AI19" s="135">
        <v>3.370822707587978</v>
      </c>
      <c r="AJ19" s="159">
        <v>1.2978540651690198</v>
      </c>
      <c r="AK19" s="156">
        <f aca="true" t="shared" si="8" ref="AK19:AK27">AH19/100</f>
        <v>0.34056475068459086</v>
      </c>
      <c r="AL19" s="156">
        <f aca="true" t="shared" si="9" ref="AL19:AL27">SQRT((1-AK19)*(AK19))</f>
        <v>0.4738991467345487</v>
      </c>
      <c r="AM19" s="157">
        <f aca="true" t="shared" si="10" ref="AM19:AM27">AL19/SQRT(AS19)</f>
        <v>0.014256233098191995</v>
      </c>
      <c r="AN19" s="157">
        <f aca="true" t="shared" si="11" ref="AN19:AN27">AJ19*AM19</f>
        <v>0.01850251008048561</v>
      </c>
      <c r="AO19" s="157">
        <f aca="true" t="shared" si="12" ref="AO19:AO27">AN19*NORMSINV(0.975)</f>
        <v>0.03626425338134109</v>
      </c>
      <c r="AP19" s="157">
        <f aca="true" t="shared" si="13" ref="AP19:AP27">AK19+AO19</f>
        <v>0.37682900406593195</v>
      </c>
      <c r="AQ19" s="157">
        <f aca="true" t="shared" si="14" ref="AQ19:AQ27">AK19-AO19</f>
        <v>0.30430049730324976</v>
      </c>
      <c r="AR19" s="160">
        <f aca="true" t="shared" si="15" ref="AR19:AR27">(AP19-AQ19)/2</f>
        <v>0.036264253381341094</v>
      </c>
      <c r="AS19" s="137">
        <v>1105</v>
      </c>
    </row>
    <row r="20" spans="1:45" ht="12.75">
      <c r="A20" s="1" t="s">
        <v>13</v>
      </c>
      <c r="B20" s="9">
        <v>46.9</v>
      </c>
      <c r="C20" s="9">
        <v>2.053206482357737</v>
      </c>
      <c r="D20" s="80">
        <v>3407</v>
      </c>
      <c r="E20" s="5"/>
      <c r="F20" s="55">
        <v>46.2</v>
      </c>
      <c r="G20" s="55">
        <v>2.4238985838177243</v>
      </c>
      <c r="H20" s="88">
        <v>2845</v>
      </c>
      <c r="I20" s="5"/>
      <c r="J20" s="9">
        <v>45</v>
      </c>
      <c r="K20" s="9">
        <v>2.450098436327668</v>
      </c>
      <c r="L20" s="90">
        <v>2980</v>
      </c>
      <c r="M20" s="33"/>
      <c r="N20" s="76">
        <v>42.05092911218169</v>
      </c>
      <c r="O20" s="55">
        <v>2.5831953278901167</v>
      </c>
      <c r="P20" s="92">
        <v>1500</v>
      </c>
      <c r="Q20" s="5"/>
      <c r="R20" s="59">
        <v>41.37931034482759</v>
      </c>
      <c r="S20" s="9">
        <v>4.9890557911683615</v>
      </c>
      <c r="T20" s="44">
        <v>792</v>
      </c>
      <c r="U20" s="5"/>
      <c r="V20" s="127">
        <v>43.04720528335396</v>
      </c>
      <c r="W20" s="123">
        <v>2.6502822999174924</v>
      </c>
      <c r="X20" s="125">
        <v>1862</v>
      </c>
      <c r="Z20" s="143">
        <v>37.54282799242727</v>
      </c>
      <c r="AA20" s="135">
        <v>3.3815068451267862</v>
      </c>
      <c r="AB20" s="137">
        <v>1154</v>
      </c>
      <c r="AD20" s="158">
        <v>37.84492333484685</v>
      </c>
      <c r="AE20" s="123">
        <v>3.520696578632948</v>
      </c>
      <c r="AF20" s="125">
        <v>1279</v>
      </c>
      <c r="AH20" s="138">
        <v>35.38499321456977</v>
      </c>
      <c r="AI20" s="135">
        <v>3.0379630820277557</v>
      </c>
      <c r="AJ20" s="159">
        <v>1.2978540651690198</v>
      </c>
      <c r="AK20" s="156">
        <f t="shared" si="8"/>
        <v>0.35384993214569765</v>
      </c>
      <c r="AL20" s="156">
        <f t="shared" si="9"/>
        <v>0.47816331693907976</v>
      </c>
      <c r="AM20" s="157">
        <f t="shared" si="10"/>
        <v>0.012848468637521511</v>
      </c>
      <c r="AN20" s="157">
        <f t="shared" si="11"/>
        <v>0.01667543725240395</v>
      </c>
      <c r="AO20" s="157">
        <f t="shared" si="12"/>
        <v>0.03268325644116929</v>
      </c>
      <c r="AP20" s="157">
        <f t="shared" si="13"/>
        <v>0.3865331885868669</v>
      </c>
      <c r="AQ20" s="157">
        <f t="shared" si="14"/>
        <v>0.3211666757045284</v>
      </c>
      <c r="AR20" s="160">
        <f t="shared" si="15"/>
        <v>0.03268325644116926</v>
      </c>
      <c r="AS20" s="137">
        <v>1385</v>
      </c>
    </row>
    <row r="21" spans="1:45" ht="12.75">
      <c r="A21" s="1" t="s">
        <v>92</v>
      </c>
      <c r="B21" s="9">
        <v>42.1</v>
      </c>
      <c r="C21" s="9">
        <v>2.148086304913896</v>
      </c>
      <c r="D21" s="80">
        <v>3048</v>
      </c>
      <c r="F21" s="55">
        <v>40.5</v>
      </c>
      <c r="G21" s="55">
        <v>2.499010747841446</v>
      </c>
      <c r="H21" s="88">
        <v>2594</v>
      </c>
      <c r="J21" s="9">
        <v>36.63859111791731</v>
      </c>
      <c r="K21" s="9">
        <v>2.492894944144595</v>
      </c>
      <c r="L21" s="90">
        <v>2702</v>
      </c>
      <c r="M21" s="33"/>
      <c r="N21" s="76">
        <v>33.666969972702454</v>
      </c>
      <c r="O21" s="55">
        <v>2.8579730502286367</v>
      </c>
      <c r="P21" s="92">
        <v>1036</v>
      </c>
      <c r="R21" s="59">
        <v>30</v>
      </c>
      <c r="S21" s="9">
        <v>5.1110697295177925</v>
      </c>
      <c r="T21" s="44">
        <v>626</v>
      </c>
      <c r="V21" s="127">
        <v>33.61525859800584</v>
      </c>
      <c r="W21" s="123">
        <v>2.893373754494549</v>
      </c>
      <c r="X21" s="125">
        <v>1422</v>
      </c>
      <c r="Z21" s="143">
        <v>33.35899889519462</v>
      </c>
      <c r="AA21" s="135">
        <v>3.728331597776913</v>
      </c>
      <c r="AB21" s="137">
        <v>900</v>
      </c>
      <c r="AD21" s="158">
        <v>34.906215588239895</v>
      </c>
      <c r="AE21" s="123">
        <v>3.8447049654023626</v>
      </c>
      <c r="AF21" s="125">
        <v>1036</v>
      </c>
      <c r="AH21" s="138">
        <v>33.1093386051066</v>
      </c>
      <c r="AI21" s="135">
        <v>3.490939054838893</v>
      </c>
      <c r="AJ21" s="159">
        <v>1.2978540651690198</v>
      </c>
      <c r="AK21" s="156">
        <f t="shared" si="8"/>
        <v>0.33109338605106603</v>
      </c>
      <c r="AL21" s="156">
        <f t="shared" si="9"/>
        <v>0.4706065827889637</v>
      </c>
      <c r="AM21" s="157">
        <f t="shared" si="10"/>
        <v>0.014764241615358335</v>
      </c>
      <c r="AN21" s="157">
        <f t="shared" si="11"/>
        <v>0.019161830999630432</v>
      </c>
      <c r="AO21" s="157">
        <f t="shared" si="12"/>
        <v>0.03755649863711878</v>
      </c>
      <c r="AP21" s="157">
        <f t="shared" si="13"/>
        <v>0.3686498846881848</v>
      </c>
      <c r="AQ21" s="157">
        <f t="shared" si="14"/>
        <v>0.29353688741394723</v>
      </c>
      <c r="AR21" s="160">
        <f t="shared" si="15"/>
        <v>0.037556498637118796</v>
      </c>
      <c r="AS21" s="137">
        <v>1016</v>
      </c>
    </row>
    <row r="22" spans="1:45" ht="12.75">
      <c r="A22" s="1" t="s">
        <v>14</v>
      </c>
      <c r="B22" s="9">
        <v>44.7</v>
      </c>
      <c r="C22" s="9">
        <v>2.2896295873953605</v>
      </c>
      <c r="D22" s="80">
        <v>2721</v>
      </c>
      <c r="F22" s="55">
        <v>42.9</v>
      </c>
      <c r="G22" s="55">
        <v>2.6032188406102037</v>
      </c>
      <c r="H22" s="88">
        <v>2430</v>
      </c>
      <c r="J22" s="9">
        <v>44.26966292134831</v>
      </c>
      <c r="K22" s="9">
        <v>2.6553916874146566</v>
      </c>
      <c r="L22" s="90">
        <v>2530</v>
      </c>
      <c r="M22" s="33"/>
      <c r="N22" s="76">
        <v>38.80597014925373</v>
      </c>
      <c r="O22" s="55">
        <v>2.993298827453927</v>
      </c>
      <c r="P22" s="92">
        <v>986</v>
      </c>
      <c r="R22" s="59">
        <v>42.72211720226843</v>
      </c>
      <c r="S22" s="9">
        <v>5.832421756757265</v>
      </c>
      <c r="T22" s="44">
        <v>564</v>
      </c>
      <c r="V22" s="127">
        <v>35.84819133232713</v>
      </c>
      <c r="W22" s="123">
        <v>3.0520887863414004</v>
      </c>
      <c r="X22" s="125">
        <v>1317</v>
      </c>
      <c r="Z22" s="143">
        <v>37.67626030603856</v>
      </c>
      <c r="AA22" s="135">
        <v>4.110700121604133</v>
      </c>
      <c r="AB22" s="137">
        <v>782</v>
      </c>
      <c r="AD22" s="158">
        <v>34.88901524381989</v>
      </c>
      <c r="AE22" s="123">
        <v>4.044411304439382</v>
      </c>
      <c r="AF22" s="125">
        <v>936</v>
      </c>
      <c r="AH22" s="138">
        <v>32.34920641741563</v>
      </c>
      <c r="AI22" s="135">
        <v>3.5101426171657457</v>
      </c>
      <c r="AJ22" s="159">
        <v>1.2978540651690198</v>
      </c>
      <c r="AK22" s="156">
        <f t="shared" si="8"/>
        <v>0.3234920641741563</v>
      </c>
      <c r="AL22" s="156">
        <f t="shared" si="9"/>
        <v>0.46780866664748727</v>
      </c>
      <c r="AM22" s="157">
        <f t="shared" si="10"/>
        <v>0.014845459313409014</v>
      </c>
      <c r="AN22" s="157">
        <f t="shared" si="11"/>
        <v>0.019267239719209173</v>
      </c>
      <c r="AO22" s="157">
        <f t="shared" si="12"/>
        <v>0.0377630959311496</v>
      </c>
      <c r="AP22" s="157">
        <f t="shared" si="13"/>
        <v>0.3612551601053059</v>
      </c>
      <c r="AQ22" s="157">
        <f t="shared" si="14"/>
        <v>0.28572896824300675</v>
      </c>
      <c r="AR22" s="160">
        <f t="shared" si="15"/>
        <v>0.03776309593114957</v>
      </c>
      <c r="AS22" s="137">
        <v>993</v>
      </c>
    </row>
    <row r="23" spans="1:45" ht="12.75">
      <c r="A23" s="1" t="s">
        <v>15</v>
      </c>
      <c r="B23" s="61">
        <v>47.55480607082631</v>
      </c>
      <c r="C23" s="9">
        <v>2.103676874158971</v>
      </c>
      <c r="D23" s="80">
        <v>3251</v>
      </c>
      <c r="F23" s="55">
        <v>47.1</v>
      </c>
      <c r="G23" s="55">
        <v>2.5629215613331553</v>
      </c>
      <c r="H23" s="88">
        <v>2550</v>
      </c>
      <c r="J23" s="9">
        <v>43.545994065281896</v>
      </c>
      <c r="K23" s="9">
        <v>2.4964733925362665</v>
      </c>
      <c r="L23" s="90">
        <v>2852</v>
      </c>
      <c r="M23" s="33"/>
      <c r="N23" s="76">
        <v>39.27625772285966</v>
      </c>
      <c r="O23" s="55">
        <v>2.815938754897033</v>
      </c>
      <c r="P23" s="92">
        <v>1129</v>
      </c>
      <c r="R23" s="59">
        <v>37.95275590551181</v>
      </c>
      <c r="S23" s="9">
        <v>5.380876763991454</v>
      </c>
      <c r="T23" s="44">
        <v>646</v>
      </c>
      <c r="V23" s="127">
        <v>36.57969249421738</v>
      </c>
      <c r="W23" s="123">
        <v>2.9542555163595345</v>
      </c>
      <c r="X23" s="125">
        <v>1418</v>
      </c>
      <c r="Z23" s="143">
        <v>40.10408545762917</v>
      </c>
      <c r="AA23" s="135">
        <v>3.6877225762223276</v>
      </c>
      <c r="AB23" s="137">
        <v>994</v>
      </c>
      <c r="AD23" s="158">
        <v>35.51116041712891</v>
      </c>
      <c r="AE23" s="123">
        <v>3.7492577297840834</v>
      </c>
      <c r="AF23" s="125">
        <v>1098</v>
      </c>
      <c r="AH23" s="138">
        <v>34.75682045988229</v>
      </c>
      <c r="AI23" s="135">
        <v>3.3362365826480946</v>
      </c>
      <c r="AJ23" s="159">
        <v>1.2978540651690198</v>
      </c>
      <c r="AK23" s="156">
        <f t="shared" si="8"/>
        <v>0.3475682045988229</v>
      </c>
      <c r="AL23" s="156">
        <f t="shared" si="9"/>
        <v>0.47619801317390403</v>
      </c>
      <c r="AM23" s="157">
        <f t="shared" si="10"/>
        <v>0.014109957870486814</v>
      </c>
      <c r="AN23" s="157">
        <f t="shared" si="11"/>
        <v>0.018312666181574917</v>
      </c>
      <c r="AO23" s="157">
        <f t="shared" si="12"/>
        <v>0.03589216617679146</v>
      </c>
      <c r="AP23" s="157">
        <f t="shared" si="13"/>
        <v>0.3834603707756144</v>
      </c>
      <c r="AQ23" s="157">
        <f t="shared" si="14"/>
        <v>0.31167603842203145</v>
      </c>
      <c r="AR23" s="160">
        <f t="shared" si="15"/>
        <v>0.035892166176791473</v>
      </c>
      <c r="AS23" s="137">
        <v>1139</v>
      </c>
    </row>
    <row r="24" spans="1:45" ht="12.75">
      <c r="A24" s="1" t="s">
        <v>16</v>
      </c>
      <c r="B24" s="9">
        <v>50.5</v>
      </c>
      <c r="C24" s="9">
        <v>2.225970954647437</v>
      </c>
      <c r="D24" s="80">
        <v>2913</v>
      </c>
      <c r="F24" s="55">
        <v>47.5</v>
      </c>
      <c r="G24" s="55">
        <v>2.5999663757662503</v>
      </c>
      <c r="H24" s="88">
        <v>2481</v>
      </c>
      <c r="J24" s="9">
        <v>45.51530073865635</v>
      </c>
      <c r="K24" s="9">
        <v>2.521578616741728</v>
      </c>
      <c r="L24" s="90">
        <v>2820</v>
      </c>
      <c r="M24" s="33"/>
      <c r="N24" s="76">
        <v>42.86905754795663</v>
      </c>
      <c r="O24" s="55">
        <v>2.7930080494178853</v>
      </c>
      <c r="P24" s="92">
        <v>1216</v>
      </c>
      <c r="R24" s="59">
        <v>39.46980854197349</v>
      </c>
      <c r="S24" s="9">
        <v>5.360524221952044</v>
      </c>
      <c r="T24" s="44">
        <v>676</v>
      </c>
      <c r="V24" s="127">
        <v>42.40224398135784</v>
      </c>
      <c r="W24" s="123">
        <v>2.842933212727079</v>
      </c>
      <c r="X24" s="125">
        <v>1612</v>
      </c>
      <c r="Z24" s="143">
        <v>41.24033852318226</v>
      </c>
      <c r="AA24" s="135">
        <v>3.854232757658121</v>
      </c>
      <c r="AB24" s="137">
        <v>918</v>
      </c>
      <c r="AD24" s="158">
        <v>37.460542410055254</v>
      </c>
      <c r="AE24" s="123">
        <v>3.8130361753084427</v>
      </c>
      <c r="AF24" s="125">
        <v>1086</v>
      </c>
      <c r="AH24" s="138">
        <v>36.98996497602809</v>
      </c>
      <c r="AI24" s="135">
        <v>3.3372213462113445</v>
      </c>
      <c r="AJ24" s="159">
        <v>1.2978540651690198</v>
      </c>
      <c r="AK24" s="156">
        <f t="shared" si="8"/>
        <v>0.3698996497602809</v>
      </c>
      <c r="AL24" s="156">
        <f t="shared" si="9"/>
        <v>0.4827772766685508</v>
      </c>
      <c r="AM24" s="157">
        <f t="shared" si="10"/>
        <v>0.014114122734712025</v>
      </c>
      <c r="AN24" s="157">
        <f t="shared" si="11"/>
        <v>0.018318071567540485</v>
      </c>
      <c r="AO24" s="157">
        <f t="shared" si="12"/>
        <v>0.03590276053860651</v>
      </c>
      <c r="AP24" s="157">
        <f t="shared" si="13"/>
        <v>0.4058024102988874</v>
      </c>
      <c r="AQ24" s="157">
        <f t="shared" si="14"/>
        <v>0.33399688922167436</v>
      </c>
      <c r="AR24" s="160">
        <f t="shared" si="15"/>
        <v>0.035902760538606526</v>
      </c>
      <c r="AS24" s="137">
        <v>1170</v>
      </c>
    </row>
    <row r="25" spans="1:45" ht="12.75">
      <c r="A25" s="1" t="s">
        <v>17</v>
      </c>
      <c r="B25" s="62">
        <v>52.5934861278649</v>
      </c>
      <c r="C25" s="9">
        <v>2.031608291152054</v>
      </c>
      <c r="D25" s="80">
        <v>3502</v>
      </c>
      <c r="F25" s="55">
        <v>49.2</v>
      </c>
      <c r="G25" s="55">
        <v>2.2074856765949207</v>
      </c>
      <c r="H25" s="88">
        <v>3449</v>
      </c>
      <c r="J25" s="9">
        <v>49.52203929899097</v>
      </c>
      <c r="K25" s="9">
        <v>2.409928839037093</v>
      </c>
      <c r="L25" s="90">
        <v>3114</v>
      </c>
      <c r="M25" s="33"/>
      <c r="N25" s="76">
        <v>43.63636363636363</v>
      </c>
      <c r="O25" s="55">
        <v>2.5067962474400787</v>
      </c>
      <c r="P25" s="92">
        <v>1526</v>
      </c>
      <c r="R25" s="59">
        <v>38.058035714285715</v>
      </c>
      <c r="S25" s="9">
        <v>4.571458683060053</v>
      </c>
      <c r="T25" s="44">
        <v>895</v>
      </c>
      <c r="V25" s="127">
        <v>43.05683027045775</v>
      </c>
      <c r="W25" s="123">
        <v>2.5364431400998484</v>
      </c>
      <c r="X25" s="125">
        <v>2033</v>
      </c>
      <c r="Z25" s="143">
        <v>43.08388386950597</v>
      </c>
      <c r="AA25" s="135">
        <v>3.1395655816874495</v>
      </c>
      <c r="AB25" s="137">
        <v>1400</v>
      </c>
      <c r="AD25" s="158">
        <v>41.93727770908702</v>
      </c>
      <c r="AE25" s="123">
        <v>4.187286170193449</v>
      </c>
      <c r="AF25" s="125">
        <v>936</v>
      </c>
      <c r="AH25" s="138">
        <v>40.89050708008842</v>
      </c>
      <c r="AI25" s="135">
        <v>3.525788168610966</v>
      </c>
      <c r="AJ25" s="159">
        <v>1.2978540651690198</v>
      </c>
      <c r="AK25" s="156">
        <f t="shared" si="8"/>
        <v>0.4089050708008842</v>
      </c>
      <c r="AL25" s="156">
        <f t="shared" si="9"/>
        <v>0.4916316851813033</v>
      </c>
      <c r="AM25" s="157">
        <f t="shared" si="10"/>
        <v>0.014911629102716161</v>
      </c>
      <c r="AN25" s="157">
        <f t="shared" si="11"/>
        <v>0.019353118449252832</v>
      </c>
      <c r="AO25" s="157">
        <f t="shared" si="12"/>
        <v>0.0379314151490732</v>
      </c>
      <c r="AP25" s="157">
        <f t="shared" si="13"/>
        <v>0.4468364859499574</v>
      </c>
      <c r="AQ25" s="157">
        <f t="shared" si="14"/>
        <v>0.37097365565181095</v>
      </c>
      <c r="AR25" s="160">
        <f t="shared" si="15"/>
        <v>0.03793141514907322</v>
      </c>
      <c r="AS25" s="137">
        <v>1087</v>
      </c>
    </row>
    <row r="26" spans="1:45" ht="12.75">
      <c r="A26" s="1" t="s">
        <v>18</v>
      </c>
      <c r="B26" s="9">
        <v>51</v>
      </c>
      <c r="C26" s="9">
        <v>1.9859619900310932</v>
      </c>
      <c r="D26" s="80">
        <v>3660</v>
      </c>
      <c r="F26" s="55">
        <v>48.3</v>
      </c>
      <c r="G26" s="55">
        <v>2.3281735426589663</v>
      </c>
      <c r="H26" s="88">
        <v>3101</v>
      </c>
      <c r="J26" s="9">
        <v>48.52624011502516</v>
      </c>
      <c r="K26" s="9">
        <v>2.32250937075014</v>
      </c>
      <c r="L26" s="90">
        <v>3351</v>
      </c>
      <c r="M26" s="33"/>
      <c r="N26" s="76">
        <v>44.45707788516202</v>
      </c>
      <c r="O26" s="55">
        <v>2.5002043314215783</v>
      </c>
      <c r="P26" s="92">
        <v>1636</v>
      </c>
      <c r="R26" s="59">
        <v>43.491422805247225</v>
      </c>
      <c r="S26" s="9">
        <v>4.472196546554702</v>
      </c>
      <c r="T26" s="44">
        <v>999</v>
      </c>
      <c r="V26" s="127">
        <v>40.470628115594515</v>
      </c>
      <c r="W26" s="123">
        <v>2.414803524808633</v>
      </c>
      <c r="X26" s="125">
        <v>2204</v>
      </c>
      <c r="Z26" s="143">
        <v>37.38311322580449</v>
      </c>
      <c r="AA26" s="135">
        <v>3.1435973898189005</v>
      </c>
      <c r="AB26" s="137">
        <v>1333</v>
      </c>
      <c r="AD26" s="158">
        <v>34.62711428203772</v>
      </c>
      <c r="AE26" s="123">
        <v>3.1588207913336994</v>
      </c>
      <c r="AF26" s="125">
        <v>1529</v>
      </c>
      <c r="AH26" s="138">
        <v>34.036347931976835</v>
      </c>
      <c r="AI26" s="135">
        <v>2.886013248339675</v>
      </c>
      <c r="AJ26" s="159">
        <v>1.2978540651690198</v>
      </c>
      <c r="AK26" s="156">
        <f t="shared" si="8"/>
        <v>0.34036347931976835</v>
      </c>
      <c r="AL26" s="156">
        <f t="shared" si="9"/>
        <v>0.4738313848460336</v>
      </c>
      <c r="AM26" s="157">
        <f t="shared" si="10"/>
        <v>0.012205826636975928</v>
      </c>
      <c r="AN26" s="157">
        <f t="shared" si="11"/>
        <v>0.015841381719547513</v>
      </c>
      <c r="AO26" s="157">
        <f t="shared" si="12"/>
        <v>0.03104853763566431</v>
      </c>
      <c r="AP26" s="157">
        <f t="shared" si="13"/>
        <v>0.37141201695543263</v>
      </c>
      <c r="AQ26" s="157">
        <f t="shared" si="14"/>
        <v>0.30931494168410406</v>
      </c>
      <c r="AR26" s="160">
        <f t="shared" si="15"/>
        <v>0.031048537635664286</v>
      </c>
      <c r="AS26" s="137">
        <v>1507</v>
      </c>
    </row>
    <row r="27" spans="1:45" ht="12.75">
      <c r="A27" s="1" t="s">
        <v>19</v>
      </c>
      <c r="B27" s="9">
        <v>47.9</v>
      </c>
      <c r="C27" s="9">
        <v>2.1685108445727153</v>
      </c>
      <c r="D27" s="80">
        <v>3062</v>
      </c>
      <c r="E27" s="24"/>
      <c r="F27" s="55">
        <v>45.1</v>
      </c>
      <c r="G27" s="55">
        <v>2.5543848469082704</v>
      </c>
      <c r="H27" s="88">
        <v>2551</v>
      </c>
      <c r="I27" s="24"/>
      <c r="J27" s="9">
        <v>45.54755589238348</v>
      </c>
      <c r="K27" s="9">
        <v>2.4347501306334607</v>
      </c>
      <c r="L27" s="90">
        <v>3025</v>
      </c>
      <c r="M27" s="63"/>
      <c r="N27" s="76">
        <v>41.77897574123989</v>
      </c>
      <c r="O27" s="55">
        <v>2.797800827263785</v>
      </c>
      <c r="P27" s="92">
        <v>1174</v>
      </c>
      <c r="Q27" s="24"/>
      <c r="R27" s="59">
        <v>38.81789137380192</v>
      </c>
      <c r="S27" s="9">
        <v>5.670756873356327</v>
      </c>
      <c r="T27" s="44">
        <v>590</v>
      </c>
      <c r="U27" s="24"/>
      <c r="V27" s="127">
        <v>38.799189300935204</v>
      </c>
      <c r="W27" s="123">
        <v>2.912808833498751</v>
      </c>
      <c r="X27" s="125">
        <v>1493</v>
      </c>
      <c r="Z27" s="143">
        <v>40.02037854140969</v>
      </c>
      <c r="AA27" s="135">
        <v>4.071197559106938</v>
      </c>
      <c r="AB27" s="137">
        <v>815</v>
      </c>
      <c r="AD27" s="158">
        <v>36.34432057986971</v>
      </c>
      <c r="AE27" s="123">
        <v>4.223795588411944</v>
      </c>
      <c r="AF27" s="125">
        <v>874</v>
      </c>
      <c r="AH27" s="138">
        <v>33.637391265630356</v>
      </c>
      <c r="AI27" s="135">
        <v>3.6187414190752</v>
      </c>
      <c r="AJ27" s="159">
        <v>1.2978540651690198</v>
      </c>
      <c r="AK27" s="156">
        <f t="shared" si="8"/>
        <v>0.33637391265630356</v>
      </c>
      <c r="AL27" s="156">
        <f t="shared" si="9"/>
        <v>0.4724685212165918</v>
      </c>
      <c r="AM27" s="157">
        <f t="shared" si="10"/>
        <v>0.01530475663293889</v>
      </c>
      <c r="AN27" s="157">
        <f t="shared" si="11"/>
        <v>0.01986334061248226</v>
      </c>
      <c r="AO27" s="157">
        <f t="shared" si="12"/>
        <v>0.038931432213117</v>
      </c>
      <c r="AP27" s="157">
        <f t="shared" si="13"/>
        <v>0.3753053448694206</v>
      </c>
      <c r="AQ27" s="157">
        <f t="shared" si="14"/>
        <v>0.29744248044318655</v>
      </c>
      <c r="AR27" s="160">
        <f t="shared" si="15"/>
        <v>0.03893143221311701</v>
      </c>
      <c r="AS27" s="137">
        <v>953</v>
      </c>
    </row>
    <row r="28" spans="2:45" ht="12.75">
      <c r="B28" s="9"/>
      <c r="C28" s="9"/>
      <c r="D28" s="36"/>
      <c r="F28" s="55"/>
      <c r="G28" s="55"/>
      <c r="H28" s="87"/>
      <c r="K28" s="9"/>
      <c r="L28" s="33"/>
      <c r="M28" s="33"/>
      <c r="N28" s="55"/>
      <c r="O28" s="55"/>
      <c r="P28" s="87"/>
      <c r="R28" s="9"/>
      <c r="S28" s="9"/>
      <c r="T28" s="44"/>
      <c r="V28" s="127"/>
      <c r="W28" s="123"/>
      <c r="X28" s="125"/>
      <c r="Z28" s="143"/>
      <c r="AA28" s="135"/>
      <c r="AB28" s="137"/>
      <c r="AD28" s="161"/>
      <c r="AE28" s="123">
        <v>0</v>
      </c>
      <c r="AF28" s="125"/>
      <c r="AH28" s="145"/>
      <c r="AI28" s="135">
        <v>0</v>
      </c>
      <c r="AJ28" s="159">
        <v>1.2978540651690198</v>
      </c>
      <c r="AK28" s="156"/>
      <c r="AL28" s="156"/>
      <c r="AM28" s="157"/>
      <c r="AN28" s="157"/>
      <c r="AO28" s="157"/>
      <c r="AP28" s="157"/>
      <c r="AQ28" s="157"/>
      <c r="AR28" s="160"/>
      <c r="AS28" s="137"/>
    </row>
    <row r="29" spans="1:45" ht="12.75">
      <c r="A29" s="1" t="s">
        <v>26</v>
      </c>
      <c r="B29" s="9">
        <v>48.5</v>
      </c>
      <c r="C29" s="9">
        <v>0.8005393156647429</v>
      </c>
      <c r="D29" s="81">
        <v>22513</v>
      </c>
      <c r="F29" s="55">
        <v>46.5</v>
      </c>
      <c r="G29" s="55">
        <v>0.9299609337222066</v>
      </c>
      <c r="H29" s="88">
        <v>19343</v>
      </c>
      <c r="J29" s="9">
        <v>45.60093690528473</v>
      </c>
      <c r="K29" s="9">
        <v>0.9307722965890406</v>
      </c>
      <c r="L29" s="90">
        <v>20708</v>
      </c>
      <c r="M29" s="33"/>
      <c r="N29" s="77">
        <v>41.64703110273327</v>
      </c>
      <c r="O29" s="55">
        <v>1.0513971788160532</v>
      </c>
      <c r="P29" s="92">
        <v>8412</v>
      </c>
      <c r="R29" s="59">
        <v>40.05162827640985</v>
      </c>
      <c r="S29" s="9">
        <v>1.9629369942798505</v>
      </c>
      <c r="T29" s="44">
        <v>4987</v>
      </c>
      <c r="V29" s="127">
        <v>40.04288042751275</v>
      </c>
      <c r="W29" s="123">
        <v>1.0756257702556837</v>
      </c>
      <c r="X29" s="125">
        <v>11070</v>
      </c>
      <c r="Z29" s="143">
        <v>39.22747976374907</v>
      </c>
      <c r="AA29" s="135">
        <v>1.336912772476154</v>
      </c>
      <c r="AB29" s="137">
        <v>7506</v>
      </c>
      <c r="AD29" s="158">
        <v>37.75007824621231</v>
      </c>
      <c r="AE29" s="123">
        <v>1.4184288064364114</v>
      </c>
      <c r="AF29" s="125">
        <v>7872</v>
      </c>
      <c r="AH29" s="138">
        <v>36.36481057341764</v>
      </c>
      <c r="AI29" s="135">
        <v>1.2562223087757618</v>
      </c>
      <c r="AJ29" s="159">
        <v>1.2978540651690198</v>
      </c>
      <c r="AK29" s="156">
        <f>AH29/100</f>
        <v>0.36364810573417644</v>
      </c>
      <c r="AL29" s="156">
        <f>SQRT((1-AK29)*(AK29))</f>
        <v>0.4810490213378691</v>
      </c>
      <c r="AM29" s="157">
        <f>AL29/SQRT(AS29)</f>
        <v>0.005312945714036408</v>
      </c>
      <c r="AN29" s="157">
        <f>AJ29*AM29</f>
        <v>0.0068954281929844725</v>
      </c>
      <c r="AO29" s="157">
        <f>AN29*NORMSINV(0.975)</f>
        <v>0.01351479091623167</v>
      </c>
      <c r="AP29" s="157">
        <f>AK29+AO29</f>
        <v>0.3771628966504081</v>
      </c>
      <c r="AQ29" s="157">
        <f>AK29-AO29</f>
        <v>0.3501333148179448</v>
      </c>
      <c r="AR29" s="160">
        <f>(AP29-AQ29)/2</f>
        <v>0.013514790916231645</v>
      </c>
      <c r="AS29" s="137">
        <v>8198</v>
      </c>
    </row>
    <row r="30" spans="1:45" ht="12.75">
      <c r="A30" s="1" t="s">
        <v>27</v>
      </c>
      <c r="B30" s="9">
        <v>47.1</v>
      </c>
      <c r="C30" s="9">
        <v>1.6010290931829871</v>
      </c>
      <c r="D30" s="81">
        <v>5604</v>
      </c>
      <c r="F30" s="55">
        <v>44.7</v>
      </c>
      <c r="G30" s="55">
        <v>1.8550466684625633</v>
      </c>
      <c r="H30" s="88">
        <v>4831</v>
      </c>
      <c r="J30" s="9">
        <v>42.8079571537873</v>
      </c>
      <c r="K30" s="9">
        <v>1.8795704304362957</v>
      </c>
      <c r="L30" s="90">
        <v>5012</v>
      </c>
      <c r="M30" s="33"/>
      <c r="N30" s="77">
        <v>38.91960867715866</v>
      </c>
      <c r="O30" s="55">
        <v>2.0248310859972847</v>
      </c>
      <c r="P30" s="92">
        <v>2340</v>
      </c>
      <c r="R30" s="59">
        <v>36.509433962264154</v>
      </c>
      <c r="S30" s="9">
        <v>4.10342214646268</v>
      </c>
      <c r="T30" s="44">
        <v>1110</v>
      </c>
      <c r="V30" s="127">
        <v>38.18556118808011</v>
      </c>
      <c r="W30" s="123">
        <v>2.037895589482524</v>
      </c>
      <c r="X30" s="125">
        <v>3032</v>
      </c>
      <c r="Z30" s="143">
        <v>36.85079622327829</v>
      </c>
      <c r="AA30" s="135">
        <v>2.7903129024464306</v>
      </c>
      <c r="AB30" s="137">
        <v>1682</v>
      </c>
      <c r="AD30" s="158">
        <v>33.718481294415966</v>
      </c>
      <c r="AE30" s="123">
        <v>2.7679626381090507</v>
      </c>
      <c r="AF30" s="125">
        <v>1966</v>
      </c>
      <c r="AH30" s="138">
        <v>31.350395282889515</v>
      </c>
      <c r="AI30" s="135">
        <v>2.361818834404378</v>
      </c>
      <c r="AJ30" s="159">
        <v>1.2978540651690198</v>
      </c>
      <c r="AK30" s="156">
        <f>AH30/100</f>
        <v>0.31350395282889515</v>
      </c>
      <c r="AL30" s="156">
        <f>SQRT((1-AK30)*(AK30))</f>
        <v>0.4639172602841513</v>
      </c>
      <c r="AM30" s="157">
        <f>AL30/SQRT(AS30)</f>
        <v>0.009988849239437537</v>
      </c>
      <c r="AN30" s="157">
        <f>AJ30*AM30</f>
        <v>0.012964068591764478</v>
      </c>
      <c r="AO30" s="157">
        <f>AN30*NORMSINV(0.975)</f>
        <v>0.02540910753296527</v>
      </c>
      <c r="AP30" s="157">
        <f>AK30+AO30</f>
        <v>0.3389130603618604</v>
      </c>
      <c r="AQ30" s="157">
        <f>AK30-AO30</f>
        <v>0.2880948452959299</v>
      </c>
      <c r="AR30" s="160">
        <f>(AP30-AQ30)/2</f>
        <v>0.02540910753296527</v>
      </c>
      <c r="AS30" s="137">
        <v>2157</v>
      </c>
    </row>
    <row r="31" spans="2:45" ht="12.75">
      <c r="B31" s="9"/>
      <c r="C31" s="9"/>
      <c r="D31" s="36"/>
      <c r="F31" s="55"/>
      <c r="G31" s="55"/>
      <c r="H31" s="87"/>
      <c r="K31" s="9"/>
      <c r="L31" s="33"/>
      <c r="M31" s="33"/>
      <c r="N31" s="55"/>
      <c r="O31" s="55"/>
      <c r="P31" s="87"/>
      <c r="R31" s="9"/>
      <c r="S31" s="9"/>
      <c r="T31" s="44"/>
      <c r="V31" s="127"/>
      <c r="W31" s="123"/>
      <c r="X31" s="125"/>
      <c r="Z31" s="143"/>
      <c r="AA31" s="135"/>
      <c r="AB31" s="137"/>
      <c r="AD31" s="161"/>
      <c r="AE31" s="123"/>
      <c r="AF31" s="125"/>
      <c r="AH31" s="145"/>
      <c r="AI31" s="135"/>
      <c r="AJ31" s="159">
        <v>1.2978540651690198</v>
      </c>
      <c r="AK31" s="156"/>
      <c r="AL31" s="156"/>
      <c r="AM31" s="157"/>
      <c r="AN31" s="157"/>
      <c r="AO31" s="157"/>
      <c r="AP31" s="157"/>
      <c r="AQ31" s="157"/>
      <c r="AR31" s="160"/>
      <c r="AS31" s="137"/>
    </row>
    <row r="32" spans="1:45" ht="12.75">
      <c r="A32" s="2" t="s">
        <v>11</v>
      </c>
      <c r="B32" s="9"/>
      <c r="C32" s="9"/>
      <c r="D32" s="36"/>
      <c r="F32" s="55"/>
      <c r="G32" s="55"/>
      <c r="H32" s="87"/>
      <c r="K32" s="9"/>
      <c r="L32" s="33"/>
      <c r="M32" s="33"/>
      <c r="N32" s="54"/>
      <c r="O32" s="54"/>
      <c r="P32" s="93"/>
      <c r="V32" s="127"/>
      <c r="W32" s="123"/>
      <c r="X32" s="125"/>
      <c r="Z32" s="143"/>
      <c r="AA32" s="135"/>
      <c r="AB32" s="137"/>
      <c r="AD32" s="161"/>
      <c r="AE32" s="123"/>
      <c r="AF32" s="125"/>
      <c r="AH32" s="145"/>
      <c r="AI32" s="135"/>
      <c r="AJ32" s="159">
        <v>1.2978540651690198</v>
      </c>
      <c r="AK32" s="156"/>
      <c r="AL32" s="156"/>
      <c r="AM32" s="157"/>
      <c r="AN32" s="157"/>
      <c r="AO32" s="157"/>
      <c r="AP32" s="157"/>
      <c r="AQ32" s="157"/>
      <c r="AR32" s="160"/>
      <c r="AS32" s="137"/>
    </row>
    <row r="33" spans="1:45" ht="12.75">
      <c r="A33" s="1" t="s">
        <v>20</v>
      </c>
      <c r="B33" s="9">
        <v>50.8567415730337</v>
      </c>
      <c r="C33" s="9">
        <v>1.4734796447112117</v>
      </c>
      <c r="D33" s="82">
        <v>6703</v>
      </c>
      <c r="F33" s="75">
        <v>48.89068825910931</v>
      </c>
      <c r="G33" s="55">
        <v>1.73317929501777</v>
      </c>
      <c r="H33" s="88">
        <v>5749</v>
      </c>
      <c r="J33" s="9">
        <v>47.44411442863842</v>
      </c>
      <c r="K33" s="9">
        <v>1.7651912782164487</v>
      </c>
      <c r="L33" s="90">
        <v>5787</v>
      </c>
      <c r="M33" s="33"/>
      <c r="N33" s="77">
        <v>42.10526315789474</v>
      </c>
      <c r="O33" s="55">
        <v>1.929241690710903</v>
      </c>
      <c r="P33" s="92">
        <v>2585</v>
      </c>
      <c r="R33" s="59">
        <v>39.900249376558605</v>
      </c>
      <c r="S33" s="9">
        <v>3.5036243347969886</v>
      </c>
      <c r="T33" s="44">
        <v>1575</v>
      </c>
      <c r="V33" s="127">
        <v>40.74439372490079</v>
      </c>
      <c r="W33" s="123">
        <v>1.9001989420904764</v>
      </c>
      <c r="X33" s="125">
        <v>3567</v>
      </c>
      <c r="Z33" s="143">
        <v>40.61212664353319</v>
      </c>
      <c r="AA33" s="135">
        <v>2.5255121747185463</v>
      </c>
      <c r="AB33" s="137">
        <v>2128</v>
      </c>
      <c r="AD33" s="158">
        <v>38.401128329074226</v>
      </c>
      <c r="AE33" s="123">
        <v>2.571470333671927</v>
      </c>
      <c r="AF33" s="125">
        <v>2411</v>
      </c>
      <c r="AH33" s="138">
        <v>33.84403445943698</v>
      </c>
      <c r="AI33" s="135">
        <v>2.2043663064617136</v>
      </c>
      <c r="AJ33" s="159">
        <v>1.2978540651690198</v>
      </c>
      <c r="AK33" s="156">
        <f aca="true" t="shared" si="16" ref="AK33:AK38">AH33/100</f>
        <v>0.33844034459436984</v>
      </c>
      <c r="AL33" s="156">
        <f aca="true" t="shared" si="17" ref="AL33:AL38">SQRT((1-AK33)*(AK33))</f>
        <v>0.4731791180358808</v>
      </c>
      <c r="AM33" s="157">
        <f aca="true" t="shared" si="18" ref="AM33:AM38">AL33/SQRT(AS33)</f>
        <v>0.009322934673477935</v>
      </c>
      <c r="AN33" s="157">
        <f aca="true" t="shared" si="19" ref="AN33:AN38">AJ33*AM33</f>
        <v>0.012099808665278546</v>
      </c>
      <c r="AO33" s="157">
        <f aca="true" t="shared" si="20" ref="AO33:AO38">AN33*NORMSINV(0.975)</f>
        <v>0.023715189203771605</v>
      </c>
      <c r="AP33" s="157">
        <f aca="true" t="shared" si="21" ref="AP33:AP38">AK33+AO33</f>
        <v>0.3621555337981414</v>
      </c>
      <c r="AQ33" s="157">
        <f aca="true" t="shared" si="22" ref="AQ33:AQ38">AK33-AO33</f>
        <v>0.31472515539059825</v>
      </c>
      <c r="AR33" s="160">
        <f aca="true" t="shared" si="23" ref="AR33:AR38">(AP33-AQ33)/2</f>
        <v>0.02371518920377158</v>
      </c>
      <c r="AS33" s="137">
        <v>2576</v>
      </c>
    </row>
    <row r="34" spans="1:45" ht="12.75">
      <c r="A34" s="1" t="s">
        <v>21</v>
      </c>
      <c r="B34" s="9">
        <v>57.27184779103515</v>
      </c>
      <c r="C34" s="9">
        <v>1.8733579328648204</v>
      </c>
      <c r="D34" s="82">
        <v>2594</v>
      </c>
      <c r="E34" s="67"/>
      <c r="F34" s="75">
        <v>51.03690685413005</v>
      </c>
      <c r="G34" s="55">
        <v>2.2366271610319544</v>
      </c>
      <c r="H34" s="88">
        <v>2707</v>
      </c>
      <c r="I34" s="67"/>
      <c r="J34" s="9">
        <v>51.99030806507442</v>
      </c>
      <c r="K34" s="9">
        <v>2.507635702268651</v>
      </c>
      <c r="L34" s="90">
        <v>2870</v>
      </c>
      <c r="M34" s="64"/>
      <c r="N34" s="77">
        <v>41.83232497839239</v>
      </c>
      <c r="O34" s="55">
        <v>2.864802400833227</v>
      </c>
      <c r="P34" s="92">
        <v>1112</v>
      </c>
      <c r="R34" s="59">
        <v>42.56198347107438</v>
      </c>
      <c r="S34" s="9">
        <v>5.335934431957114</v>
      </c>
      <c r="T34" s="44">
        <v>684</v>
      </c>
      <c r="V34" s="127">
        <v>43.927069868638185</v>
      </c>
      <c r="W34" s="123">
        <v>3.0494648777627447</v>
      </c>
      <c r="X34" s="125">
        <v>1413</v>
      </c>
      <c r="Z34" s="143">
        <v>41.93102178514204</v>
      </c>
      <c r="AA34" s="135">
        <v>3.578544742232797</v>
      </c>
      <c r="AB34" s="137">
        <v>1070</v>
      </c>
      <c r="AD34" s="158">
        <v>39.24902877188215</v>
      </c>
      <c r="AE34" s="123">
        <v>4.2303339621572125</v>
      </c>
      <c r="AF34" s="125">
        <v>898</v>
      </c>
      <c r="AH34" s="138">
        <v>38.28010600830207</v>
      </c>
      <c r="AI34" s="135">
        <v>3.6844600732998503</v>
      </c>
      <c r="AJ34" s="159">
        <v>1.2978540651690198</v>
      </c>
      <c r="AK34" s="156">
        <f t="shared" si="16"/>
        <v>0.3828010600830207</v>
      </c>
      <c r="AL34" s="156">
        <f t="shared" si="17"/>
        <v>0.486070374001889</v>
      </c>
      <c r="AM34" s="157">
        <f t="shared" si="18"/>
        <v>0.015582700783314115</v>
      </c>
      <c r="AN34" s="157">
        <f t="shared" si="19"/>
        <v>0.020224071557936693</v>
      </c>
      <c r="AO34" s="157">
        <f t="shared" si="20"/>
        <v>0.03963845187431677</v>
      </c>
      <c r="AP34" s="157">
        <f t="shared" si="21"/>
        <v>0.4224395119573375</v>
      </c>
      <c r="AQ34" s="157">
        <f t="shared" si="22"/>
        <v>0.343162608208704</v>
      </c>
      <c r="AR34" s="160">
        <f t="shared" si="23"/>
        <v>0.03963845187431675</v>
      </c>
      <c r="AS34" s="137">
        <v>973</v>
      </c>
    </row>
    <row r="35" spans="1:45" ht="12.75">
      <c r="A35" s="1" t="s">
        <v>22</v>
      </c>
      <c r="B35" s="9">
        <v>48.52407452213888</v>
      </c>
      <c r="C35" s="9">
        <v>1.3248334296626112</v>
      </c>
      <c r="D35" s="82">
        <v>8218</v>
      </c>
      <c r="E35" s="67"/>
      <c r="F35" s="75">
        <v>46.36209813874788</v>
      </c>
      <c r="G35" s="55">
        <v>1.5510153580583506</v>
      </c>
      <c r="H35" s="88">
        <v>6954</v>
      </c>
      <c r="I35" s="67"/>
      <c r="J35" s="9">
        <v>44.16081684747926</v>
      </c>
      <c r="K35" s="9">
        <v>1.5342171677983814</v>
      </c>
      <c r="L35" s="90">
        <v>7574</v>
      </c>
      <c r="M35" s="64"/>
      <c r="N35" s="77">
        <v>41.94021101992966</v>
      </c>
      <c r="O35" s="55">
        <v>1.6766741999286268</v>
      </c>
      <c r="P35" s="92">
        <v>3402</v>
      </c>
      <c r="Q35" s="67"/>
      <c r="R35" s="59">
        <v>41.91011235955056</v>
      </c>
      <c r="S35" s="9">
        <v>3.266157634890881</v>
      </c>
      <c r="T35" s="44">
        <v>1837</v>
      </c>
      <c r="U35" s="67"/>
      <c r="V35" s="127">
        <v>38.1559482296382</v>
      </c>
      <c r="W35" s="123">
        <v>1.726519651591822</v>
      </c>
      <c r="X35" s="125">
        <v>4223</v>
      </c>
      <c r="Z35" s="143">
        <v>37.92096237434273</v>
      </c>
      <c r="AA35" s="135">
        <v>2.2004557627785637</v>
      </c>
      <c r="AB35" s="137">
        <v>2736</v>
      </c>
      <c r="AD35" s="158">
        <v>35.42182993317532</v>
      </c>
      <c r="AE35" s="123">
        <v>2.246438373155868</v>
      </c>
      <c r="AF35" s="125">
        <v>3055</v>
      </c>
      <c r="AH35" s="138">
        <v>35.02710183826193</v>
      </c>
      <c r="AI35" s="135">
        <v>1.9918189748529769</v>
      </c>
      <c r="AJ35" s="159">
        <v>1.2978540651690198</v>
      </c>
      <c r="AK35" s="156">
        <f t="shared" si="16"/>
        <v>0.35027101838261926</v>
      </c>
      <c r="AL35" s="156">
        <f t="shared" si="17"/>
        <v>0.4770547474492022</v>
      </c>
      <c r="AM35" s="157">
        <f t="shared" si="18"/>
        <v>0.008424007448088171</v>
      </c>
      <c r="AN35" s="157">
        <f t="shared" si="19"/>
        <v>0.010933132311515334</v>
      </c>
      <c r="AO35" s="157">
        <f t="shared" si="20"/>
        <v>0.0214285455687812</v>
      </c>
      <c r="AP35" s="157">
        <f t="shared" si="21"/>
        <v>0.37169956395140047</v>
      </c>
      <c r="AQ35" s="157">
        <f t="shared" si="22"/>
        <v>0.32884247281383805</v>
      </c>
      <c r="AR35" s="160">
        <f t="shared" si="23"/>
        <v>0.02142854556878121</v>
      </c>
      <c r="AS35" s="137">
        <v>3207</v>
      </c>
    </row>
    <row r="36" spans="1:45" ht="12.75">
      <c r="A36" s="1" t="s">
        <v>23</v>
      </c>
      <c r="B36" s="9">
        <v>45.340050377833755</v>
      </c>
      <c r="C36" s="9">
        <v>2.3335598494121044</v>
      </c>
      <c r="D36" s="82">
        <v>4081</v>
      </c>
      <c r="E36" s="68"/>
      <c r="F36" s="75">
        <v>45.007587253414265</v>
      </c>
      <c r="G36" s="55">
        <v>2.4911857760842295</v>
      </c>
      <c r="H36" s="88">
        <v>3326</v>
      </c>
      <c r="I36" s="68"/>
      <c r="J36" s="9">
        <v>42.42078218669712</v>
      </c>
      <c r="K36" s="9">
        <v>2.1932758058143556</v>
      </c>
      <c r="L36" s="90">
        <v>3676</v>
      </c>
      <c r="M36" s="65"/>
      <c r="N36" s="77">
        <v>41.522230595327805</v>
      </c>
      <c r="O36" s="55">
        <v>2.626529081271954</v>
      </c>
      <c r="P36" s="92">
        <v>1318</v>
      </c>
      <c r="Q36" s="67"/>
      <c r="R36" s="59">
        <v>37.712344280860705</v>
      </c>
      <c r="S36" s="9">
        <v>4.661411462693051</v>
      </c>
      <c r="T36" s="44">
        <v>871</v>
      </c>
      <c r="U36" s="67"/>
      <c r="V36" s="127">
        <v>41.2984812722718</v>
      </c>
      <c r="W36" s="123">
        <v>2.5569988889299076</v>
      </c>
      <c r="X36" s="125">
        <v>1978</v>
      </c>
      <c r="Z36" s="143">
        <v>38.929738888711206</v>
      </c>
      <c r="AA36" s="135">
        <v>3.2495696648914283</v>
      </c>
      <c r="AB36" s="137">
        <v>1267</v>
      </c>
      <c r="AD36" s="158">
        <v>36.88136264704125</v>
      </c>
      <c r="AE36" s="123">
        <v>3.401529126161651</v>
      </c>
      <c r="AF36" s="125">
        <v>1356</v>
      </c>
      <c r="AH36" s="138">
        <v>35.657962298305456</v>
      </c>
      <c r="AI36" s="135">
        <v>3.063180100434776</v>
      </c>
      <c r="AJ36" s="159">
        <v>1.2978540651690198</v>
      </c>
      <c r="AK36" s="156">
        <f t="shared" si="16"/>
        <v>0.35657962298305457</v>
      </c>
      <c r="AL36" s="156">
        <f t="shared" si="17"/>
        <v>0.47898913918409175</v>
      </c>
      <c r="AM36" s="157">
        <f t="shared" si="18"/>
        <v>0.012955119067887547</v>
      </c>
      <c r="AN36" s="157">
        <f t="shared" si="19"/>
        <v>0.016813853947006536</v>
      </c>
      <c r="AO36" s="157">
        <f t="shared" si="20"/>
        <v>0.03295454817744944</v>
      </c>
      <c r="AP36" s="157">
        <f t="shared" si="21"/>
        <v>0.389534171160504</v>
      </c>
      <c r="AQ36" s="157">
        <f t="shared" si="22"/>
        <v>0.32362507480560515</v>
      </c>
      <c r="AR36" s="160">
        <f t="shared" si="23"/>
        <v>0.032954548177449416</v>
      </c>
      <c r="AS36" s="137">
        <v>1367</v>
      </c>
    </row>
    <row r="37" spans="1:45" ht="12.75">
      <c r="A37" s="1" t="s">
        <v>24</v>
      </c>
      <c r="B37" s="9">
        <v>40.94788451062284</v>
      </c>
      <c r="C37" s="9">
        <v>1.4668406783106889</v>
      </c>
      <c r="D37" s="82">
        <v>6434</v>
      </c>
      <c r="F37" s="75">
        <v>39.755940912010274</v>
      </c>
      <c r="G37" s="55">
        <v>1.7095177531731167</v>
      </c>
      <c r="H37" s="88">
        <v>5364</v>
      </c>
      <c r="J37" s="9">
        <v>40.95691880087354</v>
      </c>
      <c r="K37" s="9">
        <v>1.743333697887543</v>
      </c>
      <c r="L37" s="90">
        <v>5754</v>
      </c>
      <c r="M37" s="33"/>
      <c r="N37" s="77">
        <v>37.50573131591013</v>
      </c>
      <c r="O37" s="55">
        <v>1.9808303790965738</v>
      </c>
      <c r="P37" s="92">
        <v>2290</v>
      </c>
      <c r="Q37" s="68"/>
      <c r="R37" s="59">
        <v>33.89043639740019</v>
      </c>
      <c r="S37" s="9">
        <v>3.9812921467654743</v>
      </c>
      <c r="T37" s="44">
        <v>1108</v>
      </c>
      <c r="U37" s="68"/>
      <c r="V37" s="127">
        <v>36.920427840948754</v>
      </c>
      <c r="W37" s="123">
        <v>2.0726719090358543</v>
      </c>
      <c r="X37" s="125">
        <v>2892</v>
      </c>
      <c r="Z37" s="143">
        <v>35.82668683627969</v>
      </c>
      <c r="AA37" s="135">
        <v>2.5666599764784337</v>
      </c>
      <c r="AB37" s="137">
        <v>1964</v>
      </c>
      <c r="AD37" s="158">
        <v>36.35180053994058</v>
      </c>
      <c r="AE37" s="123">
        <v>2.7282600475286856</v>
      </c>
      <c r="AF37" s="125">
        <v>2095</v>
      </c>
      <c r="AH37" s="138">
        <v>35.91918748618721</v>
      </c>
      <c r="AI37" s="135">
        <v>2.417955805969396</v>
      </c>
      <c r="AJ37" s="159">
        <v>1.2978540651690198</v>
      </c>
      <c r="AK37" s="156">
        <f t="shared" si="16"/>
        <v>0.3591918748618721</v>
      </c>
      <c r="AL37" s="156">
        <f t="shared" si="17"/>
        <v>0.479763558323353</v>
      </c>
      <c r="AM37" s="157">
        <f t="shared" si="18"/>
        <v>0.010226269543464778</v>
      </c>
      <c r="AN37" s="157">
        <f t="shared" si="19"/>
        <v>0.013272205498499898</v>
      </c>
      <c r="AO37" s="157">
        <f t="shared" si="20"/>
        <v>0.026013044772474268</v>
      </c>
      <c r="AP37" s="157">
        <f t="shared" si="21"/>
        <v>0.3852049196343464</v>
      </c>
      <c r="AQ37" s="157">
        <f t="shared" si="22"/>
        <v>0.3331788300893978</v>
      </c>
      <c r="AR37" s="160">
        <f t="shared" si="23"/>
        <v>0.026013044772474292</v>
      </c>
      <c r="AS37" s="137">
        <v>2201</v>
      </c>
    </row>
    <row r="38" spans="1:45" ht="12.75">
      <c r="A38" s="1" t="s">
        <v>25</v>
      </c>
      <c r="B38" s="9">
        <v>61.6822429906542</v>
      </c>
      <c r="C38" s="9">
        <v>12.511639217356517</v>
      </c>
      <c r="D38" s="82">
        <v>87</v>
      </c>
      <c r="F38" s="75">
        <v>50</v>
      </c>
      <c r="G38" s="55">
        <v>15.070277863135733</v>
      </c>
      <c r="H38" s="88">
        <v>74</v>
      </c>
      <c r="J38" s="9">
        <v>62.71186440677966</v>
      </c>
      <c r="K38" s="9">
        <v>16.925373004423147</v>
      </c>
      <c r="L38" s="90">
        <v>59</v>
      </c>
      <c r="M38" s="33"/>
      <c r="N38" s="77">
        <v>46.875</v>
      </c>
      <c r="O38" s="55">
        <v>14.304014286025286</v>
      </c>
      <c r="P38" s="92">
        <v>45</v>
      </c>
      <c r="R38" s="59" t="s">
        <v>59</v>
      </c>
      <c r="S38" s="9" t="s">
        <v>59</v>
      </c>
      <c r="T38" s="44">
        <v>22</v>
      </c>
      <c r="V38" s="123" t="s">
        <v>59</v>
      </c>
      <c r="W38" s="123" t="s">
        <v>59</v>
      </c>
      <c r="X38" s="125">
        <v>29</v>
      </c>
      <c r="Z38" s="135" t="s">
        <v>59</v>
      </c>
      <c r="AA38" s="135" t="s">
        <v>59</v>
      </c>
      <c r="AB38" s="137">
        <v>23</v>
      </c>
      <c r="AD38" s="161" t="s">
        <v>59</v>
      </c>
      <c r="AE38" s="123" t="s">
        <v>59</v>
      </c>
      <c r="AF38" s="125">
        <v>23</v>
      </c>
      <c r="AH38" s="138">
        <v>40.2643727632378</v>
      </c>
      <c r="AI38" s="135">
        <v>20.827035600462974</v>
      </c>
      <c r="AJ38" s="159">
        <v>1.2978540651690198</v>
      </c>
      <c r="AK38" s="156">
        <f t="shared" si="16"/>
        <v>0.402643727632378</v>
      </c>
      <c r="AL38" s="156">
        <f t="shared" si="17"/>
        <v>0.49043017467390954</v>
      </c>
      <c r="AM38" s="157">
        <f t="shared" si="18"/>
        <v>0.0880838596453515</v>
      </c>
      <c r="AN38" s="157">
        <f t="shared" si="19"/>
        <v>0.11431999531649681</v>
      </c>
      <c r="AO38" s="157">
        <f t="shared" si="20"/>
        <v>0.22406307353312135</v>
      </c>
      <c r="AP38" s="157">
        <f t="shared" si="21"/>
        <v>0.6267068011654994</v>
      </c>
      <c r="AQ38" s="157">
        <f t="shared" si="22"/>
        <v>0.17858065409925664</v>
      </c>
      <c r="AR38" s="160">
        <f t="shared" si="23"/>
        <v>0.22406307353312138</v>
      </c>
      <c r="AS38" s="137">
        <v>31</v>
      </c>
    </row>
    <row r="39" spans="2:45" ht="12.75">
      <c r="B39" s="9"/>
      <c r="C39" s="9"/>
      <c r="D39" s="36"/>
      <c r="F39" s="55"/>
      <c r="G39" s="55"/>
      <c r="H39" s="87"/>
      <c r="K39" s="9"/>
      <c r="N39" s="55"/>
      <c r="O39" s="55"/>
      <c r="P39" s="86"/>
      <c r="R39" s="9"/>
      <c r="T39" s="44"/>
      <c r="V39" s="123"/>
      <c r="W39" s="128"/>
      <c r="X39" s="128"/>
      <c r="Z39" s="135"/>
      <c r="AA39" s="144"/>
      <c r="AB39" s="144"/>
      <c r="AD39" s="161"/>
      <c r="AE39" s="123"/>
      <c r="AF39" s="128"/>
      <c r="AH39" s="145"/>
      <c r="AI39" s="135"/>
      <c r="AJ39" s="159">
        <v>1.2978540651690198</v>
      </c>
      <c r="AK39" s="156"/>
      <c r="AL39" s="156"/>
      <c r="AM39" s="157"/>
      <c r="AN39" s="157"/>
      <c r="AO39" s="157"/>
      <c r="AP39" s="157"/>
      <c r="AQ39" s="157"/>
      <c r="AR39" s="160"/>
      <c r="AS39" s="144"/>
    </row>
    <row r="40" spans="1:45" ht="12.75">
      <c r="A40" s="38" t="s">
        <v>30</v>
      </c>
      <c r="B40" s="37">
        <v>48.2</v>
      </c>
      <c r="C40" s="37">
        <v>0.7154809107624587</v>
      </c>
      <c r="D40" s="36">
        <v>28117</v>
      </c>
      <c r="E40" s="38"/>
      <c r="F40" s="58">
        <v>46.12619393449</v>
      </c>
      <c r="G40" s="58">
        <v>0.8312615673962114</v>
      </c>
      <c r="H40" s="87">
        <v>24174</v>
      </c>
      <c r="I40" s="38"/>
      <c r="J40" s="37">
        <v>45.033304373008974</v>
      </c>
      <c r="K40" s="37">
        <v>0.8340369737309778</v>
      </c>
      <c r="L40" s="33">
        <v>25720</v>
      </c>
      <c r="M40" s="38"/>
      <c r="N40" s="58">
        <v>41.1</v>
      </c>
      <c r="O40" s="58">
        <v>0.9332324223201418</v>
      </c>
      <c r="P40" s="87">
        <v>10752</v>
      </c>
      <c r="Q40" s="38"/>
      <c r="R40" s="37">
        <v>39.42870599883805</v>
      </c>
      <c r="S40" s="37">
        <v>1.7714287738797765</v>
      </c>
      <c r="T40" s="36">
        <v>6097</v>
      </c>
      <c r="U40" s="38"/>
      <c r="V40" s="129">
        <v>39.65828447786525</v>
      </c>
      <c r="W40" s="123">
        <v>0.9514531470235674</v>
      </c>
      <c r="X40" s="125">
        <v>14102</v>
      </c>
      <c r="Z40" s="138">
        <v>38.78878751134222</v>
      </c>
      <c r="AA40" s="135">
        <v>1.205914800767502</v>
      </c>
      <c r="AB40" s="137">
        <v>9188</v>
      </c>
      <c r="AD40" s="158">
        <v>36.978217193378356</v>
      </c>
      <c r="AE40" s="123">
        <v>1.2635332358343243</v>
      </c>
      <c r="AF40" s="125">
        <v>9838</v>
      </c>
      <c r="AH40" s="138">
        <v>35.38988669312911</v>
      </c>
      <c r="AI40" s="135">
        <v>1.1110814808120373</v>
      </c>
      <c r="AJ40" s="159">
        <v>1.2978540651690198</v>
      </c>
      <c r="AK40" s="156">
        <f>AH40/100</f>
        <v>0.3538988669312911</v>
      </c>
      <c r="AL40" s="156">
        <f>SQRT((1-AK40)*(AK40))</f>
        <v>0.4781782710622048</v>
      </c>
      <c r="AM40" s="157">
        <f>AL40/SQRT(AS40)</f>
        <v>0.004699101066895049</v>
      </c>
      <c r="AN40" s="157">
        <f>AJ40*AM40</f>
        <v>0.006098747422309818</v>
      </c>
      <c r="AO40" s="157">
        <f>AN40*NORMSINV(0.975)</f>
        <v>0.011953325298533731</v>
      </c>
      <c r="AP40" s="157">
        <f>AK40+AO40</f>
        <v>0.3658521922298248</v>
      </c>
      <c r="AQ40" s="157">
        <f>AK40-AO40</f>
        <v>0.34194554163275737</v>
      </c>
      <c r="AR40" s="160">
        <f>(AP40-AQ40)/2</f>
        <v>0.011953325298533712</v>
      </c>
      <c r="AS40" s="137">
        <v>10355</v>
      </c>
    </row>
    <row r="41" spans="1:45" s="50" customFormat="1" ht="12.75">
      <c r="A41" s="15"/>
      <c r="B41" s="16"/>
      <c r="C41" s="16"/>
      <c r="D41" s="83"/>
      <c r="E41" s="15"/>
      <c r="F41" s="51"/>
      <c r="G41" s="51"/>
      <c r="H41" s="89"/>
      <c r="I41" s="15"/>
      <c r="J41" s="16"/>
      <c r="K41" s="16"/>
      <c r="L41" s="34"/>
      <c r="M41" s="15"/>
      <c r="N41" s="51"/>
      <c r="O41" s="51"/>
      <c r="P41" s="89"/>
      <c r="Q41" s="15"/>
      <c r="R41" s="48"/>
      <c r="S41" s="16"/>
      <c r="T41" s="83"/>
      <c r="U41" s="15"/>
      <c r="V41" s="130"/>
      <c r="W41" s="130"/>
      <c r="X41" s="122"/>
      <c r="Y41" s="45"/>
      <c r="Z41" s="140"/>
      <c r="AA41" s="140"/>
      <c r="AB41" s="134"/>
      <c r="AD41" s="130"/>
      <c r="AE41" s="130"/>
      <c r="AF41" s="122"/>
      <c r="AH41" s="140"/>
      <c r="AI41" s="140"/>
      <c r="AJ41" s="159">
        <v>1.2978540651690198</v>
      </c>
      <c r="AK41" s="156"/>
      <c r="AL41" s="156"/>
      <c r="AM41" s="157"/>
      <c r="AN41" s="157"/>
      <c r="AO41" s="157"/>
      <c r="AP41" s="157"/>
      <c r="AQ41" s="157"/>
      <c r="AR41" s="160"/>
      <c r="AS41" s="134"/>
    </row>
    <row r="42" spans="1:24" ht="12.75">
      <c r="A42" s="24" t="s">
        <v>64</v>
      </c>
      <c r="N42" s="9"/>
      <c r="P42" s="44"/>
      <c r="R42" s="9"/>
      <c r="S42" s="9"/>
      <c r="T42" s="44"/>
      <c r="V42" s="9"/>
      <c r="W42" s="9"/>
      <c r="X42" s="44"/>
    </row>
    <row r="43" spans="1:24" ht="12.75">
      <c r="A43" s="14" t="s">
        <v>70</v>
      </c>
      <c r="B43" s="9"/>
      <c r="C43" s="9"/>
      <c r="D43" s="84"/>
      <c r="E43" s="13"/>
      <c r="F43" s="22"/>
      <c r="G43" s="21"/>
      <c r="H43" s="84"/>
      <c r="I43" s="21"/>
      <c r="K43" s="22"/>
      <c r="L43" s="91"/>
      <c r="M43" s="22"/>
      <c r="P43" s="44"/>
      <c r="R43" s="23"/>
      <c r="S43" s="23"/>
      <c r="T43" s="94"/>
      <c r="V43" s="23"/>
      <c r="W43" s="23"/>
      <c r="X43" s="94"/>
    </row>
    <row r="44" ht="12.75">
      <c r="A44" s="69" t="s">
        <v>77</v>
      </c>
    </row>
    <row r="45" spans="1:34" ht="12.75">
      <c r="A45" s="69" t="s">
        <v>71</v>
      </c>
      <c r="AD45" s="153"/>
      <c r="AH45" s="153"/>
    </row>
    <row r="46" spans="1:24" ht="12.75">
      <c r="A46" s="14" t="s">
        <v>91</v>
      </c>
      <c r="N46" s="9"/>
      <c r="P46" s="44"/>
      <c r="R46" s="9"/>
      <c r="S46" s="9"/>
      <c r="T46" s="44"/>
      <c r="V46" s="9"/>
      <c r="W46" s="9"/>
      <c r="X46" s="44"/>
    </row>
  </sheetData>
  <sheetProtection/>
  <protectedRanges>
    <protectedRange sqref="AJ7:AJ41" name="design effect_1"/>
  </protectedRanges>
  <mergeCells count="9">
    <mergeCell ref="AH4:AS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">
    <cfRule type="expression" priority="8" dxfId="15" stopIfTrue="1">
      <formula>#REF!="*"</formula>
    </cfRule>
  </conditionalFormatting>
  <conditionalFormatting sqref="AD7:AD14">
    <cfRule type="expression" priority="7" dxfId="15" stopIfTrue="1">
      <formula>#REF!="*"</formula>
    </cfRule>
  </conditionalFormatting>
  <conditionalFormatting sqref="AD7:AD40">
    <cfRule type="expression" priority="6" dxfId="15" stopIfTrue="1">
      <formula>#REF!="*"</formula>
    </cfRule>
  </conditionalFormatting>
  <conditionalFormatting sqref="AH7:AH16">
    <cfRule type="expression" priority="4" dxfId="15" stopIfTrue="1">
      <formula>#REF!="*"</formula>
    </cfRule>
  </conditionalFormatting>
  <conditionalFormatting sqref="AH7:AH16">
    <cfRule type="expression" priority="3" dxfId="15" stopIfTrue="1">
      <formula>#REF!="*"</formula>
    </cfRule>
  </conditionalFormatting>
  <conditionalFormatting sqref="AH7:AH40">
    <cfRule type="expression" priority="2" dxfId="15" stopIfTrue="1">
      <formula>#REF!="*"</formula>
    </cfRule>
  </conditionalFormatting>
  <conditionalFormatting sqref="AD7:AD40 AH7:AH40">
    <cfRule type="expression" priority="11" dxfId="15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15.625" style="1" customWidth="1"/>
    <col min="2" max="2" width="8.625" style="4" customWidth="1"/>
    <col min="3" max="3" width="8.625" style="12" customWidth="1"/>
    <col min="4" max="4" width="12.375" style="4" bestFit="1" customWidth="1"/>
    <col min="5" max="5" width="1.625" style="4" customWidth="1"/>
    <col min="6" max="7" width="8.625" style="12" customWidth="1"/>
    <col min="8" max="8" width="12.375" style="4" bestFit="1" customWidth="1"/>
    <col min="9" max="9" width="1.625" style="4" customWidth="1"/>
    <col min="10" max="11" width="8.625" style="12" customWidth="1"/>
    <col min="12" max="12" width="12.375" style="4" bestFit="1" customWidth="1"/>
    <col min="13" max="13" width="1.625" style="4" customWidth="1"/>
    <col min="14" max="14" width="8.625" style="12" customWidth="1"/>
    <col min="15" max="15" width="9.50390625" style="12" customWidth="1"/>
    <col min="16" max="16" width="12.375" style="4" bestFit="1" customWidth="1"/>
    <col min="17" max="17" width="1.625" style="4" customWidth="1"/>
    <col min="18" max="19" width="8.625" style="11" customWidth="1"/>
    <col min="20" max="20" width="12.375" style="1" bestFit="1" customWidth="1"/>
    <col min="21" max="21" width="1.625" style="4" customWidth="1"/>
    <col min="22" max="23" width="8.625" style="11" customWidth="1"/>
    <col min="24" max="24" width="12.375" style="1" bestFit="1" customWidth="1"/>
    <col min="25" max="25" width="1.625" style="1" customWidth="1"/>
    <col min="26" max="27" width="8.625" style="144" customWidth="1"/>
    <col min="28" max="28" width="12.375" style="144" bestFit="1" customWidth="1"/>
    <col min="29" max="29" width="1.625" style="1" customWidth="1"/>
    <col min="30" max="31" width="8.625" style="1" customWidth="1"/>
    <col min="32" max="32" width="12.375" style="1" bestFit="1" customWidth="1"/>
    <col min="33" max="33" width="1.625" style="1" customWidth="1"/>
    <col min="34" max="35" width="8.625" style="1" customWidth="1"/>
    <col min="36" max="36" width="12.375" style="1" bestFit="1" customWidth="1"/>
    <col min="37" max="16384" width="9.00390625" style="50" customWidth="1"/>
  </cols>
  <sheetData>
    <row r="1" ht="13.5">
      <c r="A1" s="172" t="s">
        <v>94</v>
      </c>
    </row>
    <row r="2" spans="1:22" ht="12.75">
      <c r="A2" s="6" t="s">
        <v>74</v>
      </c>
      <c r="B2" s="3"/>
      <c r="C2" s="106"/>
      <c r="D2" s="3"/>
      <c r="E2" s="3"/>
      <c r="F2" s="106"/>
      <c r="G2" s="106"/>
      <c r="H2" s="3"/>
      <c r="I2" s="3"/>
      <c r="J2" s="106"/>
      <c r="K2" s="106"/>
      <c r="L2" s="3"/>
      <c r="M2" s="3"/>
      <c r="N2" s="106"/>
      <c r="O2" s="106"/>
      <c r="P2" s="3"/>
      <c r="Q2" s="3"/>
      <c r="R2" s="9"/>
      <c r="U2" s="3"/>
      <c r="V2" s="9"/>
    </row>
    <row r="3" spans="1:22" ht="12.75">
      <c r="A3" s="4"/>
      <c r="R3" s="9"/>
      <c r="V3" s="9"/>
    </row>
    <row r="4" spans="1:36" ht="12.75" customHeight="1">
      <c r="A4" s="19"/>
      <c r="B4" s="171" t="s">
        <v>54</v>
      </c>
      <c r="C4" s="171"/>
      <c r="D4" s="171"/>
      <c r="E4" s="20"/>
      <c r="F4" s="169" t="s">
        <v>55</v>
      </c>
      <c r="G4" s="169"/>
      <c r="H4" s="169"/>
      <c r="I4" s="20"/>
      <c r="J4" s="171" t="s">
        <v>56</v>
      </c>
      <c r="K4" s="171"/>
      <c r="L4" s="171"/>
      <c r="M4" s="20"/>
      <c r="N4" s="169" t="s">
        <v>57</v>
      </c>
      <c r="O4" s="169"/>
      <c r="P4" s="169"/>
      <c r="Q4" s="20"/>
      <c r="R4" s="171" t="s">
        <v>58</v>
      </c>
      <c r="S4" s="171"/>
      <c r="T4" s="171"/>
      <c r="U4" s="20"/>
      <c r="V4" s="169" t="s">
        <v>76</v>
      </c>
      <c r="W4" s="169"/>
      <c r="X4" s="169"/>
      <c r="Y4" s="20"/>
      <c r="Z4" s="168" t="s">
        <v>78</v>
      </c>
      <c r="AA4" s="168"/>
      <c r="AB4" s="168"/>
      <c r="AC4" s="166"/>
      <c r="AD4" s="169" t="s">
        <v>89</v>
      </c>
      <c r="AE4" s="169"/>
      <c r="AF4" s="169"/>
      <c r="AG4" s="166"/>
      <c r="AH4" s="168" t="s">
        <v>93</v>
      </c>
      <c r="AI4" s="168"/>
      <c r="AJ4" s="168"/>
    </row>
    <row r="5" spans="1:36" ht="25.5">
      <c r="A5" s="15"/>
      <c r="B5" s="16" t="s">
        <v>0</v>
      </c>
      <c r="C5" s="18" t="s">
        <v>53</v>
      </c>
      <c r="D5" s="17" t="s">
        <v>1</v>
      </c>
      <c r="E5" s="17"/>
      <c r="F5" s="51" t="s">
        <v>0</v>
      </c>
      <c r="G5" s="52" t="s">
        <v>53</v>
      </c>
      <c r="H5" s="53" t="s">
        <v>1</v>
      </c>
      <c r="I5" s="17"/>
      <c r="J5" s="16" t="s">
        <v>0</v>
      </c>
      <c r="K5" s="18" t="s">
        <v>53</v>
      </c>
      <c r="L5" s="17" t="s">
        <v>1</v>
      </c>
      <c r="M5" s="17"/>
      <c r="N5" s="100" t="s">
        <v>0</v>
      </c>
      <c r="O5" s="52" t="s">
        <v>53</v>
      </c>
      <c r="P5" s="53" t="s">
        <v>1</v>
      </c>
      <c r="Q5" s="17"/>
      <c r="R5" s="46" t="s">
        <v>0</v>
      </c>
      <c r="S5" s="18" t="s">
        <v>53</v>
      </c>
      <c r="T5" s="28" t="s">
        <v>1</v>
      </c>
      <c r="U5" s="17"/>
      <c r="V5" s="131" t="s">
        <v>66</v>
      </c>
      <c r="W5" s="121" t="s">
        <v>53</v>
      </c>
      <c r="X5" s="122" t="s">
        <v>1</v>
      </c>
      <c r="Y5" s="17"/>
      <c r="Z5" s="132" t="s">
        <v>66</v>
      </c>
      <c r="AA5" s="133" t="s">
        <v>53</v>
      </c>
      <c r="AB5" s="134" t="s">
        <v>1</v>
      </c>
      <c r="AC5" s="50"/>
      <c r="AD5" s="131" t="s">
        <v>66</v>
      </c>
      <c r="AE5" s="121" t="s">
        <v>53</v>
      </c>
      <c r="AF5" s="122" t="s">
        <v>1</v>
      </c>
      <c r="AG5" s="50"/>
      <c r="AH5" s="132" t="s">
        <v>66</v>
      </c>
      <c r="AI5" s="133" t="s">
        <v>53</v>
      </c>
      <c r="AJ5" s="134" t="s">
        <v>1</v>
      </c>
    </row>
    <row r="6" spans="1:36" ht="12.75">
      <c r="A6" s="4"/>
      <c r="F6" s="73"/>
      <c r="G6" s="73"/>
      <c r="H6" s="54"/>
      <c r="N6" s="55"/>
      <c r="O6" s="73"/>
      <c r="P6" s="56"/>
      <c r="Q6" s="10"/>
      <c r="R6" s="9"/>
      <c r="S6" s="12"/>
      <c r="T6" s="7"/>
      <c r="U6" s="10"/>
      <c r="V6" s="123"/>
      <c r="W6" s="124"/>
      <c r="X6" s="125"/>
      <c r="Y6" s="4"/>
      <c r="Z6" s="135"/>
      <c r="AA6" s="136"/>
      <c r="AB6" s="137"/>
      <c r="AC6" s="50"/>
      <c r="AD6" s="123"/>
      <c r="AE6" s="124"/>
      <c r="AF6" s="125"/>
      <c r="AG6" s="50"/>
      <c r="AH6" s="135"/>
      <c r="AI6" s="136"/>
      <c r="AJ6" s="137"/>
    </row>
    <row r="7" spans="1:36" ht="12.75">
      <c r="A7" s="5" t="s">
        <v>2</v>
      </c>
      <c r="C7" s="11"/>
      <c r="D7" s="33"/>
      <c r="F7" s="73"/>
      <c r="G7" s="73"/>
      <c r="H7" s="54"/>
      <c r="J7" s="9"/>
      <c r="L7" s="39"/>
      <c r="N7" s="73"/>
      <c r="O7" s="73"/>
      <c r="P7" s="78"/>
      <c r="R7" s="9"/>
      <c r="T7" s="7"/>
      <c r="V7" s="126"/>
      <c r="W7" s="123"/>
      <c r="X7" s="125"/>
      <c r="Y7" s="4"/>
      <c r="Z7" s="145"/>
      <c r="AA7" s="146"/>
      <c r="AB7" s="137"/>
      <c r="AC7" s="50"/>
      <c r="AD7" s="161"/>
      <c r="AE7" s="163"/>
      <c r="AF7" s="125"/>
      <c r="AG7" s="50"/>
      <c r="AH7" s="145"/>
      <c r="AI7" s="146"/>
      <c r="AJ7" s="137"/>
    </row>
    <row r="8" spans="1:36" ht="12.75">
      <c r="A8" s="4" t="s">
        <v>31</v>
      </c>
      <c r="B8" s="9">
        <v>51</v>
      </c>
      <c r="C8" s="9">
        <v>2.2449903479014495</v>
      </c>
      <c r="D8" s="42">
        <v>2859</v>
      </c>
      <c r="E8" s="1"/>
      <c r="F8" s="55">
        <v>47.1</v>
      </c>
      <c r="G8" s="55">
        <v>2.6412488740121276</v>
      </c>
      <c r="H8" s="72">
        <v>2401</v>
      </c>
      <c r="J8" s="9">
        <v>45.4065469904963</v>
      </c>
      <c r="K8" s="9">
        <v>2.6830028597133513</v>
      </c>
      <c r="L8" s="41">
        <v>2491</v>
      </c>
      <c r="N8" s="55">
        <v>42.83054003724395</v>
      </c>
      <c r="O8" s="55">
        <v>3.0986965929609696</v>
      </c>
      <c r="P8" s="101">
        <v>948</v>
      </c>
      <c r="R8" s="108">
        <v>39.97797356828194</v>
      </c>
      <c r="S8" s="9">
        <v>7.167038469265053</v>
      </c>
      <c r="T8" s="7">
        <v>574</v>
      </c>
      <c r="V8" s="127">
        <v>34.399753258738606</v>
      </c>
      <c r="W8" s="123">
        <v>3.6440490625061113</v>
      </c>
      <c r="X8" s="125">
        <v>1331</v>
      </c>
      <c r="Y8" s="4"/>
      <c r="Z8" s="139">
        <v>34.45792228717523</v>
      </c>
      <c r="AA8" s="146">
        <v>4.4174678682285755</v>
      </c>
      <c r="AB8" s="137">
        <v>851</v>
      </c>
      <c r="AC8" s="50"/>
      <c r="AD8" s="158">
        <v>32.34361226470635</v>
      </c>
      <c r="AE8" s="123">
        <v>5.468981192471311</v>
      </c>
      <c r="AF8" s="125">
        <v>768</v>
      </c>
      <c r="AG8" s="50"/>
      <c r="AH8" s="138">
        <v>33.44240159465026</v>
      </c>
      <c r="AI8" s="135">
        <v>5.333643227164292</v>
      </c>
      <c r="AJ8" s="137">
        <v>763</v>
      </c>
    </row>
    <row r="9" spans="1:36" ht="12.75">
      <c r="A9" s="4" t="s">
        <v>32</v>
      </c>
      <c r="B9" s="95">
        <v>51.24443545123432</v>
      </c>
      <c r="C9" s="9">
        <v>1.191216932442309</v>
      </c>
      <c r="D9" s="42">
        <v>10167</v>
      </c>
      <c r="E9" s="1"/>
      <c r="F9" s="55">
        <v>50.2</v>
      </c>
      <c r="G9" s="55">
        <v>1.4003714059115353</v>
      </c>
      <c r="H9" s="72">
        <v>8574</v>
      </c>
      <c r="I9" s="5"/>
      <c r="J9" s="9">
        <v>49.53374777975133</v>
      </c>
      <c r="K9" s="9">
        <v>1.4206763405839098</v>
      </c>
      <c r="L9" s="41">
        <v>8958</v>
      </c>
      <c r="M9" s="5"/>
      <c r="N9" s="55">
        <v>43.654151242728716</v>
      </c>
      <c r="O9" s="55">
        <v>1.6069134123737072</v>
      </c>
      <c r="P9" s="101">
        <v>3675</v>
      </c>
      <c r="R9" s="108">
        <v>40.91127098321343</v>
      </c>
      <c r="S9" s="9">
        <v>3.9999679287191583</v>
      </c>
      <c r="T9" s="7">
        <v>2017</v>
      </c>
      <c r="V9" s="127">
        <v>44.56370779850126</v>
      </c>
      <c r="W9" s="123">
        <v>1.7687943061022935</v>
      </c>
      <c r="X9" s="125">
        <v>4523</v>
      </c>
      <c r="Y9" s="4"/>
      <c r="Z9" s="139">
        <v>44.04145984347118</v>
      </c>
      <c r="AA9" s="146">
        <v>1.883221068079358</v>
      </c>
      <c r="AB9" s="137">
        <v>2927</v>
      </c>
      <c r="AC9" s="50"/>
      <c r="AD9" s="158">
        <v>42.17768307391643</v>
      </c>
      <c r="AE9" s="123">
        <v>2.3746033398397537</v>
      </c>
      <c r="AF9" s="125">
        <v>2927</v>
      </c>
      <c r="AG9" s="50"/>
      <c r="AH9" s="138">
        <v>40.44542965989176</v>
      </c>
      <c r="AI9" s="135">
        <v>2.1147522980568043</v>
      </c>
      <c r="AJ9" s="137">
        <v>3009</v>
      </c>
    </row>
    <row r="10" spans="1:36" ht="12.75">
      <c r="A10" s="4" t="s">
        <v>33</v>
      </c>
      <c r="B10" s="9">
        <v>45.7</v>
      </c>
      <c r="C10" s="9">
        <v>1.293511490945093</v>
      </c>
      <c r="D10" s="42">
        <v>8558</v>
      </c>
      <c r="E10" s="1"/>
      <c r="F10" s="55">
        <v>44.3</v>
      </c>
      <c r="G10" s="55">
        <v>1.4866927644387928</v>
      </c>
      <c r="H10" s="72">
        <v>7506</v>
      </c>
      <c r="J10" s="9">
        <v>42.08444954713612</v>
      </c>
      <c r="K10" s="9">
        <v>1.4833877574398784</v>
      </c>
      <c r="L10" s="41">
        <v>8009</v>
      </c>
      <c r="N10" s="55">
        <v>38.79154078549849</v>
      </c>
      <c r="O10" s="55">
        <v>1.6510064772800277</v>
      </c>
      <c r="P10" s="101">
        <v>3383</v>
      </c>
      <c r="Q10" s="5"/>
      <c r="R10" s="108">
        <v>39.50026581605529</v>
      </c>
      <c r="S10" s="9">
        <v>2.8348489566289494</v>
      </c>
      <c r="T10" s="7">
        <v>1987</v>
      </c>
      <c r="U10" s="5"/>
      <c r="V10" s="127">
        <v>36.0109346871081</v>
      </c>
      <c r="W10" s="123">
        <v>1.4540137891200224</v>
      </c>
      <c r="X10" s="125">
        <v>4631</v>
      </c>
      <c r="Y10" s="4"/>
      <c r="Z10" s="139">
        <v>36.07560029963533</v>
      </c>
      <c r="AA10" s="146">
        <v>1.9773803264749077</v>
      </c>
      <c r="AB10" s="137">
        <v>3009</v>
      </c>
      <c r="AC10" s="50"/>
      <c r="AD10" s="158">
        <v>33.05614256298618</v>
      </c>
      <c r="AE10" s="123">
        <v>1.8877367650538546</v>
      </c>
      <c r="AF10" s="125">
        <v>3276</v>
      </c>
      <c r="AG10" s="50"/>
      <c r="AH10" s="138">
        <v>30.91801354915031</v>
      </c>
      <c r="AI10" s="135">
        <v>1.6293353526934562</v>
      </c>
      <c r="AJ10" s="137">
        <v>3469</v>
      </c>
    </row>
    <row r="11" spans="1:36" ht="12.75">
      <c r="A11" s="4" t="s">
        <v>34</v>
      </c>
      <c r="B11" s="9">
        <v>46.7</v>
      </c>
      <c r="C11" s="9">
        <v>2.0100256005493833</v>
      </c>
      <c r="D11" s="42">
        <v>3558</v>
      </c>
      <c r="E11" s="1"/>
      <c r="F11" s="55">
        <v>44.4</v>
      </c>
      <c r="G11" s="55">
        <v>2.3391592578917724</v>
      </c>
      <c r="H11" s="72">
        <v>3033</v>
      </c>
      <c r="J11" s="9">
        <v>44.695518958253544</v>
      </c>
      <c r="K11" s="9">
        <v>2.2946913922373042</v>
      </c>
      <c r="L11" s="41">
        <v>3396</v>
      </c>
      <c r="N11" s="55">
        <v>42.02370100273473</v>
      </c>
      <c r="O11" s="55">
        <v>2.5697254354470616</v>
      </c>
      <c r="P11" s="101">
        <v>1452</v>
      </c>
      <c r="R11" s="108">
        <v>39.3026941362916</v>
      </c>
      <c r="S11" s="9">
        <v>4.427234551830594</v>
      </c>
      <c r="T11" s="7">
        <v>792</v>
      </c>
      <c r="V11" s="123">
        <v>44.30485343286329</v>
      </c>
      <c r="W11" s="123">
        <v>2.126445254935824</v>
      </c>
      <c r="X11" s="125">
        <v>1968</v>
      </c>
      <c r="Y11" s="4"/>
      <c r="Z11" s="139">
        <v>35.83465735883423</v>
      </c>
      <c r="AA11" s="146">
        <v>2.5256339151631906</v>
      </c>
      <c r="AB11" s="137">
        <v>1274</v>
      </c>
      <c r="AC11" s="50"/>
      <c r="AD11" s="158">
        <v>38.64390211756436</v>
      </c>
      <c r="AE11" s="123">
        <v>2.332234708744596</v>
      </c>
      <c r="AF11" s="125">
        <v>1591</v>
      </c>
      <c r="AG11" s="50"/>
      <c r="AH11" s="138">
        <v>37.055216522186434</v>
      </c>
      <c r="AI11" s="135">
        <v>1.934604935692119</v>
      </c>
      <c r="AJ11" s="137">
        <v>1726</v>
      </c>
    </row>
    <row r="12" spans="1:36" ht="12.75">
      <c r="A12" s="4" t="s">
        <v>35</v>
      </c>
      <c r="B12" s="9">
        <v>42.3</v>
      </c>
      <c r="C12" s="9">
        <v>2.180483104984745</v>
      </c>
      <c r="D12" s="42">
        <v>2964</v>
      </c>
      <c r="E12" s="1"/>
      <c r="F12" s="55">
        <v>37.1</v>
      </c>
      <c r="G12" s="55">
        <v>2.434918744418461</v>
      </c>
      <c r="H12" s="72">
        <v>2648</v>
      </c>
      <c r="J12" s="9">
        <v>37.57625050833672</v>
      </c>
      <c r="K12" s="9">
        <v>2.441150611912878</v>
      </c>
      <c r="L12" s="41">
        <v>2846</v>
      </c>
      <c r="N12" s="55">
        <v>35.03368623676612</v>
      </c>
      <c r="O12" s="55">
        <v>2.661529841280924</v>
      </c>
      <c r="P12" s="101">
        <v>1293</v>
      </c>
      <c r="R12" s="108">
        <v>32.87904599659284</v>
      </c>
      <c r="S12" s="9">
        <v>4.0589613472429775</v>
      </c>
      <c r="T12" s="7">
        <v>725</v>
      </c>
      <c r="V12" s="127">
        <v>37.10304722477244</v>
      </c>
      <c r="W12" s="123">
        <v>2.343964275392068</v>
      </c>
      <c r="X12" s="125">
        <v>1644</v>
      </c>
      <c r="Y12" s="4"/>
      <c r="Z12" s="147">
        <v>38.93445279335393</v>
      </c>
      <c r="AA12" s="146">
        <v>2.8069429780687507</v>
      </c>
      <c r="AB12" s="137">
        <v>1123</v>
      </c>
      <c r="AC12" s="50"/>
      <c r="AD12" s="158">
        <v>36.49409702782308</v>
      </c>
      <c r="AE12" s="123">
        <v>2.687178558961895</v>
      </c>
      <c r="AF12" s="125">
        <v>1273</v>
      </c>
      <c r="AG12" s="50"/>
      <c r="AH12" s="138">
        <v>33.34803728377358</v>
      </c>
      <c r="AI12" s="135">
        <v>2.2546846328183268</v>
      </c>
      <c r="AJ12" s="137">
        <v>1385</v>
      </c>
    </row>
    <row r="13" spans="1:36" ht="12.75">
      <c r="A13" s="4"/>
      <c r="B13" s="9"/>
      <c r="C13" s="9"/>
      <c r="D13" s="36"/>
      <c r="F13" s="55"/>
      <c r="G13" s="55"/>
      <c r="H13" s="72"/>
      <c r="J13" s="9"/>
      <c r="K13" s="9"/>
      <c r="L13" s="39"/>
      <c r="N13" s="55"/>
      <c r="O13" s="55"/>
      <c r="P13" s="74"/>
      <c r="R13" s="9"/>
      <c r="S13" s="9"/>
      <c r="T13" s="7"/>
      <c r="V13" s="123"/>
      <c r="W13" s="123"/>
      <c r="X13" s="125"/>
      <c r="Y13" s="4"/>
      <c r="Z13" s="147"/>
      <c r="AA13" s="146"/>
      <c r="AB13" s="137"/>
      <c r="AC13" s="109"/>
      <c r="AD13" s="161"/>
      <c r="AE13" s="123"/>
      <c r="AF13" s="125"/>
      <c r="AG13" s="109"/>
      <c r="AH13" s="145"/>
      <c r="AI13" s="135"/>
      <c r="AJ13" s="137"/>
    </row>
    <row r="14" spans="1:36" ht="12.75">
      <c r="A14" s="5" t="s">
        <v>3</v>
      </c>
      <c r="B14" s="9"/>
      <c r="C14" s="9"/>
      <c r="D14" s="36"/>
      <c r="F14" s="55"/>
      <c r="G14" s="55"/>
      <c r="H14" s="72"/>
      <c r="J14" s="9"/>
      <c r="K14" s="9"/>
      <c r="L14" s="39"/>
      <c r="N14" s="55"/>
      <c r="O14" s="55"/>
      <c r="P14" s="74"/>
      <c r="R14" s="9"/>
      <c r="S14" s="9"/>
      <c r="T14" s="7"/>
      <c r="V14" s="123"/>
      <c r="W14" s="123"/>
      <c r="X14" s="125"/>
      <c r="Y14" s="4"/>
      <c r="Z14" s="147"/>
      <c r="AA14" s="146"/>
      <c r="AB14" s="137"/>
      <c r="AC14" s="109"/>
      <c r="AD14" s="161"/>
      <c r="AE14" s="123"/>
      <c r="AF14" s="125"/>
      <c r="AG14" s="109"/>
      <c r="AH14" s="145"/>
      <c r="AI14" s="135"/>
      <c r="AJ14" s="137"/>
    </row>
    <row r="15" spans="1:36" ht="12.75">
      <c r="A15" s="4" t="s">
        <v>36</v>
      </c>
      <c r="B15" s="95">
        <v>43.84036588964296</v>
      </c>
      <c r="C15" s="9">
        <v>1.064603534059387</v>
      </c>
      <c r="D15" s="42">
        <v>12549</v>
      </c>
      <c r="E15" s="1"/>
      <c r="F15" s="55">
        <v>42.1</v>
      </c>
      <c r="G15" s="55">
        <v>1.2394422538265744</v>
      </c>
      <c r="H15" s="72">
        <v>10671</v>
      </c>
      <c r="J15" s="9">
        <v>40.168067226890756</v>
      </c>
      <c r="K15" s="9">
        <v>1.2454916368075608</v>
      </c>
      <c r="L15" s="41">
        <v>11205</v>
      </c>
      <c r="N15" s="55">
        <v>35.32310024635209</v>
      </c>
      <c r="O15" s="55">
        <v>1.3545296476881816</v>
      </c>
      <c r="P15" s="102">
        <v>4760</v>
      </c>
      <c r="R15" s="108">
        <v>35.49579831932773</v>
      </c>
      <c r="S15" s="9">
        <v>2.488884030508027</v>
      </c>
      <c r="T15" s="7">
        <v>2640</v>
      </c>
      <c r="V15" s="127">
        <v>34.31235759543494</v>
      </c>
      <c r="W15" s="123">
        <v>1.4860691369548604</v>
      </c>
      <c r="X15" s="125">
        <v>6074</v>
      </c>
      <c r="Z15" s="139">
        <v>33.58335004960928</v>
      </c>
      <c r="AA15" s="146">
        <v>1.8042359640321521</v>
      </c>
      <c r="AB15" s="137">
        <v>4056</v>
      </c>
      <c r="AC15" s="50"/>
      <c r="AD15" s="158">
        <v>31.378434013449493</v>
      </c>
      <c r="AE15" s="123">
        <v>1.8646635512845733</v>
      </c>
      <c r="AF15" s="125">
        <v>4378</v>
      </c>
      <c r="AG15" s="50"/>
      <c r="AH15" s="138">
        <v>29.747565212950477</v>
      </c>
      <c r="AI15" s="135">
        <v>1.5676492693580124</v>
      </c>
      <c r="AJ15" s="137">
        <v>4573</v>
      </c>
    </row>
    <row r="16" spans="1:36" ht="12.75">
      <c r="A16" s="4" t="s">
        <v>52</v>
      </c>
      <c r="B16" s="9">
        <v>52.3</v>
      </c>
      <c r="C16" s="9">
        <v>0.9618474455706121</v>
      </c>
      <c r="D16" s="42">
        <v>15568</v>
      </c>
      <c r="E16" s="1"/>
      <c r="F16" s="55">
        <v>49.9</v>
      </c>
      <c r="G16" s="55">
        <v>1.115756349182611</v>
      </c>
      <c r="H16" s="72">
        <v>13503</v>
      </c>
      <c r="J16" s="9">
        <v>49.629461584996974</v>
      </c>
      <c r="K16" s="9">
        <v>1.116023491816108</v>
      </c>
      <c r="L16" s="41">
        <v>14515</v>
      </c>
      <c r="N16" s="55">
        <v>46.495327102803735</v>
      </c>
      <c r="O16" s="55">
        <v>1.2745668326971895</v>
      </c>
      <c r="P16" s="102">
        <v>5992</v>
      </c>
      <c r="R16" s="108">
        <v>43.17745035233825</v>
      </c>
      <c r="S16" s="9">
        <v>2.2614833526272413</v>
      </c>
      <c r="T16" s="7">
        <v>3457</v>
      </c>
      <c r="V16" s="127">
        <v>44.7536182163271</v>
      </c>
      <c r="W16" s="123">
        <v>1.201574846315701</v>
      </c>
      <c r="X16" s="125">
        <v>8028</v>
      </c>
      <c r="Z16" s="139">
        <v>43.76612917973334</v>
      </c>
      <c r="AA16" s="146">
        <v>1.544374640799365</v>
      </c>
      <c r="AB16" s="137">
        <v>5132</v>
      </c>
      <c r="AC16" s="50"/>
      <c r="AD16" s="158">
        <v>42.295088360534564</v>
      </c>
      <c r="AE16" s="123">
        <v>1.6140161831545374</v>
      </c>
      <c r="AF16" s="125">
        <v>5460</v>
      </c>
      <c r="AG16" s="50"/>
      <c r="AH16" s="138">
        <v>40.76090300684641</v>
      </c>
      <c r="AI16" s="135">
        <v>1.4630114364958924</v>
      </c>
      <c r="AJ16" s="137">
        <v>5782</v>
      </c>
    </row>
    <row r="17" spans="1:36" ht="12.75">
      <c r="A17" s="4"/>
      <c r="B17" s="9"/>
      <c r="C17" s="9"/>
      <c r="D17" s="36"/>
      <c r="F17" s="55"/>
      <c r="G17" s="55"/>
      <c r="H17" s="72"/>
      <c r="J17" s="9"/>
      <c r="K17" s="9"/>
      <c r="L17" s="39"/>
      <c r="N17" s="55"/>
      <c r="O17" s="55"/>
      <c r="P17" s="74"/>
      <c r="V17" s="127"/>
      <c r="W17" s="123"/>
      <c r="X17" s="125"/>
      <c r="Z17" s="147"/>
      <c r="AA17" s="146"/>
      <c r="AB17" s="137"/>
      <c r="AC17" s="109"/>
      <c r="AD17" s="161"/>
      <c r="AE17" s="123"/>
      <c r="AF17" s="125"/>
      <c r="AG17" s="109"/>
      <c r="AH17" s="145"/>
      <c r="AI17" s="135"/>
      <c r="AJ17" s="137"/>
    </row>
    <row r="18" spans="1:36" ht="12.75">
      <c r="A18" s="5" t="s">
        <v>5</v>
      </c>
      <c r="B18" s="9"/>
      <c r="C18" s="9"/>
      <c r="D18" s="36"/>
      <c r="F18" s="55"/>
      <c r="G18" s="55"/>
      <c r="H18" s="72"/>
      <c r="J18" s="9"/>
      <c r="K18" s="9"/>
      <c r="L18" s="39"/>
      <c r="N18" s="55"/>
      <c r="O18" s="55"/>
      <c r="P18" s="74"/>
      <c r="R18" s="9"/>
      <c r="S18" s="9"/>
      <c r="T18" s="7"/>
      <c r="V18" s="127"/>
      <c r="W18" s="123"/>
      <c r="X18" s="125"/>
      <c r="Z18" s="147"/>
      <c r="AA18" s="146"/>
      <c r="AB18" s="137"/>
      <c r="AC18" s="109"/>
      <c r="AD18" s="161"/>
      <c r="AE18" s="123"/>
      <c r="AF18" s="125"/>
      <c r="AG18" s="109"/>
      <c r="AH18" s="145"/>
      <c r="AI18" s="135"/>
      <c r="AJ18" s="137"/>
    </row>
    <row r="19" spans="1:36" ht="25.5">
      <c r="A19" s="4" t="s">
        <v>37</v>
      </c>
      <c r="B19" s="9">
        <v>52.06333636936874</v>
      </c>
      <c r="C19" s="9">
        <v>1.063669484916467</v>
      </c>
      <c r="D19" s="43">
        <v>14129</v>
      </c>
      <c r="E19" s="66"/>
      <c r="F19" s="55">
        <v>50.19384444971913</v>
      </c>
      <c r="G19" s="55">
        <v>1.1505364949539718</v>
      </c>
      <c r="H19" s="99">
        <v>12700</v>
      </c>
      <c r="I19" s="66"/>
      <c r="J19" s="9">
        <v>47.95940878005736</v>
      </c>
      <c r="K19" s="9">
        <v>1.1523019044872633</v>
      </c>
      <c r="L19" s="42">
        <v>13595</v>
      </c>
      <c r="M19" s="66"/>
      <c r="N19" s="55">
        <v>43.33975144407491</v>
      </c>
      <c r="O19" s="55">
        <v>1.5184968889970847</v>
      </c>
      <c r="P19" s="102">
        <v>5812</v>
      </c>
      <c r="R19" s="108">
        <v>43.063496840204635</v>
      </c>
      <c r="S19" s="9">
        <v>2.1617857064597104</v>
      </c>
      <c r="T19" s="1">
        <v>3435</v>
      </c>
      <c r="V19" s="127">
        <v>43.85924255179367</v>
      </c>
      <c r="W19" s="123">
        <v>1.345232434824993</v>
      </c>
      <c r="X19" s="125">
        <v>7730</v>
      </c>
      <c r="Z19" s="139">
        <v>42.32258196407752</v>
      </c>
      <c r="AA19" s="146">
        <v>1.5888525854663982</v>
      </c>
      <c r="AB19" s="137">
        <v>5023</v>
      </c>
      <c r="AC19" s="50"/>
      <c r="AD19" s="158">
        <v>39.66596072052897</v>
      </c>
      <c r="AE19" s="123">
        <v>1.6246738608442446</v>
      </c>
      <c r="AF19" s="125">
        <v>5330</v>
      </c>
      <c r="AG19" s="50"/>
      <c r="AH19" s="138">
        <v>36.748560175782075</v>
      </c>
      <c r="AI19" s="135">
        <v>1.4193619279669</v>
      </c>
      <c r="AJ19" s="137">
        <v>5874</v>
      </c>
    </row>
    <row r="20" spans="1:36" ht="25.5">
      <c r="A20" s="4" t="s">
        <v>38</v>
      </c>
      <c r="B20" s="9">
        <v>40.09154550350027</v>
      </c>
      <c r="C20" s="9">
        <v>0.9611363514296585</v>
      </c>
      <c r="D20" s="43">
        <v>11861</v>
      </c>
      <c r="E20" s="5"/>
      <c r="F20" s="55">
        <v>38.14998964159934</v>
      </c>
      <c r="G20" s="55">
        <v>1.2546384318089991</v>
      </c>
      <c r="H20" s="99">
        <v>10080</v>
      </c>
      <c r="I20" s="5"/>
      <c r="J20" s="9">
        <v>38.65363735070576</v>
      </c>
      <c r="K20" s="9">
        <v>1.2654971834862465</v>
      </c>
      <c r="L20" s="42">
        <v>10706</v>
      </c>
      <c r="M20" s="5"/>
      <c r="N20" s="55">
        <v>35.1280834914611</v>
      </c>
      <c r="O20" s="55">
        <v>1.6777963417265909</v>
      </c>
      <c r="P20" s="103">
        <v>4329</v>
      </c>
      <c r="Q20" s="66"/>
      <c r="R20" s="108">
        <v>32.34118169702354</v>
      </c>
      <c r="S20" s="9">
        <v>2.630943266803447</v>
      </c>
      <c r="T20" s="7">
        <v>2324</v>
      </c>
      <c r="U20" s="66"/>
      <c r="V20" s="127">
        <v>33.550149249175234</v>
      </c>
      <c r="W20" s="123">
        <v>1.406394381544704</v>
      </c>
      <c r="X20" s="125">
        <v>5583</v>
      </c>
      <c r="Z20" s="139">
        <v>33.519395421582345</v>
      </c>
      <c r="AA20" s="146">
        <v>1.8002813705811764</v>
      </c>
      <c r="AB20" s="137">
        <v>3660</v>
      </c>
      <c r="AC20" s="50"/>
      <c r="AD20" s="158">
        <v>33.031294487065686</v>
      </c>
      <c r="AE20" s="123">
        <v>1.8554085403440501</v>
      </c>
      <c r="AF20" s="125">
        <v>3872</v>
      </c>
      <c r="AG20" s="50"/>
      <c r="AH20" s="138">
        <v>32.395539346471885</v>
      </c>
      <c r="AI20" s="135">
        <v>1.5610096342474344</v>
      </c>
      <c r="AJ20" s="137">
        <v>3908</v>
      </c>
    </row>
    <row r="21" spans="1:36" ht="12.75">
      <c r="A21" s="4"/>
      <c r="B21" s="9"/>
      <c r="C21" s="9"/>
      <c r="D21" s="36"/>
      <c r="F21" s="55"/>
      <c r="G21" s="55"/>
      <c r="H21" s="72"/>
      <c r="J21" s="9"/>
      <c r="K21" s="9"/>
      <c r="L21" s="39"/>
      <c r="N21" s="55"/>
      <c r="O21" s="55"/>
      <c r="P21" s="72"/>
      <c r="Q21" s="5"/>
      <c r="R21" s="9"/>
      <c r="S21" s="9"/>
      <c r="T21" s="7"/>
      <c r="U21" s="5"/>
      <c r="V21" s="127"/>
      <c r="W21" s="123"/>
      <c r="X21" s="125"/>
      <c r="Z21" s="147"/>
      <c r="AA21" s="146"/>
      <c r="AB21" s="137"/>
      <c r="AC21" s="109"/>
      <c r="AD21" s="161"/>
      <c r="AE21" s="123"/>
      <c r="AF21" s="125"/>
      <c r="AG21" s="109"/>
      <c r="AH21" s="145"/>
      <c r="AI21" s="135"/>
      <c r="AJ21" s="137"/>
    </row>
    <row r="22" spans="1:36" ht="12.75">
      <c r="A22" s="5" t="s">
        <v>4</v>
      </c>
      <c r="B22" s="9"/>
      <c r="C22" s="9"/>
      <c r="D22" s="36"/>
      <c r="F22" s="55"/>
      <c r="G22" s="55"/>
      <c r="H22" s="72"/>
      <c r="J22" s="9"/>
      <c r="K22" s="9"/>
      <c r="L22" s="39"/>
      <c r="N22" s="55"/>
      <c r="O22" s="55"/>
      <c r="P22" s="72"/>
      <c r="R22" s="9"/>
      <c r="T22" s="7"/>
      <c r="V22" s="127"/>
      <c r="W22" s="123"/>
      <c r="X22" s="125"/>
      <c r="Z22" s="147"/>
      <c r="AA22" s="146"/>
      <c r="AB22" s="137"/>
      <c r="AC22" s="109"/>
      <c r="AD22" s="161"/>
      <c r="AE22" s="123"/>
      <c r="AF22" s="125"/>
      <c r="AG22" s="109"/>
      <c r="AH22" s="145"/>
      <c r="AI22" s="135"/>
      <c r="AJ22" s="137"/>
    </row>
    <row r="23" spans="1:36" ht="12.75">
      <c r="A23" s="4" t="s">
        <v>39</v>
      </c>
      <c r="B23" s="9">
        <v>49.73483146067416</v>
      </c>
      <c r="C23" s="9">
        <v>1.0090905539357777</v>
      </c>
      <c r="D23" s="43">
        <v>12409</v>
      </c>
      <c r="F23" s="55">
        <v>46.69599018003273</v>
      </c>
      <c r="G23" s="55">
        <v>1.2411148163182553</v>
      </c>
      <c r="H23" s="99">
        <v>10867</v>
      </c>
      <c r="J23" s="9">
        <v>46.609920751394185</v>
      </c>
      <c r="K23" s="9">
        <v>1.2431809659343784</v>
      </c>
      <c r="L23" s="42">
        <v>11645</v>
      </c>
      <c r="N23" s="55">
        <v>43.98386735379789</v>
      </c>
      <c r="O23" s="55">
        <v>1.6235920557031882</v>
      </c>
      <c r="P23" s="103">
        <v>4939</v>
      </c>
      <c r="R23" s="108">
        <v>42.39742558326629</v>
      </c>
      <c r="S23" s="9">
        <v>2.61102909275899</v>
      </c>
      <c r="T23" s="7">
        <v>2764</v>
      </c>
      <c r="V23" s="127">
        <v>42.85491379040615</v>
      </c>
      <c r="W23" s="123">
        <v>1.4181387516518953</v>
      </c>
      <c r="X23" s="125">
        <v>6496</v>
      </c>
      <c r="Z23" s="139">
        <v>41.66788536924301</v>
      </c>
      <c r="AA23" s="146">
        <v>1.7820737794836283</v>
      </c>
      <c r="AB23" s="137">
        <v>4307</v>
      </c>
      <c r="AC23" s="50"/>
      <c r="AD23" s="158">
        <v>40.99132075987359</v>
      </c>
      <c r="AE23" s="123">
        <v>1.865594325383657</v>
      </c>
      <c r="AF23" s="125">
        <v>4684</v>
      </c>
      <c r="AG23" s="50"/>
      <c r="AH23" s="138">
        <v>38.33654126379055</v>
      </c>
      <c r="AI23" s="135">
        <v>1.6371332398951555</v>
      </c>
      <c r="AJ23" s="137">
        <v>4931</v>
      </c>
    </row>
    <row r="24" spans="1:36" ht="12.75">
      <c r="A24" s="4" t="s">
        <v>40</v>
      </c>
      <c r="B24" s="9">
        <v>47.18829291319997</v>
      </c>
      <c r="C24" s="9">
        <v>1.080426138332225</v>
      </c>
      <c r="D24" s="43">
        <v>15708</v>
      </c>
      <c r="F24" s="55">
        <v>45.714682594804835</v>
      </c>
      <c r="G24" s="55">
        <v>1.1198118072439769</v>
      </c>
      <c r="H24" s="99">
        <v>13307</v>
      </c>
      <c r="J24" s="9">
        <v>43.989934834505455</v>
      </c>
      <c r="K24" s="9">
        <v>1.125156719355303</v>
      </c>
      <c r="L24" s="42">
        <v>14075</v>
      </c>
      <c r="N24" s="55">
        <v>39.00564617314931</v>
      </c>
      <c r="O24" s="55">
        <v>1.470578905631637</v>
      </c>
      <c r="P24" s="103">
        <v>5813</v>
      </c>
      <c r="R24" s="108">
        <v>37.39612188365651</v>
      </c>
      <c r="S24" s="9">
        <v>2.475385334253822</v>
      </c>
      <c r="T24" s="7">
        <v>3333</v>
      </c>
      <c r="V24" s="127">
        <v>37.46563985535336</v>
      </c>
      <c r="W24" s="123">
        <v>1.2818870064618118</v>
      </c>
      <c r="X24" s="125">
        <v>7606</v>
      </c>
      <c r="Z24" s="139">
        <v>36.75233587655278</v>
      </c>
      <c r="AA24" s="146">
        <v>1.637075995350699</v>
      </c>
      <c r="AB24" s="137">
        <v>4881</v>
      </c>
      <c r="AC24" s="50"/>
      <c r="AD24" s="158">
        <v>34.26425496452977</v>
      </c>
      <c r="AE24" s="123">
        <v>1.716212206300094</v>
      </c>
      <c r="AF24" s="125">
        <v>5154</v>
      </c>
      <c r="AG24" s="50"/>
      <c r="AH24" s="138">
        <v>33.428066807516494</v>
      </c>
      <c r="AI24" s="135">
        <v>1.5145112294655705</v>
      </c>
      <c r="AJ24" s="137">
        <v>5424</v>
      </c>
    </row>
    <row r="25" spans="1:36" ht="12.75">
      <c r="A25" s="4"/>
      <c r="B25" s="9"/>
      <c r="C25" s="9"/>
      <c r="D25" s="36"/>
      <c r="F25" s="55"/>
      <c r="G25" s="55"/>
      <c r="H25" s="72"/>
      <c r="J25" s="9"/>
      <c r="K25" s="9"/>
      <c r="L25" s="39"/>
      <c r="N25" s="55"/>
      <c r="O25" s="55"/>
      <c r="P25" s="72"/>
      <c r="R25" s="9"/>
      <c r="S25" s="9"/>
      <c r="T25" s="7"/>
      <c r="V25" s="127"/>
      <c r="W25" s="123"/>
      <c r="X25" s="125"/>
      <c r="Z25" s="139"/>
      <c r="AA25" s="146"/>
      <c r="AB25" s="137"/>
      <c r="AC25" s="109"/>
      <c r="AD25" s="161"/>
      <c r="AE25" s="123"/>
      <c r="AF25" s="125"/>
      <c r="AG25" s="109"/>
      <c r="AH25" s="145"/>
      <c r="AI25" s="135"/>
      <c r="AJ25" s="137"/>
    </row>
    <row r="26" spans="1:36" ht="12.75">
      <c r="A26" s="5" t="s">
        <v>6</v>
      </c>
      <c r="B26" s="9"/>
      <c r="C26" s="9"/>
      <c r="D26" s="36"/>
      <c r="F26" s="55"/>
      <c r="G26" s="55"/>
      <c r="H26" s="72"/>
      <c r="J26" s="9"/>
      <c r="K26" s="9"/>
      <c r="L26" s="39"/>
      <c r="N26" s="55"/>
      <c r="O26" s="55"/>
      <c r="P26" s="72"/>
      <c r="R26" s="9"/>
      <c r="T26" s="7"/>
      <c r="V26" s="127"/>
      <c r="W26" s="123"/>
      <c r="X26" s="125"/>
      <c r="Z26" s="139"/>
      <c r="AA26" s="146"/>
      <c r="AB26" s="137"/>
      <c r="AC26" s="109"/>
      <c r="AD26" s="161"/>
      <c r="AE26" s="123"/>
      <c r="AF26" s="125"/>
      <c r="AG26" s="109"/>
      <c r="AH26" s="145"/>
      <c r="AI26" s="135"/>
      <c r="AJ26" s="137"/>
    </row>
    <row r="27" spans="1:36" ht="12.75">
      <c r="A27" s="4" t="s">
        <v>41</v>
      </c>
      <c r="B27" s="9">
        <v>48.71922904079493</v>
      </c>
      <c r="C27" s="9">
        <v>1.0776909740030973</v>
      </c>
      <c r="D27" s="43">
        <v>19457</v>
      </c>
      <c r="E27" s="24"/>
      <c r="F27" s="55">
        <v>46.38338505609931</v>
      </c>
      <c r="G27" s="55">
        <v>1.0114214059768827</v>
      </c>
      <c r="H27" s="99">
        <v>16345</v>
      </c>
      <c r="I27" s="24"/>
      <c r="J27" s="9">
        <v>44.75264035575319</v>
      </c>
      <c r="K27" s="9">
        <v>1.0147740720375609</v>
      </c>
      <c r="L27" s="42">
        <v>17365</v>
      </c>
      <c r="M27" s="24"/>
      <c r="N27" s="55">
        <v>41.067596566523605</v>
      </c>
      <c r="O27" s="55">
        <v>1.1320331519588294</v>
      </c>
      <c r="P27" s="103">
        <v>7351</v>
      </c>
      <c r="R27" s="96">
        <v>39.84647592463364</v>
      </c>
      <c r="S27" s="9">
        <v>2.1255400368159165</v>
      </c>
      <c r="T27" s="7">
        <v>4274</v>
      </c>
      <c r="V27" s="127">
        <v>40.10968605894452</v>
      </c>
      <c r="W27" s="123">
        <v>1.166723117018325</v>
      </c>
      <c r="X27" s="125">
        <v>9414</v>
      </c>
      <c r="Z27" s="139">
        <v>39.167295135492786</v>
      </c>
      <c r="AA27" s="146">
        <v>1.498655161825944</v>
      </c>
      <c r="AB27" s="137">
        <v>5970</v>
      </c>
      <c r="AC27" s="50"/>
      <c r="AD27" s="158">
        <v>36.9543208933512</v>
      </c>
      <c r="AE27" s="123">
        <v>1.5381408982396316</v>
      </c>
      <c r="AF27" s="125">
        <v>6637</v>
      </c>
      <c r="AG27" s="50"/>
      <c r="AH27" s="138">
        <v>34.87523965792629</v>
      </c>
      <c r="AI27" s="135">
        <v>1.3496316404448705</v>
      </c>
      <c r="AJ27" s="137">
        <v>6971</v>
      </c>
    </row>
    <row r="28" spans="1:36" ht="12.75">
      <c r="A28" s="4" t="s">
        <v>42</v>
      </c>
      <c r="B28" s="9">
        <v>41.888297872340424</v>
      </c>
      <c r="C28" s="9">
        <v>0.9563399536399722</v>
      </c>
      <c r="D28" s="43">
        <v>5449</v>
      </c>
      <c r="F28" s="55">
        <v>40.50860518880041</v>
      </c>
      <c r="G28" s="55">
        <v>1.850314140708246</v>
      </c>
      <c r="H28" s="99">
        <v>4735</v>
      </c>
      <c r="J28" s="9">
        <v>42.21649484536083</v>
      </c>
      <c r="K28" s="9">
        <v>1.9019729162231975</v>
      </c>
      <c r="L28" s="42">
        <v>4878</v>
      </c>
      <c r="N28" s="55">
        <v>38.995215311004785</v>
      </c>
      <c r="O28" s="55">
        <v>2.172044144283795</v>
      </c>
      <c r="P28" s="103">
        <v>1926</v>
      </c>
      <c r="Q28" s="24"/>
      <c r="R28" s="96">
        <v>36.81592039800995</v>
      </c>
      <c r="S28" s="9">
        <v>4.409996262522199</v>
      </c>
      <c r="T28" s="7">
        <v>957</v>
      </c>
      <c r="U28" s="24"/>
      <c r="V28" s="127">
        <v>36.962539321123465</v>
      </c>
      <c r="W28" s="123">
        <v>2.242827414391808</v>
      </c>
      <c r="X28" s="125">
        <v>2471</v>
      </c>
      <c r="Z28" s="139">
        <v>37.2318633132863</v>
      </c>
      <c r="AA28" s="146">
        <v>2.831806703626853</v>
      </c>
      <c r="AB28" s="137">
        <v>1640</v>
      </c>
      <c r="AC28" s="50"/>
      <c r="AD28" s="161">
        <v>38.60492902690222</v>
      </c>
      <c r="AE28" s="123">
        <v>3.0799157792188003</v>
      </c>
      <c r="AF28" s="125">
        <v>1684</v>
      </c>
      <c r="AG28" s="50"/>
      <c r="AH28" s="138">
        <v>38.098785805123235</v>
      </c>
      <c r="AI28" s="135">
        <v>2.6915384022491553</v>
      </c>
      <c r="AJ28" s="137">
        <v>1820</v>
      </c>
    </row>
    <row r="29" spans="1:36" ht="25.5">
      <c r="A29" s="4" t="s">
        <v>43</v>
      </c>
      <c r="B29" s="9">
        <v>53.25779036827195</v>
      </c>
      <c r="C29" s="9">
        <v>2.114573240971186</v>
      </c>
      <c r="D29" s="43">
        <v>3208</v>
      </c>
      <c r="F29" s="55">
        <v>51.0221465076661</v>
      </c>
      <c r="G29" s="55">
        <v>2.3316701466068324</v>
      </c>
      <c r="H29" s="99">
        <v>3092</v>
      </c>
      <c r="J29" s="9">
        <v>49.1948051948052</v>
      </c>
      <c r="K29" s="9">
        <v>2.2793730086994124</v>
      </c>
      <c r="L29" s="42">
        <v>3477</v>
      </c>
      <c r="N29" s="55">
        <v>43.01578024547049</v>
      </c>
      <c r="O29" s="55">
        <v>2.5290452290124605</v>
      </c>
      <c r="P29" s="103">
        <v>1474</v>
      </c>
      <c r="R29" s="96">
        <v>39.79899497487437</v>
      </c>
      <c r="S29" s="9">
        <v>4.646104098347047</v>
      </c>
      <c r="T29" s="7">
        <v>866</v>
      </c>
      <c r="V29" s="127">
        <v>40.21250862727481</v>
      </c>
      <c r="W29" s="123">
        <v>2.407393124679441</v>
      </c>
      <c r="X29" s="125">
        <v>2213</v>
      </c>
      <c r="Z29" s="139">
        <v>38.70770780947368</v>
      </c>
      <c r="AA29" s="146">
        <v>2.915225080318251</v>
      </c>
      <c r="AB29" s="137">
        <v>1571</v>
      </c>
      <c r="AC29" s="50"/>
      <c r="AD29" s="158">
        <v>35.849119105218065</v>
      </c>
      <c r="AE29" s="123">
        <v>3.1996271345072103</v>
      </c>
      <c r="AF29" s="125">
        <v>1514</v>
      </c>
      <c r="AG29" s="50"/>
      <c r="AH29" s="138">
        <v>34.992220488114285</v>
      </c>
      <c r="AI29" s="135">
        <v>2.8515511480237676</v>
      </c>
      <c r="AJ29" s="137">
        <v>1564</v>
      </c>
    </row>
    <row r="30" spans="1:36" ht="12.75">
      <c r="A30" s="4"/>
      <c r="B30" s="9"/>
      <c r="C30" s="9"/>
      <c r="D30" s="36"/>
      <c r="F30" s="55"/>
      <c r="G30" s="55"/>
      <c r="H30" s="72"/>
      <c r="J30" s="9"/>
      <c r="K30" s="9"/>
      <c r="L30" s="39"/>
      <c r="N30" s="104"/>
      <c r="O30" s="73"/>
      <c r="P30" s="105"/>
      <c r="R30" s="9"/>
      <c r="S30" s="9"/>
      <c r="T30" s="7"/>
      <c r="V30" s="127"/>
      <c r="W30" s="123"/>
      <c r="X30" s="125"/>
      <c r="Z30" s="139"/>
      <c r="AA30" s="146"/>
      <c r="AB30" s="137"/>
      <c r="AC30" s="109"/>
      <c r="AD30" s="161"/>
      <c r="AE30" s="123"/>
      <c r="AF30" s="125"/>
      <c r="AG30" s="109"/>
      <c r="AH30" s="145"/>
      <c r="AI30" s="135"/>
      <c r="AJ30" s="137"/>
    </row>
    <row r="31" spans="1:36" ht="12.75">
      <c r="A31" s="5" t="s">
        <v>7</v>
      </c>
      <c r="B31" s="9"/>
      <c r="C31" s="9"/>
      <c r="D31" s="36"/>
      <c r="F31" s="55"/>
      <c r="G31" s="55"/>
      <c r="H31" s="72"/>
      <c r="J31" s="9"/>
      <c r="K31" s="9"/>
      <c r="L31" s="39"/>
      <c r="N31" s="55"/>
      <c r="O31" s="55"/>
      <c r="P31" s="72"/>
      <c r="R31" s="9"/>
      <c r="T31" s="7"/>
      <c r="V31" s="127"/>
      <c r="W31" s="123"/>
      <c r="X31" s="125"/>
      <c r="Z31" s="139"/>
      <c r="AA31" s="146"/>
      <c r="AB31" s="137"/>
      <c r="AC31" s="109"/>
      <c r="AD31" s="161"/>
      <c r="AE31" s="123"/>
      <c r="AF31" s="125"/>
      <c r="AG31" s="109"/>
      <c r="AH31" s="145"/>
      <c r="AI31" s="135"/>
      <c r="AJ31" s="137"/>
    </row>
    <row r="32" spans="1:36" ht="12.75">
      <c r="A32" s="4" t="s">
        <v>44</v>
      </c>
      <c r="B32" s="9">
        <v>47.18803182016068</v>
      </c>
      <c r="C32" s="9">
        <v>1.6051396289141167</v>
      </c>
      <c r="D32" s="43">
        <v>24038</v>
      </c>
      <c r="F32" s="55">
        <v>44.928535318718694</v>
      </c>
      <c r="G32" s="55">
        <v>0.8834656019274689</v>
      </c>
      <c r="H32" s="99">
        <v>21317</v>
      </c>
      <c r="J32" s="9">
        <v>43.6195497169526</v>
      </c>
      <c r="K32" s="9">
        <v>0.8832903128734841</v>
      </c>
      <c r="L32" s="42">
        <v>22794</v>
      </c>
      <c r="N32" s="55">
        <v>40.0635441221687</v>
      </c>
      <c r="O32" s="55">
        <v>1.187442594691813</v>
      </c>
      <c r="P32" s="103">
        <v>9728</v>
      </c>
      <c r="R32" s="96">
        <v>37.9111689277086</v>
      </c>
      <c r="S32" s="9">
        <v>1.7351085302074267</v>
      </c>
      <c r="T32" s="7">
        <v>5455</v>
      </c>
      <c r="V32" s="127">
        <v>38.34847226367611</v>
      </c>
      <c r="W32" s="123">
        <v>1.0260063470215997</v>
      </c>
      <c r="X32" s="125">
        <v>12617</v>
      </c>
      <c r="Z32" s="139">
        <v>37.775702440093845</v>
      </c>
      <c r="AA32" s="146">
        <v>1.32807906692031</v>
      </c>
      <c r="AB32" s="137">
        <v>8301</v>
      </c>
      <c r="AC32" s="50"/>
      <c r="AD32" s="158">
        <v>35.9371663851471</v>
      </c>
      <c r="AE32" s="123">
        <v>1.271365746567843</v>
      </c>
      <c r="AF32" s="125">
        <v>9054</v>
      </c>
      <c r="AG32" s="50"/>
      <c r="AH32" s="138">
        <v>33.8249230469935</v>
      </c>
      <c r="AI32" s="135">
        <v>1.0936679048691167</v>
      </c>
      <c r="AJ32" s="137">
        <v>9545</v>
      </c>
    </row>
    <row r="33" spans="1:36" ht="25.5">
      <c r="A33" s="4" t="s">
        <v>45</v>
      </c>
      <c r="B33" s="9">
        <v>57.47832369942196</v>
      </c>
      <c r="C33" s="9">
        <v>2.1155626693530074</v>
      </c>
      <c r="D33" s="43">
        <v>4047</v>
      </c>
      <c r="F33" s="55">
        <v>56.66946308724833</v>
      </c>
      <c r="G33" s="55">
        <v>2.4160114991451316</v>
      </c>
      <c r="H33" s="99">
        <v>2829</v>
      </c>
      <c r="J33" s="9">
        <v>57.85319652722968</v>
      </c>
      <c r="K33" s="9">
        <v>2.4754583499176697</v>
      </c>
      <c r="L33" s="42">
        <v>2880</v>
      </c>
      <c r="N33" s="55">
        <v>50.233863423760525</v>
      </c>
      <c r="O33" s="55">
        <v>3.9068448161507447</v>
      </c>
      <c r="P33" s="103">
        <v>1010</v>
      </c>
      <c r="R33" s="96">
        <v>50.638297872340424</v>
      </c>
      <c r="S33" s="9">
        <v>5.7189593631804065</v>
      </c>
      <c r="T33" s="7">
        <v>630</v>
      </c>
      <c r="V33" s="127">
        <v>49.95945100893124</v>
      </c>
      <c r="W33" s="123">
        <v>2.857891710701267</v>
      </c>
      <c r="X33" s="125">
        <v>1457</v>
      </c>
      <c r="Z33" s="139">
        <v>46.5494328841801</v>
      </c>
      <c r="AA33" s="146">
        <v>3.9911399294137127</v>
      </c>
      <c r="AB33" s="137">
        <v>871</v>
      </c>
      <c r="AC33" s="50"/>
      <c r="AD33" s="158">
        <v>45.07118188365738</v>
      </c>
      <c r="AE33" s="123">
        <v>5.748407304160389</v>
      </c>
      <c r="AF33" s="125">
        <v>775</v>
      </c>
      <c r="AG33" s="50"/>
      <c r="AH33" s="138">
        <v>47.76223709909041</v>
      </c>
      <c r="AI33" s="135">
        <v>5.345721304251175</v>
      </c>
      <c r="AJ33" s="137">
        <v>798</v>
      </c>
    </row>
    <row r="34" spans="1:36" ht="12.75">
      <c r="A34" s="4"/>
      <c r="B34" s="9"/>
      <c r="C34" s="9"/>
      <c r="D34" s="36"/>
      <c r="E34" s="67"/>
      <c r="F34" s="55"/>
      <c r="G34" s="55"/>
      <c r="H34" s="72"/>
      <c r="I34" s="67"/>
      <c r="J34" s="9"/>
      <c r="K34" s="9"/>
      <c r="L34" s="97"/>
      <c r="M34" s="67"/>
      <c r="N34" s="55"/>
      <c r="O34" s="55"/>
      <c r="P34" s="72"/>
      <c r="R34" s="9"/>
      <c r="S34" s="9"/>
      <c r="T34" s="7"/>
      <c r="V34" s="127"/>
      <c r="W34" s="123"/>
      <c r="X34" s="125"/>
      <c r="Z34" s="139"/>
      <c r="AA34" s="146"/>
      <c r="AB34" s="137"/>
      <c r="AC34" s="109"/>
      <c r="AD34" s="161"/>
      <c r="AE34" s="123"/>
      <c r="AF34" s="125"/>
      <c r="AG34" s="109"/>
      <c r="AH34" s="145"/>
      <c r="AI34" s="135"/>
      <c r="AJ34" s="137"/>
    </row>
    <row r="35" spans="1:36" ht="12.75">
      <c r="A35" s="5" t="s">
        <v>8</v>
      </c>
      <c r="B35" s="9"/>
      <c r="C35" s="9"/>
      <c r="D35" s="36"/>
      <c r="E35" s="67"/>
      <c r="F35" s="55"/>
      <c r="G35" s="55"/>
      <c r="H35" s="72"/>
      <c r="I35" s="67"/>
      <c r="J35" s="9"/>
      <c r="K35" s="9"/>
      <c r="L35" s="97"/>
      <c r="M35" s="67"/>
      <c r="N35" s="55"/>
      <c r="O35" s="55"/>
      <c r="P35" s="72"/>
      <c r="Q35" s="67"/>
      <c r="R35" s="9"/>
      <c r="T35" s="7"/>
      <c r="U35" s="67"/>
      <c r="V35" s="127"/>
      <c r="W35" s="123"/>
      <c r="X35" s="125"/>
      <c r="Z35" s="139"/>
      <c r="AA35" s="146"/>
      <c r="AB35" s="137"/>
      <c r="AC35" s="109"/>
      <c r="AD35" s="161"/>
      <c r="AE35" s="123"/>
      <c r="AF35" s="125"/>
      <c r="AG35" s="109"/>
      <c r="AH35" s="145"/>
      <c r="AI35" s="135"/>
      <c r="AJ35" s="137"/>
    </row>
    <row r="36" spans="1:36" ht="12.75">
      <c r="A36" s="4" t="s">
        <v>46</v>
      </c>
      <c r="B36" s="9">
        <v>46.80538041193779</v>
      </c>
      <c r="C36" s="9">
        <v>0.7730507041880941</v>
      </c>
      <c r="D36" s="43">
        <v>4295</v>
      </c>
      <c r="E36" s="68"/>
      <c r="F36" s="55">
        <v>45.52173147985219</v>
      </c>
      <c r="G36" s="55">
        <v>1.7781126186878211</v>
      </c>
      <c r="H36" s="99">
        <v>5274</v>
      </c>
      <c r="I36" s="68"/>
      <c r="J36" s="9">
        <v>45.2933793536241</v>
      </c>
      <c r="K36" s="9">
        <v>1.7438960455461086</v>
      </c>
      <c r="L36" s="41">
        <v>5892</v>
      </c>
      <c r="M36" s="68"/>
      <c r="N36" s="55">
        <v>40.14466546112116</v>
      </c>
      <c r="O36" s="55">
        <v>2.2451362593707493</v>
      </c>
      <c r="P36" s="103">
        <v>2518</v>
      </c>
      <c r="Q36" s="67"/>
      <c r="R36" s="98">
        <v>35.200509229789944</v>
      </c>
      <c r="S36" s="9">
        <v>3.5535236388958236</v>
      </c>
      <c r="T36" s="7">
        <v>1412</v>
      </c>
      <c r="U36" s="67"/>
      <c r="V36" s="127">
        <v>37.788743652415455</v>
      </c>
      <c r="W36" s="123">
        <v>1.8615443814843964</v>
      </c>
      <c r="X36" s="125">
        <v>3619</v>
      </c>
      <c r="Z36" s="139">
        <v>36.79247244547904</v>
      </c>
      <c r="AA36" s="146">
        <v>2.388502535778649</v>
      </c>
      <c r="AB36" s="137">
        <v>2294</v>
      </c>
      <c r="AC36" s="50"/>
      <c r="AD36" s="158">
        <v>33.24147733181827</v>
      </c>
      <c r="AE36" s="123">
        <v>2.2840279960168965</v>
      </c>
      <c r="AF36" s="125">
        <v>2867</v>
      </c>
      <c r="AG36" s="50"/>
      <c r="AH36" s="138">
        <v>34.352519187441715</v>
      </c>
      <c r="AI36" s="135">
        <v>2.0408601259180257</v>
      </c>
      <c r="AJ36" s="137">
        <v>3027</v>
      </c>
    </row>
    <row r="37" spans="1:36" ht="12.75">
      <c r="A37" s="4" t="s">
        <v>47</v>
      </c>
      <c r="B37" s="9">
        <v>47.285297905510745</v>
      </c>
      <c r="C37" s="9">
        <v>1.8661449872029792</v>
      </c>
      <c r="D37" s="43">
        <v>15128</v>
      </c>
      <c r="F37" s="55">
        <v>44.82906506555569</v>
      </c>
      <c r="G37" s="55">
        <v>0.9984288545173783</v>
      </c>
      <c r="H37" s="99">
        <v>16685</v>
      </c>
      <c r="J37" s="9">
        <v>43.71827040905643</v>
      </c>
      <c r="K37" s="9">
        <v>1.009044006258918</v>
      </c>
      <c r="L37" s="41">
        <v>17476</v>
      </c>
      <c r="N37" s="55">
        <v>40.29538804514421</v>
      </c>
      <c r="O37" s="55">
        <v>1.3086842403559729</v>
      </c>
      <c r="P37" s="103">
        <v>7424</v>
      </c>
      <c r="Q37" s="68"/>
      <c r="R37" s="98">
        <v>39.66382338183643</v>
      </c>
      <c r="S37" s="9">
        <v>2.1503789202317094</v>
      </c>
      <c r="T37" s="7">
        <v>4177</v>
      </c>
      <c r="U37" s="68"/>
      <c r="V37" s="127">
        <v>39.191603144361714</v>
      </c>
      <c r="W37" s="123">
        <v>1.1720389737385162</v>
      </c>
      <c r="X37" s="125">
        <v>9255</v>
      </c>
      <c r="Z37" s="139">
        <v>38.810533619915134</v>
      </c>
      <c r="AA37" s="146">
        <v>1.4754444012331724</v>
      </c>
      <c r="AB37" s="137">
        <v>6139</v>
      </c>
      <c r="AC37" s="50"/>
      <c r="AD37" s="158">
        <v>37.71010525454408</v>
      </c>
      <c r="AE37" s="123">
        <v>1.5652220100882686</v>
      </c>
      <c r="AF37" s="125">
        <v>6462</v>
      </c>
      <c r="AG37" s="50"/>
      <c r="AH37" s="138">
        <v>34.32113813884942</v>
      </c>
      <c r="AI37" s="135">
        <v>1.364465364084294</v>
      </c>
      <c r="AJ37" s="137">
        <v>6769</v>
      </c>
    </row>
    <row r="38" spans="1:36" ht="12.75">
      <c r="A38" s="4" t="s">
        <v>48</v>
      </c>
      <c r="B38" s="9">
        <v>58.21635012386457</v>
      </c>
      <c r="C38" s="9">
        <v>2.9279288288362686</v>
      </c>
      <c r="D38" s="43">
        <v>1635</v>
      </c>
      <c r="F38" s="55">
        <v>58.92976588628762</v>
      </c>
      <c r="G38" s="55">
        <v>3.2009052105757227</v>
      </c>
      <c r="H38" s="99">
        <v>1588</v>
      </c>
      <c r="J38" s="9">
        <v>57.086092715231786</v>
      </c>
      <c r="K38" s="9">
        <v>3.2273330942083724</v>
      </c>
      <c r="L38" s="41">
        <v>1702</v>
      </c>
      <c r="N38" s="55">
        <v>52.68987341772152</v>
      </c>
      <c r="O38" s="55">
        <v>4.8360596517785055</v>
      </c>
      <c r="P38" s="103">
        <v>563</v>
      </c>
      <c r="R38" s="98">
        <v>52.95629820051414</v>
      </c>
      <c r="S38" s="9">
        <v>7.488481236110857</v>
      </c>
      <c r="T38" s="7">
        <v>365</v>
      </c>
      <c r="V38" s="127">
        <v>48.24451266827711</v>
      </c>
      <c r="W38" s="123">
        <v>3.9868704828285253</v>
      </c>
      <c r="X38" s="125">
        <v>838</v>
      </c>
      <c r="Z38" s="139">
        <v>44.38956188432909</v>
      </c>
      <c r="AA38" s="146">
        <v>5.229320461962676</v>
      </c>
      <c r="AB38" s="137">
        <v>508</v>
      </c>
      <c r="AC38" s="50"/>
      <c r="AD38" s="158">
        <v>46.90376733228599</v>
      </c>
      <c r="AE38" s="123">
        <v>6.211733873071839</v>
      </c>
      <c r="AF38" s="125">
        <v>435</v>
      </c>
      <c r="AG38" s="50"/>
      <c r="AH38" s="138">
        <v>48.25143573064223</v>
      </c>
      <c r="AI38" s="135">
        <v>5.432563676704777</v>
      </c>
      <c r="AJ38" s="137">
        <v>473</v>
      </c>
    </row>
    <row r="39" spans="1:36" ht="12.75">
      <c r="A39" s="4"/>
      <c r="B39" s="9"/>
      <c r="C39" s="9"/>
      <c r="D39" s="36"/>
      <c r="F39" s="55"/>
      <c r="G39" s="73"/>
      <c r="H39" s="72"/>
      <c r="J39" s="9"/>
      <c r="K39" s="9"/>
      <c r="L39" s="39"/>
      <c r="N39" s="55"/>
      <c r="O39" s="55"/>
      <c r="P39" s="72"/>
      <c r="R39" s="9"/>
      <c r="S39" s="9"/>
      <c r="T39" s="7"/>
      <c r="V39" s="127"/>
      <c r="W39" s="123"/>
      <c r="X39" s="125"/>
      <c r="Z39" s="139"/>
      <c r="AA39" s="146"/>
      <c r="AB39" s="137"/>
      <c r="AC39" s="109"/>
      <c r="AD39" s="161"/>
      <c r="AE39" s="123"/>
      <c r="AF39" s="125"/>
      <c r="AG39" s="109"/>
      <c r="AH39" s="145"/>
      <c r="AI39" s="135"/>
      <c r="AJ39" s="137"/>
    </row>
    <row r="40" spans="1:36" ht="25.5">
      <c r="A40" s="5" t="s">
        <v>49</v>
      </c>
      <c r="B40" s="9"/>
      <c r="C40" s="9"/>
      <c r="D40" s="36"/>
      <c r="F40" s="55"/>
      <c r="G40" s="73"/>
      <c r="H40" s="72"/>
      <c r="J40" s="9"/>
      <c r="K40" s="9"/>
      <c r="L40" s="33"/>
      <c r="N40" s="55"/>
      <c r="O40" s="55"/>
      <c r="P40" s="72"/>
      <c r="R40" s="9"/>
      <c r="T40" s="7"/>
      <c r="V40" s="127"/>
      <c r="W40" s="123"/>
      <c r="X40" s="125"/>
      <c r="Z40" s="139"/>
      <c r="AA40" s="146"/>
      <c r="AB40" s="137"/>
      <c r="AC40" s="109"/>
      <c r="AD40" s="161"/>
      <c r="AE40" s="123"/>
      <c r="AF40" s="125"/>
      <c r="AG40" s="109"/>
      <c r="AH40" s="145"/>
      <c r="AI40" s="135"/>
      <c r="AJ40" s="137"/>
    </row>
    <row r="41" spans="1:36" ht="12.75">
      <c r="A41" s="4" t="s">
        <v>51</v>
      </c>
      <c r="B41" s="9">
        <v>49.9723798523577</v>
      </c>
      <c r="C41" s="9">
        <v>1.2719530556087655</v>
      </c>
      <c r="D41" s="36">
        <v>8904</v>
      </c>
      <c r="F41" s="55">
        <v>47.9811496392832</v>
      </c>
      <c r="G41" s="55">
        <v>1.0097658426538594</v>
      </c>
      <c r="H41" s="72">
        <v>16456</v>
      </c>
      <c r="J41" s="9">
        <v>46.02584814216478</v>
      </c>
      <c r="K41" s="9">
        <v>1.0134499813074243</v>
      </c>
      <c r="L41" s="35">
        <v>17489</v>
      </c>
      <c r="N41" s="55">
        <v>42.05810828107001</v>
      </c>
      <c r="O41" s="55">
        <v>1.0721526403681878</v>
      </c>
      <c r="P41" s="103">
        <v>7386</v>
      </c>
      <c r="R41" s="98">
        <v>40.39408866995074</v>
      </c>
      <c r="S41" s="9">
        <v>2.0773120171201747</v>
      </c>
      <c r="T41" s="7">
        <v>4234</v>
      </c>
      <c r="V41" s="127">
        <v>40.10439766266451</v>
      </c>
      <c r="W41" s="123">
        <v>1.2166966034768762</v>
      </c>
      <c r="X41" s="125">
        <v>9532</v>
      </c>
      <c r="Z41" s="139">
        <v>39.18576829110704</v>
      </c>
      <c r="AA41" s="146">
        <v>1.5887941954266225</v>
      </c>
      <c r="AB41" s="137">
        <v>6173</v>
      </c>
      <c r="AC41" s="50"/>
      <c r="AD41" s="158">
        <v>36.86540118824958</v>
      </c>
      <c r="AE41" s="123">
        <v>1.7047357350821801</v>
      </c>
      <c r="AF41" s="125">
        <v>6205</v>
      </c>
      <c r="AG41" s="50"/>
      <c r="AH41" s="138">
        <v>35.988436101086926</v>
      </c>
      <c r="AI41" s="135">
        <v>1.427711931947262</v>
      </c>
      <c r="AJ41" s="137">
        <v>6507</v>
      </c>
    </row>
    <row r="42" spans="1:36" ht="12.75">
      <c r="A42" s="4" t="s">
        <v>50</v>
      </c>
      <c r="B42" s="9">
        <v>43.78625200543</v>
      </c>
      <c r="C42" s="9">
        <v>0.8605289263325275</v>
      </c>
      <c r="D42" s="44">
        <v>19153</v>
      </c>
      <c r="F42" s="55">
        <v>41.4560161779575</v>
      </c>
      <c r="G42" s="55">
        <v>1.4600166383929647</v>
      </c>
      <c r="H42" s="72">
        <v>7654</v>
      </c>
      <c r="J42" s="9">
        <v>42.352775031775174</v>
      </c>
      <c r="K42" s="9">
        <v>1.0047051867069499</v>
      </c>
      <c r="L42" s="35">
        <v>8156</v>
      </c>
      <c r="N42" s="55">
        <v>38.354346383543465</v>
      </c>
      <c r="O42" s="55">
        <v>1.8959033098906417</v>
      </c>
      <c r="P42" s="103">
        <v>3349</v>
      </c>
      <c r="R42" s="98">
        <v>36.838868388683885</v>
      </c>
      <c r="S42" s="9">
        <v>2.870251188778262</v>
      </c>
      <c r="T42" s="7">
        <v>1855</v>
      </c>
      <c r="V42" s="127">
        <v>38.45787812600369</v>
      </c>
      <c r="W42" s="123">
        <v>1.461101549875508</v>
      </c>
      <c r="X42" s="125">
        <v>4527</v>
      </c>
      <c r="Z42" s="139">
        <v>37.91829484961533</v>
      </c>
      <c r="AA42" s="146">
        <v>1.8162493553869332</v>
      </c>
      <c r="AB42" s="137">
        <v>2994</v>
      </c>
      <c r="AC42" s="50"/>
      <c r="AD42" s="158">
        <v>37.27011785091717</v>
      </c>
      <c r="AE42" s="123">
        <v>1.8945808701123168</v>
      </c>
      <c r="AF42" s="125">
        <v>3600</v>
      </c>
      <c r="AG42" s="50"/>
      <c r="AH42" s="138">
        <v>34.16468360311458</v>
      </c>
      <c r="AI42" s="135">
        <v>1.4745129567568405</v>
      </c>
      <c r="AJ42" s="137">
        <v>3820</v>
      </c>
    </row>
    <row r="43" spans="1:36" ht="12.75">
      <c r="A43" s="4"/>
      <c r="B43" s="9"/>
      <c r="C43" s="9"/>
      <c r="F43" s="55"/>
      <c r="G43" s="73"/>
      <c r="H43" s="72"/>
      <c r="K43" s="9"/>
      <c r="L43" s="33"/>
      <c r="N43" s="55"/>
      <c r="O43" s="55"/>
      <c r="P43" s="72"/>
      <c r="V43" s="127"/>
      <c r="W43" s="123"/>
      <c r="X43" s="125"/>
      <c r="Z43" s="139"/>
      <c r="AA43" s="146"/>
      <c r="AB43" s="137"/>
      <c r="AC43" s="109"/>
      <c r="AD43" s="161"/>
      <c r="AE43" s="123"/>
      <c r="AF43" s="125"/>
      <c r="AG43" s="109"/>
      <c r="AH43" s="145"/>
      <c r="AI43" s="135"/>
      <c r="AJ43" s="137"/>
    </row>
    <row r="44" spans="1:36" ht="12.75">
      <c r="A44" s="38" t="s">
        <v>30</v>
      </c>
      <c r="B44" s="37">
        <v>48.2</v>
      </c>
      <c r="C44" s="37">
        <v>0.7154809107624587</v>
      </c>
      <c r="D44" s="40">
        <v>28117</v>
      </c>
      <c r="E44" s="38"/>
      <c r="F44" s="58">
        <v>46.12619393449</v>
      </c>
      <c r="G44" s="58">
        <v>0.8312615673962114</v>
      </c>
      <c r="H44" s="74">
        <v>24174</v>
      </c>
      <c r="I44" s="38"/>
      <c r="J44" s="37">
        <v>45.033304373008974</v>
      </c>
      <c r="K44" s="37">
        <v>0.8340369737309778</v>
      </c>
      <c r="L44" s="33">
        <v>25720</v>
      </c>
      <c r="M44" s="38"/>
      <c r="N44" s="58">
        <v>41.1</v>
      </c>
      <c r="O44" s="58">
        <v>0.9332324223201418</v>
      </c>
      <c r="P44" s="74">
        <v>10752</v>
      </c>
      <c r="Q44" s="38"/>
      <c r="R44" s="37">
        <v>39.42870599883805</v>
      </c>
      <c r="S44" s="37">
        <v>1.7714287738797765</v>
      </c>
      <c r="T44" s="40">
        <v>6097</v>
      </c>
      <c r="U44" s="38"/>
      <c r="V44" s="129">
        <v>39.65828447786525</v>
      </c>
      <c r="W44" s="123">
        <v>0.9514531470235674</v>
      </c>
      <c r="X44" s="125">
        <v>14102</v>
      </c>
      <c r="Z44" s="148">
        <v>38.78878751134222</v>
      </c>
      <c r="AA44" s="149">
        <v>1.205914800767502</v>
      </c>
      <c r="AB44" s="150">
        <v>9188</v>
      </c>
      <c r="AC44" s="110"/>
      <c r="AD44" s="158">
        <v>36.978217193378356</v>
      </c>
      <c r="AE44" s="123">
        <v>1.2635332358343243</v>
      </c>
      <c r="AF44" s="164">
        <v>9838</v>
      </c>
      <c r="AG44" s="110"/>
      <c r="AH44" s="138">
        <v>35.38988669312911</v>
      </c>
      <c r="AI44" s="135">
        <v>1.1110814808120373</v>
      </c>
      <c r="AJ44" s="150">
        <v>10355</v>
      </c>
    </row>
    <row r="45" spans="1:36" ht="12.75">
      <c r="A45" s="15"/>
      <c r="B45" s="16"/>
      <c r="C45" s="16"/>
      <c r="D45" s="17"/>
      <c r="E45" s="15"/>
      <c r="F45" s="51"/>
      <c r="G45" s="51"/>
      <c r="H45" s="53"/>
      <c r="I45" s="15"/>
      <c r="J45" s="16"/>
      <c r="K45" s="16"/>
      <c r="L45" s="34"/>
      <c r="M45" s="15"/>
      <c r="N45" s="51"/>
      <c r="O45" s="51"/>
      <c r="P45" s="53"/>
      <c r="Q45" s="15"/>
      <c r="R45" s="16"/>
      <c r="S45" s="16"/>
      <c r="T45" s="17"/>
      <c r="U45" s="15"/>
      <c r="V45" s="130"/>
      <c r="W45" s="130"/>
      <c r="X45" s="122"/>
      <c r="Y45" s="45"/>
      <c r="Z45" s="140"/>
      <c r="AA45" s="140"/>
      <c r="AB45" s="134"/>
      <c r="AC45" s="167"/>
      <c r="AD45" s="165"/>
      <c r="AE45" s="130"/>
      <c r="AF45" s="122"/>
      <c r="AG45" s="167"/>
      <c r="AH45" s="162"/>
      <c r="AI45" s="140"/>
      <c r="AJ45" s="134"/>
    </row>
    <row r="46" ht="12.75">
      <c r="A46" s="24" t="s">
        <v>64</v>
      </c>
    </row>
    <row r="47" ht="12.75">
      <c r="A47" s="14" t="s">
        <v>65</v>
      </c>
    </row>
    <row r="48" ht="12.75">
      <c r="A48" s="14" t="s">
        <v>90</v>
      </c>
    </row>
  </sheetData>
  <sheetProtection/>
  <mergeCells count="9">
    <mergeCell ref="AH4:AJ4"/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8:AD44">
    <cfRule type="expression" priority="8" dxfId="15" stopIfTrue="1">
      <formula>#REF!="*"</formula>
    </cfRule>
  </conditionalFormatting>
  <conditionalFormatting sqref="AD8:AD44">
    <cfRule type="expression" priority="7" dxfId="15" stopIfTrue="1">
      <formula>#REF!="*"</formula>
    </cfRule>
  </conditionalFormatting>
  <conditionalFormatting sqref="AD8:AD44">
    <cfRule type="expression" priority="6" dxfId="15" stopIfTrue="1">
      <formula>#REF!="*"</formula>
    </cfRule>
  </conditionalFormatting>
  <conditionalFormatting sqref="AH8:AH44">
    <cfRule type="expression" priority="4" dxfId="15" stopIfTrue="1">
      <formula>#REF!="*"</formula>
    </cfRule>
  </conditionalFormatting>
  <conditionalFormatting sqref="AH8:AH44">
    <cfRule type="expression" priority="3" dxfId="15" stopIfTrue="1">
      <formula>#REF!="*"</formula>
    </cfRule>
  </conditionalFormatting>
  <conditionalFormatting sqref="AH8:AH44">
    <cfRule type="expression" priority="2" dxfId="15" stopIfTrue="1">
      <formula>#REF!="*"</formula>
    </cfRule>
  </conditionalFormatting>
  <conditionalFormatting sqref="AD8:AD45 AH8:AH45">
    <cfRule type="expression" priority="12" dxfId="15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314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HARGREAVES, Jodie</cp:lastModifiedBy>
  <cp:lastPrinted>2013-05-23T10:49:38Z</cp:lastPrinted>
  <dcterms:created xsi:type="dcterms:W3CDTF">2010-06-28T11:01:44Z</dcterms:created>
  <dcterms:modified xsi:type="dcterms:W3CDTF">2014-07-02T14:25:57Z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