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5" yWindow="5430" windowWidth="15195" windowHeight="6960" activeTab="0"/>
  </bookViews>
  <sheets>
    <sheet name="Index" sheetId="1" r:id="rId1"/>
    <sheet name="Table 1" sheetId="2" r:id="rId2"/>
    <sheet name="Table2" sheetId="3" r:id="rId3"/>
    <sheet name="Table 3.1" sheetId="4" r:id="rId4"/>
    <sheet name="Table 3.2" sheetId="5" r:id="rId5"/>
    <sheet name="Table 3.3" sheetId="6" r:id="rId6"/>
    <sheet name="Table 3.4" sheetId="7" r:id="rId7"/>
    <sheet name="Table 3.5" sheetId="8" r:id="rId8"/>
    <sheet name="Table 3.6" sheetId="9" r:id="rId9"/>
    <sheet name="Table 4" sheetId="10" r:id="rId10"/>
    <sheet name="Table 5" sheetId="11" r:id="rId11"/>
    <sheet name="Table 6" sheetId="12" r:id="rId12"/>
    <sheet name="Table 7.1" sheetId="13" r:id="rId13"/>
    <sheet name="Table 7.2" sheetId="14" r:id="rId14"/>
    <sheet name="Table 7.3" sheetId="15" r:id="rId15"/>
    <sheet name="Table 7.4" sheetId="16" r:id="rId16"/>
    <sheet name="Table 7.5" sheetId="17" r:id="rId17"/>
    <sheet name="Table 7.6" sheetId="18" r:id="rId18"/>
    <sheet name="Table 8" sheetId="19" r:id="rId19"/>
    <sheet name="Table 9" sheetId="20" r:id="rId20"/>
    <sheet name="Table 10" sheetId="21" r:id="rId21"/>
  </sheets>
  <definedNames>
    <definedName name="_xlnm.Print_Area" localSheetId="2">'Table2'!$A$1:$O$63</definedName>
  </definedNames>
  <calcPr fullCalcOnLoad="1"/>
</workbook>
</file>

<file path=xl/sharedStrings.xml><?xml version="1.0" encoding="utf-8"?>
<sst xmlns="http://schemas.openxmlformats.org/spreadsheetml/2006/main" count="2357" uniqueCount="631">
  <si>
    <t>£ million</t>
  </si>
  <si>
    <t>Gross</t>
  </si>
  <si>
    <t>Bilateral ODA</t>
  </si>
  <si>
    <t>Total Grants</t>
  </si>
  <si>
    <t>of which:      technical co-operation</t>
  </si>
  <si>
    <t xml:space="preserve">                     humanitarian assistance</t>
  </si>
  <si>
    <t xml:space="preserve">                     debt forgiveness</t>
  </si>
  <si>
    <t>Total Loans</t>
  </si>
  <si>
    <t>of which: CDC Equities</t>
  </si>
  <si>
    <t xml:space="preserve">Total Bilateral ODA </t>
  </si>
  <si>
    <t>Multilateral ODA</t>
  </si>
  <si>
    <t>of which:     UN agencies</t>
  </si>
  <si>
    <t xml:space="preserve">                    European Community</t>
  </si>
  <si>
    <t>Subscriptions and Promissory Notes</t>
  </si>
  <si>
    <t>of which:     IDA</t>
  </si>
  <si>
    <t xml:space="preserve">                    Regional development banks</t>
  </si>
  <si>
    <t xml:space="preserve">Total Multilateral ODA </t>
  </si>
  <si>
    <t>TOTAL ODA</t>
  </si>
  <si>
    <t>Net ODA as a percentage of GNI</t>
  </si>
  <si>
    <t>Other Official Flows (OOF)</t>
  </si>
  <si>
    <t>of which:      non-concessional CDC investments</t>
  </si>
  <si>
    <t>TOTAL OFFICIAL FLOWS (ODA + OOF)</t>
  </si>
  <si>
    <t>Private Flows</t>
  </si>
  <si>
    <t>Direct Investment</t>
  </si>
  <si>
    <t>..</t>
  </si>
  <si>
    <t>Guaranteed Export Credits</t>
  </si>
  <si>
    <t>Bank Lending (excluding export credits) and other private flows</t>
  </si>
  <si>
    <t>Offsetting Debt Relief</t>
  </si>
  <si>
    <t>Total Private Flows</t>
  </si>
  <si>
    <t>Net Grants by Private Organisations</t>
  </si>
  <si>
    <t>TOTAL ODA, OOF AND PRIVATE FLOWS</t>
  </si>
  <si>
    <t>Total flows as a percentage of GNI</t>
  </si>
  <si>
    <t>1. This table contains the information reported to the OECD's Development Assistance Committee (DAC).</t>
  </si>
  <si>
    <t>Total Non Grants</t>
  </si>
  <si>
    <t>-</t>
  </si>
  <si>
    <r>
      <t xml:space="preserve">Net </t>
    </r>
    <r>
      <rPr>
        <b/>
        <vertAlign val="superscript"/>
        <sz val="8"/>
        <color indexed="9"/>
        <rFont val="Arial"/>
        <family val="2"/>
      </rPr>
      <t>3</t>
    </r>
  </si>
  <si>
    <t>3. This represents expenditure net of loan capital (ie principal) repayments.</t>
  </si>
  <si>
    <t>2. FCO contribution to UK ODA total now based on calendar year ODA expenditure.  To avoid double counting of previous FCO ODA, which was based on financial year information, 2012 ODA information relates to the period April to December 2011.  Full calendar year information will be used from the 2013 reporting period onwards.</t>
  </si>
  <si>
    <r>
      <t xml:space="preserve">Table 1. UK ODA, OOF and Private Flows 2010 - 2012 </t>
    </r>
    <r>
      <rPr>
        <b/>
        <vertAlign val="superscript"/>
        <sz val="16"/>
        <rFont val="Arial"/>
        <family val="2"/>
      </rPr>
      <t>1,2</t>
    </r>
  </si>
  <si>
    <t>Table 2. UK ODA, OOF and Private Flows to Developing Countries 1970-2012</t>
  </si>
  <si>
    <t>Official flows</t>
  </si>
  <si>
    <t>Private flows</t>
  </si>
  <si>
    <t>Total flows</t>
  </si>
  <si>
    <t>UK</t>
  </si>
  <si>
    <r>
      <t>DAC Average</t>
    </r>
    <r>
      <rPr>
        <b/>
        <vertAlign val="superscript"/>
        <sz val="8"/>
        <color indexed="9"/>
        <rFont val="Arial"/>
        <family val="2"/>
      </rPr>
      <t>3</t>
    </r>
  </si>
  <si>
    <t>On Market Terms</t>
  </si>
  <si>
    <t>ODA, OOF and Private</t>
  </si>
  <si>
    <t>ODA</t>
  </si>
  <si>
    <t>Total Flows</t>
  </si>
  <si>
    <t>Voluntary Grants</t>
  </si>
  <si>
    <t>as a % of</t>
  </si>
  <si>
    <t>OOF</t>
  </si>
  <si>
    <r>
      <t>GNI</t>
    </r>
    <r>
      <rPr>
        <b/>
        <vertAlign val="superscript"/>
        <sz val="8"/>
        <color indexed="9"/>
        <rFont val="Arial"/>
        <family val="2"/>
      </rPr>
      <t>1</t>
    </r>
  </si>
  <si>
    <r>
      <t>GNI</t>
    </r>
    <r>
      <rPr>
        <b/>
        <vertAlign val="superscript"/>
        <sz val="8"/>
        <color indexed="9"/>
        <rFont val="Arial"/>
        <family val="2"/>
      </rPr>
      <t>2</t>
    </r>
  </si>
  <si>
    <t>4 475</t>
  </si>
  <si>
    <t>5 253</t>
  </si>
  <si>
    <t>1 081</t>
  </si>
  <si>
    <t>4 549</t>
  </si>
  <si>
    <t>5 850</t>
  </si>
  <si>
    <t>1 028</t>
  </si>
  <si>
    <t>2 405</t>
  </si>
  <si>
    <t>3 579</t>
  </si>
  <si>
    <t>1 061</t>
  </si>
  <si>
    <t>2 769</t>
  </si>
  <si>
    <t>4 022</t>
  </si>
  <si>
    <t>1 070</t>
  </si>
  <si>
    <t>2 091</t>
  </si>
  <si>
    <t>3 615</t>
  </si>
  <si>
    <t>1 180</t>
  </si>
  <si>
    <t>1 900</t>
  </si>
  <si>
    <t>1 185</t>
  </si>
  <si>
    <t>3 024</t>
  </si>
  <si>
    <t>4 558</t>
  </si>
  <si>
    <t>1 142</t>
  </si>
  <si>
    <t>2 131</t>
  </si>
  <si>
    <t>1 485</t>
  </si>
  <si>
    <t>2 408</t>
  </si>
  <si>
    <t>1 578</t>
  </si>
  <si>
    <t>3 756</t>
  </si>
  <si>
    <t>5 775</t>
  </si>
  <si>
    <t>1 652</t>
  </si>
  <si>
    <t>3 675</t>
  </si>
  <si>
    <t>1 815</t>
  </si>
  <si>
    <t>3 188</t>
  </si>
  <si>
    <t>1 848</t>
  </si>
  <si>
    <t>3 035</t>
  </si>
  <si>
    <t>5 303</t>
  </si>
  <si>
    <t>1 945</t>
  </si>
  <si>
    <t>3 523</t>
  </si>
  <si>
    <t>5 855</t>
  </si>
  <si>
    <t>2 089</t>
  </si>
  <si>
    <t>5 356</t>
  </si>
  <si>
    <t>7 816</t>
  </si>
  <si>
    <t>2 029</t>
  </si>
  <si>
    <t>5 661</t>
  </si>
  <si>
    <t>8 132</t>
  </si>
  <si>
    <t>2 050</t>
  </si>
  <si>
    <t>11 345</t>
  </si>
  <si>
    <t>13 692</t>
  </si>
  <si>
    <t>1. The UN target for official development assistance, endorsed in the 1970 UN General Assembly, is 0.7% of Gross National Income.</t>
  </si>
  <si>
    <t>2. The UN target for total flows, endorsed in the 1970 UN General Assembly, is 1.0% of Gross National Income (GNI).</t>
  </si>
  <si>
    <t>3. Source DAC online database, includes bilateral and multilateral ODA.</t>
  </si>
  <si>
    <t>Table 3.1. Total UK Bilateral and DAC Bilateral and Multilateral Net ODA by Region 2008-2012</t>
  </si>
  <si>
    <t>£ thousands</t>
  </si>
  <si>
    <t xml:space="preserve"> </t>
  </si>
  <si>
    <t>UK Net Bilateral ODA</t>
  </si>
  <si>
    <t xml:space="preserve">    of which:- Debt Relief</t>
  </si>
  <si>
    <r>
      <t>Total DAC Countries ODA</t>
    </r>
    <r>
      <rPr>
        <b/>
        <vertAlign val="superscript"/>
        <sz val="8"/>
        <color indexed="9"/>
        <rFont val="Arial"/>
        <family val="2"/>
      </rPr>
      <t>1,2</t>
    </r>
  </si>
  <si>
    <r>
      <t>Total DAC Multilateral Agencies ODA</t>
    </r>
    <r>
      <rPr>
        <b/>
        <vertAlign val="superscript"/>
        <sz val="8"/>
        <color indexed="9"/>
        <rFont val="Arial"/>
        <family val="2"/>
      </rPr>
      <t>1,2</t>
    </r>
  </si>
  <si>
    <t>TOTAL NET ODA</t>
  </si>
  <si>
    <t>Unspecified Region</t>
  </si>
  <si>
    <t>Africa</t>
  </si>
  <si>
    <t>Americas</t>
  </si>
  <si>
    <t>Asia</t>
  </si>
  <si>
    <t>Europe</t>
  </si>
  <si>
    <t>Pacific</t>
  </si>
  <si>
    <t>1. Data for 2012 is not yet available.</t>
  </si>
  <si>
    <t>2. DAC Countries and DAC Multilaterals data sourced from the OECD DAC Online Database. DAC 2011 annual exchange rates were used to convert from USD.</t>
  </si>
  <si>
    <t>Table 3.2. Total UK Bilateral, DAC Bilateral and Multilateral Net ODA (Africa) 2008 - 2012</t>
  </si>
  <si>
    <t xml:space="preserve">    of which: Debt Relief</t>
  </si>
  <si>
    <r>
      <t>Total DAC Countries ODA</t>
    </r>
    <r>
      <rPr>
        <b/>
        <vertAlign val="superscript"/>
        <sz val="8"/>
        <color indexed="9"/>
        <rFont val="Arial"/>
        <family val="2"/>
      </rPr>
      <t>2,3</t>
    </r>
  </si>
  <si>
    <r>
      <t>Total DAC Multilateral Agencies ODA</t>
    </r>
    <r>
      <rPr>
        <b/>
        <vertAlign val="superscript"/>
        <sz val="8"/>
        <color indexed="9"/>
        <rFont val="Arial"/>
        <family val="2"/>
      </rPr>
      <t>2,3</t>
    </r>
  </si>
  <si>
    <t>Africa: North of Sahara</t>
  </si>
  <si>
    <t>Algeria</t>
  </si>
  <si>
    <t>Egypt</t>
  </si>
  <si>
    <t>Libya</t>
  </si>
  <si>
    <t>Morocco</t>
  </si>
  <si>
    <t>Tunisia</t>
  </si>
  <si>
    <t>North Africa Regional</t>
  </si>
  <si>
    <t>Total North of Sahara</t>
  </si>
  <si>
    <t>Africa: South of Sahara</t>
  </si>
  <si>
    <t>Angola</t>
  </si>
  <si>
    <t>Benin¹</t>
  </si>
  <si>
    <t>Botswana</t>
  </si>
  <si>
    <t>Burkina Faso</t>
  </si>
  <si>
    <t>Burundi¹</t>
  </si>
  <si>
    <t>Cameroon</t>
  </si>
  <si>
    <t>Cape Verde</t>
  </si>
  <si>
    <t>Central African Rep.</t>
  </si>
  <si>
    <t>Chad¹</t>
  </si>
  <si>
    <t>Comoros</t>
  </si>
  <si>
    <t>Congo</t>
  </si>
  <si>
    <t>Congo (Dem Rep)¹</t>
  </si>
  <si>
    <t>Cote d'Ivoire</t>
  </si>
  <si>
    <t>Djibouti</t>
  </si>
  <si>
    <t>Equatorial Guinea</t>
  </si>
  <si>
    <t>Eritrea¹</t>
  </si>
  <si>
    <t>Ethiopia¹</t>
  </si>
  <si>
    <t>Gabon</t>
  </si>
  <si>
    <t>Gambia¹</t>
  </si>
  <si>
    <t>Ghana</t>
  </si>
  <si>
    <t>Guinea</t>
  </si>
  <si>
    <t>Guinea-Bissau</t>
  </si>
  <si>
    <t>Kenya¹</t>
  </si>
  <si>
    <t>Lesotho¹</t>
  </si>
  <si>
    <t>Liberia¹</t>
  </si>
  <si>
    <t>Madagascar</t>
  </si>
  <si>
    <t>Malawi¹</t>
  </si>
  <si>
    <t>Mali¹</t>
  </si>
  <si>
    <t>Mauritania</t>
  </si>
  <si>
    <t>Mauritius</t>
  </si>
  <si>
    <t>Mayotte</t>
  </si>
  <si>
    <t>Mozambique¹</t>
  </si>
  <si>
    <t>Namibia</t>
  </si>
  <si>
    <t>Niger¹</t>
  </si>
  <si>
    <t>Nigeria</t>
  </si>
  <si>
    <t>Rwanda¹</t>
  </si>
  <si>
    <t>Sao Tome &amp; Principe</t>
  </si>
  <si>
    <t>Senegal</t>
  </si>
  <si>
    <t>Seychelles</t>
  </si>
  <si>
    <t>Sierra Leone¹</t>
  </si>
  <si>
    <t>Somalia¹</t>
  </si>
  <si>
    <t>South Africa</t>
  </si>
  <si>
    <r>
      <t>South Sudan¹</t>
    </r>
    <r>
      <rPr>
        <sz val="6.4"/>
        <rFont val="Arial"/>
        <family val="2"/>
      </rPr>
      <t xml:space="preserve"> ⁴</t>
    </r>
  </si>
  <si>
    <t>St. Helena</t>
  </si>
  <si>
    <t>Sudan¹</t>
  </si>
  <si>
    <t>Swaziland</t>
  </si>
  <si>
    <t>Tanzania¹</t>
  </si>
  <si>
    <t>Togo</t>
  </si>
  <si>
    <t>Uganda¹</t>
  </si>
  <si>
    <t>Zambia¹</t>
  </si>
  <si>
    <t>Zimbabwe¹</t>
  </si>
  <si>
    <t>South of Sahara, regional</t>
  </si>
  <si>
    <t>Total South of Sahara</t>
  </si>
  <si>
    <t>Africa, regional</t>
  </si>
  <si>
    <t>TOTAL AFRICA</t>
  </si>
  <si>
    <t>1.   Low Income Country.   Income groups are classified using 2012 GNI per capita thresholds.  See glossary for details.</t>
  </si>
  <si>
    <t>2.   Data for 2012 is not yet available.</t>
  </si>
  <si>
    <t>3.   DAC Countries and DAC Multilaterals data sourced from the OECD DAC Online Database. DAC 2011 annual exchange rates were used to convert from USD.</t>
  </si>
  <si>
    <t>4.   South Sudan expenditure information reported in 2011 for the first time, following independence in 2011.</t>
  </si>
  <si>
    <t>Table 3.3. Total UK Bilateral, DAC Bilateral and Multilateral Net ODA (Americas) 2008 - 2012</t>
  </si>
  <si>
    <t>North and Central America</t>
  </si>
  <si>
    <t>Costa Rica</t>
  </si>
  <si>
    <t xml:space="preserve">   </t>
  </si>
  <si>
    <t>Cuba</t>
  </si>
  <si>
    <t>El Salvador</t>
  </si>
  <si>
    <t>Guatemala</t>
  </si>
  <si>
    <r>
      <t>Haiti</t>
    </r>
    <r>
      <rPr>
        <sz val="8"/>
        <rFont val="Calibri"/>
        <family val="2"/>
      </rPr>
      <t>¹</t>
    </r>
  </si>
  <si>
    <t>Honduras</t>
  </si>
  <si>
    <t>Mexico</t>
  </si>
  <si>
    <t>Nicaragua</t>
  </si>
  <si>
    <t>Panama</t>
  </si>
  <si>
    <t>North &amp; Central America, regional</t>
  </si>
  <si>
    <t>Total North and Central</t>
  </si>
  <si>
    <t>Caribbean</t>
  </si>
  <si>
    <t>Anguilla</t>
  </si>
  <si>
    <t>Antigua and Barbuda</t>
  </si>
  <si>
    <t>Barbados</t>
  </si>
  <si>
    <t>Belize</t>
  </si>
  <si>
    <t>Dominica</t>
  </si>
  <si>
    <t>Dominican Republic</t>
  </si>
  <si>
    <t>Grenada</t>
  </si>
  <si>
    <t>Guyana</t>
  </si>
  <si>
    <t>Jamaica</t>
  </si>
  <si>
    <t>Montserrat</t>
  </si>
  <si>
    <t>St. Kitts-Nevis</t>
  </si>
  <si>
    <t>St. Lucia</t>
  </si>
  <si>
    <t>St.Vincent &amp; Grenadines</t>
  </si>
  <si>
    <t>Suriname</t>
  </si>
  <si>
    <t>Trinidad and Tobago</t>
  </si>
  <si>
    <t>Turks &amp; Caicos Islands</t>
  </si>
  <si>
    <t>West Indies, regional</t>
  </si>
  <si>
    <t>Total Caribbean</t>
  </si>
  <si>
    <t>South America</t>
  </si>
  <si>
    <t>Argentina</t>
  </si>
  <si>
    <t>Bolivia</t>
  </si>
  <si>
    <t>Brazil</t>
  </si>
  <si>
    <t>Chile</t>
  </si>
  <si>
    <t>Colombia</t>
  </si>
  <si>
    <t>Ecuador</t>
  </si>
  <si>
    <t>Paraguay</t>
  </si>
  <si>
    <t>Peru</t>
  </si>
  <si>
    <t>Uruguay</t>
  </si>
  <si>
    <t>Venezuela</t>
  </si>
  <si>
    <t>South America, regional</t>
  </si>
  <si>
    <t>Total South America</t>
  </si>
  <si>
    <t>America, Regional</t>
  </si>
  <si>
    <t>TOTAL AMERICAS</t>
  </si>
  <si>
    <t>1. Low Income Country.   Income groups are classified using 2012 GNI per capita thresholds.  See glossary for details.</t>
  </si>
  <si>
    <t>2. Data for 2012 is not yet available.</t>
  </si>
  <si>
    <t>3. DAC Countries and DAC Multilaterals data sourced from the OECD DAC Online Database. DAC 2011 annual exchange rates were used to convert from USD.</t>
  </si>
  <si>
    <t>Table 3.4. Total UK Bilateral, DAC Bilateral and Multilateral Net ODA (Asia) 2008 - 2012</t>
  </si>
  <si>
    <t>Asia: Middle East</t>
  </si>
  <si>
    <t>Iran</t>
  </si>
  <si>
    <t>Iraq</t>
  </si>
  <si>
    <t>Jordan</t>
  </si>
  <si>
    <t>Lebanon</t>
  </si>
  <si>
    <t>Oman</t>
  </si>
  <si>
    <t>Saudi Arabia</t>
  </si>
  <si>
    <t>Syria</t>
  </si>
  <si>
    <t>West Bank &amp; Gaza Strip</t>
  </si>
  <si>
    <r>
      <t>Yemen</t>
    </r>
    <r>
      <rPr>
        <sz val="8"/>
        <rFont val="Calibri"/>
        <family val="2"/>
      </rPr>
      <t>¹</t>
    </r>
  </si>
  <si>
    <t>Middle East, Regional</t>
  </si>
  <si>
    <t>Total Middle East</t>
  </si>
  <si>
    <r>
      <t>Afghanistan</t>
    </r>
    <r>
      <rPr>
        <sz val="8"/>
        <rFont val="Calibri"/>
        <family val="2"/>
      </rPr>
      <t>¹</t>
    </r>
  </si>
  <si>
    <r>
      <t>Bangladesh</t>
    </r>
    <r>
      <rPr>
        <sz val="8"/>
        <rFont val="Calibri"/>
        <family val="2"/>
      </rPr>
      <t>¹</t>
    </r>
  </si>
  <si>
    <t>Bhutan</t>
  </si>
  <si>
    <r>
      <t>Myanmar (Burma)</t>
    </r>
    <r>
      <rPr>
        <sz val="8"/>
        <rFont val="Calibri"/>
        <family val="2"/>
      </rPr>
      <t>¹</t>
    </r>
  </si>
  <si>
    <t>India</t>
  </si>
  <si>
    <t>Maldives</t>
  </si>
  <si>
    <r>
      <t>Nepal</t>
    </r>
    <r>
      <rPr>
        <sz val="8"/>
        <rFont val="Calibri"/>
        <family val="2"/>
      </rPr>
      <t>¹</t>
    </r>
  </si>
  <si>
    <t>Pakistan</t>
  </si>
  <si>
    <t>Sri Lanka</t>
  </si>
  <si>
    <t>South Asia, Regional</t>
  </si>
  <si>
    <t>South &amp; Central Asia, regional</t>
  </si>
  <si>
    <t>Total South Asia</t>
  </si>
  <si>
    <r>
      <t>Cambodia</t>
    </r>
    <r>
      <rPr>
        <sz val="8"/>
        <rFont val="Calibri"/>
        <family val="2"/>
      </rPr>
      <t>¹</t>
    </r>
  </si>
  <si>
    <t>China</t>
  </si>
  <si>
    <t>East Timor</t>
  </si>
  <si>
    <t>Indonesia</t>
  </si>
  <si>
    <t>Korea, Dem. Rep.</t>
  </si>
  <si>
    <r>
      <t>Laos</t>
    </r>
    <r>
      <rPr>
        <sz val="8"/>
        <rFont val="Calibri"/>
        <family val="2"/>
      </rPr>
      <t>¹</t>
    </r>
  </si>
  <si>
    <t>Malaysia</t>
  </si>
  <si>
    <t>Mongolia</t>
  </si>
  <si>
    <t>Philippines</t>
  </si>
  <si>
    <t>Thailand</t>
  </si>
  <si>
    <t>Vietnam</t>
  </si>
  <si>
    <t>Far East Asia, regional</t>
  </si>
  <si>
    <t>Total Far East Asia</t>
  </si>
  <si>
    <t>Kazakhstan</t>
  </si>
  <si>
    <r>
      <t>Kyrgyz Republic</t>
    </r>
    <r>
      <rPr>
        <sz val="8"/>
        <rFont val="Calibri"/>
        <family val="2"/>
      </rPr>
      <t>¹</t>
    </r>
  </si>
  <si>
    <r>
      <t>Tajikistan</t>
    </r>
    <r>
      <rPr>
        <sz val="8"/>
        <rFont val="Calibri"/>
        <family val="2"/>
      </rPr>
      <t>¹</t>
    </r>
  </si>
  <si>
    <t>Turkmenistan</t>
  </si>
  <si>
    <t>Uzbekistan</t>
  </si>
  <si>
    <t>Central Asia, Regional</t>
  </si>
  <si>
    <t>Total Central Asian Republics</t>
  </si>
  <si>
    <t>Asia, Regional</t>
  </si>
  <si>
    <t>TOTAL ASIA</t>
  </si>
  <si>
    <t>3 477</t>
  </si>
  <si>
    <t>Table 3.5. Total UK Bilateral, DAC Bilateral and Multilateral Net ODA (Europe) 2008 - 2012</t>
  </si>
  <si>
    <t>Albania</t>
  </si>
  <si>
    <t>Armenia</t>
  </si>
  <si>
    <t>Azerbaijan</t>
  </si>
  <si>
    <t>Belarus</t>
  </si>
  <si>
    <t>Bosnia-Herzegovina</t>
  </si>
  <si>
    <t>Croatia</t>
  </si>
  <si>
    <t>Georgia</t>
  </si>
  <si>
    <t>Macedonia, FYR</t>
  </si>
  <si>
    <t>Moldova</t>
  </si>
  <si>
    <t>Montenegro</t>
  </si>
  <si>
    <t>Serbia</t>
  </si>
  <si>
    <t>Kosovo</t>
  </si>
  <si>
    <t>States Ex-Yugoslavia</t>
  </si>
  <si>
    <t>Turkey</t>
  </si>
  <si>
    <t>Ukraine</t>
  </si>
  <si>
    <t>Europe, regional</t>
  </si>
  <si>
    <t>TOTAL EUROPE</t>
  </si>
  <si>
    <t>1.   Data for 2012 is not yet available.</t>
  </si>
  <si>
    <t>2.   DAC Countries and DAC Multilaterals data sourced from the OECD DAC Online Database. DAC 2011 annual exchange rates were used to convert from USD.</t>
  </si>
  <si>
    <t>3.   Kosovo was added to the OECD DAC's list of ODA eligible countries from 2009.</t>
  </si>
  <si>
    <t>Table 3.6. Total UK Bilateral, DAC Bilateral and Multilateral Net ODA (Pacific) 2008 - 2012</t>
  </si>
  <si>
    <r>
      <t>Total DAC Countries ODA</t>
    </r>
    <r>
      <rPr>
        <b/>
        <vertAlign val="superscript"/>
        <sz val="8"/>
        <color indexed="9"/>
        <rFont val="Arial"/>
        <family val="2"/>
      </rPr>
      <t>2,</t>
    </r>
    <r>
      <rPr>
        <b/>
        <vertAlign val="superscript"/>
        <sz val="8"/>
        <color indexed="9"/>
        <rFont val="Arial"/>
        <family val="2"/>
      </rPr>
      <t>3</t>
    </r>
  </si>
  <si>
    <t>Cook Islands</t>
  </si>
  <si>
    <t>Fiji</t>
  </si>
  <si>
    <t>Kiribati</t>
  </si>
  <si>
    <t>Marshall Islands</t>
  </si>
  <si>
    <t>Micronesia, Fed. States</t>
  </si>
  <si>
    <t>Nauru</t>
  </si>
  <si>
    <t>Niue</t>
  </si>
  <si>
    <t>Palau</t>
  </si>
  <si>
    <t>Papua New Guinea</t>
  </si>
  <si>
    <t>Samoa</t>
  </si>
  <si>
    <t>Solomon Islands</t>
  </si>
  <si>
    <t>Tokelau</t>
  </si>
  <si>
    <t>Tonga</t>
  </si>
  <si>
    <t>Tuvalu</t>
  </si>
  <si>
    <t>Vanuatu</t>
  </si>
  <si>
    <t>Wallis &amp; Futuna</t>
  </si>
  <si>
    <t>Oceania, regional</t>
  </si>
  <si>
    <t>TOTAL PACIFIC</t>
  </si>
  <si>
    <t>2.  Data for 2012 is not yet available.</t>
  </si>
  <si>
    <t>3.  DAC Countries and DAC Multilaterals data sourced from the OECD DAC Online Database. DAC 2011 annual exchange rates were used to convert from USD.</t>
  </si>
  <si>
    <t>Table 4. Top Twenty Recipients UK Net Bilateral ODA 2010 - 2012</t>
  </si>
  <si>
    <t>Rank</t>
  </si>
  <si>
    <t>Country</t>
  </si>
  <si>
    <t>£ m</t>
  </si>
  <si>
    <t>Ethiopia</t>
  </si>
  <si>
    <t>Afghanistan</t>
  </si>
  <si>
    <t>Congo (Dem Rep)</t>
  </si>
  <si>
    <t>Congo Dem Rep</t>
  </si>
  <si>
    <t>Bangladesh</t>
  </si>
  <si>
    <t>Tanzania</t>
  </si>
  <si>
    <t>Mozambique</t>
  </si>
  <si>
    <t xml:space="preserve"> Uganda</t>
  </si>
  <si>
    <t>Zimbabwe</t>
  </si>
  <si>
    <t>Sudan</t>
  </si>
  <si>
    <t>Malawi</t>
  </si>
  <si>
    <t xml:space="preserve"> Malawi</t>
  </si>
  <si>
    <t>Somalia</t>
  </si>
  <si>
    <t>South Sudan</t>
  </si>
  <si>
    <t xml:space="preserve"> Sudan</t>
  </si>
  <si>
    <t>Uganda</t>
  </si>
  <si>
    <t xml:space="preserve"> Zimbabwe</t>
  </si>
  <si>
    <t>Kenya</t>
  </si>
  <si>
    <t xml:space="preserve"> Rwanda</t>
  </si>
  <si>
    <t>Rwanda</t>
  </si>
  <si>
    <t xml:space="preserve"> Kenya</t>
  </si>
  <si>
    <t xml:space="preserve"> Nepal</t>
  </si>
  <si>
    <t>Nepal</t>
  </si>
  <si>
    <t xml:space="preserve"> West Bank &amp; Gaza</t>
  </si>
  <si>
    <t xml:space="preserve"> China</t>
  </si>
  <si>
    <t>Zambia</t>
  </si>
  <si>
    <t>Sierra Leone</t>
  </si>
  <si>
    <t xml:space="preserve"> Sierra Leone</t>
  </si>
  <si>
    <t>Total: Top 20 Recipient Countries</t>
  </si>
  <si>
    <r>
      <t>Total: Net Bilateral ODA</t>
    </r>
    <r>
      <rPr>
        <b/>
        <vertAlign val="superscript"/>
        <sz val="8"/>
        <color indexed="8"/>
        <rFont val="Arial"/>
        <family val="2"/>
      </rPr>
      <t>1</t>
    </r>
  </si>
  <si>
    <t>Proportion of Total to Top 20</t>
  </si>
  <si>
    <t>1.   Includes expenditure that could not be allocated to a specific country.</t>
  </si>
  <si>
    <r>
      <t xml:space="preserve">5. UK Net Bilateral ODA by Sector </t>
    </r>
    <r>
      <rPr>
        <b/>
        <sz val="16"/>
        <rFont val="Calibri"/>
        <family val="2"/>
      </rPr>
      <t>¹</t>
    </r>
    <r>
      <rPr>
        <b/>
        <sz val="16"/>
        <rFont val="Arial"/>
        <family val="2"/>
      </rPr>
      <t xml:space="preserve"> 2012</t>
    </r>
  </si>
  <si>
    <t>Social Services and Infrastructure</t>
  </si>
  <si>
    <t>Education</t>
  </si>
  <si>
    <t xml:space="preserve">      of which   - Education, level unspecified</t>
  </si>
  <si>
    <t xml:space="preserve">                      - Basic education</t>
  </si>
  <si>
    <t xml:space="preserve">                     - Secondary education</t>
  </si>
  <si>
    <t xml:space="preserve">                    - Post-secondary education</t>
  </si>
  <si>
    <t>Health</t>
  </si>
  <si>
    <t xml:space="preserve">     of which   - Health, general</t>
  </si>
  <si>
    <t xml:space="preserve">                     - Basic health</t>
  </si>
  <si>
    <r>
      <t xml:space="preserve">                     - Population Policies/Programmes and Reproductive Health</t>
    </r>
    <r>
      <rPr>
        <sz val="8"/>
        <rFont val="Arial"/>
        <family val="2"/>
      </rPr>
      <t>²</t>
    </r>
  </si>
  <si>
    <t>Water supply and sanitation</t>
  </si>
  <si>
    <t>Government and Civil Society</t>
  </si>
  <si>
    <t xml:space="preserve"> of which  - Government and civil society - general</t>
  </si>
  <si>
    <r>
      <t xml:space="preserve">                </t>
    </r>
    <r>
      <rPr>
        <i/>
        <sz val="8"/>
        <rFont val="Arial"/>
        <family val="2"/>
      </rPr>
      <t>- Conflict peace and security</t>
    </r>
  </si>
  <si>
    <t>Other social infrastructure &amp; services</t>
  </si>
  <si>
    <t>Economic Infrastructure &amp; Services</t>
  </si>
  <si>
    <t>of which</t>
  </si>
  <si>
    <t xml:space="preserve">    - Transport and Storage</t>
  </si>
  <si>
    <t xml:space="preserve">    - Communication</t>
  </si>
  <si>
    <t xml:space="preserve">    - Energy Generation and Supply</t>
  </si>
  <si>
    <t xml:space="preserve">    - Banking and Financial Services</t>
  </si>
  <si>
    <t xml:space="preserve">    - Business and Other Services</t>
  </si>
  <si>
    <t>Production Sectors</t>
  </si>
  <si>
    <t xml:space="preserve">  - Agricultural</t>
  </si>
  <si>
    <t xml:space="preserve">  - Forestry</t>
  </si>
  <si>
    <t xml:space="preserve">  - Fishing</t>
  </si>
  <si>
    <t xml:space="preserve">  - Industry</t>
  </si>
  <si>
    <t xml:space="preserve">  - Mineral Resource and Mining</t>
  </si>
  <si>
    <t xml:space="preserve">  - Construction</t>
  </si>
  <si>
    <t xml:space="preserve">  - Trade Policy and Regulations and Trade-Related Adjustment</t>
  </si>
  <si>
    <t xml:space="preserve">  - Tourism</t>
  </si>
  <si>
    <t>Multisector / Cross-Cutting</t>
  </si>
  <si>
    <t>of which   - General Environment Protection</t>
  </si>
  <si>
    <t xml:space="preserve">                - Other multisector</t>
  </si>
  <si>
    <t>Total Sector Allocable</t>
  </si>
  <si>
    <t>Commodity and General Programme Assistance</t>
  </si>
  <si>
    <t xml:space="preserve"> of which  -  General budget support</t>
  </si>
  <si>
    <t xml:space="preserve">                - Development food aid/Food Security assistance </t>
  </si>
  <si>
    <t>Action relating to debt</t>
  </si>
  <si>
    <t>HUMANITARIAN AID</t>
  </si>
  <si>
    <t xml:space="preserve">    - Emergency Response</t>
  </si>
  <si>
    <t xml:space="preserve">    - Reconstruction relief and rehabilitation</t>
  </si>
  <si>
    <t xml:space="preserve">    - Disaster prevention and preparedness</t>
  </si>
  <si>
    <t>Administrative Costs of Donors</t>
  </si>
  <si>
    <t>Refugees in Donor Countries</t>
  </si>
  <si>
    <t>Unallocated /  Unspecified</t>
  </si>
  <si>
    <t>Total UK Bilateral Net ODA</t>
  </si>
  <si>
    <t>1.    Sectors refers to the DAC classification is used for Purpose Codes.</t>
  </si>
  <si>
    <t>2.    DAC classification separates this from the general health purpose code but this publication has classified this under health since the majority of specific purpose codes relate to health</t>
  </si>
  <si>
    <t>Table 6. Breakdown of 2012 UK ODA by Government Departments and Other Sources of UK ODA</t>
  </si>
  <si>
    <t>ODA £millions¹</t>
  </si>
  <si>
    <t>% of UK ODA</t>
  </si>
  <si>
    <t>UK Government Departments</t>
  </si>
  <si>
    <t>Department for International Development</t>
  </si>
  <si>
    <t>Foreign &amp; Commonwealth Office</t>
  </si>
  <si>
    <t>Department of Energy and Climate Change</t>
  </si>
  <si>
    <t>Department for Business, Innovation and Skills</t>
  </si>
  <si>
    <t>Home Office</t>
  </si>
  <si>
    <t>Department for Environment Food and Rural Affairs</t>
  </si>
  <si>
    <t>Export Credit Guarantee Department</t>
  </si>
  <si>
    <t>Department of Health</t>
  </si>
  <si>
    <t>Scottish Government</t>
  </si>
  <si>
    <t>Department for Work and Pensions</t>
  </si>
  <si>
    <t>Ministry of Defence ²</t>
  </si>
  <si>
    <t>Department for Culture, Media and Sports</t>
  </si>
  <si>
    <t>Welsh Government</t>
  </si>
  <si>
    <t>Other Sources of UK ODA</t>
  </si>
  <si>
    <t>Conflict Pool (non - DFID)</t>
  </si>
  <si>
    <t>EC Attribution (non - DFID)</t>
  </si>
  <si>
    <t>CDC Capital Partners PLC</t>
  </si>
  <si>
    <t>Gift Aid</t>
  </si>
  <si>
    <t>Colonial Pensions</t>
  </si>
  <si>
    <t>Total UK Government ODA</t>
  </si>
  <si>
    <t>¹ Note that figures may not add to totals exactly due to rounding.</t>
  </si>
  <si>
    <t>² Note that Ministry of Defence ODA provided an estimate on ODA spend for 2012 since they could not provide outturn data</t>
  </si>
  <si>
    <t>Table 7.1. Total Bilateral ODA by UK Government Department and Region 2012</t>
  </si>
  <si>
    <t xml:space="preserve">CDC </t>
  </si>
  <si>
    <t>Ministry of Defence</t>
  </si>
  <si>
    <r>
      <t xml:space="preserve">Others </t>
    </r>
    <r>
      <rPr>
        <b/>
        <sz val="8"/>
        <color indexed="9"/>
        <rFont val="Calibri"/>
        <family val="2"/>
      </rPr>
      <t>³</t>
    </r>
  </si>
  <si>
    <t>Total</t>
  </si>
  <si>
    <t>1. Low Income Country.  Income groups are classified using 2012 GNI per capita thresholds.</t>
  </si>
  <si>
    <t>2. South Sudan expenditure information reported in 2011/12 for the first time, following independence in 2011.</t>
  </si>
  <si>
    <t>3. This includes Colonial Pensions, Conflict Pool and Gift-Aid.</t>
  </si>
  <si>
    <t>Table 7.2. Total Bilateral ODA by UK Government Department and Region (Africa) 2012</t>
  </si>
  <si>
    <r>
      <t xml:space="preserve">Others </t>
    </r>
    <r>
      <rPr>
        <b/>
        <sz val="10"/>
        <color indexed="9"/>
        <rFont val="Calibri"/>
        <family val="2"/>
      </rPr>
      <t>³</t>
    </r>
  </si>
  <si>
    <r>
      <t>Benin</t>
    </r>
    <r>
      <rPr>
        <sz val="9"/>
        <rFont val="Calibri"/>
        <family val="2"/>
      </rPr>
      <t>¹</t>
    </r>
  </si>
  <si>
    <r>
      <t>Burundi</t>
    </r>
    <r>
      <rPr>
        <sz val="9"/>
        <rFont val="Calibri"/>
        <family val="2"/>
      </rPr>
      <t>¹</t>
    </r>
  </si>
  <si>
    <r>
      <t>Chad</t>
    </r>
    <r>
      <rPr>
        <sz val="9"/>
        <rFont val="Calibri"/>
        <family val="2"/>
      </rPr>
      <t>¹</t>
    </r>
  </si>
  <si>
    <r>
      <t xml:space="preserve">Congo (Dem Rep) </t>
    </r>
    <r>
      <rPr>
        <sz val="9"/>
        <rFont val="Calibri"/>
        <family val="2"/>
      </rPr>
      <t>¹</t>
    </r>
  </si>
  <si>
    <r>
      <t>Eritrea</t>
    </r>
    <r>
      <rPr>
        <sz val="9"/>
        <rFont val="Calibri"/>
        <family val="2"/>
      </rPr>
      <t>¹</t>
    </r>
  </si>
  <si>
    <r>
      <t>Ethiopia</t>
    </r>
    <r>
      <rPr>
        <sz val="9"/>
        <rFont val="Calibri"/>
        <family val="2"/>
      </rPr>
      <t>¹</t>
    </r>
  </si>
  <si>
    <r>
      <t>Gambia</t>
    </r>
    <r>
      <rPr>
        <sz val="9"/>
        <rFont val="Calibri"/>
        <family val="2"/>
      </rPr>
      <t>¹</t>
    </r>
  </si>
  <si>
    <r>
      <t>Kenya</t>
    </r>
    <r>
      <rPr>
        <sz val="9"/>
        <rFont val="Calibri"/>
        <family val="2"/>
      </rPr>
      <t>¹</t>
    </r>
  </si>
  <si>
    <r>
      <t>Lesotho</t>
    </r>
    <r>
      <rPr>
        <sz val="9"/>
        <rFont val="Calibri"/>
        <family val="2"/>
      </rPr>
      <t>¹</t>
    </r>
  </si>
  <si>
    <r>
      <t>Liberia</t>
    </r>
    <r>
      <rPr>
        <sz val="9"/>
        <rFont val="Calibri"/>
        <family val="2"/>
      </rPr>
      <t>¹</t>
    </r>
  </si>
  <si>
    <r>
      <t>Malawi</t>
    </r>
    <r>
      <rPr>
        <sz val="9"/>
        <rFont val="Calibri"/>
        <family val="2"/>
      </rPr>
      <t>¹</t>
    </r>
  </si>
  <si>
    <r>
      <t>Mali</t>
    </r>
    <r>
      <rPr>
        <sz val="9"/>
        <rFont val="Calibri"/>
        <family val="2"/>
      </rPr>
      <t>¹</t>
    </r>
  </si>
  <si>
    <r>
      <t>Mozambique</t>
    </r>
    <r>
      <rPr>
        <sz val="9"/>
        <rFont val="Calibri"/>
        <family val="2"/>
      </rPr>
      <t>¹</t>
    </r>
  </si>
  <si>
    <r>
      <t>Niger</t>
    </r>
    <r>
      <rPr>
        <sz val="9"/>
        <rFont val="Calibri"/>
        <family val="2"/>
      </rPr>
      <t>¹</t>
    </r>
  </si>
  <si>
    <r>
      <t>Rwanda</t>
    </r>
    <r>
      <rPr>
        <sz val="9"/>
        <rFont val="Calibri"/>
        <family val="2"/>
      </rPr>
      <t>¹</t>
    </r>
  </si>
  <si>
    <r>
      <t>Sierra Leone</t>
    </r>
    <r>
      <rPr>
        <sz val="9"/>
        <rFont val="Calibri"/>
        <family val="2"/>
      </rPr>
      <t>¹</t>
    </r>
  </si>
  <si>
    <r>
      <t>Somalia</t>
    </r>
    <r>
      <rPr>
        <sz val="9"/>
        <rFont val="Calibri"/>
        <family val="2"/>
      </rPr>
      <t>¹</t>
    </r>
  </si>
  <si>
    <r>
      <t>South Sudan</t>
    </r>
    <r>
      <rPr>
        <sz val="10"/>
        <rFont val="Calibri"/>
        <family val="2"/>
      </rPr>
      <t>¹</t>
    </r>
    <r>
      <rPr>
        <sz val="10"/>
        <rFont val="Arial"/>
        <family val="0"/>
      </rPr>
      <t xml:space="preserve"> </t>
    </r>
    <r>
      <rPr>
        <sz val="10"/>
        <rFont val="Calibri"/>
        <family val="2"/>
      </rPr>
      <t>²</t>
    </r>
  </si>
  <si>
    <r>
      <t>Sudan</t>
    </r>
    <r>
      <rPr>
        <sz val="9"/>
        <rFont val="Calibri"/>
        <family val="2"/>
      </rPr>
      <t>¹</t>
    </r>
  </si>
  <si>
    <r>
      <t>Tanzania</t>
    </r>
    <r>
      <rPr>
        <sz val="9"/>
        <rFont val="Calibri"/>
        <family val="2"/>
      </rPr>
      <t>¹</t>
    </r>
  </si>
  <si>
    <r>
      <t>Uganda</t>
    </r>
    <r>
      <rPr>
        <sz val="9"/>
        <rFont val="Calibri"/>
        <family val="2"/>
      </rPr>
      <t>¹</t>
    </r>
  </si>
  <si>
    <r>
      <t>Zambia</t>
    </r>
    <r>
      <rPr>
        <sz val="9"/>
        <rFont val="Calibri"/>
        <family val="2"/>
      </rPr>
      <t>¹</t>
    </r>
  </si>
  <si>
    <r>
      <t>Zimbabwe</t>
    </r>
    <r>
      <rPr>
        <sz val="9"/>
        <rFont val="Calibri"/>
        <family val="2"/>
      </rPr>
      <t>¹</t>
    </r>
  </si>
  <si>
    <t>Table 7.3. Total Bilateral ODA by UK Government Department and Region (Americas) 2012</t>
  </si>
  <si>
    <r>
      <t xml:space="preserve">Haiti </t>
    </r>
    <r>
      <rPr>
        <sz val="10"/>
        <rFont val="Calibri"/>
        <family val="2"/>
      </rPr>
      <t>¹</t>
    </r>
  </si>
  <si>
    <t>Table 7.4. Total Bilateral ODA by UK Government Department and Region (Asia) 2012</t>
  </si>
  <si>
    <t>Table 7.5. Total Bilateral ODA by UK Government Department and Region (Europe) 2012</t>
  </si>
  <si>
    <t>Table 7.6. Total Bilateral ODA by UK Government Department and Region (Pacific) 2012</t>
  </si>
  <si>
    <r>
      <t xml:space="preserve">Table 8.  DFID Bilateral Net ODA by Aid Type </t>
    </r>
    <r>
      <rPr>
        <b/>
        <sz val="16"/>
        <rFont val="Calibri"/>
        <family val="2"/>
      </rPr>
      <t>¹</t>
    </r>
    <r>
      <rPr>
        <b/>
        <sz val="16"/>
        <rFont val="Arial"/>
        <family val="2"/>
      </rPr>
      <t xml:space="preserve"> 2012</t>
    </r>
  </si>
  <si>
    <t>DFID Bilateral Net ODA</t>
  </si>
  <si>
    <t>DFID Official Development Assistance</t>
  </si>
  <si>
    <t xml:space="preserve"> Budget Support</t>
  </si>
  <si>
    <t>General Budget Support</t>
  </si>
  <si>
    <t>Sector Budget Support</t>
  </si>
  <si>
    <t xml:space="preserve">Core contributions and pooled programmes and funds </t>
  </si>
  <si>
    <t>Core support to NGOs, other private bodies, PPPs and research institutes</t>
  </si>
  <si>
    <t>Core contributions to multilateral institutions</t>
  </si>
  <si>
    <t>Contributions to  specific-purpose programmes and funds managed by international organisations (multilateral, INGO)</t>
  </si>
  <si>
    <t>Basket funds/pooled funding</t>
  </si>
  <si>
    <t>Project-type interventions</t>
  </si>
  <si>
    <t>Experts and other technical assistance</t>
  </si>
  <si>
    <t>Donor country personnel</t>
  </si>
  <si>
    <t>Other technical assistance</t>
  </si>
  <si>
    <t>Scholarships and student costs in donor countries</t>
  </si>
  <si>
    <t>Debt relief</t>
  </si>
  <si>
    <t>Administrative costs not included elsewhere</t>
  </si>
  <si>
    <t>Other in-donor expenditures</t>
  </si>
  <si>
    <t>Total DFID Official Development Assistance</t>
  </si>
  <si>
    <t>1. Aid Type refers to the DAC Classification for type of aid.</t>
  </si>
  <si>
    <r>
      <t xml:space="preserve">Table 9.  Net ODA from DAC Donors to Developing Countries 2008 - 2012 </t>
    </r>
    <r>
      <rPr>
        <b/>
        <vertAlign val="superscript"/>
        <sz val="16"/>
        <rFont val="Arial"/>
        <family val="2"/>
      </rPr>
      <t>1</t>
    </r>
  </si>
  <si>
    <r>
      <t>2012</t>
    </r>
    <r>
      <rPr>
        <b/>
        <sz val="8"/>
        <color indexed="9"/>
        <rFont val="Calibri"/>
        <family val="2"/>
      </rPr>
      <t>²</t>
    </r>
  </si>
  <si>
    <t>% of</t>
  </si>
  <si>
    <t>DAC Countries</t>
  </si>
  <si>
    <t>GNI</t>
  </si>
  <si>
    <t>Australia</t>
  </si>
  <si>
    <t>Austria</t>
  </si>
  <si>
    <t>Belgium</t>
  </si>
  <si>
    <t>Canada</t>
  </si>
  <si>
    <t>Denmark</t>
  </si>
  <si>
    <t>Finland</t>
  </si>
  <si>
    <t>France</t>
  </si>
  <si>
    <t>Germany</t>
  </si>
  <si>
    <t>Greece</t>
  </si>
  <si>
    <t>Ireland</t>
  </si>
  <si>
    <t>Italy</t>
  </si>
  <si>
    <t>Japan</t>
  </si>
  <si>
    <t>Korea</t>
  </si>
  <si>
    <t>Luxembourg</t>
  </si>
  <si>
    <t>Netherlands</t>
  </si>
  <si>
    <t>New Zealand</t>
  </si>
  <si>
    <t>Norway</t>
  </si>
  <si>
    <t>Portugal</t>
  </si>
  <si>
    <t>Spain</t>
  </si>
  <si>
    <t>Sweden</t>
  </si>
  <si>
    <t>Switzerland</t>
  </si>
  <si>
    <t>United Kingdom</t>
  </si>
  <si>
    <t>United States of America</t>
  </si>
  <si>
    <t>DAC TOTAL</t>
  </si>
  <si>
    <t>1. Source DAC online database, includes bilateral and multilateral ODA. DAC 2012 annual exchange rates used to convert from USD.</t>
  </si>
  <si>
    <t>2. 2012 data for DAC donors is provisional, apart from the UK.</t>
  </si>
  <si>
    <r>
      <t xml:space="preserve">Table 10. Net 2011 ODA from Bilateral DAC Donors and Multilateral  Agencies by Income Group of Recipient </t>
    </r>
    <r>
      <rPr>
        <b/>
        <vertAlign val="superscript"/>
        <sz val="16"/>
        <rFont val="Arial"/>
        <family val="2"/>
      </rPr>
      <t>1</t>
    </r>
  </si>
  <si>
    <r>
      <t>% of Total allocable by Income Group</t>
    </r>
    <r>
      <rPr>
        <b/>
        <vertAlign val="superscript"/>
        <sz val="8"/>
        <color indexed="9"/>
        <rFont val="Arial"/>
        <family val="2"/>
      </rPr>
      <t>1,2,4</t>
    </r>
  </si>
  <si>
    <t>£millions</t>
  </si>
  <si>
    <t>Low Income</t>
  </si>
  <si>
    <t>Lower Middle Income</t>
  </si>
  <si>
    <t>Upper Middle Income</t>
  </si>
  <si>
    <r>
      <t>% of total allocable to LDCs</t>
    </r>
    <r>
      <rPr>
        <b/>
        <vertAlign val="superscript"/>
        <sz val="8"/>
        <color indexed="9"/>
        <rFont val="Arial"/>
        <family val="2"/>
      </rPr>
      <t>3</t>
    </r>
  </si>
  <si>
    <t>Total allocable by Income Group</t>
  </si>
  <si>
    <t>Unallocable</t>
  </si>
  <si>
    <t>Bilateral Donors</t>
  </si>
  <si>
    <t>United States</t>
  </si>
  <si>
    <t>Total Bilateral</t>
  </si>
  <si>
    <t>Multilateral Donors</t>
  </si>
  <si>
    <t>African Development Bank</t>
  </si>
  <si>
    <t>African Development Fund</t>
  </si>
  <si>
    <t>Arab Agencies (AFESD)</t>
  </si>
  <si>
    <t>AsDB</t>
  </si>
  <si>
    <t>BADEA</t>
  </si>
  <si>
    <t>Caribbean Development Bank</t>
  </si>
  <si>
    <t>EU Institutions</t>
  </si>
  <si>
    <t>GAVI</t>
  </si>
  <si>
    <t>GEF</t>
  </si>
  <si>
    <t>GFATM</t>
  </si>
  <si>
    <t>IAEA</t>
  </si>
  <si>
    <t>IDA</t>
  </si>
  <si>
    <t>IDB Special Fund</t>
  </si>
  <si>
    <t>IFAD</t>
  </si>
  <si>
    <t>IMF (SAF, ESAF, PRGF)</t>
  </si>
  <si>
    <t>Isl.Dev Bank</t>
  </si>
  <si>
    <t>Montreal Protocol</t>
  </si>
  <si>
    <t>Nordic Development Fund</t>
  </si>
  <si>
    <t>OFID</t>
  </si>
  <si>
    <t>OSCE</t>
  </si>
  <si>
    <t>UNAIDS</t>
  </si>
  <si>
    <t>UNDP</t>
  </si>
  <si>
    <t>UNECE</t>
  </si>
  <si>
    <t>UNFPA</t>
  </si>
  <si>
    <t>UNHCR</t>
  </si>
  <si>
    <t>UNICEF</t>
  </si>
  <si>
    <t>UNRWA</t>
  </si>
  <si>
    <t>UNPBF</t>
  </si>
  <si>
    <t>UNTA</t>
  </si>
  <si>
    <t>WFP</t>
  </si>
  <si>
    <t>WHO</t>
  </si>
  <si>
    <t>TOTAL MULTILATERAL</t>
  </si>
  <si>
    <t>2 689</t>
  </si>
  <si>
    <t>TOTAL ALL DONORS</t>
  </si>
  <si>
    <t>EC +EU Members</t>
  </si>
  <si>
    <t>1.   Income Groups are classified using 2011 GNI per capita thresholds. See glossary for details.  The income group and LDC status of  individual countries can bee seen in Annex 1. These are based on 2011 GNI figures.</t>
  </si>
  <si>
    <t>2.   Percentages are not appropriate when flows for middle or high income countries are negative and so n/a is shown.</t>
  </si>
  <si>
    <t xml:space="preserve">      Where this is the case percentages have been rescaled to 100%.</t>
  </si>
  <si>
    <t>3.   LDCs = Least Developed Country. See glossary for definition.</t>
  </si>
  <si>
    <t>4.   Higher Income Group Data is no longer collected by DAC</t>
  </si>
  <si>
    <t>5.   2012 data is not yet available for DAC countries, apart from the UK</t>
  </si>
  <si>
    <t>Table</t>
  </si>
  <si>
    <t>Description</t>
  </si>
  <si>
    <t xml:space="preserve">Table 1 </t>
  </si>
  <si>
    <t>Table 2</t>
  </si>
  <si>
    <t>Table 3.1</t>
  </si>
  <si>
    <t>Table 3.2</t>
  </si>
  <si>
    <t>Table 3.3</t>
  </si>
  <si>
    <t>Table 3.4</t>
  </si>
  <si>
    <t>Table 3.5</t>
  </si>
  <si>
    <t>Table 3.6</t>
  </si>
  <si>
    <t>Table 4</t>
  </si>
  <si>
    <t>Table 5</t>
  </si>
  <si>
    <t>Table 6</t>
  </si>
  <si>
    <t>Table 7.1</t>
  </si>
  <si>
    <t>Table 7.2</t>
  </si>
  <si>
    <t>Table 7.3</t>
  </si>
  <si>
    <t>Table 7.4</t>
  </si>
  <si>
    <t>Table 7.5</t>
  </si>
  <si>
    <t>Table 7.6</t>
  </si>
  <si>
    <t>Table 8</t>
  </si>
  <si>
    <t>Table 9</t>
  </si>
  <si>
    <t>Table 10</t>
  </si>
  <si>
    <t>UK ODA, OOF and Private Flows 2010 - 2012</t>
  </si>
  <si>
    <t>UK ODA, OOF and Private Flows to Developing Countries 1970-2012</t>
  </si>
  <si>
    <t>Total UK Bilateral and DAC Bilateral and Multilateral Net ODA by Region 2008-2012</t>
  </si>
  <si>
    <t>Total UK Bilateral, DAC Bilateral and Multilateral Net ODA (Africa) 2008 - 2012</t>
  </si>
  <si>
    <t>Total UK Bilateral, DAC Bilateral and Multilateral Net ODA (Americas) 2008 - 2012</t>
  </si>
  <si>
    <t>Total UK Bilateral, DAC Bilateral and Multilateral Net ODA (Asia) 2008 - 2012</t>
  </si>
  <si>
    <t>Total UK Bilateral, DAC Bilateral and Multilateral Net ODA (Europe) 2008 - 2012</t>
  </si>
  <si>
    <t>Total UK Bilateral, DAC Bilateral and Multilateral Net ODA (Pacific) 2008 - 2012</t>
  </si>
  <si>
    <t>Top Twenty Recipients UK Net Bilateral ODA 2010 - 2012</t>
  </si>
  <si>
    <t>UK Net Bilateral ODA by Sector 2012</t>
  </si>
  <si>
    <t>Breakdown of 2012 UK ODA by Government Departments and Other Sources of UK ODA</t>
  </si>
  <si>
    <t>Total Bilateral ODA by UK Government Department and Region 2012</t>
  </si>
  <si>
    <t>Total Bilateral ODA by UK Government Department and Region (Africa) 2012</t>
  </si>
  <si>
    <t>Total Bilateral ODA by UK Government Department and Region (Americas) 2012</t>
  </si>
  <si>
    <t>Total Bilateral ODA by UK Government Department and Region (Asia) 2012</t>
  </si>
  <si>
    <t>Total Bilateral ODA by UK Government Department and Region (Europe) 2012</t>
  </si>
  <si>
    <t>Total Bilateral ODA by UK Government Department and Region (Pacific) 2012</t>
  </si>
  <si>
    <t>DFID Bilateral Net ODA by Aid Type 2012</t>
  </si>
  <si>
    <t>Net ODA from DAC Donors to Developing Countries 2008 - 2012</t>
  </si>
  <si>
    <t>Net 2011 ODA from Bilateral DAC Donors and Multilateral  Agencies by Income Group of Recipient</t>
  </si>
  <si>
    <t>Tables Index</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</si>
</sst>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 ##0_-;\-* #\ ###\ ##0_-;_-* &quot;-&quot;_-;_-@_-"/>
    <numFmt numFmtId="165" formatCode="_-\ #\ ###\ ##0_-;\-#,\ ###,##0_-;_-* &quot;-&quot;_-;_-@_-"/>
    <numFmt numFmtId="166" formatCode="###\ ###\ ###\ "/>
    <numFmt numFmtId="167" formatCode="_-* #,##0_-;\-* #,##0_-;_-* &quot;-&quot;??_-;_-@_-"/>
    <numFmt numFmtId="168" formatCode="###\ ###\ ###\ ###"/>
    <numFmt numFmtId="169" formatCode="_-* #\ ###\ ##0_-;\-* #\ ###\ ##0_-;_-* &quot;-&quot;??_-;_-@_-"/>
    <numFmt numFmtId="170" formatCode="###\ ###\ ###"/>
    <numFmt numFmtId="171" formatCode="###\ ###\ ###\ ###\ "/>
    <numFmt numFmtId="172" formatCode="###\ ###\ "/>
    <numFmt numFmtId="173" formatCode="_-* #\ ##0_-;\-* #\ ##0_-;_-* &quot;-&quot;_-;_-@_-"/>
    <numFmt numFmtId="174" formatCode="_-\ \ #\ ##0_-;\-\ \ #\ ##0_-;_-* &quot;-&quot;_-;_-@_-"/>
    <numFmt numFmtId="175" formatCode="_-\ \ #\ ###\ ##0_-;\-\ \ #\ ###\ ##0_-;_-* &quot;-&quot;_-;_-@_-"/>
    <numFmt numFmtId="176" formatCode="##\ ##0"/>
    <numFmt numFmtId="177" formatCode="##\ ##.00"/>
    <numFmt numFmtId="178" formatCode="0.00_)"/>
    <numFmt numFmtId="179" formatCode="0_)"/>
    <numFmt numFmtId="180" formatCode="0.0"/>
    <numFmt numFmtId="181" formatCode="###\ ###"/>
    <numFmt numFmtId="182" formatCode="#\ ###\ ##0;\-#\ ###\ ##0;\-\ "/>
    <numFmt numFmtId="183" formatCode="#,##0.00_);\(#,##0.00\)"/>
    <numFmt numFmtId="184" formatCode="_-* #\ ###\ ##0_-;[Red]\-#\ ###\ ##0_-;_-* &quot;-&quot;_-;_-@_-"/>
    <numFmt numFmtId="185" formatCode="_-* #\ ###\ ##0_-;[Red]\-#\ ###\ ##0_-;_-* &quot;-&quot;??_-;_-@_-"/>
    <numFmt numFmtId="186" formatCode="###\ "/>
    <numFmt numFmtId="187" formatCode="0.0000000000"/>
    <numFmt numFmtId="188" formatCode="_-\ #\ ##0_-;\-\ #\ ##0_-;_-* &quot;-&quot;_-;_-@_-"/>
    <numFmt numFmtId="189" formatCode="_-#\ ###\ ##0_-;\-\ #\ ###\ ###0_-;_-* &quot;-&quot;_-;_-@_-"/>
    <numFmt numFmtId="190" formatCode="_-* #\ ###\ ##0_-;#\ ###\ ##0_-;_-* &quot;-&quot;_-;_-@_-"/>
    <numFmt numFmtId="191" formatCode="_-* #\ ##0_-;[Red]\-#\ ##0_-;_-* &quot;-&quot;_-;_-@_-"/>
    <numFmt numFmtId="192" formatCode="_-* #\ ###\ ##0_-;\-#\ ###\ ##0_-;_-* &quot;-&quot;??_-;_-@_-"/>
    <numFmt numFmtId="193" formatCode="#\ ###;\-#\ ##"/>
    <numFmt numFmtId="194" formatCode="_-* #\ ##0_-;#\ ##0_-;_-* &quot;-&quot;_-;_-@_-"/>
    <numFmt numFmtId="195" formatCode="_(* #,##0_);_(* \(#,##0\);_(* &quot;-&quot;_);_(@_)"/>
    <numFmt numFmtId="196" formatCode="###,###,###,##0.00;[Red]\-###,###,###,##0.00"/>
    <numFmt numFmtId="197" formatCode="###,###,###,##0;[Red]\-###,###,###,##0"/>
    <numFmt numFmtId="198" formatCode="0.0_)"/>
    <numFmt numFmtId="199" formatCode="&quot;Yes&quot;;&quot;Yes&quot;;&quot;No&quot;"/>
    <numFmt numFmtId="200" formatCode="&quot;True&quot;;&quot;True&quot;;&quot;False&quot;"/>
    <numFmt numFmtId="201" formatCode="&quot;On&quot;;&quot;On&quot;;&quot;Off&quot;"/>
    <numFmt numFmtId="202" formatCode="[$€-2]\ #,##0.00_);[Red]\([$€-2]\ #,##0.00\)"/>
    <numFmt numFmtId="203" formatCode="_(* #,##0.00_);_(* \(#,##0.00\);_(* &quot;-&quot;??_);_(@_)"/>
    <numFmt numFmtId="204" formatCode="0.000000"/>
    <numFmt numFmtId="205" formatCode="0.000000000"/>
    <numFmt numFmtId="206" formatCode="0.000000000000"/>
    <numFmt numFmtId="207" formatCode="0.000"/>
    <numFmt numFmtId="208" formatCode="0.00000000000"/>
    <numFmt numFmtId="209" formatCode="0.000%"/>
    <numFmt numFmtId="210" formatCode="0.0%"/>
  </numFmts>
  <fonts count="106">
    <font>
      <sz val="10"/>
      <name val="Arial"/>
      <family val="0"/>
    </font>
    <font>
      <sz val="8"/>
      <name val="Times"/>
      <family val="0"/>
    </font>
    <font>
      <u val="single"/>
      <sz val="10"/>
      <color indexed="36"/>
      <name val="Arial"/>
      <family val="2"/>
    </font>
    <font>
      <u val="single"/>
      <sz val="10"/>
      <color indexed="12"/>
      <name val="Arial"/>
      <family val="2"/>
    </font>
    <font>
      <sz val="8"/>
      <name val="Arial"/>
      <family val="2"/>
    </font>
    <font>
      <b/>
      <sz val="16"/>
      <name val="Arial"/>
      <family val="2"/>
    </font>
    <font>
      <b/>
      <sz val="8"/>
      <name val="Arial"/>
      <family val="2"/>
    </font>
    <font>
      <b/>
      <sz val="10"/>
      <name val="Arial"/>
      <family val="2"/>
    </font>
    <font>
      <b/>
      <sz val="10"/>
      <color indexed="18"/>
      <name val="Arial"/>
      <family val="2"/>
    </font>
    <font>
      <b/>
      <sz val="8"/>
      <color indexed="9"/>
      <name val="Arial"/>
      <family val="2"/>
    </font>
    <font>
      <sz val="10"/>
      <color indexed="9"/>
      <name val="Arial"/>
      <family val="2"/>
    </font>
    <font>
      <b/>
      <vertAlign val="superscript"/>
      <sz val="8"/>
      <color indexed="9"/>
      <name val="Arial"/>
      <family val="2"/>
    </font>
    <font>
      <i/>
      <sz val="8"/>
      <name val="Arial"/>
      <family val="2"/>
    </font>
    <font>
      <b/>
      <sz val="8"/>
      <color indexed="8"/>
      <name val="Arial"/>
      <family val="2"/>
    </font>
    <font>
      <i/>
      <sz val="8"/>
      <color indexed="8"/>
      <name val="Arial"/>
      <family val="2"/>
    </font>
    <font>
      <b/>
      <vertAlign val="superscript"/>
      <sz val="16"/>
      <name val="Arial"/>
      <family val="2"/>
    </font>
    <font>
      <b/>
      <sz val="8"/>
      <color indexed="18"/>
      <name val="Arial"/>
      <family val="2"/>
    </font>
    <font>
      <sz val="8"/>
      <color indexed="9"/>
      <name val="Arial"/>
      <family val="2"/>
    </font>
    <font>
      <sz val="8"/>
      <color indexed="18"/>
      <name val="Arial"/>
      <family val="2"/>
    </font>
    <font>
      <b/>
      <sz val="14"/>
      <name val="Arial"/>
      <family val="2"/>
    </font>
    <font>
      <b/>
      <i/>
      <sz val="8"/>
      <color indexed="9"/>
      <name val="Arial"/>
      <family val="2"/>
    </font>
    <font>
      <b/>
      <i/>
      <sz val="8"/>
      <name val="Arial"/>
      <family val="2"/>
    </font>
    <font>
      <b/>
      <sz val="14"/>
      <name val="Helv"/>
      <family val="0"/>
    </font>
    <font>
      <sz val="14"/>
      <color indexed="12"/>
      <name val="Helv"/>
      <family val="0"/>
    </font>
    <font>
      <sz val="8"/>
      <color indexed="8"/>
      <name val="Arial"/>
      <family val="2"/>
    </font>
    <font>
      <b/>
      <i/>
      <sz val="8"/>
      <color indexed="8"/>
      <name val="Arial"/>
      <family val="2"/>
    </font>
    <font>
      <sz val="6.4"/>
      <name val="Arial"/>
      <family val="2"/>
    </font>
    <font>
      <sz val="8"/>
      <name val="Calibri"/>
      <family val="2"/>
    </font>
    <font>
      <b/>
      <i/>
      <sz val="10"/>
      <name val="Arial"/>
      <family val="2"/>
    </font>
    <font>
      <b/>
      <sz val="8"/>
      <color indexed="10"/>
      <name val="Arial"/>
      <family val="2"/>
    </font>
    <font>
      <i/>
      <sz val="10"/>
      <name val="Arial"/>
      <family val="2"/>
    </font>
    <font>
      <b/>
      <sz val="16"/>
      <color indexed="8"/>
      <name val="Arial"/>
      <family val="2"/>
    </font>
    <font>
      <b/>
      <sz val="14"/>
      <color indexed="8"/>
      <name val="Arial"/>
      <family val="2"/>
    </font>
    <font>
      <sz val="14"/>
      <color indexed="8"/>
      <name val="Arial"/>
      <family val="2"/>
    </font>
    <font>
      <sz val="10"/>
      <color indexed="8"/>
      <name val="Arial"/>
      <family val="2"/>
    </font>
    <font>
      <b/>
      <sz val="10"/>
      <color indexed="8"/>
      <name val="Arial"/>
      <family val="2"/>
    </font>
    <font>
      <b/>
      <sz val="10"/>
      <color indexed="9"/>
      <name val="Arial"/>
      <family val="2"/>
    </font>
    <font>
      <sz val="9"/>
      <color indexed="9"/>
      <name val="Arial"/>
      <family val="2"/>
    </font>
    <font>
      <b/>
      <sz val="9"/>
      <color indexed="9"/>
      <name val="Arial"/>
      <family val="2"/>
    </font>
    <font>
      <b/>
      <vertAlign val="superscript"/>
      <sz val="8"/>
      <color indexed="8"/>
      <name val="Arial"/>
      <family val="2"/>
    </font>
    <font>
      <b/>
      <sz val="16"/>
      <name val="Calibri"/>
      <family val="2"/>
    </font>
    <font>
      <i/>
      <sz val="8"/>
      <color indexed="9"/>
      <name val="Arial"/>
      <family val="2"/>
    </font>
    <font>
      <b/>
      <sz val="8"/>
      <color indexed="9"/>
      <name val="Calibri"/>
      <family val="2"/>
    </font>
    <font>
      <b/>
      <sz val="9"/>
      <name val="Arial"/>
      <family val="2"/>
    </font>
    <font>
      <b/>
      <sz val="10"/>
      <color indexed="9"/>
      <name val="Calibri"/>
      <family val="2"/>
    </font>
    <font>
      <sz val="9"/>
      <name val="Arial"/>
      <family val="2"/>
    </font>
    <font>
      <sz val="9"/>
      <color indexed="8"/>
      <name val="Arial"/>
      <family val="2"/>
    </font>
    <font>
      <b/>
      <sz val="9"/>
      <color indexed="8"/>
      <name val="Arial"/>
      <family val="2"/>
    </font>
    <font>
      <sz val="9"/>
      <name val="Calibri"/>
      <family val="2"/>
    </font>
    <font>
      <sz val="10"/>
      <name val="Calibri"/>
      <family val="2"/>
    </font>
    <font>
      <sz val="8"/>
      <color indexed="10"/>
      <name val="Arial"/>
      <family val="2"/>
    </font>
    <font>
      <b/>
      <u val="single"/>
      <sz val="8"/>
      <name val="Arial"/>
      <family val="2"/>
    </font>
    <font>
      <sz val="8"/>
      <name val="Tahoma"/>
      <family val="2"/>
    </font>
    <font>
      <b/>
      <sz val="8"/>
      <color indexed="53"/>
      <name val="Arial"/>
      <family val="2"/>
    </font>
    <font>
      <b/>
      <sz val="9"/>
      <color indexed="18"/>
      <name val="Arial"/>
      <family val="2"/>
    </font>
    <font>
      <b/>
      <sz val="12"/>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36"/>
      <name val="Arial"/>
      <family val="2"/>
    </font>
    <font>
      <b/>
      <sz val="18"/>
      <color indexed="8"/>
      <name val="Calibri"/>
      <family val="2"/>
    </font>
    <font>
      <b/>
      <sz val="20"/>
      <color indexed="8"/>
      <name val="Calibri"/>
      <family val="2"/>
    </font>
    <font>
      <b/>
      <sz val="12"/>
      <color indexed="62"/>
      <name val="Arial"/>
      <family val="2"/>
    </font>
    <font>
      <vertAlign val="superscript"/>
      <sz val="8"/>
      <color indexed="8"/>
      <name val="Arial"/>
      <family val="0"/>
    </font>
    <font>
      <vertAlign val="subscript"/>
      <sz val="8"/>
      <color indexed="8"/>
      <name val="Arial"/>
      <family val="0"/>
    </font>
    <font>
      <vertAlign val="subscrip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7030A0"/>
      <name val="Arial"/>
      <family val="2"/>
    </font>
    <font>
      <i/>
      <sz val="8"/>
      <color theme="1"/>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2"/>
      <color theme="3" tint="0.39998000860214233"/>
      <name val="Arial"/>
      <family val="2"/>
    </font>
    <font>
      <b/>
      <sz val="18"/>
      <color theme="1"/>
      <name val="Calibri"/>
      <family val="2"/>
    </font>
    <font>
      <b/>
      <sz val="2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44"/>
        <bgColor indexed="64"/>
      </patternFill>
    </fill>
    <fill>
      <patternFill patternType="solid">
        <fgColor rgb="FF000080"/>
        <bgColor indexed="64"/>
      </patternFill>
    </fill>
    <fill>
      <patternFill patternType="solid">
        <fgColor rgb="FF99CCFF"/>
        <bgColor indexed="64"/>
      </patternFill>
    </fill>
    <fill>
      <patternFill patternType="solid">
        <fgColor indexed="4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9"/>
      </left>
      <right>
        <color indexed="63"/>
      </right>
      <top>
        <color indexed="63"/>
      </top>
      <bottom>
        <color indexed="63"/>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style="thin">
        <color indexed="8"/>
      </left>
      <right/>
      <top/>
      <bottom/>
    </border>
    <border>
      <left style="thin"/>
      <right/>
      <top style="thin"/>
      <bottom style="thin"/>
    </border>
    <border>
      <left style="thin"/>
      <right style="thin"/>
      <top style="thin"/>
      <bottom style="thin"/>
    </border>
    <border>
      <left style="thin"/>
      <right/>
      <top/>
      <bottom/>
    </border>
    <border>
      <left style="thin"/>
      <right style="thin"/>
      <top/>
      <bottom/>
    </border>
    <border>
      <left style="thin"/>
      <right style="thin"/>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1" fillId="0" borderId="0">
      <alignment/>
      <protection/>
    </xf>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5" fillId="0" borderId="0" applyNumberFormat="0" applyFill="0" applyBorder="0" applyAlignment="0" applyProtection="0"/>
    <xf numFmtId="0" fontId="2"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681">
    <xf numFmtId="0" fontId="0" fillId="0" borderId="0" xfId="0" applyAlignment="1">
      <alignment/>
    </xf>
    <xf numFmtId="0" fontId="5" fillId="0" borderId="0" xfId="0" applyFont="1" applyFill="1" applyBorder="1" applyAlignment="1" applyProtection="1">
      <alignment horizontal="left" vertical="center"/>
      <protection/>
    </xf>
    <xf numFmtId="0" fontId="4" fillId="0" borderId="0" xfId="0" applyFont="1" applyFill="1" applyBorder="1" applyAlignment="1">
      <alignment vertical="center"/>
    </xf>
    <xf numFmtId="0" fontId="1" fillId="0" borderId="0" xfId="0" applyFont="1" applyFill="1" applyBorder="1" applyAlignment="1">
      <alignment/>
    </xf>
    <xf numFmtId="0" fontId="6" fillId="0" borderId="0" xfId="0" applyFont="1" applyFill="1" applyBorder="1" applyAlignment="1">
      <alignment vertical="center"/>
    </xf>
    <xf numFmtId="0" fontId="8" fillId="0" borderId="0" xfId="0" applyFont="1" applyFill="1" applyBorder="1" applyAlignment="1">
      <alignment horizontal="right" vertical="center"/>
    </xf>
    <xf numFmtId="0" fontId="9" fillId="33" borderId="0" xfId="0" applyFont="1" applyFill="1" applyBorder="1" applyAlignment="1">
      <alignment vertical="center"/>
    </xf>
    <xf numFmtId="0" fontId="10" fillId="33" borderId="0" xfId="0" applyFont="1" applyFill="1" applyBorder="1" applyAlignment="1">
      <alignment/>
    </xf>
    <xf numFmtId="0" fontId="9" fillId="33" borderId="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pplyProtection="1">
      <alignment horizontal="left" vertical="center"/>
      <protection/>
    </xf>
    <xf numFmtId="176" fontId="6" fillId="0" borderId="0" xfId="0" applyNumberFormat="1" applyFont="1" applyFill="1" applyBorder="1" applyAlignment="1">
      <alignment vertical="center"/>
    </xf>
    <xf numFmtId="0" fontId="12" fillId="0" borderId="0" xfId="0" applyFont="1" applyFill="1" applyBorder="1" applyAlignment="1" applyProtection="1">
      <alignment horizontal="left" vertical="center"/>
      <protection/>
    </xf>
    <xf numFmtId="176" fontId="12" fillId="0" borderId="0" xfId="0" applyNumberFormat="1" applyFont="1" applyFill="1" applyBorder="1" applyAlignment="1">
      <alignment vertical="center"/>
    </xf>
    <xf numFmtId="176" fontId="1" fillId="0" borderId="0" xfId="0" applyNumberFormat="1" applyFont="1" applyFill="1" applyBorder="1" applyAlignment="1">
      <alignment/>
    </xf>
    <xf numFmtId="0" fontId="6" fillId="34" borderId="0" xfId="0" applyFont="1" applyFill="1" applyBorder="1" applyAlignment="1" applyProtection="1">
      <alignment horizontal="left" vertical="center"/>
      <protection/>
    </xf>
    <xf numFmtId="176" fontId="6" fillId="34" borderId="0" xfId="0" applyNumberFormat="1" applyFont="1" applyFill="1" applyBorder="1" applyAlignment="1">
      <alignment vertical="center"/>
    </xf>
    <xf numFmtId="0" fontId="6" fillId="0" borderId="0" xfId="0" applyFont="1" applyFill="1" applyBorder="1" applyAlignment="1" applyProtection="1">
      <alignment horizontal="left" vertical="center"/>
      <protection/>
    </xf>
    <xf numFmtId="0" fontId="7" fillId="0" borderId="0" xfId="0" applyFont="1" applyFill="1" applyBorder="1" applyAlignment="1">
      <alignment/>
    </xf>
    <xf numFmtId="0" fontId="6" fillId="34" borderId="10" xfId="0" applyFont="1" applyFill="1" applyBorder="1" applyAlignment="1" applyProtection="1">
      <alignment horizontal="left" vertical="center"/>
      <protection/>
    </xf>
    <xf numFmtId="176" fontId="13" fillId="34" borderId="10" xfId="0" applyNumberFormat="1" applyFont="1" applyFill="1" applyBorder="1" applyAlignment="1">
      <alignment vertical="center"/>
    </xf>
    <xf numFmtId="0" fontId="6" fillId="34" borderId="0" xfId="0" applyFont="1" applyFill="1" applyBorder="1" applyAlignment="1">
      <alignment vertical="center"/>
    </xf>
    <xf numFmtId="0" fontId="6" fillId="34" borderId="0" xfId="0" applyFont="1" applyFill="1" applyBorder="1" applyAlignment="1">
      <alignment/>
    </xf>
    <xf numFmtId="0" fontId="6" fillId="0" borderId="11" xfId="0" applyFont="1" applyFill="1" applyBorder="1" applyAlignment="1">
      <alignment vertical="center"/>
    </xf>
    <xf numFmtId="0" fontId="6" fillId="0" borderId="11" xfId="0" applyFont="1" applyFill="1" applyBorder="1" applyAlignment="1">
      <alignment/>
    </xf>
    <xf numFmtId="0" fontId="1" fillId="0" borderId="11" xfId="0" applyFont="1" applyFill="1" applyBorder="1" applyAlignment="1">
      <alignment/>
    </xf>
    <xf numFmtId="0" fontId="6" fillId="0" borderId="0" xfId="0" applyFont="1" applyFill="1" applyBorder="1" applyAlignment="1">
      <alignment/>
    </xf>
    <xf numFmtId="176" fontId="4" fillId="0" borderId="0" xfId="0" applyNumberFormat="1" applyFont="1" applyFill="1" applyBorder="1" applyAlignment="1">
      <alignment horizontal="right"/>
    </xf>
    <xf numFmtId="176" fontId="6" fillId="34" borderId="0" xfId="0" applyNumberFormat="1" applyFont="1" applyFill="1" applyBorder="1" applyAlignment="1">
      <alignment/>
    </xf>
    <xf numFmtId="176" fontId="4" fillId="0" borderId="0" xfId="0" applyNumberFormat="1" applyFont="1" applyFill="1" applyBorder="1" applyAlignment="1">
      <alignment/>
    </xf>
    <xf numFmtId="176" fontId="4" fillId="0" borderId="0" xfId="0" applyNumberFormat="1" applyFont="1" applyFill="1" applyBorder="1" applyAlignment="1">
      <alignment horizontal="right" vertical="center"/>
    </xf>
    <xf numFmtId="178" fontId="1" fillId="0" borderId="0" xfId="0" applyNumberFormat="1" applyFont="1" applyFill="1" applyBorder="1" applyAlignment="1">
      <alignment/>
    </xf>
    <xf numFmtId="176" fontId="6" fillId="34" borderId="0" xfId="0" applyNumberFormat="1" applyFont="1" applyFill="1" applyBorder="1" applyAlignment="1">
      <alignment horizontal="right" vertical="center"/>
    </xf>
    <xf numFmtId="176" fontId="6" fillId="0" borderId="0" xfId="0" applyNumberFormat="1" applyFont="1" applyFill="1" applyBorder="1" applyAlignment="1">
      <alignment horizontal="right"/>
    </xf>
    <xf numFmtId="176" fontId="6" fillId="0" borderId="0" xfId="0" applyNumberFormat="1" applyFont="1" applyFill="1" applyBorder="1" applyAlignment="1">
      <alignment horizontal="right" vertical="center"/>
    </xf>
    <xf numFmtId="176" fontId="6" fillId="0" borderId="0" xfId="0" applyNumberFormat="1" applyFont="1" applyFill="1" applyBorder="1" applyAlignment="1">
      <alignment/>
    </xf>
    <xf numFmtId="0" fontId="6" fillId="34" borderId="0" xfId="0" applyFont="1" applyFill="1" applyBorder="1" applyAlignment="1">
      <alignment vertical="center"/>
    </xf>
    <xf numFmtId="2" fontId="6" fillId="34" borderId="0" xfId="0" applyNumberFormat="1" applyFont="1" applyFill="1" applyBorder="1" applyAlignment="1">
      <alignment/>
    </xf>
    <xf numFmtId="0" fontId="6" fillId="0" borderId="11" xfId="0" applyFont="1" applyFill="1" applyBorder="1" applyAlignment="1">
      <alignment horizontal="right" vertical="center"/>
    </xf>
    <xf numFmtId="176" fontId="6" fillId="0" borderId="11" xfId="0" applyNumberFormat="1" applyFont="1" applyFill="1" applyBorder="1" applyAlignment="1">
      <alignment vertical="center"/>
    </xf>
    <xf numFmtId="0" fontId="4" fillId="0" borderId="0" xfId="0" applyFont="1" applyFill="1" applyBorder="1" applyAlignment="1" applyProtection="1" quotePrefix="1">
      <alignment vertical="center"/>
      <protection/>
    </xf>
    <xf numFmtId="0" fontId="4" fillId="0" borderId="0" xfId="0" applyFont="1" applyFill="1" applyBorder="1" applyAlignment="1">
      <alignment/>
    </xf>
    <xf numFmtId="1" fontId="6" fillId="0" borderId="0" xfId="0" applyNumberFormat="1" applyFont="1" applyFill="1" applyBorder="1" applyAlignment="1">
      <alignment/>
    </xf>
    <xf numFmtId="1" fontId="12" fillId="0" borderId="0" xfId="0" applyNumberFormat="1" applyFont="1" applyFill="1" applyBorder="1" applyAlignment="1">
      <alignment/>
    </xf>
    <xf numFmtId="176" fontId="12" fillId="0" borderId="0" xfId="0" applyNumberFormat="1" applyFont="1" applyFill="1" applyBorder="1" applyAlignment="1">
      <alignment horizontal="right"/>
    </xf>
    <xf numFmtId="176" fontId="14" fillId="0" borderId="0" xfId="0" applyNumberFormat="1" applyFont="1" applyFill="1" applyBorder="1" applyAlignment="1">
      <alignment horizontal="right"/>
    </xf>
    <xf numFmtId="177" fontId="6" fillId="34" borderId="0" xfId="0" applyNumberFormat="1" applyFont="1" applyFill="1" applyBorder="1" applyAlignment="1">
      <alignment horizontal="right"/>
    </xf>
    <xf numFmtId="179" fontId="12" fillId="0" borderId="0" xfId="0" applyNumberFormat="1" applyFont="1" applyFill="1" applyBorder="1" applyAlignment="1">
      <alignment horizontal="right" vertical="center" wrapText="1"/>
    </xf>
    <xf numFmtId="176" fontId="12" fillId="0" borderId="0" xfId="0" applyNumberFormat="1" applyFont="1" applyFill="1" applyBorder="1" applyAlignment="1">
      <alignment horizontal="right" vertical="center" wrapText="1"/>
    </xf>
    <xf numFmtId="0" fontId="6" fillId="0" borderId="12" xfId="0" applyFont="1" applyFill="1" applyBorder="1" applyAlignment="1">
      <alignment/>
    </xf>
    <xf numFmtId="178" fontId="4" fillId="0" borderId="0" xfId="0" applyNumberFormat="1" applyFont="1" applyFill="1" applyBorder="1" applyAlignment="1" applyProtection="1">
      <alignment/>
      <protection locked="0"/>
    </xf>
    <xf numFmtId="3" fontId="97" fillId="0" borderId="0" xfId="0" applyNumberFormat="1" applyFont="1" applyAlignment="1">
      <alignment/>
    </xf>
    <xf numFmtId="2" fontId="1" fillId="0" borderId="0" xfId="0" applyNumberFormat="1" applyFont="1" applyFill="1" applyBorder="1" applyAlignment="1">
      <alignment/>
    </xf>
    <xf numFmtId="176" fontId="4" fillId="0" borderId="0" xfId="0" applyNumberFormat="1" applyFont="1" applyFill="1" applyBorder="1" applyAlignment="1">
      <alignment horizontal="right" vertical="center"/>
    </xf>
    <xf numFmtId="4" fontId="97" fillId="0" borderId="0" xfId="0" applyNumberFormat="1" applyFont="1" applyAlignment="1">
      <alignment/>
    </xf>
    <xf numFmtId="205" fontId="1" fillId="0" borderId="0" xfId="0" applyNumberFormat="1" applyFont="1" applyFill="1" applyBorder="1" applyAlignment="1">
      <alignment/>
    </xf>
    <xf numFmtId="206" fontId="1" fillId="0" borderId="0" xfId="0" applyNumberFormat="1" applyFont="1" applyFill="1" applyBorder="1" applyAlignment="1">
      <alignment/>
    </xf>
    <xf numFmtId="208" fontId="1" fillId="0" borderId="0" xfId="0" applyNumberFormat="1"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4" fillId="0" borderId="0" xfId="0" applyFont="1" applyAlignment="1" applyProtection="1">
      <alignment/>
      <protection locked="0"/>
    </xf>
    <xf numFmtId="0" fontId="4" fillId="0" borderId="0" xfId="0" applyFont="1" applyBorder="1" applyAlignment="1" applyProtection="1">
      <alignment/>
      <protection locked="0"/>
    </xf>
    <xf numFmtId="1" fontId="4" fillId="0" borderId="0" xfId="0" applyNumberFormat="1" applyFont="1" applyBorder="1" applyAlignment="1" applyProtection="1">
      <alignment/>
      <protection locked="0"/>
    </xf>
    <xf numFmtId="1" fontId="4" fillId="0" borderId="0" xfId="0" applyNumberFormat="1" applyFont="1" applyBorder="1" applyAlignment="1" applyProtection="1">
      <alignment horizontal="right"/>
      <protection locked="0"/>
    </xf>
    <xf numFmtId="2" fontId="4" fillId="0" borderId="0" xfId="0" applyNumberFormat="1" applyFont="1" applyBorder="1" applyAlignment="1" applyProtection="1">
      <alignment/>
      <protection locked="0"/>
    </xf>
    <xf numFmtId="1" fontId="8" fillId="0" borderId="0" xfId="0" applyNumberFormat="1" applyFont="1" applyBorder="1" applyAlignment="1" applyProtection="1">
      <alignment horizontal="right"/>
      <protection locked="0"/>
    </xf>
    <xf numFmtId="0" fontId="9" fillId="33" borderId="0" xfId="0" applyFont="1" applyFill="1" applyBorder="1" applyAlignment="1" applyProtection="1">
      <alignment/>
      <protection locked="0"/>
    </xf>
    <xf numFmtId="1" fontId="9" fillId="33" borderId="0" xfId="0" applyNumberFormat="1" applyFont="1" applyFill="1" applyBorder="1" applyAlignment="1" applyProtection="1">
      <alignment horizontal="centerContinuous"/>
      <protection locked="0"/>
    </xf>
    <xf numFmtId="1" fontId="9" fillId="33" borderId="13" xfId="0" applyNumberFormat="1" applyFont="1" applyFill="1" applyBorder="1" applyAlignment="1" applyProtection="1">
      <alignment horizontal="centerContinuous"/>
      <protection locked="0"/>
    </xf>
    <xf numFmtId="0" fontId="16" fillId="0" borderId="0" xfId="0" applyFont="1" applyFill="1" applyBorder="1" applyAlignment="1" applyProtection="1">
      <alignment/>
      <protection locked="0"/>
    </xf>
    <xf numFmtId="2" fontId="9" fillId="33" borderId="0" xfId="0" applyNumberFormat="1" applyFont="1" applyFill="1" applyBorder="1" applyAlignment="1" applyProtection="1">
      <alignment horizontal="centerContinuous"/>
      <protection locked="0"/>
    </xf>
    <xf numFmtId="2" fontId="9" fillId="33" borderId="14" xfId="0" applyNumberFormat="1" applyFont="1" applyFill="1" applyBorder="1" applyAlignment="1" applyProtection="1">
      <alignment horizontal="centerContinuous"/>
      <protection locked="0"/>
    </xf>
    <xf numFmtId="0" fontId="9" fillId="33" borderId="0" xfId="0" applyFont="1" applyFill="1" applyBorder="1" applyAlignment="1" applyProtection="1">
      <alignment horizontal="centerContinuous"/>
      <protection locked="0"/>
    </xf>
    <xf numFmtId="0" fontId="6" fillId="0" borderId="0" xfId="0" applyFont="1" applyBorder="1" applyAlignment="1" applyProtection="1">
      <alignment horizontal="centerContinuous"/>
      <protection locked="0"/>
    </xf>
    <xf numFmtId="0" fontId="6" fillId="0" borderId="0" xfId="0" applyFont="1" applyBorder="1" applyAlignment="1" applyProtection="1">
      <alignment/>
      <protection locked="0"/>
    </xf>
    <xf numFmtId="0" fontId="17" fillId="33" borderId="0" xfId="0" applyFont="1" applyFill="1" applyBorder="1" applyAlignment="1" applyProtection="1">
      <alignment/>
      <protection locked="0"/>
    </xf>
    <xf numFmtId="1" fontId="9" fillId="33" borderId="15" xfId="0" applyNumberFormat="1" applyFont="1" applyFill="1" applyBorder="1" applyAlignment="1" applyProtection="1">
      <alignment horizontal="right"/>
      <protection locked="0"/>
    </xf>
    <xf numFmtId="0" fontId="9" fillId="33" borderId="0" xfId="0" applyFont="1" applyFill="1" applyBorder="1" applyAlignment="1" applyProtection="1">
      <alignment horizontal="center"/>
      <protection locked="0"/>
    </xf>
    <xf numFmtId="0" fontId="10" fillId="33" borderId="15" xfId="0" applyFont="1" applyFill="1" applyBorder="1" applyAlignment="1">
      <alignment horizontal="right"/>
    </xf>
    <xf numFmtId="0" fontId="18" fillId="0" borderId="0" xfId="0" applyFont="1" applyFill="1" applyBorder="1" applyAlignment="1" applyProtection="1">
      <alignment/>
      <protection locked="0"/>
    </xf>
    <xf numFmtId="2" fontId="9" fillId="33" borderId="15" xfId="0" applyNumberFormat="1" applyFont="1" applyFill="1" applyBorder="1" applyAlignment="1" applyProtection="1">
      <alignment horizontal="right"/>
      <protection locked="0"/>
    </xf>
    <xf numFmtId="2" fontId="9" fillId="33" borderId="0" xfId="0" applyNumberFormat="1" applyFont="1" applyFill="1" applyBorder="1" applyAlignment="1" applyProtection="1">
      <alignment horizontal="right"/>
      <protection locked="0"/>
    </xf>
    <xf numFmtId="0" fontId="9" fillId="33" borderId="15" xfId="0" applyFont="1" applyFill="1" applyBorder="1" applyAlignment="1" applyProtection="1">
      <alignment horizontal="right"/>
      <protection locked="0"/>
    </xf>
    <xf numFmtId="0" fontId="6" fillId="0" borderId="0" xfId="0" applyFont="1" applyBorder="1" applyAlignment="1" applyProtection="1">
      <alignment horizontal="right"/>
      <protection locked="0"/>
    </xf>
    <xf numFmtId="1" fontId="9" fillId="33" borderId="0" xfId="0" applyNumberFormat="1" applyFont="1" applyFill="1" applyBorder="1" applyAlignment="1" applyProtection="1">
      <alignment horizontal="right"/>
      <protection locked="0"/>
    </xf>
    <xf numFmtId="0" fontId="9" fillId="33" borderId="0" xfId="0" applyFont="1" applyFill="1" applyBorder="1" applyAlignment="1" applyProtection="1">
      <alignment horizontal="right"/>
      <protection locked="0"/>
    </xf>
    <xf numFmtId="0" fontId="16" fillId="0" borderId="0" xfId="0" applyFont="1" applyFill="1" applyBorder="1" applyAlignment="1" applyProtection="1">
      <alignment horizontal="center"/>
      <protection locked="0"/>
    </xf>
    <xf numFmtId="1" fontId="4" fillId="0" borderId="0" xfId="0" applyNumberFormat="1" applyFont="1" applyAlignment="1" applyProtection="1">
      <alignment horizontal="center"/>
      <protection locked="0"/>
    </xf>
    <xf numFmtId="0" fontId="4" fillId="0" borderId="0" xfId="0" applyFont="1" applyFill="1" applyAlignment="1" applyProtection="1">
      <alignment horizontal="center"/>
      <protection locked="0"/>
    </xf>
    <xf numFmtId="2" fontId="4" fillId="0" borderId="0" xfId="0" applyNumberFormat="1" applyFont="1" applyFill="1" applyAlignment="1" applyProtection="1">
      <alignment horizontal="center"/>
      <protection locked="0"/>
    </xf>
    <xf numFmtId="2" fontId="4" fillId="0" borderId="0" xfId="0" applyNumberFormat="1" applyFont="1" applyAlignment="1" applyProtection="1">
      <alignment horizontal="center"/>
      <protection locked="0"/>
    </xf>
    <xf numFmtId="1" fontId="6" fillId="0" borderId="0" xfId="0" applyNumberFormat="1" applyFont="1" applyAlignment="1" applyProtection="1">
      <alignment horizontal="center"/>
      <protection locked="0"/>
    </xf>
    <xf numFmtId="181" fontId="4" fillId="0" borderId="0" xfId="0" applyNumberFormat="1" applyFont="1" applyAlignment="1" applyProtection="1">
      <alignment horizontal="right"/>
      <protection locked="0"/>
    </xf>
    <xf numFmtId="0" fontId="4" fillId="0" borderId="0" xfId="0" applyFont="1" applyFill="1" applyAlignment="1" applyProtection="1">
      <alignment horizontal="right"/>
      <protection locked="0"/>
    </xf>
    <xf numFmtId="2" fontId="6" fillId="0" borderId="0" xfId="0" applyNumberFormat="1" applyFont="1" applyFill="1" applyAlignment="1" applyProtection="1">
      <alignment horizontal="right"/>
      <protection locked="0"/>
    </xf>
    <xf numFmtId="2" fontId="4" fillId="0" borderId="0" xfId="0" applyNumberFormat="1" applyFont="1" applyAlignment="1" applyProtection="1">
      <alignment horizontal="right"/>
      <protection locked="0"/>
    </xf>
    <xf numFmtId="0" fontId="4" fillId="0" borderId="0" xfId="0" applyFont="1" applyAlignment="1" applyProtection="1">
      <alignment horizontal="right"/>
      <protection locked="0"/>
    </xf>
    <xf numFmtId="2" fontId="4" fillId="0" borderId="0" xfId="66" applyNumberFormat="1" applyFont="1" applyAlignment="1" applyProtection="1">
      <alignment/>
      <protection locked="0"/>
    </xf>
    <xf numFmtId="1" fontId="6" fillId="34" borderId="0" xfId="0" applyNumberFormat="1" applyFont="1" applyFill="1" applyAlignment="1" applyProtection="1">
      <alignment horizontal="center"/>
      <protection locked="0"/>
    </xf>
    <xf numFmtId="181" fontId="4" fillId="34" borderId="0" xfId="0" applyNumberFormat="1" applyFont="1" applyFill="1" applyAlignment="1" applyProtection="1">
      <alignment horizontal="right"/>
      <protection locked="0"/>
    </xf>
    <xf numFmtId="2" fontId="6" fillId="34" borderId="0" xfId="0" applyNumberFormat="1" applyFont="1" applyFill="1" applyAlignment="1" applyProtection="1">
      <alignment horizontal="right"/>
      <protection locked="0"/>
    </xf>
    <xf numFmtId="2" fontId="4" fillId="34" borderId="0" xfId="0" applyNumberFormat="1" applyFont="1" applyFill="1" applyAlignment="1" applyProtection="1">
      <alignment horizontal="right"/>
      <protection locked="0"/>
    </xf>
    <xf numFmtId="0" fontId="4" fillId="34" borderId="0" xfId="0" applyFont="1" applyFill="1" applyAlignment="1" applyProtection="1">
      <alignment horizontal="right"/>
      <protection locked="0"/>
    </xf>
    <xf numFmtId="2" fontId="4" fillId="34" borderId="0" xfId="66" applyNumberFormat="1" applyFont="1" applyFill="1" applyAlignment="1" applyProtection="1">
      <alignment/>
      <protection locked="0"/>
    </xf>
    <xf numFmtId="0" fontId="6" fillId="34" borderId="0" xfId="0" applyNumberFormat="1" applyFont="1" applyFill="1" applyAlignment="1" applyProtection="1">
      <alignment horizontal="center"/>
      <protection locked="0"/>
    </xf>
    <xf numFmtId="176" fontId="4" fillId="34" borderId="0" xfId="0" applyNumberFormat="1" applyFont="1" applyFill="1" applyAlignment="1" applyProtection="1">
      <alignment horizontal="right"/>
      <protection locked="0"/>
    </xf>
    <xf numFmtId="9" fontId="4" fillId="0" borderId="0" xfId="66" applyFont="1" applyAlignment="1" applyProtection="1">
      <alignment/>
      <protection locked="0"/>
    </xf>
    <xf numFmtId="209" fontId="4" fillId="0" borderId="0" xfId="66" applyNumberFormat="1" applyFont="1" applyAlignment="1" applyProtection="1">
      <alignment/>
      <protection locked="0"/>
    </xf>
    <xf numFmtId="0" fontId="6" fillId="0" borderId="0" xfId="0" applyNumberFormat="1" applyFont="1" applyFill="1" applyAlignment="1" applyProtection="1">
      <alignment horizontal="center"/>
      <protection locked="0"/>
    </xf>
    <xf numFmtId="181" fontId="4" fillId="0" borderId="0" xfId="0" applyNumberFormat="1" applyFont="1" applyFill="1" applyAlignment="1" applyProtection="1">
      <alignment horizontal="right"/>
      <protection locked="0"/>
    </xf>
    <xf numFmtId="176" fontId="4" fillId="0" borderId="0" xfId="0" applyNumberFormat="1" applyFont="1" applyFill="1" applyAlignment="1" applyProtection="1">
      <alignment horizontal="right"/>
      <protection locked="0"/>
    </xf>
    <xf numFmtId="2" fontId="4" fillId="0" borderId="0" xfId="0" applyNumberFormat="1" applyFont="1" applyFill="1" applyAlignment="1" applyProtection="1">
      <alignment horizontal="right"/>
      <protection locked="0"/>
    </xf>
    <xf numFmtId="10" fontId="4" fillId="0" borderId="0" xfId="66" applyNumberFormat="1" applyFont="1" applyAlignment="1" applyProtection="1">
      <alignment/>
      <protection locked="0"/>
    </xf>
    <xf numFmtId="10" fontId="4" fillId="0" borderId="0" xfId="0" applyNumberFormat="1" applyFont="1" applyAlignment="1" applyProtection="1">
      <alignment/>
      <protection locked="0"/>
    </xf>
    <xf numFmtId="176" fontId="4" fillId="0" borderId="0" xfId="0" applyNumberFormat="1" applyFont="1" applyAlignment="1" applyProtection="1">
      <alignment/>
      <protection locked="0"/>
    </xf>
    <xf numFmtId="1" fontId="6" fillId="0" borderId="11" xfId="0" applyNumberFormat="1" applyFont="1" applyBorder="1" applyAlignment="1" applyProtection="1">
      <alignment horizontal="center"/>
      <protection locked="0"/>
    </xf>
    <xf numFmtId="181" fontId="4" fillId="0" borderId="11" xfId="0" applyNumberFormat="1" applyFont="1" applyBorder="1" applyAlignment="1" applyProtection="1">
      <alignment horizontal="right"/>
      <protection locked="0"/>
    </xf>
    <xf numFmtId="0" fontId="4" fillId="0" borderId="11" xfId="0" applyFont="1" applyFill="1" applyBorder="1" applyAlignment="1" applyProtection="1">
      <alignment horizontal="right"/>
      <protection locked="0"/>
    </xf>
    <xf numFmtId="2" fontId="6" fillId="0" borderId="11" xfId="0" applyNumberFormat="1" applyFont="1" applyFill="1" applyBorder="1" applyAlignment="1" applyProtection="1">
      <alignment horizontal="right"/>
      <protection locked="0"/>
    </xf>
    <xf numFmtId="2" fontId="4" fillId="0" borderId="11" xfId="0" applyNumberFormat="1" applyFont="1" applyBorder="1" applyAlignment="1" applyProtection="1">
      <alignment horizontal="right"/>
      <protection locked="0"/>
    </xf>
    <xf numFmtId="0" fontId="4" fillId="0" borderId="11" xfId="0" applyFont="1" applyBorder="1" applyAlignment="1" applyProtection="1">
      <alignment horizontal="right"/>
      <protection locked="0"/>
    </xf>
    <xf numFmtId="2" fontId="4" fillId="0" borderId="0" xfId="0" applyNumberFormat="1" applyFont="1" applyAlignment="1" applyProtection="1">
      <alignment/>
      <protection locked="0"/>
    </xf>
    <xf numFmtId="1" fontId="4" fillId="0" borderId="0" xfId="0" applyNumberFormat="1" applyFont="1" applyAlignment="1" applyProtection="1">
      <alignment/>
      <protection locked="0"/>
    </xf>
    <xf numFmtId="181" fontId="4" fillId="0" borderId="0" xfId="0" applyNumberFormat="1" applyFont="1" applyAlignment="1" applyProtection="1">
      <alignment/>
      <protection locked="0"/>
    </xf>
    <xf numFmtId="0" fontId="4" fillId="0" borderId="0" xfId="0" applyFont="1" applyAlignment="1">
      <alignment vertical="center"/>
    </xf>
    <xf numFmtId="0" fontId="1" fillId="0" borderId="0" xfId="0" applyFont="1" applyAlignment="1">
      <alignment/>
    </xf>
    <xf numFmtId="0" fontId="1" fillId="0" borderId="0" xfId="0" applyFont="1" applyFill="1" applyAlignment="1">
      <alignment/>
    </xf>
    <xf numFmtId="2" fontId="1" fillId="0" borderId="0" xfId="0" applyNumberFormat="1" applyFont="1" applyAlignment="1">
      <alignment/>
    </xf>
    <xf numFmtId="0" fontId="0" fillId="0" borderId="11" xfId="0" applyFont="1" applyFill="1" applyBorder="1" applyAlignment="1">
      <alignment/>
    </xf>
    <xf numFmtId="0" fontId="6" fillId="0" borderId="11" xfId="0" applyFont="1" applyFill="1" applyBorder="1" applyAlignment="1">
      <alignment/>
    </xf>
    <xf numFmtId="0" fontId="1" fillId="0" borderId="11" xfId="0" applyFont="1" applyFill="1" applyBorder="1" applyAlignment="1">
      <alignment/>
    </xf>
    <xf numFmtId="0" fontId="16" fillId="0" borderId="11" xfId="0" applyFont="1" applyFill="1" applyBorder="1" applyAlignment="1">
      <alignment horizontal="right"/>
    </xf>
    <xf numFmtId="0" fontId="6" fillId="0" borderId="0" xfId="0" applyFont="1" applyFill="1" applyBorder="1" applyAlignment="1">
      <alignment horizontal="center"/>
    </xf>
    <xf numFmtId="2" fontId="21" fillId="0" borderId="0" xfId="0" applyNumberFormat="1" applyFont="1" applyFill="1" applyBorder="1" applyAlignment="1">
      <alignment horizontal="center"/>
    </xf>
    <xf numFmtId="0" fontId="4" fillId="0" borderId="0" xfId="0" applyFont="1" applyFill="1" applyBorder="1" applyAlignment="1">
      <alignment horizontal="right"/>
    </xf>
    <xf numFmtId="0" fontId="6" fillId="0" borderId="0" xfId="0" applyFont="1" applyFill="1" applyAlignment="1">
      <alignment/>
    </xf>
    <xf numFmtId="0" fontId="6" fillId="0" borderId="0" xfId="0" applyFont="1" applyFill="1" applyAlignment="1">
      <alignment horizontal="center"/>
    </xf>
    <xf numFmtId="166" fontId="6" fillId="0" borderId="0" xfId="0" applyNumberFormat="1" applyFont="1" applyFill="1" applyAlignment="1">
      <alignment horizontal="right"/>
    </xf>
    <xf numFmtId="166" fontId="1" fillId="0" borderId="0" xfId="0" applyNumberFormat="1" applyFont="1" applyFill="1" applyAlignment="1">
      <alignment/>
    </xf>
    <xf numFmtId="0" fontId="4" fillId="0" borderId="0" xfId="0" applyFont="1" applyFill="1" applyAlignment="1">
      <alignment/>
    </xf>
    <xf numFmtId="207" fontId="22" fillId="0" borderId="0" xfId="0" applyNumberFormat="1" applyFont="1" applyFill="1" applyBorder="1" applyAlignment="1">
      <alignment/>
    </xf>
    <xf numFmtId="166" fontId="4" fillId="0" borderId="0" xfId="0" applyNumberFormat="1" applyFont="1" applyFill="1" applyAlignment="1">
      <alignment horizontal="right"/>
    </xf>
    <xf numFmtId="166" fontId="12" fillId="0" borderId="0" xfId="0" applyNumberFormat="1" applyFont="1" applyFill="1" applyAlignment="1">
      <alignment horizontal="right"/>
    </xf>
    <xf numFmtId="0" fontId="6" fillId="34" borderId="0" xfId="0" applyFont="1" applyFill="1" applyAlignment="1">
      <alignment/>
    </xf>
    <xf numFmtId="0" fontId="4" fillId="34" borderId="0" xfId="0" applyFont="1" applyFill="1" applyAlignment="1">
      <alignment horizontal="center"/>
    </xf>
    <xf numFmtId="166" fontId="4" fillId="34" borderId="0" xfId="0" applyNumberFormat="1" applyFont="1" applyFill="1" applyAlignment="1">
      <alignment horizontal="right"/>
    </xf>
    <xf numFmtId="167" fontId="0" fillId="0" borderId="0" xfId="43" applyNumberFormat="1" applyBorder="1" applyAlignment="1">
      <alignment/>
    </xf>
    <xf numFmtId="43" fontId="1" fillId="0" borderId="0" xfId="0" applyNumberFormat="1" applyFont="1" applyFill="1" applyAlignment="1">
      <alignment/>
    </xf>
    <xf numFmtId="178" fontId="23" fillId="0" borderId="0" xfId="0" applyNumberFormat="1" applyFont="1" applyFill="1" applyBorder="1" applyAlignment="1" applyProtection="1">
      <alignment/>
      <protection locked="0"/>
    </xf>
    <xf numFmtId="0" fontId="4" fillId="0" borderId="0" xfId="0" applyFont="1" applyFill="1" applyAlignment="1">
      <alignment horizontal="center"/>
    </xf>
    <xf numFmtId="192" fontId="1" fillId="0" borderId="0" xfId="0" applyNumberFormat="1" applyFont="1" applyFill="1" applyAlignment="1">
      <alignment/>
    </xf>
    <xf numFmtId="0" fontId="7" fillId="0" borderId="0" xfId="0" applyFont="1" applyFill="1" applyAlignment="1">
      <alignment/>
    </xf>
    <xf numFmtId="184" fontId="0" fillId="0" borderId="0" xfId="43" applyNumberFormat="1" applyFont="1" applyFill="1" applyAlignment="1">
      <alignment/>
    </xf>
    <xf numFmtId="184" fontId="7" fillId="0" borderId="0" xfId="0" applyNumberFormat="1" applyFont="1" applyFill="1" applyAlignment="1">
      <alignment/>
    </xf>
    <xf numFmtId="170" fontId="0" fillId="0" borderId="0" xfId="43" applyNumberFormat="1" applyFont="1" applyFill="1" applyAlignment="1">
      <alignment/>
    </xf>
    <xf numFmtId="166" fontId="7" fillId="0" borderId="0" xfId="0" applyNumberFormat="1" applyFont="1" applyFill="1" applyAlignment="1">
      <alignment/>
    </xf>
    <xf numFmtId="190" fontId="1" fillId="0" borderId="0" xfId="0" applyNumberFormat="1" applyFont="1" applyFill="1" applyAlignment="1">
      <alignment/>
    </xf>
    <xf numFmtId="167" fontId="0" fillId="0" borderId="0" xfId="43" applyNumberFormat="1" applyFill="1" applyAlignment="1">
      <alignment/>
    </xf>
    <xf numFmtId="184" fontId="4" fillId="34" borderId="0" xfId="0" applyNumberFormat="1" applyFont="1" applyFill="1" applyAlignment="1">
      <alignment horizontal="right"/>
    </xf>
    <xf numFmtId="0" fontId="4" fillId="0" borderId="0" xfId="0" applyFont="1" applyFill="1" applyBorder="1" applyAlignment="1">
      <alignment horizontal="center"/>
    </xf>
    <xf numFmtId="184" fontId="4" fillId="0" borderId="0" xfId="0" applyNumberFormat="1" applyFont="1" applyFill="1" applyBorder="1" applyAlignment="1">
      <alignment horizontal="right"/>
    </xf>
    <xf numFmtId="191" fontId="1" fillId="0" borderId="0" xfId="0" applyNumberFormat="1" applyFont="1" applyFill="1" applyBorder="1" applyAlignment="1">
      <alignment/>
    </xf>
    <xf numFmtId="0" fontId="4" fillId="0" borderId="11" xfId="0" applyFont="1" applyFill="1" applyBorder="1" applyAlignment="1">
      <alignment horizontal="center"/>
    </xf>
    <xf numFmtId="184" fontId="4" fillId="0" borderId="11" xfId="0" applyNumberFormat="1" applyFont="1" applyFill="1" applyBorder="1" applyAlignment="1">
      <alignment horizontal="right"/>
    </xf>
    <xf numFmtId="0" fontId="0" fillId="0" borderId="0" xfId="0" applyFont="1" applyFill="1" applyAlignment="1">
      <alignment/>
    </xf>
    <xf numFmtId="0" fontId="0" fillId="0" borderId="0" xfId="0" applyFont="1" applyFill="1" applyBorder="1" applyAlignment="1">
      <alignment/>
    </xf>
    <xf numFmtId="0" fontId="6" fillId="0" borderId="0" xfId="0" applyFont="1" applyFill="1" applyBorder="1" applyAlignment="1">
      <alignment/>
    </xf>
    <xf numFmtId="0" fontId="16" fillId="0" borderId="0" xfId="0" applyFont="1" applyFill="1" applyBorder="1" applyAlignment="1">
      <alignment horizontal="right"/>
    </xf>
    <xf numFmtId="0" fontId="17" fillId="33" borderId="0" xfId="0" applyFont="1" applyFill="1" applyBorder="1" applyAlignment="1">
      <alignment/>
    </xf>
    <xf numFmtId="0" fontId="9" fillId="33" borderId="0" xfId="0" applyFont="1" applyFill="1" applyBorder="1" applyAlignment="1">
      <alignment horizontal="right" wrapText="1"/>
    </xf>
    <xf numFmtId="2" fontId="20" fillId="33" borderId="0" xfId="0" applyNumberFormat="1" applyFont="1" applyFill="1" applyBorder="1" applyAlignment="1">
      <alignment horizontal="right" wrapText="1"/>
    </xf>
    <xf numFmtId="166" fontId="6" fillId="0" borderId="0" xfId="0" applyNumberFormat="1" applyFont="1" applyFill="1" applyBorder="1" applyAlignment="1">
      <alignment horizontal="right"/>
    </xf>
    <xf numFmtId="166" fontId="21" fillId="0" borderId="0" xfId="0" applyNumberFormat="1" applyFont="1" applyFill="1" applyBorder="1" applyAlignment="1">
      <alignment horizontal="right"/>
    </xf>
    <xf numFmtId="166" fontId="6" fillId="0" borderId="0" xfId="0" applyNumberFormat="1" applyFont="1" applyFill="1" applyBorder="1" applyAlignment="1">
      <alignment horizontal="right" vertical="center"/>
    </xf>
    <xf numFmtId="166" fontId="4" fillId="0" borderId="0" xfId="0" applyNumberFormat="1" applyFont="1" applyFill="1" applyBorder="1" applyAlignment="1">
      <alignment horizontal="right" vertical="center"/>
    </xf>
    <xf numFmtId="166" fontId="4" fillId="0" borderId="0" xfId="0" applyNumberFormat="1" applyFont="1" applyFill="1" applyBorder="1" applyAlignment="1">
      <alignment horizontal="right"/>
    </xf>
    <xf numFmtId="166" fontId="12" fillId="0" borderId="0" xfId="0" applyNumberFormat="1" applyFont="1" applyFill="1" applyBorder="1" applyAlignment="1">
      <alignment horizontal="right"/>
    </xf>
    <xf numFmtId="166" fontId="1" fillId="0" borderId="0" xfId="0" applyNumberFormat="1" applyFont="1" applyFill="1" applyBorder="1" applyAlignment="1">
      <alignment horizontal="right"/>
    </xf>
    <xf numFmtId="0" fontId="4" fillId="34" borderId="0" xfId="0" applyFont="1" applyFill="1" applyBorder="1" applyAlignment="1">
      <alignment horizontal="center"/>
    </xf>
    <xf numFmtId="166" fontId="4" fillId="34" borderId="0" xfId="0" applyNumberFormat="1" applyFont="1" applyFill="1" applyBorder="1" applyAlignment="1">
      <alignment horizontal="right"/>
    </xf>
    <xf numFmtId="166" fontId="12" fillId="34" borderId="0" xfId="0" applyNumberFormat="1" applyFont="1" applyFill="1" applyBorder="1" applyAlignment="1">
      <alignment horizontal="right"/>
    </xf>
    <xf numFmtId="166" fontId="4" fillId="34" borderId="0" xfId="0" applyNumberFormat="1" applyFont="1" applyFill="1" applyBorder="1" applyAlignment="1">
      <alignment horizontal="right" vertical="center"/>
    </xf>
    <xf numFmtId="0" fontId="4" fillId="34" borderId="0" xfId="0" applyFont="1" applyFill="1" applyBorder="1" applyAlignment="1">
      <alignment/>
    </xf>
    <xf numFmtId="192" fontId="4" fillId="0" borderId="0" xfId="0" applyNumberFormat="1" applyFont="1" applyFill="1" applyBorder="1" applyAlignment="1">
      <alignment horizontal="right"/>
    </xf>
    <xf numFmtId="167" fontId="12" fillId="0" borderId="0" xfId="0" applyNumberFormat="1" applyFont="1" applyFill="1" applyBorder="1" applyAlignment="1">
      <alignment/>
    </xf>
    <xf numFmtId="184" fontId="12" fillId="34" borderId="0" xfId="0" applyNumberFormat="1" applyFont="1" applyFill="1" applyBorder="1" applyAlignment="1">
      <alignment horizontal="right"/>
    </xf>
    <xf numFmtId="167" fontId="0" fillId="0" borderId="0" xfId="43" applyNumberFormat="1" applyFill="1" applyBorder="1" applyAlignment="1">
      <alignment/>
    </xf>
    <xf numFmtId="184" fontId="4" fillId="34" borderId="0" xfId="0" applyNumberFormat="1" applyFont="1" applyFill="1" applyBorder="1" applyAlignment="1">
      <alignment horizontal="right"/>
    </xf>
    <xf numFmtId="0" fontId="0" fillId="0" borderId="11" xfId="59" applyFont="1" applyFill="1" applyBorder="1">
      <alignment/>
      <protection/>
    </xf>
    <xf numFmtId="0" fontId="6" fillId="0" borderId="11" xfId="59" applyFont="1" applyFill="1" applyBorder="1" applyAlignment="1">
      <alignment horizontal="right"/>
      <protection/>
    </xf>
    <xf numFmtId="0" fontId="7" fillId="0" borderId="11" xfId="59" applyFont="1" applyFill="1" applyBorder="1" applyAlignment="1">
      <alignment horizontal="right"/>
      <protection/>
    </xf>
    <xf numFmtId="0" fontId="0" fillId="0" borderId="11" xfId="59" applyFont="1" applyFill="1" applyBorder="1" applyAlignment="1">
      <alignment horizontal="right"/>
      <protection/>
    </xf>
    <xf numFmtId="0" fontId="16" fillId="0" borderId="11" xfId="59" applyFont="1" applyFill="1" applyBorder="1" applyAlignment="1">
      <alignment horizontal="right"/>
      <protection/>
    </xf>
    <xf numFmtId="0" fontId="17" fillId="33" borderId="10" xfId="59" applyFont="1" applyFill="1" applyBorder="1">
      <alignment/>
      <protection/>
    </xf>
    <xf numFmtId="0" fontId="9" fillId="33" borderId="10" xfId="59" applyFont="1" applyFill="1" applyBorder="1" applyAlignment="1">
      <alignment horizontal="right" wrapText="1"/>
      <protection/>
    </xf>
    <xf numFmtId="2" fontId="20" fillId="33" borderId="10" xfId="59" applyNumberFormat="1" applyFont="1" applyFill="1" applyBorder="1" applyAlignment="1">
      <alignment horizontal="right" wrapText="1"/>
      <protection/>
    </xf>
    <xf numFmtId="0" fontId="4" fillId="0" borderId="0" xfId="59" applyFont="1" applyFill="1">
      <alignment/>
      <protection/>
    </xf>
    <xf numFmtId="0" fontId="21" fillId="0" borderId="0" xfId="59" applyFont="1" applyFill="1" applyAlignment="1">
      <alignment horizontal="right"/>
      <protection/>
    </xf>
    <xf numFmtId="2" fontId="21" fillId="0" borderId="0" xfId="59" applyNumberFormat="1" applyFont="1" applyFill="1" applyAlignment="1">
      <alignment horizontal="right"/>
      <protection/>
    </xf>
    <xf numFmtId="0" fontId="0" fillId="0" borderId="0" xfId="59">
      <alignment/>
      <protection/>
    </xf>
    <xf numFmtId="0" fontId="6" fillId="0" borderId="0" xfId="59" applyFont="1" applyFill="1">
      <alignment/>
      <protection/>
    </xf>
    <xf numFmtId="170" fontId="4" fillId="0" borderId="0" xfId="59" applyNumberFormat="1" applyFont="1" applyFill="1" applyAlignment="1">
      <alignment horizontal="right"/>
      <protection/>
    </xf>
    <xf numFmtId="2" fontId="4" fillId="0" borderId="0" xfId="59" applyNumberFormat="1" applyFont="1" applyFill="1" applyAlignment="1">
      <alignment horizontal="right"/>
      <protection/>
    </xf>
    <xf numFmtId="0" fontId="0" fillId="0" borderId="0" xfId="59" applyFont="1">
      <alignment/>
      <protection/>
    </xf>
    <xf numFmtId="0" fontId="4" fillId="0" borderId="0" xfId="59" applyFont="1" applyFill="1" applyAlignment="1">
      <alignment horizontal="center"/>
      <protection/>
    </xf>
    <xf numFmtId="192" fontId="24" fillId="0" borderId="0" xfId="59" applyNumberFormat="1" applyFont="1" applyFill="1" applyAlignment="1">
      <alignment horizontal="right"/>
      <protection/>
    </xf>
    <xf numFmtId="192" fontId="14" fillId="0" borderId="0" xfId="59" applyNumberFormat="1" applyFont="1" applyFill="1" applyAlignment="1">
      <alignment horizontal="right"/>
      <protection/>
    </xf>
    <xf numFmtId="0" fontId="4" fillId="34" borderId="0" xfId="59" applyFont="1" applyFill="1">
      <alignment/>
      <protection/>
    </xf>
    <xf numFmtId="0" fontId="4" fillId="34" borderId="0" xfId="59" applyFont="1" applyFill="1" applyAlignment="1">
      <alignment horizontal="center"/>
      <protection/>
    </xf>
    <xf numFmtId="192" fontId="24" fillId="34" borderId="0" xfId="59" applyNumberFormat="1" applyFont="1" applyFill="1" applyAlignment="1">
      <alignment horizontal="right"/>
      <protection/>
    </xf>
    <xf numFmtId="192" fontId="14" fillId="34" borderId="0" xfId="59" applyNumberFormat="1" applyFont="1" applyFill="1" applyAlignment="1">
      <alignment horizontal="right"/>
      <protection/>
    </xf>
    <xf numFmtId="172" fontId="4" fillId="0" borderId="0" xfId="59" applyNumberFormat="1" applyFont="1" applyAlignment="1">
      <alignment horizontal="right"/>
      <protection/>
    </xf>
    <xf numFmtId="172" fontId="4" fillId="34" borderId="0" xfId="59" applyNumberFormat="1" applyFont="1" applyFill="1" applyAlignment="1">
      <alignment horizontal="right"/>
      <protection/>
    </xf>
    <xf numFmtId="0" fontId="6" fillId="0" borderId="0" xfId="59" applyFont="1" applyFill="1" applyAlignment="1">
      <alignment horizontal="center"/>
      <protection/>
    </xf>
    <xf numFmtId="192" fontId="13" fillId="0" borderId="0" xfId="59" applyNumberFormat="1" applyFont="1" applyFill="1" applyAlignment="1">
      <alignment horizontal="right"/>
      <protection/>
    </xf>
    <xf numFmtId="192" fontId="25" fillId="0" borderId="0" xfId="59" applyNumberFormat="1" applyFont="1" applyFill="1" applyAlignment="1">
      <alignment horizontal="right"/>
      <protection/>
    </xf>
    <xf numFmtId="0" fontId="4" fillId="34" borderId="0" xfId="59" applyFont="1" applyFill="1" applyBorder="1">
      <alignment/>
      <protection/>
    </xf>
    <xf numFmtId="192" fontId="24" fillId="34" borderId="0" xfId="59" applyNumberFormat="1" applyFont="1" applyFill="1" applyBorder="1" applyAlignment="1">
      <alignment horizontal="right"/>
      <protection/>
    </xf>
    <xf numFmtId="0" fontId="4" fillId="0" borderId="0" xfId="59" applyFont="1" applyFill="1" applyBorder="1">
      <alignment/>
      <protection/>
    </xf>
    <xf numFmtId="192" fontId="24" fillId="0" borderId="0" xfId="59" applyNumberFormat="1" applyFont="1" applyFill="1" applyBorder="1" applyAlignment="1">
      <alignment horizontal="right"/>
      <protection/>
    </xf>
    <xf numFmtId="192" fontId="14" fillId="0" borderId="0" xfId="59" applyNumberFormat="1" applyFont="1" applyFill="1" applyBorder="1" applyAlignment="1">
      <alignment horizontal="right"/>
      <protection/>
    </xf>
    <xf numFmtId="192" fontId="13" fillId="0" borderId="0" xfId="59" applyNumberFormat="1" applyFont="1" applyFill="1" applyAlignment="1">
      <alignment/>
      <protection/>
    </xf>
    <xf numFmtId="0" fontId="4" fillId="0" borderId="11" xfId="59" applyFont="1" applyFill="1" applyBorder="1">
      <alignment/>
      <protection/>
    </xf>
    <xf numFmtId="0" fontId="6" fillId="0" borderId="11" xfId="59" applyFont="1" applyFill="1" applyBorder="1" applyAlignment="1">
      <alignment horizontal="center"/>
      <protection/>
    </xf>
    <xf numFmtId="184" fontId="6" fillId="0" borderId="11" xfId="0" applyNumberFormat="1" applyFont="1" applyFill="1" applyBorder="1" applyAlignment="1">
      <alignment horizontal="right"/>
    </xf>
    <xf numFmtId="170" fontId="6" fillId="0" borderId="11" xfId="59" applyNumberFormat="1" applyFont="1" applyFill="1" applyBorder="1" applyAlignment="1">
      <alignment horizontal="right"/>
      <protection/>
    </xf>
    <xf numFmtId="0" fontId="6" fillId="0" borderId="0" xfId="59" applyFont="1" applyFill="1" applyBorder="1" applyAlignment="1">
      <alignment horizontal="center"/>
      <protection/>
    </xf>
    <xf numFmtId="170" fontId="6" fillId="0" borderId="0" xfId="59" applyNumberFormat="1" applyFont="1" applyFill="1" applyBorder="1" applyAlignment="1">
      <alignment horizontal="right"/>
      <protection/>
    </xf>
    <xf numFmtId="170" fontId="21" fillId="0" borderId="0" xfId="59" applyNumberFormat="1" applyFont="1" applyFill="1" applyBorder="1" applyAlignment="1">
      <alignment horizontal="right"/>
      <protection/>
    </xf>
    <xf numFmtId="170" fontId="4" fillId="0" borderId="0" xfId="59" applyNumberFormat="1" applyFont="1" applyFill="1" applyBorder="1" applyAlignment="1">
      <alignment horizontal="right"/>
      <protection/>
    </xf>
    <xf numFmtId="170" fontId="0" fillId="0" borderId="0" xfId="59" applyNumberFormat="1" applyFont="1" applyFill="1" applyAlignment="1">
      <alignment horizontal="right"/>
      <protection/>
    </xf>
    <xf numFmtId="0" fontId="0" fillId="0" borderId="0" xfId="59" applyFont="1" applyAlignment="1">
      <alignment horizontal="right"/>
      <protection/>
    </xf>
    <xf numFmtId="0" fontId="4" fillId="0" borderId="0" xfId="59" applyFont="1">
      <alignment/>
      <protection/>
    </xf>
    <xf numFmtId="0" fontId="0" fillId="0" borderId="0" xfId="0" applyAlignment="1">
      <alignment horizontal="right"/>
    </xf>
    <xf numFmtId="0" fontId="6" fillId="0" borderId="11" xfId="59" applyFont="1" applyFill="1" applyBorder="1" applyAlignment="1">
      <alignment/>
      <protection/>
    </xf>
    <xf numFmtId="0" fontId="7" fillId="0" borderId="11" xfId="59" applyFont="1" applyFill="1" applyBorder="1" applyAlignment="1">
      <alignment/>
      <protection/>
    </xf>
    <xf numFmtId="0" fontId="0" fillId="0" borderId="11" xfId="59" applyFont="1" applyFill="1" applyBorder="1" applyAlignment="1">
      <alignment/>
      <protection/>
    </xf>
    <xf numFmtId="0" fontId="6" fillId="0" borderId="0" xfId="59" applyFont="1" applyFill="1" applyAlignment="1">
      <alignment horizontal="right"/>
      <protection/>
    </xf>
    <xf numFmtId="166" fontId="4" fillId="0" borderId="0" xfId="59" applyNumberFormat="1" applyFont="1" applyFill="1" applyAlignment="1">
      <alignment horizontal="right"/>
      <protection/>
    </xf>
    <xf numFmtId="184" fontId="12" fillId="0" borderId="0" xfId="59" applyNumberFormat="1" applyFont="1" applyFill="1" applyAlignment="1">
      <alignment horizontal="right"/>
      <protection/>
    </xf>
    <xf numFmtId="184" fontId="4" fillId="0" borderId="0" xfId="59" applyNumberFormat="1" applyFont="1" applyFill="1" applyAlignment="1">
      <alignment horizontal="right"/>
      <protection/>
    </xf>
    <xf numFmtId="192" fontId="4" fillId="0" borderId="0" xfId="59" applyNumberFormat="1" applyFont="1" applyFill="1" applyAlignment="1">
      <alignment horizontal="right"/>
      <protection/>
    </xf>
    <xf numFmtId="166" fontId="4" fillId="0" borderId="0" xfId="59" applyNumberFormat="1" applyFont="1" applyFill="1">
      <alignment/>
      <protection/>
    </xf>
    <xf numFmtId="166" fontId="0" fillId="0" borderId="0" xfId="59" applyNumberFormat="1" applyFont="1" applyFill="1">
      <alignment/>
      <protection/>
    </xf>
    <xf numFmtId="192" fontId="0" fillId="0" borderId="0" xfId="59" applyNumberFormat="1" applyFont="1" applyFill="1">
      <alignment/>
      <protection/>
    </xf>
    <xf numFmtId="184" fontId="4" fillId="34" borderId="0" xfId="59" applyNumberFormat="1" applyFont="1" applyFill="1" applyAlignment="1">
      <alignment horizontal="right"/>
      <protection/>
    </xf>
    <xf numFmtId="184" fontId="12" fillId="34" borderId="0" xfId="59" applyNumberFormat="1" applyFont="1" applyFill="1" applyAlignment="1">
      <alignment horizontal="right"/>
      <protection/>
    </xf>
    <xf numFmtId="192" fontId="4" fillId="34" borderId="0" xfId="59" applyNumberFormat="1" applyFont="1" applyFill="1" applyAlignment="1">
      <alignment horizontal="right"/>
      <protection/>
    </xf>
    <xf numFmtId="166" fontId="4" fillId="34" borderId="0" xfId="59" applyNumberFormat="1" applyFont="1" applyFill="1">
      <alignment/>
      <protection/>
    </xf>
    <xf numFmtId="166" fontId="4" fillId="34" borderId="0" xfId="59" applyNumberFormat="1" applyFont="1" applyFill="1" applyAlignment="1">
      <alignment horizontal="right"/>
      <protection/>
    </xf>
    <xf numFmtId="166" fontId="12" fillId="0" borderId="0" xfId="59" applyNumberFormat="1" applyFont="1" applyFill="1" applyAlignment="1">
      <alignment horizontal="right"/>
      <protection/>
    </xf>
    <xf numFmtId="170" fontId="4" fillId="34" borderId="0" xfId="59" applyNumberFormat="1" applyFont="1" applyFill="1" applyAlignment="1">
      <alignment horizontal="right"/>
      <protection/>
    </xf>
    <xf numFmtId="184" fontId="6" fillId="0" borderId="0" xfId="59" applyNumberFormat="1" applyFont="1" applyFill="1" applyAlignment="1">
      <alignment horizontal="right"/>
      <protection/>
    </xf>
    <xf numFmtId="184" fontId="21" fillId="0" borderId="0" xfId="59" applyNumberFormat="1" applyFont="1" applyFill="1" applyAlignment="1">
      <alignment horizontal="right"/>
      <protection/>
    </xf>
    <xf numFmtId="166" fontId="6" fillId="0" borderId="0" xfId="59" applyNumberFormat="1" applyFont="1" applyFill="1" applyAlignment="1">
      <alignment horizontal="right"/>
      <protection/>
    </xf>
    <xf numFmtId="192" fontId="6" fillId="0" borderId="0" xfId="59" applyNumberFormat="1" applyFont="1" applyFill="1" applyAlignment="1">
      <alignment horizontal="right"/>
      <protection/>
    </xf>
    <xf numFmtId="166" fontId="6" fillId="0" borderId="0" xfId="59" applyNumberFormat="1" applyFont="1" applyFill="1">
      <alignment/>
      <protection/>
    </xf>
    <xf numFmtId="166" fontId="21" fillId="0" borderId="0" xfId="59" applyNumberFormat="1" applyFont="1" applyFill="1">
      <alignment/>
      <protection/>
    </xf>
    <xf numFmtId="166" fontId="21" fillId="0" borderId="0" xfId="59" applyNumberFormat="1" applyFont="1" applyFill="1" applyAlignment="1">
      <alignment horizontal="right"/>
      <protection/>
    </xf>
    <xf numFmtId="181" fontId="4" fillId="0" borderId="0" xfId="59" applyNumberFormat="1" applyFont="1" applyFill="1">
      <alignment/>
      <protection/>
    </xf>
    <xf numFmtId="172" fontId="24" fillId="34" borderId="0" xfId="59" applyNumberFormat="1" applyFont="1" applyFill="1" applyAlignment="1">
      <alignment horizontal="right"/>
      <protection/>
    </xf>
    <xf numFmtId="172" fontId="4" fillId="0" borderId="0" xfId="59" applyNumberFormat="1" applyFont="1" applyFill="1" applyAlignment="1">
      <alignment horizontal="right"/>
      <protection/>
    </xf>
    <xf numFmtId="170" fontId="6" fillId="0" borderId="0" xfId="59" applyNumberFormat="1" applyFont="1" applyFill="1" applyAlignment="1">
      <alignment horizontal="right"/>
      <protection/>
    </xf>
    <xf numFmtId="184" fontId="4" fillId="34" borderId="0" xfId="59" applyNumberFormat="1" applyFont="1" applyFill="1" applyAlignment="1">
      <alignment/>
      <protection/>
    </xf>
    <xf numFmtId="16" fontId="4" fillId="34" borderId="0" xfId="59" applyNumberFormat="1" applyFont="1" applyFill="1" applyAlignment="1">
      <alignment horizontal="center"/>
      <protection/>
    </xf>
    <xf numFmtId="184" fontId="4" fillId="0" borderId="0" xfId="59" applyNumberFormat="1" applyFont="1" applyFill="1" applyAlignment="1">
      <alignment/>
      <protection/>
    </xf>
    <xf numFmtId="170" fontId="4" fillId="0" borderId="0" xfId="59" applyNumberFormat="1" applyFont="1" applyFill="1" applyAlignment="1">
      <alignment/>
      <protection/>
    </xf>
    <xf numFmtId="181" fontId="4" fillId="0" borderId="0" xfId="59" applyNumberFormat="1" applyFont="1" applyFill="1" applyAlignment="1">
      <alignment/>
      <protection/>
    </xf>
    <xf numFmtId="181" fontId="4" fillId="34" borderId="0" xfId="59" applyNumberFormat="1" applyFont="1" applyFill="1" applyAlignment="1">
      <alignment/>
      <protection/>
    </xf>
    <xf numFmtId="166" fontId="4" fillId="0" borderId="0" xfId="59" applyNumberFormat="1" applyFont="1" applyFill="1" applyAlignment="1">
      <alignment/>
      <protection/>
    </xf>
    <xf numFmtId="184" fontId="12" fillId="34" borderId="0" xfId="59" applyNumberFormat="1" applyFont="1" applyFill="1" applyAlignment="1">
      <alignment/>
      <protection/>
    </xf>
    <xf numFmtId="184" fontId="6" fillId="0" borderId="0" xfId="59" applyNumberFormat="1" applyFont="1" applyFill="1" applyAlignment="1">
      <alignment/>
      <protection/>
    </xf>
    <xf numFmtId="166" fontId="6" fillId="0" borderId="0" xfId="59" applyNumberFormat="1" applyFont="1" applyFill="1" applyAlignment="1">
      <alignment/>
      <protection/>
    </xf>
    <xf numFmtId="170" fontId="4" fillId="0" borderId="11" xfId="59" applyNumberFormat="1" applyFont="1" applyFill="1" applyBorder="1" applyAlignment="1">
      <alignment horizontal="right"/>
      <protection/>
    </xf>
    <xf numFmtId="170" fontId="0" fillId="0" borderId="0" xfId="59" applyNumberFormat="1" applyFill="1" applyAlignment="1">
      <alignment horizontal="right"/>
      <protection/>
    </xf>
    <xf numFmtId="2" fontId="0" fillId="0" borderId="0" xfId="59" applyNumberFormat="1" applyFill="1" applyAlignment="1">
      <alignment horizontal="right"/>
      <protection/>
    </xf>
    <xf numFmtId="0" fontId="28" fillId="0" borderId="11" xfId="59" applyFont="1" applyFill="1" applyBorder="1" applyAlignment="1">
      <alignment horizontal="right"/>
      <protection/>
    </xf>
    <xf numFmtId="0" fontId="29" fillId="0" borderId="0" xfId="59" applyFont="1" applyFill="1" applyBorder="1">
      <alignment/>
      <protection/>
    </xf>
    <xf numFmtId="190" fontId="4" fillId="0" borderId="0" xfId="47" applyNumberFormat="1" applyFont="1" applyFill="1" applyAlignment="1">
      <alignment horizontal="right"/>
    </xf>
    <xf numFmtId="190" fontId="12" fillId="0" borderId="0" xfId="47" applyNumberFormat="1" applyFont="1" applyFill="1" applyAlignment="1">
      <alignment horizontal="right"/>
    </xf>
    <xf numFmtId="192" fontId="4" fillId="0" borderId="0" xfId="47" applyNumberFormat="1" applyFont="1" applyFill="1" applyAlignment="1">
      <alignment horizontal="right"/>
    </xf>
    <xf numFmtId="190" fontId="4" fillId="0" borderId="0" xfId="59" applyNumberFormat="1" applyFont="1" applyFill="1" applyAlignment="1">
      <alignment horizontal="right"/>
      <protection/>
    </xf>
    <xf numFmtId="190" fontId="4" fillId="34" borderId="0" xfId="59" applyNumberFormat="1" applyFont="1" applyFill="1" applyAlignment="1">
      <alignment horizontal="right"/>
      <protection/>
    </xf>
    <xf numFmtId="190" fontId="12" fillId="34" borderId="0" xfId="59" applyNumberFormat="1" applyFont="1" applyFill="1" applyAlignment="1">
      <alignment horizontal="right"/>
      <protection/>
    </xf>
    <xf numFmtId="190" fontId="4" fillId="34" borderId="0" xfId="47" applyNumberFormat="1" applyFont="1" applyFill="1" applyAlignment="1">
      <alignment horizontal="right"/>
    </xf>
    <xf numFmtId="192" fontId="4" fillId="34" borderId="0" xfId="47" applyNumberFormat="1" applyFont="1" applyFill="1" applyAlignment="1">
      <alignment horizontal="right"/>
    </xf>
    <xf numFmtId="172" fontId="4" fillId="34" borderId="0" xfId="59" applyNumberFormat="1" applyFont="1" applyFill="1">
      <alignment/>
      <protection/>
    </xf>
    <xf numFmtId="190" fontId="12" fillId="34" borderId="0" xfId="47" applyNumberFormat="1" applyFont="1" applyFill="1" applyAlignment="1">
      <alignment horizontal="right"/>
    </xf>
    <xf numFmtId="172" fontId="4" fillId="0" borderId="0" xfId="59" applyNumberFormat="1" applyFont="1">
      <alignment/>
      <protection/>
    </xf>
    <xf numFmtId="190" fontId="6" fillId="0" borderId="0" xfId="59" applyNumberFormat="1" applyFont="1" applyFill="1" applyAlignment="1">
      <alignment horizontal="right"/>
      <protection/>
    </xf>
    <xf numFmtId="190" fontId="21" fillId="0" borderId="0" xfId="59" applyNumberFormat="1" applyFont="1" applyFill="1" applyAlignment="1">
      <alignment horizontal="right"/>
      <protection/>
    </xf>
    <xf numFmtId="190" fontId="6" fillId="0" borderId="0" xfId="47" applyNumberFormat="1" applyFont="1" applyFill="1" applyAlignment="1">
      <alignment horizontal="right"/>
    </xf>
    <xf numFmtId="192" fontId="6" fillId="0" borderId="0" xfId="47" applyNumberFormat="1" applyFont="1" applyFill="1" applyAlignment="1">
      <alignment horizontal="right"/>
    </xf>
    <xf numFmtId="172" fontId="4" fillId="0" borderId="0" xfId="59" applyNumberFormat="1" applyFont="1" applyFill="1">
      <alignment/>
      <protection/>
    </xf>
    <xf numFmtId="0" fontId="4" fillId="34" borderId="0" xfId="59" applyFont="1" applyFill="1" applyAlignment="1">
      <alignment wrapText="1"/>
      <protection/>
    </xf>
    <xf numFmtId="190" fontId="21" fillId="0" borderId="0" xfId="47" applyNumberFormat="1" applyFont="1" applyFill="1" applyAlignment="1">
      <alignment horizontal="right"/>
    </xf>
    <xf numFmtId="190" fontId="12" fillId="0" borderId="0" xfId="59" applyNumberFormat="1" applyFont="1" applyFill="1" applyAlignment="1">
      <alignment horizontal="right"/>
      <protection/>
    </xf>
    <xf numFmtId="172" fontId="4" fillId="34" borderId="0" xfId="47" applyNumberFormat="1" applyFont="1" applyFill="1" applyAlignment="1">
      <alignment horizontal="right"/>
    </xf>
    <xf numFmtId="166" fontId="4" fillId="0" borderId="0" xfId="47" applyNumberFormat="1" applyFont="1" applyFill="1" applyAlignment="1">
      <alignment horizontal="right"/>
    </xf>
    <xf numFmtId="0" fontId="6" fillId="34" borderId="0" xfId="59" applyFont="1" applyFill="1">
      <alignment/>
      <protection/>
    </xf>
    <xf numFmtId="0" fontId="6" fillId="34" borderId="0" xfId="59" applyFont="1" applyFill="1" applyAlignment="1">
      <alignment horizontal="center"/>
      <protection/>
    </xf>
    <xf numFmtId="190" fontId="6" fillId="34" borderId="0" xfId="59" applyNumberFormat="1" applyFont="1" applyFill="1" applyAlignment="1">
      <alignment horizontal="right"/>
      <protection/>
    </xf>
    <xf numFmtId="190" fontId="21" fillId="34" borderId="0" xfId="59" applyNumberFormat="1" applyFont="1" applyFill="1" applyAlignment="1">
      <alignment horizontal="right"/>
      <protection/>
    </xf>
    <xf numFmtId="190" fontId="6" fillId="34" borderId="0" xfId="47" applyNumberFormat="1" applyFont="1" applyFill="1" applyAlignment="1">
      <alignment horizontal="right"/>
    </xf>
    <xf numFmtId="192" fontId="6" fillId="34" borderId="0" xfId="47" applyNumberFormat="1" applyFont="1" applyFill="1" applyAlignment="1">
      <alignment horizontal="right"/>
    </xf>
    <xf numFmtId="190" fontId="21" fillId="34" borderId="0" xfId="47" applyNumberFormat="1" applyFont="1" applyFill="1" applyAlignment="1">
      <alignment horizontal="right"/>
    </xf>
    <xf numFmtId="0" fontId="6" fillId="0" borderId="0" xfId="59" applyFont="1" applyFill="1" applyAlignment="1">
      <alignment wrapText="1"/>
      <protection/>
    </xf>
    <xf numFmtId="190" fontId="12" fillId="0" borderId="0" xfId="47" applyNumberFormat="1" applyFont="1" applyFill="1" applyBorder="1" applyAlignment="1">
      <alignment horizontal="right"/>
    </xf>
    <xf numFmtId="184" fontId="21" fillId="0" borderId="11" xfId="0" applyNumberFormat="1" applyFont="1" applyFill="1" applyBorder="1" applyAlignment="1">
      <alignment horizontal="right"/>
    </xf>
    <xf numFmtId="184" fontId="4" fillId="0" borderId="11" xfId="59" applyNumberFormat="1" applyFont="1" applyFill="1" applyBorder="1" applyAlignment="1">
      <alignment horizontal="right"/>
      <protection/>
    </xf>
    <xf numFmtId="192" fontId="4" fillId="0" borderId="11" xfId="59" applyNumberFormat="1" applyFont="1" applyFill="1" applyBorder="1" applyAlignment="1">
      <alignment horizontal="right"/>
      <protection/>
    </xf>
    <xf numFmtId="2" fontId="30" fillId="0" borderId="0" xfId="59" applyNumberFormat="1" applyFont="1" applyFill="1" applyAlignment="1">
      <alignment horizontal="right"/>
      <protection/>
    </xf>
    <xf numFmtId="0" fontId="6" fillId="0" borderId="0" xfId="59" applyFont="1" applyFill="1" applyBorder="1" applyAlignment="1">
      <alignment horizontal="right"/>
      <protection/>
    </xf>
    <xf numFmtId="2" fontId="21" fillId="0" borderId="0" xfId="59" applyNumberFormat="1" applyFont="1" applyFill="1" applyBorder="1" applyAlignment="1">
      <alignment horizontal="right"/>
      <protection/>
    </xf>
    <xf numFmtId="0" fontId="4" fillId="0" borderId="0" xfId="59" applyFont="1" applyFill="1" applyBorder="1" applyAlignment="1">
      <alignment horizontal="right"/>
      <protection/>
    </xf>
    <xf numFmtId="170" fontId="12" fillId="0" borderId="0" xfId="59" applyNumberFormat="1" applyFont="1" applyFill="1" applyAlignment="1">
      <alignment horizontal="right"/>
      <protection/>
    </xf>
    <xf numFmtId="172" fontId="12" fillId="0" borderId="0" xfId="59" applyNumberFormat="1" applyFont="1" applyAlignment="1">
      <alignment horizontal="right"/>
      <protection/>
    </xf>
    <xf numFmtId="172" fontId="6" fillId="0" borderId="0" xfId="59" applyNumberFormat="1" applyFont="1" applyAlignment="1">
      <alignment horizontal="right"/>
      <protection/>
    </xf>
    <xf numFmtId="172" fontId="21" fillId="0" borderId="0" xfId="59" applyNumberFormat="1" applyFont="1" applyAlignment="1">
      <alignment horizontal="right"/>
      <protection/>
    </xf>
    <xf numFmtId="170" fontId="12" fillId="0" borderId="11" xfId="59" applyNumberFormat="1" applyFont="1" applyFill="1" applyBorder="1" applyAlignment="1">
      <alignment horizontal="right"/>
      <protection/>
    </xf>
    <xf numFmtId="0" fontId="0" fillId="0" borderId="11" xfId="59" applyFont="1" applyBorder="1">
      <alignment/>
      <protection/>
    </xf>
    <xf numFmtId="0" fontId="0" fillId="0" borderId="11" xfId="59" applyFill="1" applyBorder="1" applyAlignment="1">
      <alignment horizontal="right"/>
      <protection/>
    </xf>
    <xf numFmtId="0" fontId="4" fillId="0" borderId="0" xfId="59" applyFont="1" applyBorder="1">
      <alignment/>
      <protection/>
    </xf>
    <xf numFmtId="0" fontId="6" fillId="0" borderId="0" xfId="59" applyFont="1" applyFill="1" applyBorder="1" applyAlignment="1">
      <alignment horizontal="right" wrapText="1"/>
      <protection/>
    </xf>
    <xf numFmtId="2" fontId="21" fillId="0" borderId="0" xfId="59" applyNumberFormat="1" applyFont="1" applyFill="1" applyBorder="1" applyAlignment="1">
      <alignment horizontal="right" wrapText="1"/>
      <protection/>
    </xf>
    <xf numFmtId="0" fontId="6" fillId="0" borderId="0" xfId="59" applyFont="1">
      <alignment/>
      <protection/>
    </xf>
    <xf numFmtId="0" fontId="4" fillId="0" borderId="0" xfId="59" applyFont="1" applyAlignment="1">
      <alignment horizontal="center"/>
      <protection/>
    </xf>
    <xf numFmtId="191" fontId="4" fillId="0" borderId="0" xfId="59" applyNumberFormat="1" applyFont="1" applyFill="1" applyAlignment="1">
      <alignment horizontal="right"/>
      <protection/>
    </xf>
    <xf numFmtId="191" fontId="12" fillId="0" borderId="0" xfId="59" applyNumberFormat="1" applyFont="1" applyFill="1" applyAlignment="1">
      <alignment horizontal="right"/>
      <protection/>
    </xf>
    <xf numFmtId="191" fontId="4" fillId="34" borderId="0" xfId="59" applyNumberFormat="1" applyFont="1" applyFill="1" applyAlignment="1">
      <alignment horizontal="right"/>
      <protection/>
    </xf>
    <xf numFmtId="191" fontId="12" fillId="34" borderId="0" xfId="59" applyNumberFormat="1" applyFont="1" applyFill="1" applyAlignment="1">
      <alignment horizontal="right"/>
      <protection/>
    </xf>
    <xf numFmtId="0" fontId="4" fillId="0" borderId="16" xfId="59" applyFont="1" applyBorder="1">
      <alignment/>
      <protection/>
    </xf>
    <xf numFmtId="172" fontId="12" fillId="34" borderId="0" xfId="59" applyNumberFormat="1" applyFont="1" applyFill="1" applyAlignment="1">
      <alignment horizontal="right"/>
      <protection/>
    </xf>
    <xf numFmtId="194" fontId="4" fillId="0" borderId="0" xfId="59" applyNumberFormat="1" applyFont="1" applyFill="1" applyAlignment="1">
      <alignment horizontal="right"/>
      <protection/>
    </xf>
    <xf numFmtId="191" fontId="6" fillId="0" borderId="0" xfId="59" applyNumberFormat="1" applyFont="1" applyFill="1" applyAlignment="1">
      <alignment horizontal="right"/>
      <protection/>
    </xf>
    <xf numFmtId="191" fontId="6" fillId="34" borderId="0" xfId="59" applyNumberFormat="1" applyFont="1" applyFill="1" applyAlignment="1">
      <alignment horizontal="right"/>
      <protection/>
    </xf>
    <xf numFmtId="191" fontId="21" fillId="34" borderId="0" xfId="59" applyNumberFormat="1" applyFont="1" applyFill="1" applyAlignment="1">
      <alignment horizontal="right"/>
      <protection/>
    </xf>
    <xf numFmtId="166" fontId="6" fillId="34" borderId="0" xfId="0" applyNumberFormat="1" applyFont="1" applyFill="1" applyAlignment="1">
      <alignment horizontal="right"/>
    </xf>
    <xf numFmtId="172" fontId="21" fillId="34" borderId="0" xfId="59" applyNumberFormat="1" applyFont="1" applyFill="1" applyAlignment="1">
      <alignment horizontal="right"/>
      <protection/>
    </xf>
    <xf numFmtId="0" fontId="4" fillId="0" borderId="11" xfId="59" applyFont="1" applyBorder="1">
      <alignment/>
      <protection/>
    </xf>
    <xf numFmtId="0" fontId="4" fillId="0" borderId="11" xfId="59" applyFont="1" applyFill="1" applyBorder="1" applyAlignment="1">
      <alignment horizontal="right"/>
      <protection/>
    </xf>
    <xf numFmtId="0" fontId="0" fillId="0" borderId="0" xfId="59" applyFill="1">
      <alignment/>
      <protection/>
    </xf>
    <xf numFmtId="0" fontId="31" fillId="0" borderId="0" xfId="61" applyFont="1" applyFill="1">
      <alignment/>
      <protection/>
    </xf>
    <xf numFmtId="0" fontId="32" fillId="0" borderId="0" xfId="61" applyFont="1" applyFill="1">
      <alignment/>
      <protection/>
    </xf>
    <xf numFmtId="1" fontId="32" fillId="0" borderId="0" xfId="61" applyNumberFormat="1" applyFont="1" applyFill="1">
      <alignment/>
      <protection/>
    </xf>
    <xf numFmtId="0" fontId="33" fillId="0" borderId="0" xfId="61" applyFont="1" applyFill="1">
      <alignment/>
      <protection/>
    </xf>
    <xf numFmtId="0" fontId="34" fillId="0" borderId="0" xfId="61" applyFont="1" applyFill="1" applyBorder="1">
      <alignment/>
      <protection/>
    </xf>
    <xf numFmtId="1" fontId="34" fillId="0" borderId="0" xfId="61" applyNumberFormat="1" applyFont="1" applyFill="1" applyBorder="1">
      <alignment/>
      <protection/>
    </xf>
    <xf numFmtId="0" fontId="35" fillId="0" borderId="0" xfId="61" applyFont="1" applyFill="1">
      <alignment/>
      <protection/>
    </xf>
    <xf numFmtId="0" fontId="36" fillId="33" borderId="0" xfId="61" applyFont="1" applyFill="1" applyBorder="1">
      <alignment/>
      <protection/>
    </xf>
    <xf numFmtId="0" fontId="37" fillId="0" borderId="0" xfId="61" applyFont="1" applyFill="1" applyBorder="1">
      <alignment/>
      <protection/>
    </xf>
    <xf numFmtId="1" fontId="10" fillId="0" borderId="0" xfId="61" applyNumberFormat="1" applyFont="1" applyFill="1" applyBorder="1">
      <alignment/>
      <protection/>
    </xf>
    <xf numFmtId="0" fontId="10" fillId="33" borderId="0" xfId="61" applyFont="1" applyFill="1" applyBorder="1">
      <alignment/>
      <protection/>
    </xf>
    <xf numFmtId="1" fontId="10" fillId="33" borderId="0" xfId="61" applyNumberFormat="1" applyFont="1" applyFill="1" applyBorder="1">
      <alignment/>
      <protection/>
    </xf>
    <xf numFmtId="0" fontId="10" fillId="0" borderId="0" xfId="61" applyFont="1" applyFill="1" applyBorder="1">
      <alignment/>
      <protection/>
    </xf>
    <xf numFmtId="49" fontId="38" fillId="0" borderId="0" xfId="61" applyNumberFormat="1" applyFont="1" applyFill="1" applyBorder="1" applyAlignment="1">
      <alignment horizontal="center"/>
      <protection/>
    </xf>
    <xf numFmtId="0" fontId="9" fillId="33" borderId="0" xfId="61" applyFont="1" applyFill="1" applyBorder="1">
      <alignment/>
      <protection/>
    </xf>
    <xf numFmtId="0" fontId="9" fillId="0" borderId="0" xfId="61" applyFont="1" applyFill="1" applyBorder="1">
      <alignment/>
      <protection/>
    </xf>
    <xf numFmtId="1" fontId="9" fillId="0" borderId="0" xfId="61" applyNumberFormat="1" applyFont="1" applyFill="1" applyBorder="1">
      <alignment/>
      <protection/>
    </xf>
    <xf numFmtId="1" fontId="9" fillId="33" borderId="0" xfId="61" applyNumberFormat="1" applyFont="1" applyFill="1" applyBorder="1">
      <alignment/>
      <protection/>
    </xf>
    <xf numFmtId="0" fontId="38" fillId="33" borderId="0" xfId="61" applyFont="1" applyFill="1" applyBorder="1">
      <alignment/>
      <protection/>
    </xf>
    <xf numFmtId="0" fontId="38" fillId="0" borderId="0" xfId="61" applyFont="1" applyFill="1" applyBorder="1">
      <alignment/>
      <protection/>
    </xf>
    <xf numFmtId="1" fontId="38" fillId="0" borderId="0" xfId="61" applyNumberFormat="1" applyFont="1" applyFill="1" applyBorder="1" applyAlignment="1">
      <alignment horizontal="right"/>
      <protection/>
    </xf>
    <xf numFmtId="1" fontId="38" fillId="33" borderId="0" xfId="61" applyNumberFormat="1" applyFont="1" applyFill="1" applyBorder="1" applyAlignment="1">
      <alignment horizontal="right"/>
      <protection/>
    </xf>
    <xf numFmtId="0" fontId="24" fillId="0" borderId="0" xfId="61" applyFont="1" applyFill="1" applyBorder="1">
      <alignment/>
      <protection/>
    </xf>
    <xf numFmtId="0" fontId="24" fillId="0" borderId="0" xfId="61" applyFont="1" applyFill="1">
      <alignment/>
      <protection/>
    </xf>
    <xf numFmtId="1" fontId="24" fillId="0" borderId="0" xfId="61" applyNumberFormat="1" applyFont="1" applyFill="1" applyBorder="1">
      <alignment/>
      <protection/>
    </xf>
    <xf numFmtId="1" fontId="4" fillId="0" borderId="0" xfId="61" applyNumberFormat="1" applyFont="1" applyFill="1">
      <alignment/>
      <protection/>
    </xf>
    <xf numFmtId="167" fontId="4" fillId="0" borderId="0" xfId="61" applyNumberFormat="1" applyFont="1" applyFill="1" applyAlignment="1">
      <alignment horizontal="left"/>
      <protection/>
    </xf>
    <xf numFmtId="1" fontId="35" fillId="0" borderId="0" xfId="61" applyNumberFormat="1" applyFont="1" applyFill="1">
      <alignment/>
      <protection/>
    </xf>
    <xf numFmtId="0" fontId="24" fillId="0" borderId="0" xfId="61" applyFont="1" applyFill="1" applyAlignment="1">
      <alignment/>
      <protection/>
    </xf>
    <xf numFmtId="1" fontId="4" fillId="0" borderId="0" xfId="61" applyNumberFormat="1" applyFont="1" applyFill="1" applyAlignment="1">
      <alignment/>
      <protection/>
    </xf>
    <xf numFmtId="1" fontId="4" fillId="0" borderId="0" xfId="61" applyNumberFormat="1" applyFont="1" applyFill="1" applyAlignment="1">
      <alignment horizontal="left"/>
      <protection/>
    </xf>
    <xf numFmtId="205" fontId="24" fillId="0" borderId="0" xfId="61" applyNumberFormat="1" applyFont="1" applyFill="1" applyAlignment="1">
      <alignment/>
      <protection/>
    </xf>
    <xf numFmtId="0" fontId="24" fillId="0" borderId="0" xfId="61" applyFont="1" applyFill="1" applyBorder="1" applyAlignment="1">
      <alignment horizontal="left"/>
      <protection/>
    </xf>
    <xf numFmtId="0" fontId="13" fillId="34" borderId="0" xfId="61" applyFont="1" applyFill="1">
      <alignment/>
      <protection/>
    </xf>
    <xf numFmtId="173" fontId="13" fillId="34" borderId="0" xfId="61" applyNumberFormat="1" applyFont="1" applyFill="1" applyBorder="1">
      <alignment/>
      <protection/>
    </xf>
    <xf numFmtId="173" fontId="13" fillId="34" borderId="0" xfId="61" applyNumberFormat="1" applyFont="1" applyFill="1" applyBorder="1" applyAlignment="1">
      <alignment horizontal="right" wrapText="1"/>
      <protection/>
    </xf>
    <xf numFmtId="0" fontId="35" fillId="34" borderId="0" xfId="61" applyFont="1" applyFill="1">
      <alignment/>
      <protection/>
    </xf>
    <xf numFmtId="173" fontId="13" fillId="34" borderId="0" xfId="61" applyNumberFormat="1" applyFont="1" applyFill="1">
      <alignment/>
      <protection/>
    </xf>
    <xf numFmtId="176" fontId="13" fillId="34" borderId="0" xfId="61" applyNumberFormat="1" applyFont="1" applyFill="1">
      <alignment/>
      <protection/>
    </xf>
    <xf numFmtId="9" fontId="13" fillId="34" borderId="0" xfId="61" applyNumberFormat="1" applyFont="1" applyFill="1" applyBorder="1">
      <alignment/>
      <protection/>
    </xf>
    <xf numFmtId="0" fontId="0" fillId="0" borderId="11" xfId="61" applyFill="1" applyBorder="1">
      <alignment/>
      <protection/>
    </xf>
    <xf numFmtId="2" fontId="0" fillId="0" borderId="11" xfId="61" applyNumberFormat="1" applyFill="1" applyBorder="1">
      <alignment/>
      <protection/>
    </xf>
    <xf numFmtId="1" fontId="0" fillId="0" borderId="11" xfId="61" applyNumberFormat="1" applyFill="1" applyBorder="1">
      <alignment/>
      <protection/>
    </xf>
    <xf numFmtId="0" fontId="13" fillId="0" borderId="0" xfId="61" applyFont="1" applyFill="1">
      <alignment/>
      <protection/>
    </xf>
    <xf numFmtId="9" fontId="13" fillId="0" borderId="0" xfId="61" applyNumberFormat="1" applyFont="1" applyFill="1" applyBorder="1">
      <alignment/>
      <protection/>
    </xf>
    <xf numFmtId="0" fontId="13" fillId="0" borderId="0" xfId="61" applyFont="1" applyFill="1" applyBorder="1">
      <alignment/>
      <protection/>
    </xf>
    <xf numFmtId="0" fontId="34" fillId="0" borderId="0" xfId="61" applyFont="1" applyFill="1">
      <alignment/>
      <protection/>
    </xf>
    <xf numFmtId="0" fontId="5" fillId="0" borderId="0" xfId="60" applyFont="1" applyFill="1" applyAlignment="1">
      <alignment horizontal="left" wrapText="1"/>
      <protection/>
    </xf>
    <xf numFmtId="0" fontId="0" fillId="0" borderId="0" xfId="60" applyFill="1" applyBorder="1">
      <alignment/>
      <protection/>
    </xf>
    <xf numFmtId="0" fontId="8" fillId="0" borderId="0" xfId="60" applyFont="1" applyFill="1" applyBorder="1" applyAlignment="1">
      <alignment horizontal="right"/>
      <protection/>
    </xf>
    <xf numFmtId="0" fontId="4" fillId="0" borderId="0" xfId="60" applyFont="1" applyFill="1">
      <alignment/>
      <protection/>
    </xf>
    <xf numFmtId="0" fontId="4" fillId="0" borderId="0" xfId="60" applyFont="1" applyFill="1" applyAlignment="1">
      <alignment horizontal="right"/>
      <protection/>
    </xf>
    <xf numFmtId="0" fontId="10" fillId="33" borderId="0" xfId="60" applyFont="1" applyFill="1" applyBorder="1">
      <alignment/>
      <protection/>
    </xf>
    <xf numFmtId="0" fontId="7" fillId="0" borderId="0" xfId="60" applyFont="1" applyFill="1" applyBorder="1">
      <alignment/>
      <protection/>
    </xf>
    <xf numFmtId="49" fontId="4" fillId="0" borderId="0" xfId="60" applyNumberFormat="1" applyFont="1" applyFill="1" applyAlignment="1">
      <alignment horizontal="left"/>
      <protection/>
    </xf>
    <xf numFmtId="49" fontId="12" fillId="0" borderId="0" xfId="60" applyNumberFormat="1" applyFont="1" applyFill="1" applyBorder="1" applyAlignment="1">
      <alignment horizontal="left"/>
      <protection/>
    </xf>
    <xf numFmtId="0" fontId="98" fillId="0" borderId="0" xfId="0" applyFont="1" applyFill="1" applyBorder="1" applyAlignment="1">
      <alignment/>
    </xf>
    <xf numFmtId="49" fontId="4" fillId="0" borderId="0" xfId="60" applyNumberFormat="1" applyFont="1" applyFill="1" applyBorder="1" applyAlignment="1">
      <alignment horizontal="left"/>
      <protection/>
    </xf>
    <xf numFmtId="170" fontId="0" fillId="0" borderId="0" xfId="0" applyNumberFormat="1" applyAlignment="1">
      <alignment/>
    </xf>
    <xf numFmtId="0" fontId="12" fillId="0" borderId="0" xfId="60" applyFont="1" applyFill="1" applyBorder="1">
      <alignment/>
      <protection/>
    </xf>
    <xf numFmtId="49" fontId="12" fillId="0" borderId="0" xfId="60" applyNumberFormat="1" applyFont="1" applyFill="1" applyAlignment="1">
      <alignment horizontal="left"/>
      <protection/>
    </xf>
    <xf numFmtId="170" fontId="12" fillId="0" borderId="0" xfId="60" applyNumberFormat="1" applyFont="1" applyFill="1" applyBorder="1" applyAlignment="1">
      <alignment horizontal="right"/>
      <protection/>
    </xf>
    <xf numFmtId="170" fontId="4" fillId="0" borderId="0" xfId="60" applyNumberFormat="1" applyFont="1" applyFill="1" applyBorder="1" applyAlignment="1">
      <alignment horizontal="right"/>
      <protection/>
    </xf>
    <xf numFmtId="0" fontId="4" fillId="0" borderId="0" xfId="60" applyFont="1" applyFill="1" applyBorder="1">
      <alignment/>
      <protection/>
    </xf>
    <xf numFmtId="170" fontId="6" fillId="0" borderId="0" xfId="60" applyNumberFormat="1" applyFont="1" applyFill="1" applyBorder="1" applyAlignment="1">
      <alignment horizontal="right"/>
      <protection/>
    </xf>
    <xf numFmtId="170" fontId="6" fillId="0" borderId="0" xfId="60" applyNumberFormat="1" applyFont="1" applyFill="1" applyBorder="1">
      <alignment/>
      <protection/>
    </xf>
    <xf numFmtId="49" fontId="7" fillId="34" borderId="0" xfId="60" applyNumberFormat="1" applyFont="1" applyFill="1" applyAlignment="1">
      <alignment horizontal="left"/>
      <protection/>
    </xf>
    <xf numFmtId="170" fontId="6" fillId="34" borderId="0" xfId="60" applyNumberFormat="1" applyFont="1" applyFill="1" applyBorder="1">
      <alignment/>
      <protection/>
    </xf>
    <xf numFmtId="49" fontId="12" fillId="34" borderId="0" xfId="60" applyNumberFormat="1" applyFont="1" applyFill="1" applyAlignment="1">
      <alignment horizontal="left"/>
      <protection/>
    </xf>
    <xf numFmtId="0" fontId="12" fillId="34" borderId="0" xfId="60" applyFont="1" applyFill="1" applyBorder="1">
      <alignment/>
      <protection/>
    </xf>
    <xf numFmtId="170" fontId="12" fillId="34" borderId="0" xfId="60" applyNumberFormat="1" applyFont="1" applyFill="1" applyBorder="1" applyAlignment="1">
      <alignment horizontal="right"/>
      <protection/>
    </xf>
    <xf numFmtId="49" fontId="7" fillId="0" borderId="0" xfId="60" applyNumberFormat="1" applyFont="1" applyFill="1" applyAlignment="1">
      <alignment horizontal="left"/>
      <protection/>
    </xf>
    <xf numFmtId="170" fontId="12" fillId="0" borderId="0" xfId="60" applyNumberFormat="1" applyFont="1" applyFill="1">
      <alignment/>
      <protection/>
    </xf>
    <xf numFmtId="170" fontId="12" fillId="0" borderId="0" xfId="60" applyNumberFormat="1" applyFont="1" applyFill="1" applyBorder="1">
      <alignment/>
      <protection/>
    </xf>
    <xf numFmtId="49" fontId="12" fillId="0" borderId="0" xfId="60" applyNumberFormat="1" applyFont="1" applyAlignment="1">
      <alignment horizontal="left"/>
      <protection/>
    </xf>
    <xf numFmtId="0" fontId="7" fillId="34" borderId="0" xfId="60" applyFont="1" applyFill="1" applyBorder="1">
      <alignment/>
      <protection/>
    </xf>
    <xf numFmtId="170" fontId="6" fillId="34" borderId="0" xfId="60" applyNumberFormat="1" applyFont="1" applyFill="1" applyBorder="1" applyAlignment="1">
      <alignment horizontal="right"/>
      <protection/>
    </xf>
    <xf numFmtId="170" fontId="4" fillId="34" borderId="0" xfId="60" applyNumberFormat="1" applyFont="1" applyFill="1" applyBorder="1" applyAlignment="1">
      <alignment horizontal="right"/>
      <protection/>
    </xf>
    <xf numFmtId="49" fontId="7" fillId="0" borderId="0" xfId="60" applyNumberFormat="1" applyFont="1" applyAlignment="1">
      <alignment horizontal="left"/>
      <protection/>
    </xf>
    <xf numFmtId="0" fontId="4" fillId="0" borderId="11" xfId="60" applyFont="1" applyFill="1" applyBorder="1">
      <alignment/>
      <protection/>
    </xf>
    <xf numFmtId="0" fontId="4" fillId="0" borderId="11" xfId="60" applyFont="1" applyFill="1" applyBorder="1" applyAlignment="1">
      <alignment horizontal="right"/>
      <protection/>
    </xf>
    <xf numFmtId="170" fontId="4" fillId="0" borderId="0" xfId="60" applyNumberFormat="1" applyFont="1" applyFill="1" applyBorder="1">
      <alignment/>
      <protection/>
    </xf>
    <xf numFmtId="0" fontId="36" fillId="35" borderId="17" xfId="0" applyFont="1" applyFill="1" applyBorder="1" applyAlignment="1">
      <alignment/>
    </xf>
    <xf numFmtId="1" fontId="36" fillId="35" borderId="18" xfId="0" applyNumberFormat="1" applyFont="1" applyFill="1" applyBorder="1" applyAlignment="1">
      <alignment horizontal="center"/>
    </xf>
    <xf numFmtId="0" fontId="28" fillId="0" borderId="19" xfId="0" applyFont="1" applyFill="1" applyBorder="1" applyAlignment="1">
      <alignment/>
    </xf>
    <xf numFmtId="1" fontId="36" fillId="0" borderId="20" xfId="0" applyNumberFormat="1" applyFont="1" applyFill="1" applyBorder="1" applyAlignment="1">
      <alignment horizontal="center"/>
    </xf>
    <xf numFmtId="0" fontId="99" fillId="0" borderId="20" xfId="60" applyFont="1" applyBorder="1">
      <alignment/>
      <protection/>
    </xf>
    <xf numFmtId="3" fontId="99" fillId="0" borderId="20" xfId="0" applyNumberFormat="1" applyFont="1" applyBorder="1" applyAlignment="1">
      <alignment/>
    </xf>
    <xf numFmtId="180" fontId="99" fillId="0" borderId="20" xfId="0" applyNumberFormat="1" applyFont="1" applyBorder="1" applyAlignment="1">
      <alignment/>
    </xf>
    <xf numFmtId="0" fontId="0" fillId="0" borderId="20" xfId="60" applyFont="1" applyBorder="1">
      <alignment/>
      <protection/>
    </xf>
    <xf numFmtId="0" fontId="28" fillId="0" borderId="20" xfId="60" applyFont="1" applyBorder="1">
      <alignment/>
      <protection/>
    </xf>
    <xf numFmtId="0" fontId="0" fillId="0" borderId="20" xfId="0" applyFont="1" applyBorder="1" applyAlignment="1">
      <alignment/>
    </xf>
    <xf numFmtId="3" fontId="0" fillId="0" borderId="19" xfId="0" applyNumberFormat="1" applyBorder="1" applyAlignment="1">
      <alignment/>
    </xf>
    <xf numFmtId="0" fontId="0" fillId="0" borderId="0" xfId="0" applyBorder="1" applyAlignment="1">
      <alignment/>
    </xf>
    <xf numFmtId="0" fontId="99" fillId="0" borderId="20" xfId="0" applyFont="1" applyBorder="1" applyAlignment="1">
      <alignment/>
    </xf>
    <xf numFmtId="0" fontId="99" fillId="0" borderId="21" xfId="0" applyFont="1" applyBorder="1" applyAlignment="1">
      <alignment/>
    </xf>
    <xf numFmtId="0" fontId="95" fillId="36" borderId="17" xfId="0" applyFont="1" applyFill="1" applyBorder="1" applyAlignment="1">
      <alignment/>
    </xf>
    <xf numFmtId="3" fontId="100" fillId="36" borderId="18" xfId="0" applyNumberFormat="1" applyFont="1" applyFill="1" applyBorder="1" applyAlignment="1">
      <alignment/>
    </xf>
    <xf numFmtId="1" fontId="100" fillId="36" borderId="18" xfId="0" applyNumberFormat="1" applyFont="1" applyFill="1" applyBorder="1" applyAlignment="1">
      <alignment/>
    </xf>
    <xf numFmtId="3" fontId="0" fillId="0" borderId="0" xfId="0" applyNumberFormat="1" applyAlignment="1">
      <alignment/>
    </xf>
    <xf numFmtId="0" fontId="4" fillId="0" borderId="0" xfId="0" applyFont="1" applyAlignment="1">
      <alignment/>
    </xf>
    <xf numFmtId="0" fontId="5" fillId="0" borderId="0" xfId="0" applyFont="1" applyFill="1" applyAlignment="1">
      <alignment horizontal="left" wrapText="1"/>
    </xf>
    <xf numFmtId="0" fontId="19" fillId="0" borderId="0" xfId="0" applyFont="1" applyFill="1" applyAlignment="1">
      <alignment horizontal="left"/>
    </xf>
    <xf numFmtId="0" fontId="41" fillId="33" borderId="10" xfId="0" applyFont="1" applyFill="1" applyBorder="1" applyAlignment="1">
      <alignment/>
    </xf>
    <xf numFmtId="2" fontId="9" fillId="33" borderId="10" xfId="59" applyNumberFormat="1" applyFont="1" applyFill="1" applyBorder="1" applyAlignment="1">
      <alignment horizontal="right" wrapText="1"/>
      <protection/>
    </xf>
    <xf numFmtId="2" fontId="6" fillId="0" borderId="0" xfId="0" applyNumberFormat="1" applyFont="1" applyFill="1" applyBorder="1" applyAlignment="1">
      <alignment horizontal="center"/>
    </xf>
    <xf numFmtId="0" fontId="43" fillId="0" borderId="0" xfId="0" applyFont="1" applyFill="1" applyAlignment="1">
      <alignment/>
    </xf>
    <xf numFmtId="166" fontId="4" fillId="0" borderId="0" xfId="0" applyNumberFormat="1" applyFont="1" applyFill="1" applyAlignment="1">
      <alignment/>
    </xf>
    <xf numFmtId="166" fontId="7" fillId="0" borderId="0" xfId="0" applyNumberFormat="1" applyFont="1" applyAlignment="1">
      <alignment/>
    </xf>
    <xf numFmtId="0" fontId="4" fillId="0" borderId="0" xfId="0" applyFont="1" applyFill="1" applyAlignment="1">
      <alignment horizontal="right"/>
    </xf>
    <xf numFmtId="190" fontId="4" fillId="0" borderId="0" xfId="0" applyNumberFormat="1" applyFont="1" applyFill="1" applyAlignment="1">
      <alignment/>
    </xf>
    <xf numFmtId="167" fontId="0" fillId="0" borderId="0" xfId="43" applyNumberFormat="1" applyFont="1" applyFill="1" applyAlignment="1">
      <alignment/>
    </xf>
    <xf numFmtId="167" fontId="4" fillId="0" borderId="0" xfId="43" applyNumberFormat="1" applyFont="1" applyFill="1" applyAlignment="1">
      <alignment/>
    </xf>
    <xf numFmtId="191" fontId="4" fillId="0" borderId="0" xfId="0" applyNumberFormat="1" applyFont="1" applyFill="1" applyBorder="1" applyAlignment="1">
      <alignment/>
    </xf>
    <xf numFmtId="166" fontId="4" fillId="0" borderId="11" xfId="0" applyNumberFormat="1" applyFont="1" applyFill="1" applyBorder="1" applyAlignment="1">
      <alignment horizontal="right"/>
    </xf>
    <xf numFmtId="0" fontId="4" fillId="0" borderId="0" xfId="59" applyFont="1" applyAlignment="1">
      <alignment horizontal="right"/>
      <protection/>
    </xf>
    <xf numFmtId="0" fontId="5" fillId="0" borderId="0" xfId="0" applyFont="1" applyFill="1" applyAlignment="1">
      <alignment horizontal="left"/>
    </xf>
    <xf numFmtId="0" fontId="37" fillId="33" borderId="10" xfId="59" applyFont="1" applyFill="1" applyBorder="1">
      <alignment/>
      <protection/>
    </xf>
    <xf numFmtId="0" fontId="43" fillId="0" borderId="0" xfId="59" applyFont="1" applyFill="1">
      <alignment/>
      <protection/>
    </xf>
    <xf numFmtId="0" fontId="45" fillId="0" borderId="0" xfId="59" applyFont="1" applyFill="1">
      <alignment/>
      <protection/>
    </xf>
    <xf numFmtId="192" fontId="46" fillId="0" borderId="0" xfId="59" applyNumberFormat="1" applyFont="1" applyFill="1" applyAlignment="1">
      <alignment horizontal="right"/>
      <protection/>
    </xf>
    <xf numFmtId="0" fontId="45" fillId="34" borderId="0" xfId="59" applyFont="1" applyFill="1">
      <alignment/>
      <protection/>
    </xf>
    <xf numFmtId="192" fontId="46" fillId="34" borderId="0" xfId="59" applyNumberFormat="1" applyFont="1" applyFill="1" applyAlignment="1">
      <alignment horizontal="right"/>
      <protection/>
    </xf>
    <xf numFmtId="192" fontId="47" fillId="0" borderId="0" xfId="59" applyNumberFormat="1" applyFont="1" applyFill="1" applyAlignment="1">
      <alignment horizontal="right"/>
      <protection/>
    </xf>
    <xf numFmtId="0" fontId="5" fillId="0" borderId="0" xfId="0" applyFont="1" applyFill="1" applyAlignment="1">
      <alignment horizontal="right"/>
    </xf>
    <xf numFmtId="0" fontId="6" fillId="0" borderId="0" xfId="59" applyFont="1" applyFill="1" applyAlignment="1">
      <alignment horizontal="left"/>
      <protection/>
    </xf>
    <xf numFmtId="0" fontId="4" fillId="0" borderId="0" xfId="59" applyFont="1" applyAlignment="1">
      <alignment horizontal="left"/>
      <protection/>
    </xf>
    <xf numFmtId="0" fontId="4" fillId="34" borderId="0" xfId="59" applyFont="1" applyFill="1" applyAlignment="1">
      <alignment horizontal="left"/>
      <protection/>
    </xf>
    <xf numFmtId="0" fontId="4" fillId="34" borderId="0" xfId="59" applyFont="1" applyFill="1" applyAlignment="1">
      <alignment horizontal="right"/>
      <protection/>
    </xf>
    <xf numFmtId="0" fontId="4" fillId="0" borderId="0" xfId="59" applyFont="1" applyFill="1" applyAlignment="1">
      <alignment horizontal="left"/>
      <protection/>
    </xf>
    <xf numFmtId="1" fontId="4" fillId="34" borderId="0" xfId="59" applyNumberFormat="1" applyFont="1" applyFill="1" applyAlignment="1">
      <alignment horizontal="right"/>
      <protection/>
    </xf>
    <xf numFmtId="0" fontId="4" fillId="0" borderId="0" xfId="59" applyFont="1" applyFill="1" applyAlignment="1">
      <alignment horizontal="right"/>
      <protection/>
    </xf>
    <xf numFmtId="1" fontId="4" fillId="0" borderId="0" xfId="59" applyNumberFormat="1" applyFont="1" applyFill="1" applyAlignment="1">
      <alignment horizontal="right"/>
      <protection/>
    </xf>
    <xf numFmtId="0" fontId="6" fillId="0" borderId="0" xfId="59" applyFont="1" applyFill="1" applyBorder="1" applyAlignment="1">
      <alignment horizontal="left"/>
      <protection/>
    </xf>
    <xf numFmtId="166" fontId="6" fillId="0" borderId="0" xfId="59" applyNumberFormat="1" applyFont="1" applyFill="1" applyBorder="1" applyAlignment="1">
      <alignment horizontal="right"/>
      <protection/>
    </xf>
    <xf numFmtId="0" fontId="0" fillId="0" borderId="11" xfId="0" applyBorder="1" applyAlignment="1">
      <alignment/>
    </xf>
    <xf numFmtId="0" fontId="0" fillId="0" borderId="11" xfId="59" applyBorder="1" applyAlignment="1">
      <alignment horizontal="right"/>
      <protection/>
    </xf>
    <xf numFmtId="170" fontId="0" fillId="0" borderId="11" xfId="59" applyNumberFormat="1" applyFill="1" applyBorder="1" applyAlignment="1">
      <alignment horizontal="right"/>
      <protection/>
    </xf>
    <xf numFmtId="2" fontId="0" fillId="0" borderId="11" xfId="59" applyNumberFormat="1" applyFill="1" applyBorder="1" applyAlignment="1">
      <alignment horizontal="right"/>
      <protection/>
    </xf>
    <xf numFmtId="0" fontId="0" fillId="0" borderId="11" xfId="59" applyBorder="1">
      <alignment/>
      <protection/>
    </xf>
    <xf numFmtId="0" fontId="0" fillId="0" borderId="0" xfId="59" applyBorder="1" applyAlignment="1">
      <alignment horizontal="right"/>
      <protection/>
    </xf>
    <xf numFmtId="170" fontId="0" fillId="0" borderId="0" xfId="59" applyNumberFormat="1" applyFill="1" applyBorder="1" applyAlignment="1">
      <alignment horizontal="right"/>
      <protection/>
    </xf>
    <xf numFmtId="2" fontId="0" fillId="0" borderId="0" xfId="59" applyNumberFormat="1" applyFill="1" applyBorder="1" applyAlignment="1">
      <alignment horizontal="right"/>
      <protection/>
    </xf>
    <xf numFmtId="0" fontId="0" fillId="0" borderId="0" xfId="59" applyBorder="1">
      <alignment/>
      <protection/>
    </xf>
    <xf numFmtId="1" fontId="29" fillId="0" borderId="0" xfId="59" applyNumberFormat="1" applyFont="1" applyFill="1" applyBorder="1" applyAlignment="1">
      <alignment horizontal="right"/>
      <protection/>
    </xf>
    <xf numFmtId="1" fontId="0" fillId="0" borderId="0" xfId="0" applyNumberFormat="1" applyAlignment="1">
      <alignment horizontal="right"/>
    </xf>
    <xf numFmtId="1" fontId="24" fillId="0" borderId="0" xfId="59" applyNumberFormat="1" applyFont="1" applyFill="1" applyAlignment="1">
      <alignment horizontal="right"/>
      <protection/>
    </xf>
    <xf numFmtId="1" fontId="24" fillId="34" borderId="0" xfId="59" applyNumberFormat="1" applyFont="1" applyFill="1" applyAlignment="1">
      <alignment horizontal="right"/>
      <protection/>
    </xf>
    <xf numFmtId="1" fontId="6" fillId="0" borderId="0" xfId="59" applyNumberFormat="1" applyFont="1" applyFill="1" applyAlignment="1">
      <alignment horizontal="right"/>
      <protection/>
    </xf>
    <xf numFmtId="1" fontId="13" fillId="34" borderId="0" xfId="59" applyNumberFormat="1" applyFont="1" applyFill="1" applyAlignment="1">
      <alignment horizontal="right"/>
      <protection/>
    </xf>
    <xf numFmtId="1" fontId="0" fillId="0" borderId="0" xfId="0" applyNumberFormat="1" applyFill="1" applyAlignment="1">
      <alignment horizontal="right"/>
    </xf>
    <xf numFmtId="184" fontId="6" fillId="0" borderId="0" xfId="0" applyNumberFormat="1" applyFont="1" applyFill="1" applyBorder="1" applyAlignment="1">
      <alignment horizontal="right"/>
    </xf>
    <xf numFmtId="184" fontId="4" fillId="0" borderId="0" xfId="59" applyNumberFormat="1" applyFont="1" applyFill="1" applyBorder="1" applyAlignment="1">
      <alignment horizontal="right"/>
      <protection/>
    </xf>
    <xf numFmtId="192" fontId="4" fillId="0" borderId="0" xfId="59" applyNumberFormat="1" applyFont="1" applyFill="1" applyBorder="1" applyAlignment="1">
      <alignment horizontal="right"/>
      <protection/>
    </xf>
    <xf numFmtId="0" fontId="19" fillId="0" borderId="0" xfId="59" applyFont="1" applyFill="1" applyAlignment="1">
      <alignment horizontal="left"/>
      <protection/>
    </xf>
    <xf numFmtId="0" fontId="5" fillId="0" borderId="0" xfId="59" applyFont="1" applyFill="1" applyAlignment="1">
      <alignment horizontal="left"/>
      <protection/>
    </xf>
    <xf numFmtId="2" fontId="6" fillId="0" borderId="0" xfId="59" applyNumberFormat="1" applyFont="1" applyFill="1" applyBorder="1" applyAlignment="1">
      <alignment horizontal="right"/>
      <protection/>
    </xf>
    <xf numFmtId="1" fontId="101" fillId="0" borderId="0" xfId="0" applyNumberFormat="1" applyFont="1" applyAlignment="1">
      <alignment horizontal="right"/>
    </xf>
    <xf numFmtId="1" fontId="102" fillId="0" borderId="0" xfId="0" applyNumberFormat="1" applyFont="1" applyAlignment="1">
      <alignment horizontal="right"/>
    </xf>
    <xf numFmtId="0" fontId="0" fillId="0" borderId="0" xfId="59" applyFont="1" applyFill="1" applyBorder="1" applyAlignment="1">
      <alignment horizontal="right"/>
      <protection/>
    </xf>
    <xf numFmtId="0" fontId="19" fillId="0" borderId="0" xfId="0" applyFont="1" applyFill="1" applyBorder="1" applyAlignment="1">
      <alignment horizontal="left"/>
    </xf>
    <xf numFmtId="0" fontId="5" fillId="0" borderId="0" xfId="0" applyFont="1" applyFill="1" applyBorder="1" applyAlignment="1">
      <alignment horizontal="left"/>
    </xf>
    <xf numFmtId="0" fontId="0" fillId="0" borderId="0" xfId="59" applyFont="1" applyBorder="1">
      <alignment/>
      <protection/>
    </xf>
    <xf numFmtId="0" fontId="0" fillId="0" borderId="0" xfId="59" applyFill="1" applyBorder="1" applyAlignment="1">
      <alignment horizontal="right"/>
      <protection/>
    </xf>
    <xf numFmtId="0" fontId="7" fillId="0" borderId="0" xfId="59" applyFont="1" applyFill="1" applyBorder="1" applyAlignment="1">
      <alignment horizontal="right"/>
      <protection/>
    </xf>
    <xf numFmtId="0" fontId="16" fillId="0" borderId="0" xfId="59" applyFont="1" applyFill="1" applyBorder="1" applyAlignment="1">
      <alignment horizontal="right"/>
      <protection/>
    </xf>
    <xf numFmtId="0" fontId="17" fillId="33" borderId="0" xfId="59" applyFont="1" applyFill="1" applyBorder="1">
      <alignment/>
      <protection/>
    </xf>
    <xf numFmtId="2" fontId="9" fillId="33" borderId="0" xfId="59" applyNumberFormat="1" applyFont="1" applyFill="1" applyBorder="1" applyAlignment="1">
      <alignment horizontal="right" wrapText="1"/>
      <protection/>
    </xf>
    <xf numFmtId="0" fontId="9" fillId="33" borderId="0" xfId="59" applyFont="1" applyFill="1" applyBorder="1" applyAlignment="1">
      <alignment horizontal="right" wrapText="1"/>
      <protection/>
    </xf>
    <xf numFmtId="0" fontId="6" fillId="0" borderId="0" xfId="59" applyFont="1" applyBorder="1">
      <alignment/>
      <protection/>
    </xf>
    <xf numFmtId="1" fontId="4" fillId="0" borderId="0" xfId="59" applyNumberFormat="1" applyFont="1" applyBorder="1" applyAlignment="1">
      <alignment horizontal="right"/>
      <protection/>
    </xf>
    <xf numFmtId="1" fontId="4" fillId="34" borderId="0" xfId="59" applyNumberFormat="1" applyFont="1" applyFill="1" applyBorder="1" applyAlignment="1">
      <alignment horizontal="right"/>
      <protection/>
    </xf>
    <xf numFmtId="1" fontId="24" fillId="34" borderId="0" xfId="59" applyNumberFormat="1" applyFont="1" applyFill="1" applyBorder="1" applyAlignment="1">
      <alignment horizontal="right"/>
      <protection/>
    </xf>
    <xf numFmtId="0" fontId="6" fillId="34" borderId="0" xfId="59" applyFont="1" applyFill="1" applyBorder="1">
      <alignment/>
      <protection/>
    </xf>
    <xf numFmtId="166" fontId="6" fillId="34" borderId="0" xfId="0" applyNumberFormat="1" applyFont="1" applyFill="1" applyBorder="1" applyAlignment="1">
      <alignment horizontal="right"/>
    </xf>
    <xf numFmtId="1" fontId="6" fillId="34" borderId="0" xfId="59" applyNumberFormat="1" applyFont="1" applyFill="1" applyBorder="1" applyAlignment="1">
      <alignment horizontal="right"/>
      <protection/>
    </xf>
    <xf numFmtId="1" fontId="13" fillId="34" borderId="0" xfId="59" applyNumberFormat="1" applyFont="1" applyFill="1" applyBorder="1" applyAlignment="1">
      <alignment horizontal="right"/>
      <protection/>
    </xf>
    <xf numFmtId="0" fontId="6" fillId="0" borderId="11" xfId="59" applyFont="1" applyFill="1" applyBorder="1">
      <alignment/>
      <protection/>
    </xf>
    <xf numFmtId="166" fontId="6" fillId="0" borderId="11" xfId="0" applyNumberFormat="1" applyFont="1" applyFill="1" applyBorder="1" applyAlignment="1">
      <alignment horizontal="right"/>
    </xf>
    <xf numFmtId="1" fontId="6" fillId="0" borderId="11" xfId="59" applyNumberFormat="1" applyFont="1" applyFill="1" applyBorder="1" applyAlignment="1">
      <alignment horizontal="right"/>
      <protection/>
    </xf>
    <xf numFmtId="1" fontId="13" fillId="0" borderId="11" xfId="59" applyNumberFormat="1" applyFont="1" applyFill="1" applyBorder="1" applyAlignment="1">
      <alignment horizontal="right"/>
      <protection/>
    </xf>
    <xf numFmtId="0" fontId="0" fillId="0" borderId="0" xfId="0" applyFill="1" applyAlignment="1">
      <alignment/>
    </xf>
    <xf numFmtId="0" fontId="6" fillId="0" borderId="0" xfId="59" applyFont="1" applyFill="1" applyBorder="1">
      <alignment/>
      <protection/>
    </xf>
    <xf numFmtId="1" fontId="6" fillId="0" borderId="0" xfId="59" applyNumberFormat="1" applyFont="1" applyFill="1" applyBorder="1" applyAlignment="1">
      <alignment horizontal="right"/>
      <protection/>
    </xf>
    <xf numFmtId="1" fontId="13" fillId="0" borderId="0" xfId="59" applyNumberFormat="1" applyFont="1" applyFill="1" applyBorder="1" applyAlignment="1">
      <alignment horizontal="right"/>
      <protection/>
    </xf>
    <xf numFmtId="0" fontId="5" fillId="0" borderId="0" xfId="0" applyFont="1" applyAlignment="1">
      <alignment/>
    </xf>
    <xf numFmtId="164" fontId="7" fillId="0" borderId="11" xfId="0" applyNumberFormat="1" applyFont="1" applyBorder="1" applyAlignment="1">
      <alignment/>
    </xf>
    <xf numFmtId="164" fontId="8" fillId="0" borderId="11" xfId="0" applyNumberFormat="1" applyFont="1" applyBorder="1" applyAlignment="1">
      <alignment horizontal="right"/>
    </xf>
    <xf numFmtId="164" fontId="7" fillId="0" borderId="0" xfId="0" applyNumberFormat="1" applyFont="1" applyBorder="1" applyAlignment="1">
      <alignment/>
    </xf>
    <xf numFmtId="0" fontId="41" fillId="33" borderId="12" xfId="0" applyFont="1" applyFill="1" applyBorder="1" applyAlignment="1">
      <alignment/>
    </xf>
    <xf numFmtId="0" fontId="9" fillId="33" borderId="0" xfId="0" applyNumberFormat="1" applyFont="1" applyFill="1" applyBorder="1" applyAlignment="1">
      <alignment horizontal="right"/>
    </xf>
    <xf numFmtId="0" fontId="41" fillId="33" borderId="11" xfId="0" applyFont="1" applyFill="1" applyBorder="1" applyAlignment="1">
      <alignment/>
    </xf>
    <xf numFmtId="0" fontId="7" fillId="0" borderId="0" xfId="0" applyFont="1" applyAlignment="1">
      <alignment/>
    </xf>
    <xf numFmtId="0" fontId="0" fillId="0" borderId="0" xfId="0" applyFont="1" applyAlignment="1">
      <alignment/>
    </xf>
    <xf numFmtId="171" fontId="4" fillId="0" borderId="0" xfId="0" applyNumberFormat="1" applyFont="1" applyAlignment="1">
      <alignment/>
    </xf>
    <xf numFmtId="171" fontId="6" fillId="0" borderId="0" xfId="0" applyNumberFormat="1" applyFont="1" applyBorder="1" applyAlignment="1">
      <alignment horizontal="right"/>
    </xf>
    <xf numFmtId="171" fontId="50" fillId="0" borderId="0" xfId="0" applyNumberFormat="1" applyFont="1" applyAlignment="1">
      <alignment/>
    </xf>
    <xf numFmtId="9" fontId="50" fillId="0" borderId="0" xfId="66" applyFont="1" applyAlignment="1">
      <alignment/>
    </xf>
    <xf numFmtId="0" fontId="12" fillId="0" borderId="0" xfId="0" applyFont="1" applyAlignment="1">
      <alignment/>
    </xf>
    <xf numFmtId="171" fontId="4" fillId="0" borderId="0" xfId="0" applyNumberFormat="1" applyFont="1" applyBorder="1" applyAlignment="1">
      <alignment horizontal="right"/>
    </xf>
    <xf numFmtId="171" fontId="12" fillId="0" borderId="0" xfId="0" applyNumberFormat="1" applyFont="1" applyBorder="1" applyAlignment="1">
      <alignment horizontal="right"/>
    </xf>
    <xf numFmtId="171" fontId="6" fillId="0" borderId="0" xfId="43" applyNumberFormat="1" applyFont="1" applyBorder="1" applyAlignment="1">
      <alignment horizontal="right"/>
    </xf>
    <xf numFmtId="171" fontId="4" fillId="0" borderId="0" xfId="43" applyNumberFormat="1" applyFont="1" applyBorder="1" applyAlignment="1">
      <alignment/>
    </xf>
    <xf numFmtId="1" fontId="50" fillId="0" borderId="0" xfId="66" applyNumberFormat="1" applyFont="1" applyAlignment="1">
      <alignment/>
    </xf>
    <xf numFmtId="1" fontId="4" fillId="0" borderId="0" xfId="0" applyNumberFormat="1" applyFont="1" applyAlignment="1">
      <alignment/>
    </xf>
    <xf numFmtId="0" fontId="4" fillId="0" borderId="0" xfId="0" applyFont="1" applyAlignment="1">
      <alignment wrapText="1"/>
    </xf>
    <xf numFmtId="0" fontId="12" fillId="0" borderId="0" xfId="0" applyFont="1" applyAlignment="1">
      <alignment horizontal="right"/>
    </xf>
    <xf numFmtId="171" fontId="12" fillId="0" borderId="0" xfId="0" applyNumberFormat="1" applyFont="1" applyFill="1" applyBorder="1" applyAlignment="1">
      <alignment horizontal="right"/>
    </xf>
    <xf numFmtId="166" fontId="6" fillId="0" borderId="0" xfId="0" applyNumberFormat="1" applyFont="1" applyBorder="1" applyAlignment="1">
      <alignment horizontal="right"/>
    </xf>
    <xf numFmtId="1" fontId="4" fillId="0" borderId="0" xfId="0" applyNumberFormat="1" applyFont="1" applyFill="1" applyAlignment="1">
      <alignment/>
    </xf>
    <xf numFmtId="0" fontId="12" fillId="0" borderId="0" xfId="0" applyFont="1" applyFill="1" applyAlignment="1">
      <alignment/>
    </xf>
    <xf numFmtId="171" fontId="6" fillId="0" borderId="0" xfId="0" applyNumberFormat="1" applyFont="1" applyFill="1" applyBorder="1" applyAlignment="1">
      <alignment horizontal="right"/>
    </xf>
    <xf numFmtId="171" fontId="6" fillId="0" borderId="0" xfId="0" applyNumberFormat="1" applyFont="1" applyAlignment="1">
      <alignment/>
    </xf>
    <xf numFmtId="0" fontId="43" fillId="34" borderId="0" xfId="0" applyFont="1" applyFill="1" applyAlignment="1">
      <alignment/>
    </xf>
    <xf numFmtId="171" fontId="6" fillId="34" borderId="0" xfId="0" applyNumberFormat="1" applyFont="1" applyFill="1" applyAlignment="1">
      <alignment horizontal="right"/>
    </xf>
    <xf numFmtId="9" fontId="4" fillId="0" borderId="0" xfId="66" applyFont="1" applyAlignment="1">
      <alignment/>
    </xf>
    <xf numFmtId="171" fontId="0" fillId="0" borderId="0" xfId="0" applyNumberFormat="1" applyAlignment="1">
      <alignment/>
    </xf>
    <xf numFmtId="166" fontId="0" fillId="0" borderId="0" xfId="0" applyNumberFormat="1" applyAlignment="1">
      <alignment horizontal="right"/>
    </xf>
    <xf numFmtId="165" fontId="0" fillId="0" borderId="0" xfId="0" applyNumberFormat="1" applyAlignment="1">
      <alignment horizontal="right"/>
    </xf>
    <xf numFmtId="164" fontId="0" fillId="0" borderId="0" xfId="0" applyNumberFormat="1" applyAlignment="1">
      <alignment horizontal="right"/>
    </xf>
    <xf numFmtId="171" fontId="4" fillId="0" borderId="0" xfId="0" applyNumberFormat="1" applyFont="1" applyFill="1" applyAlignment="1">
      <alignment/>
    </xf>
    <xf numFmtId="43" fontId="4" fillId="0" borderId="0" xfId="0" applyNumberFormat="1" applyFont="1" applyAlignment="1">
      <alignment/>
    </xf>
    <xf numFmtId="171" fontId="0" fillId="0" borderId="0" xfId="0" applyNumberFormat="1" applyBorder="1" applyAlignment="1">
      <alignment horizontal="right"/>
    </xf>
    <xf numFmtId="0" fontId="4" fillId="0" borderId="0" xfId="0" applyFont="1" applyAlignment="1">
      <alignment horizontal="right"/>
    </xf>
    <xf numFmtId="0" fontId="5" fillId="0" borderId="0" xfId="0" applyFont="1" applyAlignment="1">
      <alignment horizontal="left" vertical="center" wrapText="1"/>
    </xf>
    <xf numFmtId="0" fontId="19" fillId="0" borderId="0" xfId="0" applyFont="1" applyBorder="1" applyAlignment="1">
      <alignment vertical="center"/>
    </xf>
    <xf numFmtId="0" fontId="6" fillId="0" borderId="0" xfId="0" applyFont="1" applyBorder="1" applyAlignment="1">
      <alignment vertical="center"/>
    </xf>
    <xf numFmtId="182" fontId="4" fillId="0" borderId="0" xfId="0" applyNumberFormat="1" applyFont="1" applyBorder="1" applyAlignment="1">
      <alignment vertical="center"/>
    </xf>
    <xf numFmtId="2" fontId="4" fillId="0" borderId="0" xfId="0" applyNumberFormat="1" applyFont="1" applyBorder="1" applyAlignment="1">
      <alignment vertical="center"/>
    </xf>
    <xf numFmtId="0" fontId="1" fillId="0" borderId="0" xfId="0" applyFont="1" applyBorder="1" applyAlignment="1">
      <alignment/>
    </xf>
    <xf numFmtId="0" fontId="17" fillId="33" borderId="0" xfId="0" applyFont="1" applyFill="1" applyBorder="1" applyAlignment="1">
      <alignment vertical="center"/>
    </xf>
    <xf numFmtId="0" fontId="10" fillId="33" borderId="0" xfId="0" applyFont="1" applyFill="1" applyBorder="1" applyAlignment="1">
      <alignment horizontal="center" vertical="center"/>
    </xf>
    <xf numFmtId="0" fontId="36" fillId="33" borderId="0" xfId="0" applyFont="1" applyFill="1" applyBorder="1" applyAlignment="1">
      <alignment vertical="center"/>
    </xf>
    <xf numFmtId="0" fontId="9" fillId="33" borderId="0" xfId="0" applyFont="1" applyFill="1" applyBorder="1" applyAlignment="1">
      <alignment horizontal="center" vertical="center"/>
    </xf>
    <xf numFmtId="1" fontId="9" fillId="33" borderId="0" xfId="0" applyNumberFormat="1" applyFont="1" applyFill="1" applyBorder="1" applyAlignment="1">
      <alignment horizontal="center" vertical="center"/>
    </xf>
    <xf numFmtId="2" fontId="9" fillId="33" borderId="0" xfId="0" applyNumberFormat="1" applyFont="1" applyFill="1" applyBorder="1" applyAlignment="1">
      <alignment horizontal="center" vertical="center"/>
    </xf>
    <xf numFmtId="0" fontId="51" fillId="0" borderId="0" xfId="0" applyFont="1" applyAlignment="1">
      <alignment vertical="center"/>
    </xf>
    <xf numFmtId="2" fontId="4" fillId="0" borderId="0" xfId="0" applyNumberFormat="1" applyFont="1" applyFill="1" applyBorder="1" applyAlignment="1" applyProtection="1">
      <alignment horizontal="right" vertical="center"/>
      <protection/>
    </xf>
    <xf numFmtId="0" fontId="4" fillId="0" borderId="0" xfId="0" applyFont="1" applyAlignment="1" applyProtection="1">
      <alignment horizontal="left" vertical="center"/>
      <protection/>
    </xf>
    <xf numFmtId="166" fontId="4" fillId="0" borderId="0" xfId="0" applyNumberFormat="1" applyFont="1" applyFill="1" applyBorder="1" applyAlignment="1">
      <alignment/>
    </xf>
    <xf numFmtId="2" fontId="6" fillId="0" borderId="0" xfId="0" applyNumberFormat="1" applyFont="1" applyFill="1" applyBorder="1" applyAlignment="1">
      <alignment/>
    </xf>
    <xf numFmtId="166" fontId="4" fillId="0" borderId="0" xfId="0" applyNumberFormat="1" applyFont="1" applyFill="1" applyBorder="1" applyAlignment="1">
      <alignment/>
    </xf>
    <xf numFmtId="0" fontId="4" fillId="34" borderId="0" xfId="0" applyFont="1" applyFill="1" applyAlignment="1" applyProtection="1">
      <alignment horizontal="left" vertical="center"/>
      <protection/>
    </xf>
    <xf numFmtId="2" fontId="4" fillId="34" borderId="0" xfId="0" applyNumberFormat="1" applyFont="1" applyFill="1" applyBorder="1" applyAlignment="1" applyProtection="1">
      <alignment horizontal="right" vertical="center"/>
      <protection/>
    </xf>
    <xf numFmtId="0" fontId="1" fillId="34" borderId="0" xfId="0" applyFont="1" applyFill="1" applyBorder="1" applyAlignment="1">
      <alignment/>
    </xf>
    <xf numFmtId="166" fontId="4" fillId="34" borderId="0" xfId="0" applyNumberFormat="1" applyFont="1" applyFill="1" applyBorder="1" applyAlignment="1">
      <alignment/>
    </xf>
    <xf numFmtId="0" fontId="52" fillId="0" borderId="0" xfId="0" applyFont="1" applyAlignment="1">
      <alignment/>
    </xf>
    <xf numFmtId="43" fontId="6" fillId="0" borderId="0" xfId="43" applyFont="1" applyFill="1" applyBorder="1" applyAlignment="1">
      <alignment/>
    </xf>
    <xf numFmtId="2" fontId="4" fillId="0" borderId="0" xfId="0" applyNumberFormat="1" applyFont="1" applyAlignment="1">
      <alignment/>
    </xf>
    <xf numFmtId="166" fontId="4" fillId="34" borderId="0" xfId="0" applyNumberFormat="1" applyFont="1" applyFill="1" applyBorder="1" applyAlignment="1">
      <alignment/>
    </xf>
    <xf numFmtId="0" fontId="4" fillId="0" borderId="0" xfId="0" applyFont="1" applyFill="1" applyAlignment="1" applyProtection="1">
      <alignment horizontal="left" vertical="center"/>
      <protection/>
    </xf>
    <xf numFmtId="0" fontId="6" fillId="34" borderId="11" xfId="0" applyFont="1" applyFill="1" applyBorder="1" applyAlignment="1" applyProtection="1">
      <alignment horizontal="left" vertical="center"/>
      <protection/>
    </xf>
    <xf numFmtId="2" fontId="6" fillId="34" borderId="11" xfId="0" applyNumberFormat="1" applyFont="1" applyFill="1" applyBorder="1" applyAlignment="1" applyProtection="1">
      <alignment horizontal="right" vertical="center"/>
      <protection/>
    </xf>
    <xf numFmtId="0" fontId="7" fillId="34" borderId="11" xfId="0" applyFont="1" applyFill="1" applyBorder="1" applyAlignment="1">
      <alignment/>
    </xf>
    <xf numFmtId="166" fontId="6" fillId="34" borderId="11" xfId="0" applyNumberFormat="1" applyFont="1" applyFill="1" applyBorder="1" applyAlignment="1">
      <alignment/>
    </xf>
    <xf numFmtId="2" fontId="6" fillId="34" borderId="11" xfId="0" applyNumberFormat="1" applyFont="1" applyFill="1" applyBorder="1" applyAlignment="1">
      <alignment/>
    </xf>
    <xf numFmtId="2" fontId="6" fillId="34" borderId="11" xfId="0" applyNumberFormat="1" applyFont="1" applyFill="1" applyBorder="1" applyAlignment="1">
      <alignment horizontal="right"/>
    </xf>
    <xf numFmtId="10" fontId="1" fillId="0" borderId="0" xfId="66" applyNumberFormat="1" applyFont="1" applyAlignment="1">
      <alignment/>
    </xf>
    <xf numFmtId="183" fontId="51" fillId="0" borderId="0" xfId="0" applyNumberFormat="1" applyFont="1" applyAlignment="1" applyProtection="1">
      <alignment vertical="center"/>
      <protection/>
    </xf>
    <xf numFmtId="182" fontId="4" fillId="0" borderId="0" xfId="0" applyNumberFormat="1" applyFont="1" applyFill="1" applyAlignment="1" applyProtection="1">
      <alignment horizontal="right" vertical="center"/>
      <protection/>
    </xf>
    <xf numFmtId="2" fontId="4" fillId="0" borderId="0" xfId="0" applyNumberFormat="1" applyFont="1" applyFill="1" applyAlignment="1" applyProtection="1">
      <alignment horizontal="right" vertical="center"/>
      <protection/>
    </xf>
    <xf numFmtId="182" fontId="4" fillId="0" borderId="0" xfId="0" applyNumberFormat="1" applyFont="1" applyFill="1" applyAlignment="1">
      <alignment vertical="center"/>
    </xf>
    <xf numFmtId="2" fontId="4" fillId="0" borderId="0" xfId="0" applyNumberFormat="1" applyFont="1" applyFill="1" applyAlignment="1">
      <alignment vertical="center"/>
    </xf>
    <xf numFmtId="0" fontId="4" fillId="0" borderId="0" xfId="62" applyFont="1">
      <alignment/>
      <protection/>
    </xf>
    <xf numFmtId="0" fontId="7" fillId="0" borderId="0" xfId="62" applyFont="1" applyFill="1" applyBorder="1">
      <alignment/>
      <protection/>
    </xf>
    <xf numFmtId="1" fontId="53" fillId="0" borderId="0" xfId="62" applyNumberFormat="1" applyFont="1" applyFill="1" applyBorder="1">
      <alignment/>
      <protection/>
    </xf>
    <xf numFmtId="1" fontId="54" fillId="0" borderId="0" xfId="62" applyNumberFormat="1" applyFont="1" applyFill="1" applyBorder="1" applyAlignment="1">
      <alignment horizontal="right"/>
      <protection/>
    </xf>
    <xf numFmtId="0" fontId="9" fillId="33" borderId="11" xfId="62" applyFont="1" applyFill="1" applyBorder="1" applyAlignment="1">
      <alignment wrapText="1"/>
      <protection/>
    </xf>
    <xf numFmtId="0" fontId="9" fillId="33" borderId="10" xfId="62" applyFont="1" applyFill="1" applyBorder="1" applyAlignment="1">
      <alignment horizontal="right" wrapText="1"/>
      <protection/>
    </xf>
    <xf numFmtId="0" fontId="9" fillId="33" borderId="11" xfId="62" applyFont="1" applyFill="1" applyBorder="1" applyAlignment="1">
      <alignment horizontal="right" wrapText="1"/>
      <protection/>
    </xf>
    <xf numFmtId="1" fontId="9" fillId="33" borderId="11" xfId="62" applyNumberFormat="1" applyFont="1" applyFill="1" applyBorder="1" applyAlignment="1">
      <alignment horizontal="right" wrapText="1"/>
      <protection/>
    </xf>
    <xf numFmtId="0" fontId="6" fillId="0" borderId="0" xfId="62" applyFont="1" applyBorder="1" applyAlignment="1">
      <alignment wrapText="1"/>
      <protection/>
    </xf>
    <xf numFmtId="3" fontId="4" fillId="0" borderId="0" xfId="62" applyNumberFormat="1" applyFont="1" applyFill="1">
      <alignment/>
      <protection/>
    </xf>
    <xf numFmtId="210" fontId="101" fillId="0" borderId="0" xfId="0" applyNumberFormat="1" applyFont="1" applyAlignment="1">
      <alignment/>
    </xf>
    <xf numFmtId="9" fontId="101" fillId="0" borderId="0" xfId="0" applyNumberFormat="1" applyFont="1" applyAlignment="1">
      <alignment/>
    </xf>
    <xf numFmtId="180" fontId="101" fillId="0" borderId="0" xfId="0" applyNumberFormat="1" applyFont="1" applyAlignment="1">
      <alignment/>
    </xf>
    <xf numFmtId="170" fontId="6" fillId="0" borderId="0" xfId="62" applyNumberFormat="1" applyFont="1" applyFill="1" applyAlignment="1">
      <alignment horizontal="right" wrapText="1"/>
      <protection/>
    </xf>
    <xf numFmtId="170" fontId="4" fillId="0" borderId="0" xfId="62" applyNumberFormat="1" applyFont="1" applyFill="1" applyAlignment="1">
      <alignment horizontal="right" wrapText="1"/>
      <protection/>
    </xf>
    <xf numFmtId="3" fontId="4" fillId="34" borderId="0" xfId="62" applyNumberFormat="1" applyFont="1" applyFill="1">
      <alignment/>
      <protection/>
    </xf>
    <xf numFmtId="210" fontId="4" fillId="34" borderId="0" xfId="65" applyNumberFormat="1" applyFont="1" applyFill="1" applyAlignment="1">
      <alignment/>
    </xf>
    <xf numFmtId="180" fontId="4" fillId="34" borderId="0" xfId="62" applyNumberFormat="1" applyFont="1" applyFill="1" applyAlignment="1">
      <alignment horizontal="right" wrapText="1"/>
      <protection/>
    </xf>
    <xf numFmtId="170" fontId="6" fillId="34" borderId="0" xfId="62" applyNumberFormat="1" applyFont="1" applyFill="1" applyAlignment="1">
      <alignment horizontal="right" wrapText="1"/>
      <protection/>
    </xf>
    <xf numFmtId="170" fontId="4" fillId="34" borderId="0" xfId="62" applyNumberFormat="1" applyFont="1" applyFill="1" applyAlignment="1">
      <alignment horizontal="right" wrapText="1"/>
      <protection/>
    </xf>
    <xf numFmtId="0" fontId="0" fillId="0" borderId="0" xfId="62">
      <alignment/>
      <protection/>
    </xf>
    <xf numFmtId="0" fontId="101" fillId="0" borderId="0" xfId="0" applyFont="1" applyAlignment="1">
      <alignment/>
    </xf>
    <xf numFmtId="0" fontId="102" fillId="0" borderId="0" xfId="0" applyFont="1" applyAlignment="1">
      <alignment/>
    </xf>
    <xf numFmtId="3" fontId="6" fillId="34" borderId="0" xfId="62" applyNumberFormat="1" applyFont="1" applyFill="1">
      <alignment/>
      <protection/>
    </xf>
    <xf numFmtId="9" fontId="6" fillId="34" borderId="0" xfId="62" applyNumberFormat="1" applyFont="1" applyFill="1" applyAlignment="1">
      <alignment horizontal="right" wrapText="1"/>
      <protection/>
    </xf>
    <xf numFmtId="172" fontId="6" fillId="34" borderId="0" xfId="62" applyNumberFormat="1" applyFont="1" applyFill="1" applyAlignment="1">
      <alignment horizontal="right" wrapText="1"/>
      <protection/>
    </xf>
    <xf numFmtId="3" fontId="6" fillId="0" borderId="11" xfId="62" applyNumberFormat="1" applyFont="1" applyFill="1" applyBorder="1">
      <alignment/>
      <protection/>
    </xf>
    <xf numFmtId="3" fontId="4" fillId="0" borderId="0" xfId="62" applyNumberFormat="1" applyFont="1">
      <alignment/>
      <protection/>
    </xf>
    <xf numFmtId="0" fontId="95" fillId="0" borderId="0" xfId="0" applyFont="1" applyAlignment="1">
      <alignment/>
    </xf>
    <xf numFmtId="3" fontId="6" fillId="0" borderId="0" xfId="62" applyNumberFormat="1" applyFont="1" applyFill="1">
      <alignment/>
      <protection/>
    </xf>
    <xf numFmtId="210" fontId="4" fillId="0" borderId="0" xfId="65" applyNumberFormat="1" applyFont="1" applyAlignment="1">
      <alignment horizontal="right"/>
    </xf>
    <xf numFmtId="210" fontId="101" fillId="0" borderId="0" xfId="0" applyNumberFormat="1" applyFont="1" applyAlignment="1">
      <alignment horizontal="right"/>
    </xf>
    <xf numFmtId="180" fontId="101" fillId="0" borderId="0" xfId="0" applyNumberFormat="1" applyFont="1" applyAlignment="1">
      <alignment horizontal="right"/>
    </xf>
    <xf numFmtId="180" fontId="102" fillId="0" borderId="0" xfId="0" applyNumberFormat="1" applyFont="1" applyAlignment="1">
      <alignment horizontal="right"/>
    </xf>
    <xf numFmtId="210" fontId="4" fillId="34" borderId="0" xfId="65" applyNumberFormat="1" applyFont="1" applyFill="1" applyAlignment="1">
      <alignment horizontal="right"/>
    </xf>
    <xf numFmtId="180" fontId="0" fillId="0" borderId="0" xfId="0" applyNumberFormat="1" applyAlignment="1">
      <alignment/>
    </xf>
    <xf numFmtId="0" fontId="0" fillId="34" borderId="0" xfId="62" applyFill="1">
      <alignment/>
      <protection/>
    </xf>
    <xf numFmtId="210" fontId="102" fillId="0" borderId="0" xfId="0" applyNumberFormat="1" applyFont="1" applyAlignment="1">
      <alignment horizontal="right"/>
    </xf>
    <xf numFmtId="172" fontId="6" fillId="0" borderId="0" xfId="62" applyNumberFormat="1" applyFont="1" applyFill="1" applyAlignment="1">
      <alignment horizontal="right" wrapText="1"/>
      <protection/>
    </xf>
    <xf numFmtId="3" fontId="12" fillId="0" borderId="0" xfId="62" applyNumberFormat="1" applyFont="1" applyFill="1">
      <alignment/>
      <protection/>
    </xf>
    <xf numFmtId="210" fontId="102" fillId="0" borderId="0" xfId="0" applyNumberFormat="1" applyFont="1" applyFill="1" applyAlignment="1">
      <alignment horizontal="right"/>
    </xf>
    <xf numFmtId="180" fontId="102" fillId="0" borderId="0" xfId="0" applyNumberFormat="1" applyFont="1" applyFill="1" applyAlignment="1">
      <alignment horizontal="right"/>
    </xf>
    <xf numFmtId="3" fontId="4" fillId="0" borderId="11" xfId="62" applyNumberFormat="1" applyFont="1" applyFill="1" applyBorder="1">
      <alignment/>
      <protection/>
    </xf>
    <xf numFmtId="180" fontId="6" fillId="0" borderId="11" xfId="62" applyNumberFormat="1" applyFont="1" applyFill="1" applyBorder="1">
      <alignment/>
      <protection/>
    </xf>
    <xf numFmtId="170" fontId="6" fillId="0" borderId="11" xfId="62" applyNumberFormat="1" applyFont="1" applyFill="1" applyBorder="1">
      <alignment/>
      <protection/>
    </xf>
    <xf numFmtId="0" fontId="4" fillId="0" borderId="0" xfId="62" applyFont="1" applyAlignment="1">
      <alignment/>
      <protection/>
    </xf>
    <xf numFmtId="0" fontId="6" fillId="0" borderId="0" xfId="62" applyFont="1">
      <alignment/>
      <protection/>
    </xf>
    <xf numFmtId="172" fontId="6" fillId="0" borderId="0" xfId="62" applyNumberFormat="1" applyFont="1">
      <alignment/>
      <protection/>
    </xf>
    <xf numFmtId="0" fontId="7" fillId="0" borderId="0" xfId="62" applyFont="1">
      <alignment/>
      <protection/>
    </xf>
    <xf numFmtId="0" fontId="55" fillId="0" borderId="0" xfId="0" applyFont="1" applyFill="1" applyAlignment="1">
      <alignment/>
    </xf>
    <xf numFmtId="0" fontId="55" fillId="0" borderId="11" xfId="0" applyFont="1" applyFill="1" applyBorder="1" applyAlignment="1">
      <alignment/>
    </xf>
    <xf numFmtId="0" fontId="103" fillId="0" borderId="0" xfId="0" applyFont="1" applyFill="1" applyAlignment="1">
      <alignment/>
    </xf>
    <xf numFmtId="0" fontId="0" fillId="0" borderId="0" xfId="0" applyFont="1" applyAlignment="1">
      <alignment/>
    </xf>
    <xf numFmtId="0" fontId="9" fillId="33" borderId="14" xfId="0" applyFont="1" applyFill="1" applyBorder="1" applyAlignment="1">
      <alignment horizontal="center" vertical="center"/>
    </xf>
    <xf numFmtId="0" fontId="4" fillId="0" borderId="0" xfId="0" applyFont="1" applyFill="1" applyAlignment="1">
      <alignment horizontal="left" wrapText="1"/>
    </xf>
    <xf numFmtId="0" fontId="5" fillId="0" borderId="0" xfId="0" applyFont="1" applyAlignment="1" applyProtection="1">
      <alignment horizontal="left" wrapText="1"/>
      <protection locked="0"/>
    </xf>
    <xf numFmtId="1" fontId="9" fillId="33" borderId="15" xfId="0" applyNumberFormat="1" applyFont="1" applyFill="1" applyBorder="1" applyAlignment="1" applyProtection="1">
      <alignment horizontal="center" wrapText="1"/>
      <protection locked="0"/>
    </xf>
    <xf numFmtId="1" fontId="9" fillId="33" borderId="0" xfId="0" applyNumberFormat="1" applyFont="1" applyFill="1" applyBorder="1" applyAlignment="1" applyProtection="1">
      <alignment horizontal="center" wrapText="1"/>
      <protection locked="0"/>
    </xf>
    <xf numFmtId="0" fontId="19" fillId="0" borderId="0" xfId="0" applyFont="1" applyFill="1" applyAlignment="1">
      <alignment horizontal="left" wrapText="1"/>
    </xf>
    <xf numFmtId="0" fontId="4" fillId="0" borderId="0" xfId="0" applyFont="1" applyFill="1" applyBorder="1" applyAlignment="1">
      <alignment horizontal="left" wrapText="1"/>
    </xf>
    <xf numFmtId="0" fontId="19" fillId="0" borderId="0" xfId="59" applyFont="1" applyFill="1" applyAlignment="1">
      <alignment horizontal="left" wrapText="1"/>
      <protection/>
    </xf>
    <xf numFmtId="0" fontId="4" fillId="0" borderId="0" xfId="59" applyFont="1" applyFill="1" applyAlignment="1">
      <alignment horizontal="left" wrapText="1"/>
      <protection/>
    </xf>
    <xf numFmtId="0" fontId="19" fillId="0" borderId="0" xfId="59" applyFont="1" applyAlignment="1">
      <alignment horizontal="left" wrapText="1"/>
      <protection/>
    </xf>
    <xf numFmtId="0" fontId="38" fillId="33" borderId="0" xfId="61" applyNumberFormat="1" applyFont="1" applyFill="1" applyBorder="1" applyAlignment="1">
      <alignment horizontal="center"/>
      <protection/>
    </xf>
    <xf numFmtId="0" fontId="5" fillId="0" borderId="0" xfId="60" applyFont="1" applyFill="1" applyAlignment="1">
      <alignment horizontal="left" wrapText="1"/>
      <protection/>
    </xf>
    <xf numFmtId="0" fontId="9" fillId="33" borderId="0" xfId="60" applyFont="1" applyFill="1" applyBorder="1" applyAlignment="1">
      <alignment horizontal="right" wrapText="1"/>
      <protection/>
    </xf>
    <xf numFmtId="0" fontId="4" fillId="0" borderId="0" xfId="60" applyFont="1" applyFill="1" applyAlignment="1">
      <alignment wrapText="1"/>
      <protection/>
    </xf>
    <xf numFmtId="0" fontId="104" fillId="0" borderId="11" xfId="0" applyFont="1" applyBorder="1" applyAlignment="1">
      <alignment horizontal="left" wrapText="1"/>
    </xf>
    <xf numFmtId="0" fontId="105" fillId="0" borderId="11" xfId="0" applyFont="1" applyBorder="1" applyAlignment="1">
      <alignment horizontal="left" wrapText="1"/>
    </xf>
    <xf numFmtId="0" fontId="4" fillId="0" borderId="0" xfId="0" applyFont="1" applyAlignment="1">
      <alignment horizontal="left" wrapText="1"/>
    </xf>
    <xf numFmtId="0" fontId="5" fillId="0" borderId="0" xfId="0" applyFont="1" applyAlignment="1">
      <alignment horizontal="left" vertical="center" wrapText="1"/>
    </xf>
    <xf numFmtId="0" fontId="9" fillId="33" borderId="14" xfId="0" applyFont="1" applyFill="1" applyBorder="1" applyAlignment="1">
      <alignment horizontal="center"/>
    </xf>
    <xf numFmtId="0" fontId="5" fillId="0" borderId="0" xfId="62" applyFont="1" applyBorder="1" applyAlignment="1" applyProtection="1">
      <alignment horizontal="left" wrapText="1"/>
      <protection/>
    </xf>
    <xf numFmtId="0" fontId="9" fillId="37" borderId="12" xfId="62" applyFont="1" applyFill="1" applyBorder="1" applyAlignment="1">
      <alignment/>
      <protection/>
    </xf>
    <xf numFmtId="0" fontId="4" fillId="0" borderId="12" xfId="62" applyFont="1" applyBorder="1" applyAlignment="1">
      <alignment horizontal="left" wrapText="1"/>
      <protection/>
    </xf>
    <xf numFmtId="0" fontId="4" fillId="0" borderId="0" xfId="62" applyFont="1" applyBorder="1" applyAlignment="1">
      <alignment horizontal="lef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FE" xfId="39"/>
    <cellStyle name="Bad" xfId="40"/>
    <cellStyle name="Calculation" xfId="41"/>
    <cellStyle name="Check Cell" xfId="42"/>
    <cellStyle name="Comma" xfId="43"/>
    <cellStyle name="Comma [0]"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Table 10" xfId="61"/>
    <cellStyle name="Normal_Table 17"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352425</xdr:colOff>
      <xdr:row>48</xdr:row>
      <xdr:rowOff>0</xdr:rowOff>
    </xdr:from>
    <xdr:ext cx="57150" cy="171450"/>
    <xdr:sp fLocksText="0">
      <xdr:nvSpPr>
        <xdr:cNvPr id="1" name="Text Box 1"/>
        <xdr:cNvSpPr txBox="1">
          <a:spLocks noChangeArrowheads="1"/>
        </xdr:cNvSpPr>
      </xdr:nvSpPr>
      <xdr:spPr>
        <a:xfrm>
          <a:off x="352425" y="8039100"/>
          <a:ext cx="571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476250</xdr:colOff>
      <xdr:row>64</xdr:row>
      <xdr:rowOff>0</xdr:rowOff>
    </xdr:from>
    <xdr:to>
      <xdr:col>13</xdr:col>
      <xdr:colOff>57150</xdr:colOff>
      <xdr:row>64</xdr:row>
      <xdr:rowOff>0</xdr:rowOff>
    </xdr:to>
    <xdr:sp fLocksText="0">
      <xdr:nvSpPr>
        <xdr:cNvPr id="2" name="Text Box 2"/>
        <xdr:cNvSpPr txBox="1">
          <a:spLocks noChangeArrowheads="1"/>
        </xdr:cNvSpPr>
      </xdr:nvSpPr>
      <xdr:spPr>
        <a:xfrm>
          <a:off x="5334000" y="10610850"/>
          <a:ext cx="4762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352425</xdr:colOff>
      <xdr:row>48</xdr:row>
      <xdr:rowOff>0</xdr:rowOff>
    </xdr:from>
    <xdr:ext cx="57150" cy="171450"/>
    <xdr:sp fLocksText="0">
      <xdr:nvSpPr>
        <xdr:cNvPr id="3" name="Text Box 3"/>
        <xdr:cNvSpPr txBox="1">
          <a:spLocks noChangeArrowheads="1"/>
        </xdr:cNvSpPr>
      </xdr:nvSpPr>
      <xdr:spPr>
        <a:xfrm>
          <a:off x="352425" y="8039100"/>
          <a:ext cx="571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476250</xdr:colOff>
      <xdr:row>64</xdr:row>
      <xdr:rowOff>0</xdr:rowOff>
    </xdr:from>
    <xdr:to>
      <xdr:col>13</xdr:col>
      <xdr:colOff>57150</xdr:colOff>
      <xdr:row>64</xdr:row>
      <xdr:rowOff>0</xdr:rowOff>
    </xdr:to>
    <xdr:sp fLocksText="0">
      <xdr:nvSpPr>
        <xdr:cNvPr id="4" name="Text Box 4"/>
        <xdr:cNvSpPr txBox="1">
          <a:spLocks noChangeArrowheads="1"/>
        </xdr:cNvSpPr>
      </xdr:nvSpPr>
      <xdr:spPr>
        <a:xfrm>
          <a:off x="5334000" y="10610850"/>
          <a:ext cx="4762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36</xdr:row>
      <xdr:rowOff>0</xdr:rowOff>
    </xdr:from>
    <xdr:ext cx="171450" cy="161925"/>
    <xdr:sp>
      <xdr:nvSpPr>
        <xdr:cNvPr id="1" name="Text Box 1"/>
        <xdr:cNvSpPr txBox="1">
          <a:spLocks noChangeArrowheads="1"/>
        </xdr:cNvSpPr>
      </xdr:nvSpPr>
      <xdr:spPr>
        <a:xfrm>
          <a:off x="390525" y="5153025"/>
          <a:ext cx="171450" cy="161925"/>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4</a:t>
          </a:r>
        </a:p>
      </xdr:txBody>
    </xdr:sp>
    <xdr:clientData/>
  </xdr:oneCellAnchor>
  <xdr:twoCellAnchor>
    <xdr:from>
      <xdr:col>2</xdr:col>
      <xdr:colOff>0</xdr:colOff>
      <xdr:row>0</xdr:row>
      <xdr:rowOff>0</xdr:rowOff>
    </xdr:from>
    <xdr:to>
      <xdr:col>2</xdr:col>
      <xdr:colOff>0</xdr:colOff>
      <xdr:row>0</xdr:row>
      <xdr:rowOff>0</xdr:rowOff>
    </xdr:to>
    <xdr:sp>
      <xdr:nvSpPr>
        <xdr:cNvPr id="2" name="Text Box 2"/>
        <xdr:cNvSpPr txBox="1">
          <a:spLocks noChangeArrowheads="1"/>
        </xdr:cNvSpPr>
      </xdr:nvSpPr>
      <xdr:spPr>
        <a:xfrm>
          <a:off x="390525" y="0"/>
          <a:ext cx="0" cy="0"/>
        </a:xfrm>
        <a:prstGeom prst="rect">
          <a:avLst/>
        </a:prstGeom>
        <a:solidFill>
          <a:srgbClr val="FFFFFF"/>
        </a:solidFill>
        <a:ln w="9525" cmpd="sng">
          <a:noFill/>
        </a:ln>
      </xdr:spPr>
      <xdr:txBody>
        <a:bodyPr vertOverflow="clip" wrap="square" lIns="18288" tIns="22860" rIns="0" bIns="0"/>
        <a:p>
          <a:pPr algn="l">
            <a:defRPr/>
          </a:pPr>
          <a:r>
            <a:rPr lang="en-US" cap="none" sz="800" b="0" i="0" u="none" baseline="-25000">
              <a:solidFill>
                <a:srgbClr val="000000"/>
              </a:solidFill>
              <a:latin typeface="Arial"/>
              <a:ea typeface="Arial"/>
              <a:cs typeface="Arial"/>
            </a:rPr>
            <a:t>1</a:t>
          </a:r>
        </a:p>
      </xdr:txBody>
    </xdr:sp>
    <xdr:clientData/>
  </xdr:twoCellAnchor>
  <xdr:twoCellAnchor>
    <xdr:from>
      <xdr:col>2</xdr:col>
      <xdr:colOff>0</xdr:colOff>
      <xdr:row>0</xdr:row>
      <xdr:rowOff>0</xdr:rowOff>
    </xdr:from>
    <xdr:to>
      <xdr:col>2</xdr:col>
      <xdr:colOff>0</xdr:colOff>
      <xdr:row>0</xdr:row>
      <xdr:rowOff>0</xdr:rowOff>
    </xdr:to>
    <xdr:sp>
      <xdr:nvSpPr>
        <xdr:cNvPr id="3" name="Text Box 3"/>
        <xdr:cNvSpPr txBox="1">
          <a:spLocks noChangeArrowheads="1"/>
        </xdr:cNvSpPr>
      </xdr:nvSpPr>
      <xdr:spPr>
        <a:xfrm>
          <a:off x="390525" y="0"/>
          <a:ext cx="0" cy="0"/>
        </a:xfrm>
        <a:prstGeom prst="rect">
          <a:avLst/>
        </a:prstGeom>
        <a:solidFill>
          <a:srgbClr val="FFFFFF"/>
        </a:solid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2</xdr:col>
      <xdr:colOff>0</xdr:colOff>
      <xdr:row>36</xdr:row>
      <xdr:rowOff>0</xdr:rowOff>
    </xdr:from>
    <xdr:to>
      <xdr:col>2</xdr:col>
      <xdr:colOff>0</xdr:colOff>
      <xdr:row>36</xdr:row>
      <xdr:rowOff>0</xdr:rowOff>
    </xdr:to>
    <xdr:sp>
      <xdr:nvSpPr>
        <xdr:cNvPr id="4" name="Text Box 4"/>
        <xdr:cNvSpPr txBox="1">
          <a:spLocks noChangeArrowheads="1"/>
        </xdr:cNvSpPr>
      </xdr:nvSpPr>
      <xdr:spPr>
        <a:xfrm>
          <a:off x="390525" y="5153025"/>
          <a:ext cx="0" cy="0"/>
        </a:xfrm>
        <a:prstGeom prst="rect">
          <a:avLst/>
        </a:prstGeom>
        <a:solidFill>
          <a:srgbClr val="FFFFFF"/>
        </a:solid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2</xdr:col>
      <xdr:colOff>0</xdr:colOff>
      <xdr:row>36</xdr:row>
      <xdr:rowOff>0</xdr:rowOff>
    </xdr:from>
    <xdr:to>
      <xdr:col>2</xdr:col>
      <xdr:colOff>0</xdr:colOff>
      <xdr:row>36</xdr:row>
      <xdr:rowOff>0</xdr:rowOff>
    </xdr:to>
    <xdr:sp>
      <xdr:nvSpPr>
        <xdr:cNvPr id="5" name="Text Box 5"/>
        <xdr:cNvSpPr txBox="1">
          <a:spLocks noChangeArrowheads="1"/>
        </xdr:cNvSpPr>
      </xdr:nvSpPr>
      <xdr:spPr>
        <a:xfrm>
          <a:off x="390525" y="5153025"/>
          <a:ext cx="0" cy="0"/>
        </a:xfrm>
        <a:prstGeom prst="rect">
          <a:avLst/>
        </a:prstGeom>
        <a:solidFill>
          <a:srgbClr val="FFFFFF"/>
        </a:solid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2</xdr:col>
      <xdr:colOff>0</xdr:colOff>
      <xdr:row>36</xdr:row>
      <xdr:rowOff>0</xdr:rowOff>
    </xdr:from>
    <xdr:to>
      <xdr:col>2</xdr:col>
      <xdr:colOff>0</xdr:colOff>
      <xdr:row>36</xdr:row>
      <xdr:rowOff>0</xdr:rowOff>
    </xdr:to>
    <xdr:sp>
      <xdr:nvSpPr>
        <xdr:cNvPr id="6" name="Text Box 6"/>
        <xdr:cNvSpPr txBox="1">
          <a:spLocks noChangeArrowheads="1"/>
        </xdr:cNvSpPr>
      </xdr:nvSpPr>
      <xdr:spPr>
        <a:xfrm>
          <a:off x="390525" y="5153025"/>
          <a:ext cx="0" cy="0"/>
        </a:xfrm>
        <a:prstGeom prst="rect">
          <a:avLst/>
        </a:prstGeom>
        <a:solidFill>
          <a:srgbClr val="FFFFFF"/>
        </a:solid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2</xdr:col>
      <xdr:colOff>0</xdr:colOff>
      <xdr:row>36</xdr:row>
      <xdr:rowOff>0</xdr:rowOff>
    </xdr:from>
    <xdr:to>
      <xdr:col>2</xdr:col>
      <xdr:colOff>0</xdr:colOff>
      <xdr:row>36</xdr:row>
      <xdr:rowOff>0</xdr:rowOff>
    </xdr:to>
    <xdr:sp>
      <xdr:nvSpPr>
        <xdr:cNvPr id="7" name="Text Box 7"/>
        <xdr:cNvSpPr txBox="1">
          <a:spLocks noChangeArrowheads="1"/>
        </xdr:cNvSpPr>
      </xdr:nvSpPr>
      <xdr:spPr>
        <a:xfrm>
          <a:off x="390525" y="5153025"/>
          <a:ext cx="0" cy="0"/>
        </a:xfrm>
        <a:prstGeom prst="rect">
          <a:avLst/>
        </a:prstGeom>
        <a:solidFill>
          <a:srgbClr val="FFFFFF"/>
        </a:solid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oneCellAnchor>
    <xdr:from>
      <xdr:col>3</xdr:col>
      <xdr:colOff>0</xdr:colOff>
      <xdr:row>36</xdr:row>
      <xdr:rowOff>0</xdr:rowOff>
    </xdr:from>
    <xdr:ext cx="171450" cy="161925"/>
    <xdr:sp>
      <xdr:nvSpPr>
        <xdr:cNvPr id="8" name="Text Box 8"/>
        <xdr:cNvSpPr txBox="1">
          <a:spLocks noChangeArrowheads="1"/>
        </xdr:cNvSpPr>
      </xdr:nvSpPr>
      <xdr:spPr>
        <a:xfrm>
          <a:off x="428625" y="5153025"/>
          <a:ext cx="171450" cy="161925"/>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4</a:t>
          </a:r>
        </a:p>
      </xdr:txBody>
    </xdr:sp>
    <xdr:clientData/>
  </xdr:oneCellAnchor>
  <xdr:oneCellAnchor>
    <xdr:from>
      <xdr:col>4</xdr:col>
      <xdr:colOff>171450</xdr:colOff>
      <xdr:row>36</xdr:row>
      <xdr:rowOff>0</xdr:rowOff>
    </xdr:from>
    <xdr:ext cx="171450" cy="161925"/>
    <xdr:sp>
      <xdr:nvSpPr>
        <xdr:cNvPr id="9" name="Text Box 10"/>
        <xdr:cNvSpPr txBox="1">
          <a:spLocks noChangeArrowheads="1"/>
        </xdr:cNvSpPr>
      </xdr:nvSpPr>
      <xdr:spPr>
        <a:xfrm>
          <a:off x="600075" y="5153025"/>
          <a:ext cx="171450" cy="161925"/>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4</a:t>
          </a:r>
        </a:p>
      </xdr:txBody>
    </xdr:sp>
    <xdr:clientData/>
  </xdr:oneCellAnchor>
  <xdr:twoCellAnchor>
    <xdr:from>
      <xdr:col>4</xdr:col>
      <xdr:colOff>200025</xdr:colOff>
      <xdr:row>36</xdr:row>
      <xdr:rowOff>0</xdr:rowOff>
    </xdr:from>
    <xdr:to>
      <xdr:col>4</xdr:col>
      <xdr:colOff>295275</xdr:colOff>
      <xdr:row>36</xdr:row>
      <xdr:rowOff>0</xdr:rowOff>
    </xdr:to>
    <xdr:sp>
      <xdr:nvSpPr>
        <xdr:cNvPr id="10" name="Text Box 11"/>
        <xdr:cNvSpPr txBox="1">
          <a:spLocks noChangeArrowheads="1"/>
        </xdr:cNvSpPr>
      </xdr:nvSpPr>
      <xdr:spPr>
        <a:xfrm>
          <a:off x="628650" y="5153025"/>
          <a:ext cx="95250" cy="0"/>
        </a:xfrm>
        <a:prstGeom prst="rect">
          <a:avLst/>
        </a:prstGeom>
        <a:solidFill>
          <a:srgbClr val="FFFFFF"/>
        </a:solid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5</xdr:row>
      <xdr:rowOff>28575</xdr:rowOff>
    </xdr:from>
    <xdr:to>
      <xdr:col>0</xdr:col>
      <xdr:colOff>333375</xdr:colOff>
      <xdr:row>7</xdr:row>
      <xdr:rowOff>0</xdr:rowOff>
    </xdr:to>
    <xdr:sp>
      <xdr:nvSpPr>
        <xdr:cNvPr id="1" name="Text Box 1"/>
        <xdr:cNvSpPr txBox="1">
          <a:spLocks noChangeArrowheads="1"/>
        </xdr:cNvSpPr>
      </xdr:nvSpPr>
      <xdr:spPr>
        <a:xfrm>
          <a:off x="333375" y="866775"/>
          <a:ext cx="0" cy="295275"/>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5"/>
  <sheetViews>
    <sheetView showGridLines="0" tabSelected="1" zoomScalePageLayoutView="0" workbookViewId="0" topLeftCell="A1">
      <selection activeCell="A11" sqref="A11"/>
    </sheetView>
  </sheetViews>
  <sheetFormatPr defaultColWidth="9.140625" defaultRowHeight="12.75"/>
  <sheetData>
    <row r="1" spans="1:10" ht="15.75">
      <c r="A1" s="656" t="s">
        <v>630</v>
      </c>
      <c r="B1" s="164"/>
      <c r="C1" s="164"/>
      <c r="D1" s="164"/>
      <c r="E1" s="164"/>
      <c r="F1" s="164"/>
      <c r="G1" s="164"/>
      <c r="H1" s="164"/>
      <c r="I1" s="164"/>
      <c r="J1" s="164"/>
    </row>
    <row r="2" spans="1:10" ht="15.75">
      <c r="A2" s="655"/>
      <c r="B2" s="128"/>
      <c r="C2" s="128"/>
      <c r="D2" s="128"/>
      <c r="E2" s="128"/>
      <c r="F2" s="128"/>
      <c r="G2" s="128"/>
      <c r="H2" s="128"/>
      <c r="I2" s="128"/>
      <c r="J2" s="128"/>
    </row>
    <row r="3" spans="1:10" ht="12.75">
      <c r="A3" s="164"/>
      <c r="B3" s="164"/>
      <c r="C3" s="164"/>
      <c r="D3" s="164"/>
      <c r="E3" s="164"/>
      <c r="F3" s="164"/>
      <c r="G3" s="164"/>
      <c r="H3" s="164"/>
      <c r="I3" s="164"/>
      <c r="J3" s="164"/>
    </row>
    <row r="4" spans="1:10" ht="15.75">
      <c r="A4" s="656" t="s">
        <v>588</v>
      </c>
      <c r="B4" s="654"/>
      <c r="C4" s="656" t="s">
        <v>589</v>
      </c>
      <c r="D4" s="164"/>
      <c r="E4" s="164"/>
      <c r="F4" s="164"/>
      <c r="G4" s="164"/>
      <c r="H4" s="164"/>
      <c r="I4" s="164"/>
      <c r="J4" s="164"/>
    </row>
    <row r="5" spans="1:10" ht="12.75">
      <c r="A5" s="128"/>
      <c r="B5" s="128"/>
      <c r="C5" s="128"/>
      <c r="D5" s="128"/>
      <c r="E5" s="128"/>
      <c r="F5" s="128"/>
      <c r="G5" s="128"/>
      <c r="H5" s="128"/>
      <c r="I5" s="128"/>
      <c r="J5" s="128"/>
    </row>
    <row r="6" spans="1:10" ht="12.75">
      <c r="A6" s="164"/>
      <c r="B6" s="164"/>
      <c r="C6" s="164"/>
      <c r="D6" s="164"/>
      <c r="E6" s="164"/>
      <c r="F6" s="164"/>
      <c r="G6" s="164"/>
      <c r="H6" s="164"/>
      <c r="I6" s="164"/>
      <c r="J6" s="164"/>
    </row>
    <row r="7" spans="1:10" ht="12.75">
      <c r="A7" s="164" t="s">
        <v>590</v>
      </c>
      <c r="B7" s="164"/>
      <c r="C7" s="164" t="s">
        <v>610</v>
      </c>
      <c r="D7" s="164"/>
      <c r="E7" s="164"/>
      <c r="F7" s="164"/>
      <c r="G7" s="164"/>
      <c r="H7" s="164"/>
      <c r="I7" s="164"/>
      <c r="J7" s="164"/>
    </row>
    <row r="8" spans="1:10" ht="12.75">
      <c r="A8" s="164"/>
      <c r="B8" s="164"/>
      <c r="C8" s="164"/>
      <c r="D8" s="164"/>
      <c r="E8" s="164"/>
      <c r="F8" s="164"/>
      <c r="G8" s="164"/>
      <c r="H8" s="164"/>
      <c r="I8" s="164"/>
      <c r="J8" s="164"/>
    </row>
    <row r="9" spans="1:10" ht="12.75">
      <c r="A9" s="164" t="s">
        <v>591</v>
      </c>
      <c r="B9" s="164"/>
      <c r="C9" s="164" t="s">
        <v>611</v>
      </c>
      <c r="D9" s="164"/>
      <c r="E9" s="164"/>
      <c r="F9" s="164"/>
      <c r="G9" s="164"/>
      <c r="H9" s="164"/>
      <c r="I9" s="164"/>
      <c r="J9" s="164"/>
    </row>
    <row r="11" spans="1:3" ht="12.75">
      <c r="A11" s="657" t="s">
        <v>592</v>
      </c>
      <c r="C11" s="657" t="s">
        <v>612</v>
      </c>
    </row>
    <row r="13" spans="1:3" ht="12.75">
      <c r="A13" s="657" t="s">
        <v>593</v>
      </c>
      <c r="C13" s="657" t="s">
        <v>613</v>
      </c>
    </row>
    <row r="15" spans="1:3" ht="12.75">
      <c r="A15" s="657" t="s">
        <v>594</v>
      </c>
      <c r="C15" s="657" t="s">
        <v>614</v>
      </c>
    </row>
    <row r="17" spans="1:3" ht="12.75">
      <c r="A17" s="657" t="s">
        <v>595</v>
      </c>
      <c r="C17" s="657" t="s">
        <v>615</v>
      </c>
    </row>
    <row r="19" spans="1:3" ht="12.75">
      <c r="A19" s="657" t="s">
        <v>596</v>
      </c>
      <c r="C19" s="657" t="s">
        <v>616</v>
      </c>
    </row>
    <row r="21" spans="1:3" ht="12.75">
      <c r="A21" s="657" t="s">
        <v>597</v>
      </c>
      <c r="C21" s="657" t="s">
        <v>617</v>
      </c>
    </row>
    <row r="23" spans="1:3" ht="12.75">
      <c r="A23" s="657" t="s">
        <v>598</v>
      </c>
      <c r="C23" s="657" t="s">
        <v>618</v>
      </c>
    </row>
    <row r="25" spans="1:3" ht="12.75">
      <c r="A25" s="657" t="s">
        <v>599</v>
      </c>
      <c r="C25" s="657" t="s">
        <v>619</v>
      </c>
    </row>
    <row r="27" spans="1:3" ht="12.75">
      <c r="A27" s="657" t="s">
        <v>600</v>
      </c>
      <c r="C27" s="657" t="s">
        <v>620</v>
      </c>
    </row>
    <row r="29" spans="1:3" ht="12.75">
      <c r="A29" s="657" t="s">
        <v>601</v>
      </c>
      <c r="C29" s="657" t="s">
        <v>621</v>
      </c>
    </row>
    <row r="31" spans="1:3" ht="12.75">
      <c r="A31" s="657" t="s">
        <v>602</v>
      </c>
      <c r="C31" s="657" t="s">
        <v>622</v>
      </c>
    </row>
    <row r="33" spans="1:3" ht="12.75">
      <c r="A33" s="657" t="s">
        <v>603</v>
      </c>
      <c r="C33" s="657" t="s">
        <v>623</v>
      </c>
    </row>
    <row r="35" spans="1:3" ht="12.75">
      <c r="A35" s="657" t="s">
        <v>604</v>
      </c>
      <c r="C35" s="657" t="s">
        <v>624</v>
      </c>
    </row>
    <row r="37" spans="1:3" ht="12.75">
      <c r="A37" s="657" t="s">
        <v>605</v>
      </c>
      <c r="C37" s="657" t="s">
        <v>625</v>
      </c>
    </row>
    <row r="39" spans="1:3" ht="12.75">
      <c r="A39" s="657" t="s">
        <v>606</v>
      </c>
      <c r="C39" s="657" t="s">
        <v>626</v>
      </c>
    </row>
    <row r="41" spans="1:3" ht="12.75">
      <c r="A41" s="657" t="s">
        <v>607</v>
      </c>
      <c r="C41" s="657" t="s">
        <v>627</v>
      </c>
    </row>
    <row r="43" spans="1:3" ht="12.75">
      <c r="A43" s="657" t="s">
        <v>608</v>
      </c>
      <c r="C43" s="657" t="s">
        <v>628</v>
      </c>
    </row>
    <row r="45" spans="1:3" ht="12.75">
      <c r="A45" s="657" t="s">
        <v>609</v>
      </c>
      <c r="C45" s="657" t="s">
        <v>629</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37"/>
  <sheetViews>
    <sheetView showGridLines="0" zoomScalePageLayoutView="0" workbookViewId="0" topLeftCell="A1">
      <selection activeCell="N35" sqref="N35"/>
    </sheetView>
  </sheetViews>
  <sheetFormatPr defaultColWidth="9.140625" defaultRowHeight="12.75"/>
  <cols>
    <col min="1" max="1" width="5.00390625" style="388" customWidth="1"/>
    <col min="2" max="2" width="0.85546875" style="388" customWidth="1"/>
    <col min="3" max="3" width="0.5625" style="388" customWidth="1"/>
    <col min="4" max="4" width="0.85546875" style="388" hidden="1" customWidth="1"/>
    <col min="5" max="5" width="21.7109375" style="388" customWidth="1"/>
    <col min="6" max="6" width="6.140625" style="388" customWidth="1"/>
    <col min="7" max="7" width="0.85546875" style="388" customWidth="1"/>
    <col min="8" max="8" width="18.140625" style="388" customWidth="1"/>
    <col min="9" max="9" width="9.140625" style="388" customWidth="1"/>
    <col min="10" max="10" width="1.421875" style="388" customWidth="1"/>
    <col min="11" max="11" width="18.28125" style="388" customWidth="1"/>
    <col min="12" max="16384" width="9.140625" style="388" customWidth="1"/>
  </cols>
  <sheetData>
    <row r="1" spans="1:6" s="343" customFormat="1" ht="18" customHeight="1">
      <c r="A1" s="342" t="s">
        <v>332</v>
      </c>
      <c r="C1" s="344"/>
      <c r="D1" s="344"/>
      <c r="E1" s="345"/>
      <c r="F1" s="344"/>
    </row>
    <row r="2" spans="1:6" s="348" customFormat="1" ht="6.75" customHeight="1">
      <c r="A2" s="346"/>
      <c r="B2" s="346"/>
      <c r="C2" s="347"/>
      <c r="D2" s="347"/>
      <c r="E2" s="346"/>
      <c r="F2" s="347"/>
    </row>
    <row r="3" spans="1:12" s="348" customFormat="1" ht="6" customHeight="1">
      <c r="A3" s="349"/>
      <c r="B3" s="350"/>
      <c r="C3" s="351"/>
      <c r="D3" s="351"/>
      <c r="E3" s="352"/>
      <c r="F3" s="353"/>
      <c r="H3" s="352"/>
      <c r="I3" s="353"/>
      <c r="K3" s="352"/>
      <c r="L3" s="353"/>
    </row>
    <row r="4" spans="1:12" s="348" customFormat="1" ht="12.75">
      <c r="A4" s="349"/>
      <c r="B4" s="354"/>
      <c r="C4" s="355"/>
      <c r="D4" s="355"/>
      <c r="E4" s="668">
        <v>2010</v>
      </c>
      <c r="F4" s="668"/>
      <c r="H4" s="668">
        <v>2011</v>
      </c>
      <c r="I4" s="668"/>
      <c r="K4" s="668">
        <v>2012</v>
      </c>
      <c r="L4" s="668"/>
    </row>
    <row r="5" spans="1:12" s="348" customFormat="1" ht="6" customHeight="1">
      <c r="A5" s="356"/>
      <c r="B5" s="357"/>
      <c r="C5" s="358"/>
      <c r="D5" s="358"/>
      <c r="E5" s="356"/>
      <c r="F5" s="359"/>
      <c r="H5" s="356"/>
      <c r="I5" s="359"/>
      <c r="K5" s="356"/>
      <c r="L5" s="359"/>
    </row>
    <row r="6" spans="1:12" s="348" customFormat="1" ht="12.75">
      <c r="A6" s="360" t="s">
        <v>333</v>
      </c>
      <c r="B6" s="361"/>
      <c r="C6" s="362"/>
      <c r="D6" s="362"/>
      <c r="E6" s="360" t="s">
        <v>334</v>
      </c>
      <c r="F6" s="363" t="s">
        <v>335</v>
      </c>
      <c r="H6" s="360" t="s">
        <v>334</v>
      </c>
      <c r="I6" s="363" t="s">
        <v>335</v>
      </c>
      <c r="K6" s="360" t="s">
        <v>334</v>
      </c>
      <c r="L6" s="363" t="s">
        <v>335</v>
      </c>
    </row>
    <row r="7" spans="1:9" s="348" customFormat="1" ht="3.75" customHeight="1">
      <c r="A7" s="364"/>
      <c r="B7" s="365"/>
      <c r="C7" s="366"/>
      <c r="D7" s="366"/>
      <c r="E7" s="364"/>
      <c r="F7" s="366"/>
      <c r="H7" s="364"/>
      <c r="I7" s="366"/>
    </row>
    <row r="8" spans="1:12" s="348" customFormat="1" ht="11.25" customHeight="1">
      <c r="A8" s="364">
        <v>1</v>
      </c>
      <c r="B8" s="365"/>
      <c r="C8" s="367"/>
      <c r="D8" s="367"/>
      <c r="E8" s="368" t="s">
        <v>258</v>
      </c>
      <c r="F8" s="367">
        <v>421.0923294390001</v>
      </c>
      <c r="H8" s="368" t="s">
        <v>336</v>
      </c>
      <c r="I8" s="367">
        <v>344.4906166759999</v>
      </c>
      <c r="J8" s="369"/>
      <c r="K8" s="370" t="s">
        <v>258</v>
      </c>
      <c r="L8" s="371">
        <v>292.064599085</v>
      </c>
    </row>
    <row r="9" spans="1:12" s="348" customFormat="1" ht="11.25" customHeight="1">
      <c r="A9" s="365">
        <v>2</v>
      </c>
      <c r="B9" s="365"/>
      <c r="C9" s="367"/>
      <c r="D9" s="367"/>
      <c r="E9" s="368" t="s">
        <v>336</v>
      </c>
      <c r="F9" s="367">
        <v>263.4991144199999</v>
      </c>
      <c r="H9" s="368" t="s">
        <v>258</v>
      </c>
      <c r="I9" s="367">
        <v>283.1114222789999</v>
      </c>
      <c r="J9" s="369"/>
      <c r="K9" s="370" t="s">
        <v>337</v>
      </c>
      <c r="L9" s="371">
        <v>273.80115440599997</v>
      </c>
    </row>
    <row r="10" spans="1:12" s="348" customFormat="1" ht="11.25" customHeight="1">
      <c r="A10" s="365">
        <v>3</v>
      </c>
      <c r="B10" s="365"/>
      <c r="C10" s="367"/>
      <c r="D10" s="367"/>
      <c r="E10" s="368" t="s">
        <v>261</v>
      </c>
      <c r="F10" s="367">
        <v>193.28205234799987</v>
      </c>
      <c r="H10" s="368" t="s">
        <v>337</v>
      </c>
      <c r="I10" s="367">
        <v>264.128846276</v>
      </c>
      <c r="J10" s="369"/>
      <c r="K10" s="370" t="s">
        <v>336</v>
      </c>
      <c r="L10" s="371">
        <v>265.685248134</v>
      </c>
    </row>
    <row r="11" spans="1:12" s="348" customFormat="1" ht="11.25" customHeight="1">
      <c r="A11" s="365">
        <v>4</v>
      </c>
      <c r="B11" s="365"/>
      <c r="C11" s="367"/>
      <c r="D11" s="367"/>
      <c r="E11" s="368" t="s">
        <v>165</v>
      </c>
      <c r="F11" s="367">
        <v>171.33523400299998</v>
      </c>
      <c r="H11" s="365" t="s">
        <v>338</v>
      </c>
      <c r="I11" s="367">
        <v>238.945744154</v>
      </c>
      <c r="J11" s="369"/>
      <c r="K11" s="370" t="s">
        <v>165</v>
      </c>
      <c r="L11" s="371">
        <v>197.313241267</v>
      </c>
    </row>
    <row r="12" spans="1:12" s="348" customFormat="1" ht="11.25" customHeight="1">
      <c r="A12" s="365">
        <v>5</v>
      </c>
      <c r="B12" s="365"/>
      <c r="C12" s="367"/>
      <c r="D12" s="367"/>
      <c r="E12" s="368" t="s">
        <v>339</v>
      </c>
      <c r="F12" s="367">
        <v>162.37854484000002</v>
      </c>
      <c r="H12" s="368" t="s">
        <v>340</v>
      </c>
      <c r="I12" s="367">
        <v>229.94744323299992</v>
      </c>
      <c r="J12" s="369"/>
      <c r="K12" s="370" t="s">
        <v>340</v>
      </c>
      <c r="L12" s="371">
        <v>196.11978117</v>
      </c>
    </row>
    <row r="13" spans="1:12" s="348" customFormat="1" ht="12.75">
      <c r="A13" s="365"/>
      <c r="B13" s="365"/>
      <c r="C13" s="367"/>
      <c r="D13" s="367"/>
      <c r="E13" s="372"/>
      <c r="F13" s="367"/>
      <c r="H13" s="368"/>
      <c r="J13" s="369"/>
      <c r="K13" s="370"/>
      <c r="L13" s="371"/>
    </row>
    <row r="14" spans="1:12" s="348" customFormat="1" ht="11.25" customHeight="1">
      <c r="A14" s="365">
        <v>6</v>
      </c>
      <c r="B14" s="365"/>
      <c r="C14" s="367"/>
      <c r="D14" s="367"/>
      <c r="E14" s="368" t="s">
        <v>341</v>
      </c>
      <c r="F14" s="367">
        <v>156.00645310999988</v>
      </c>
      <c r="H14" s="368" t="s">
        <v>261</v>
      </c>
      <c r="I14" s="367">
        <v>206.84857369999992</v>
      </c>
      <c r="J14" s="369"/>
      <c r="K14" s="370" t="s">
        <v>261</v>
      </c>
      <c r="L14" s="371">
        <v>189.21773683</v>
      </c>
    </row>
    <row r="15" spans="1:12" s="348" customFormat="1" ht="11.25" customHeight="1">
      <c r="A15" s="365">
        <v>7</v>
      </c>
      <c r="B15" s="365"/>
      <c r="C15" s="367"/>
      <c r="D15" s="367"/>
      <c r="E15" s="368" t="s">
        <v>337</v>
      </c>
      <c r="F15" s="367">
        <v>152.05329125699996</v>
      </c>
      <c r="H15" s="368" t="s">
        <v>165</v>
      </c>
      <c r="I15" s="367">
        <v>186.42831704000005</v>
      </c>
      <c r="J15" s="369"/>
      <c r="K15" s="370" t="s">
        <v>341</v>
      </c>
      <c r="L15" s="371">
        <v>157.759680895</v>
      </c>
    </row>
    <row r="16" spans="1:12" s="348" customFormat="1" ht="11.25" customHeight="1">
      <c r="A16" s="365">
        <v>8</v>
      </c>
      <c r="B16" s="365"/>
      <c r="C16" s="367"/>
      <c r="D16" s="367"/>
      <c r="E16" s="368" t="s">
        <v>340</v>
      </c>
      <c r="F16" s="367">
        <v>147.8394758</v>
      </c>
      <c r="H16" s="368" t="s">
        <v>342</v>
      </c>
      <c r="I16" s="367">
        <v>116.27824205000003</v>
      </c>
      <c r="J16" s="369"/>
      <c r="K16" s="370" t="s">
        <v>338</v>
      </c>
      <c r="L16" s="371">
        <v>139.236306082</v>
      </c>
    </row>
    <row r="17" spans="1:12" s="348" customFormat="1" ht="11.25" customHeight="1">
      <c r="A17" s="365">
        <v>9</v>
      </c>
      <c r="B17" s="365"/>
      <c r="C17" s="367"/>
      <c r="D17" s="367"/>
      <c r="E17" s="372" t="s">
        <v>343</v>
      </c>
      <c r="F17" s="367">
        <v>116.07363920499999</v>
      </c>
      <c r="H17" s="368" t="s">
        <v>341</v>
      </c>
      <c r="I17" s="367">
        <v>99.13407560400006</v>
      </c>
      <c r="J17" s="369"/>
      <c r="K17" s="370" t="s">
        <v>344</v>
      </c>
      <c r="L17" s="371">
        <v>138.83069035399998</v>
      </c>
    </row>
    <row r="18" spans="1:12" s="348" customFormat="1" ht="11.25" customHeight="1">
      <c r="A18" s="365">
        <v>10</v>
      </c>
      <c r="B18" s="365"/>
      <c r="C18" s="367"/>
      <c r="D18" s="367"/>
      <c r="E18" s="368" t="s">
        <v>150</v>
      </c>
      <c r="F18" s="367">
        <v>107.85819771099997</v>
      </c>
      <c r="H18" s="368" t="s">
        <v>345</v>
      </c>
      <c r="I18" s="367">
        <v>98.14605145699996</v>
      </c>
      <c r="J18" s="369"/>
      <c r="K18" s="370" t="s">
        <v>346</v>
      </c>
      <c r="L18" s="371">
        <v>124.25291423</v>
      </c>
    </row>
    <row r="19" spans="1:12" s="348" customFormat="1" ht="12.75">
      <c r="A19" s="365"/>
      <c r="B19" s="365"/>
      <c r="C19" s="367"/>
      <c r="D19" s="367"/>
      <c r="E19" s="372"/>
      <c r="F19" s="367"/>
      <c r="H19" s="368"/>
      <c r="J19" s="369"/>
      <c r="K19" s="370"/>
      <c r="L19" s="371"/>
    </row>
    <row r="20" spans="1:12" s="348" customFormat="1" ht="11.25" customHeight="1">
      <c r="A20" s="365">
        <v>11</v>
      </c>
      <c r="B20" s="365"/>
      <c r="C20" s="367"/>
      <c r="D20" s="367"/>
      <c r="E20" s="372" t="s">
        <v>347</v>
      </c>
      <c r="F20" s="367">
        <v>95.84785962000004</v>
      </c>
      <c r="H20" s="368" t="s">
        <v>348</v>
      </c>
      <c r="I20" s="367">
        <v>94.90708661499997</v>
      </c>
      <c r="J20" s="369"/>
      <c r="K20" s="373" t="s">
        <v>349</v>
      </c>
      <c r="L20" s="371">
        <v>108.512025958</v>
      </c>
    </row>
    <row r="21" spans="1:12" s="348" customFormat="1" ht="11.25" customHeight="1">
      <c r="A21" s="365">
        <v>12</v>
      </c>
      <c r="B21" s="365"/>
      <c r="C21" s="367"/>
      <c r="D21" s="367"/>
      <c r="E21" s="372" t="s">
        <v>350</v>
      </c>
      <c r="F21" s="367">
        <v>77.103644328</v>
      </c>
      <c r="H21" s="368" t="s">
        <v>351</v>
      </c>
      <c r="I21" s="367">
        <v>89.18827443799998</v>
      </c>
      <c r="J21" s="369"/>
      <c r="K21" s="370" t="s">
        <v>174</v>
      </c>
      <c r="L21" s="371">
        <v>106.156101067</v>
      </c>
    </row>
    <row r="22" spans="1:12" s="348" customFormat="1" ht="11.25" customHeight="1">
      <c r="A22" s="365">
        <v>13</v>
      </c>
      <c r="B22" s="365"/>
      <c r="C22" s="367"/>
      <c r="D22" s="367"/>
      <c r="E22" s="374" t="s">
        <v>352</v>
      </c>
      <c r="F22" s="367">
        <v>69.93646804000004</v>
      </c>
      <c r="H22" s="368" t="s">
        <v>353</v>
      </c>
      <c r="I22" s="367">
        <v>88.59288798</v>
      </c>
      <c r="J22" s="369"/>
      <c r="K22" s="370" t="s">
        <v>353</v>
      </c>
      <c r="L22" s="371">
        <v>101.793908597</v>
      </c>
    </row>
    <row r="23" spans="1:12" s="348" customFormat="1" ht="11.25" customHeight="1">
      <c r="A23" s="365">
        <v>14</v>
      </c>
      <c r="B23" s="365"/>
      <c r="C23" s="367"/>
      <c r="D23" s="367"/>
      <c r="E23" s="372" t="s">
        <v>354</v>
      </c>
      <c r="F23" s="367">
        <v>68.74709384999998</v>
      </c>
      <c r="H23" s="368" t="s">
        <v>355</v>
      </c>
      <c r="I23" s="367">
        <v>84.569232604</v>
      </c>
      <c r="J23" s="369"/>
      <c r="K23" s="370" t="s">
        <v>351</v>
      </c>
      <c r="L23" s="371">
        <v>94.16086955</v>
      </c>
    </row>
    <row r="24" spans="1:12" s="348" customFormat="1" ht="11.25" customHeight="1">
      <c r="A24" s="365">
        <v>15</v>
      </c>
      <c r="B24" s="365"/>
      <c r="C24" s="367"/>
      <c r="D24" s="367"/>
      <c r="E24" s="372" t="s">
        <v>356</v>
      </c>
      <c r="F24" s="367">
        <v>68.13646131899999</v>
      </c>
      <c r="H24" s="368" t="s">
        <v>150</v>
      </c>
      <c r="I24" s="367">
        <v>81.37907206599998</v>
      </c>
      <c r="J24" s="369"/>
      <c r="K24" s="370" t="s">
        <v>250</v>
      </c>
      <c r="L24" s="371">
        <v>90.383790069</v>
      </c>
    </row>
    <row r="25" spans="1:12" s="348" customFormat="1" ht="12.75">
      <c r="A25" s="365"/>
      <c r="B25" s="365"/>
      <c r="C25" s="367"/>
      <c r="D25" s="367"/>
      <c r="E25" s="372"/>
      <c r="F25" s="367"/>
      <c r="H25" s="368"/>
      <c r="J25" s="369"/>
      <c r="K25" s="370"/>
      <c r="L25" s="371"/>
    </row>
    <row r="26" spans="1:12" s="348" customFormat="1" ht="11.25" customHeight="1">
      <c r="A26" s="365">
        <v>16</v>
      </c>
      <c r="B26" s="365"/>
      <c r="C26" s="367"/>
      <c r="D26" s="367"/>
      <c r="E26" s="372" t="s">
        <v>357</v>
      </c>
      <c r="F26" s="367">
        <v>68.11047527000002</v>
      </c>
      <c r="H26" s="368" t="s">
        <v>250</v>
      </c>
      <c r="I26" s="367">
        <v>75.54850101500003</v>
      </c>
      <c r="J26" s="369"/>
      <c r="K26" s="370" t="s">
        <v>348</v>
      </c>
      <c r="L26" s="371">
        <v>89.823177309</v>
      </c>
    </row>
    <row r="27" spans="1:12" s="348" customFormat="1" ht="11.25" customHeight="1">
      <c r="A27" s="365">
        <v>17</v>
      </c>
      <c r="B27" s="365"/>
      <c r="C27" s="367"/>
      <c r="D27" s="367"/>
      <c r="E27" s="368" t="s">
        <v>342</v>
      </c>
      <c r="F27" s="367">
        <v>67.61276922999998</v>
      </c>
      <c r="H27" s="368" t="s">
        <v>358</v>
      </c>
      <c r="I27" s="367">
        <v>64.91734533899998</v>
      </c>
      <c r="J27" s="369"/>
      <c r="K27" s="370" t="s">
        <v>342</v>
      </c>
      <c r="L27" s="371">
        <v>81.78027744800009</v>
      </c>
    </row>
    <row r="28" spans="1:12" s="348" customFormat="1" ht="11.25" customHeight="1">
      <c r="A28" s="365">
        <v>18</v>
      </c>
      <c r="B28" s="365"/>
      <c r="C28" s="367"/>
      <c r="D28" s="367"/>
      <c r="E28" s="372" t="s">
        <v>359</v>
      </c>
      <c r="F28" s="367">
        <v>63.213636470000004</v>
      </c>
      <c r="H28" s="368" t="s">
        <v>346</v>
      </c>
      <c r="I28" s="367">
        <v>64.91458064200003</v>
      </c>
      <c r="K28" s="370" t="s">
        <v>358</v>
      </c>
      <c r="L28" s="371">
        <v>69.5021571969999</v>
      </c>
    </row>
    <row r="29" spans="1:12" s="348" customFormat="1" ht="11.25" customHeight="1">
      <c r="A29" s="365">
        <v>19</v>
      </c>
      <c r="B29" s="365"/>
      <c r="C29" s="367"/>
      <c r="D29" s="367"/>
      <c r="E29" s="372" t="s">
        <v>360</v>
      </c>
      <c r="F29" s="367">
        <v>56.15243038600002</v>
      </c>
      <c r="H29" s="368" t="s">
        <v>361</v>
      </c>
      <c r="I29" s="367">
        <v>57.759911501</v>
      </c>
      <c r="K29" s="370" t="s">
        <v>362</v>
      </c>
      <c r="L29" s="371">
        <v>62.81193675</v>
      </c>
    </row>
    <row r="30" spans="1:12" s="348" customFormat="1" ht="11.25" customHeight="1">
      <c r="A30" s="365">
        <v>20</v>
      </c>
      <c r="B30" s="365"/>
      <c r="C30" s="367"/>
      <c r="D30" s="367"/>
      <c r="E30" s="372" t="s">
        <v>363</v>
      </c>
      <c r="F30" s="367">
        <v>54.90240239000002</v>
      </c>
      <c r="H30" s="368" t="s">
        <v>349</v>
      </c>
      <c r="I30" s="367">
        <v>51.774411476999994</v>
      </c>
      <c r="K30" s="370" t="s">
        <v>361</v>
      </c>
      <c r="L30" s="371">
        <v>53.177464985</v>
      </c>
    </row>
    <row r="31" spans="1:9" s="348" customFormat="1" ht="12.75">
      <c r="A31" s="365"/>
      <c r="B31" s="365"/>
      <c r="C31" s="366"/>
      <c r="D31" s="366"/>
      <c r="E31" s="366"/>
      <c r="F31" s="366"/>
      <c r="H31" s="366"/>
      <c r="I31" s="366"/>
    </row>
    <row r="32" spans="1:12" s="348" customFormat="1" ht="12.75">
      <c r="A32" s="375" t="s">
        <v>364</v>
      </c>
      <c r="B32" s="375"/>
      <c r="C32" s="376"/>
      <c r="D32" s="376"/>
      <c r="E32" s="376"/>
      <c r="F32" s="377">
        <v>2581.181573036</v>
      </c>
      <c r="G32" s="378"/>
      <c r="H32" s="376"/>
      <c r="I32" s="377">
        <v>2821.0106361459993</v>
      </c>
      <c r="J32" s="376"/>
      <c r="K32" s="376"/>
      <c r="L32" s="376">
        <v>2832</v>
      </c>
    </row>
    <row r="33" spans="1:12" s="348" customFormat="1" ht="12.75">
      <c r="A33" s="375" t="s">
        <v>365</v>
      </c>
      <c r="B33" s="375"/>
      <c r="C33" s="379"/>
      <c r="D33" s="379"/>
      <c r="E33" s="379"/>
      <c r="F33" s="380">
        <v>5190.8363473741</v>
      </c>
      <c r="G33" s="378"/>
      <c r="H33" s="379"/>
      <c r="I33" s="380">
        <v>5285.670431</v>
      </c>
      <c r="J33" s="376"/>
      <c r="K33" s="376"/>
      <c r="L33" s="376">
        <v>5496</v>
      </c>
    </row>
    <row r="34" spans="1:12" s="348" customFormat="1" ht="12.75">
      <c r="A34" s="375" t="s">
        <v>366</v>
      </c>
      <c r="B34" s="375"/>
      <c r="C34" s="381"/>
      <c r="D34" s="381"/>
      <c r="E34" s="381"/>
      <c r="F34" s="381">
        <v>0.49725735898835416</v>
      </c>
      <c r="G34" s="378"/>
      <c r="H34" s="381"/>
      <c r="I34" s="381">
        <v>0.5337091430447529</v>
      </c>
      <c r="J34" s="376"/>
      <c r="K34" s="376"/>
      <c r="L34" s="381">
        <f>L32/L33</f>
        <v>0.5152838427947598</v>
      </c>
    </row>
    <row r="35" spans="1:12" s="348" customFormat="1" ht="12.75">
      <c r="A35" s="382"/>
      <c r="B35" s="382"/>
      <c r="C35" s="383"/>
      <c r="D35" s="384"/>
      <c r="E35" s="382"/>
      <c r="F35" s="384"/>
      <c r="G35" s="384"/>
      <c r="H35" s="382"/>
      <c r="I35" s="384"/>
      <c r="J35" s="384"/>
      <c r="K35" s="384"/>
      <c r="L35" s="384"/>
    </row>
    <row r="36" spans="1:6" s="348" customFormat="1" ht="12.75">
      <c r="A36" s="385"/>
      <c r="B36" s="385"/>
      <c r="C36" s="386"/>
      <c r="D36" s="386"/>
      <c r="E36" s="387"/>
      <c r="F36" s="386"/>
    </row>
    <row r="37" spans="1:6" s="365" customFormat="1" ht="11.25">
      <c r="A37" s="365" t="s">
        <v>367</v>
      </c>
      <c r="B37" s="364"/>
      <c r="C37" s="364"/>
      <c r="D37" s="364"/>
      <c r="E37" s="364"/>
      <c r="F37" s="364"/>
    </row>
  </sheetData>
  <sheetProtection/>
  <mergeCells count="3">
    <mergeCell ref="E4:F4"/>
    <mergeCell ref="H4:I4"/>
    <mergeCell ref="K4:L4"/>
  </mergeCells>
  <printOptions/>
  <pageMargins left="0.75" right="0.75" top="1" bottom="1" header="0.5" footer="0.5"/>
  <pageSetup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I66"/>
  <sheetViews>
    <sheetView showGridLines="0" zoomScalePageLayoutView="0" workbookViewId="0" topLeftCell="A1">
      <selection activeCell="A1" sqref="A1:B2"/>
    </sheetView>
  </sheetViews>
  <sheetFormatPr defaultColWidth="9.140625" defaultRowHeight="12.75"/>
  <cols>
    <col min="1" max="1" width="60.8515625" style="0" customWidth="1"/>
    <col min="2" max="2" width="12.00390625" style="0" customWidth="1"/>
    <col min="3" max="3" width="3.28125" style="0" customWidth="1"/>
    <col min="4" max="4" width="8.7109375" style="0" customWidth="1"/>
    <col min="5" max="5" width="15.28125" style="0" hidden="1" customWidth="1"/>
    <col min="6" max="6" width="12.57421875" style="0" hidden="1" customWidth="1"/>
    <col min="7" max="7" width="14.421875" style="0" hidden="1" customWidth="1"/>
    <col min="8" max="8" width="8.57421875" style="0" hidden="1" customWidth="1"/>
    <col min="12" max="12" width="76.421875" style="0" customWidth="1"/>
    <col min="13" max="13" width="29.57421875" style="0" customWidth="1"/>
  </cols>
  <sheetData>
    <row r="1" spans="1:8" ht="15" customHeight="1">
      <c r="A1" s="669" t="s">
        <v>368</v>
      </c>
      <c r="B1" s="669"/>
      <c r="C1" s="389"/>
      <c r="D1" s="389"/>
      <c r="E1" s="389"/>
      <c r="F1" s="389"/>
      <c r="G1" s="389"/>
      <c r="H1" s="389"/>
    </row>
    <row r="2" spans="1:8" ht="12" customHeight="1">
      <c r="A2" s="669"/>
      <c r="B2" s="669"/>
      <c r="C2" s="389"/>
      <c r="D2" s="389"/>
      <c r="E2" s="389"/>
      <c r="F2" s="389"/>
      <c r="G2" s="389"/>
      <c r="H2" s="389"/>
    </row>
    <row r="3" spans="1:8" ht="12.75">
      <c r="A3" s="390"/>
      <c r="B3" s="391" t="s">
        <v>103</v>
      </c>
      <c r="C3" s="392"/>
      <c r="D3" s="392"/>
      <c r="E3" s="392"/>
      <c r="F3" s="392"/>
      <c r="G3" s="392"/>
      <c r="H3" s="393"/>
    </row>
    <row r="4" spans="1:2" ht="12.75">
      <c r="A4" s="394"/>
      <c r="B4" s="670" t="s">
        <v>105</v>
      </c>
    </row>
    <row r="5" spans="1:2" ht="12.75">
      <c r="A5" s="394"/>
      <c r="B5" s="670"/>
    </row>
    <row r="6" spans="1:2" ht="12.75">
      <c r="A6" s="395" t="s">
        <v>369</v>
      </c>
      <c r="B6" s="137">
        <v>2799952</v>
      </c>
    </row>
    <row r="7" spans="1:2" ht="12.75">
      <c r="A7" s="396" t="s">
        <v>370</v>
      </c>
      <c r="B7" s="137">
        <v>629552</v>
      </c>
    </row>
    <row r="8" spans="1:2" ht="12.75">
      <c r="A8" s="397" t="s">
        <v>371</v>
      </c>
      <c r="B8" s="142">
        <f>296.3203*1000</f>
        <v>296320.3</v>
      </c>
    </row>
    <row r="9" spans="1:2" ht="12.75">
      <c r="A9" s="397" t="s">
        <v>372</v>
      </c>
      <c r="B9" s="142">
        <v>243152.2</v>
      </c>
    </row>
    <row r="10" spans="1:2" ht="12.75">
      <c r="A10" s="398" t="s">
        <v>373</v>
      </c>
      <c r="B10" s="142">
        <f>34.74002*1000</f>
        <v>34740.020000000004</v>
      </c>
    </row>
    <row r="11" spans="1:2" ht="12.75">
      <c r="A11" s="398" t="s">
        <v>374</v>
      </c>
      <c r="B11" s="142">
        <f>55.33939*1000</f>
        <v>55339.39</v>
      </c>
    </row>
    <row r="12" spans="1:9" ht="12.75">
      <c r="A12" s="399" t="s">
        <v>375</v>
      </c>
      <c r="B12" s="137">
        <v>1075500.02464</v>
      </c>
      <c r="I12" s="400"/>
    </row>
    <row r="13" spans="1:2" ht="12.75">
      <c r="A13" s="401" t="s">
        <v>376</v>
      </c>
      <c r="B13" s="142">
        <f>180.1874*1000</f>
        <v>180187.4</v>
      </c>
    </row>
    <row r="14" spans="1:2" ht="12.75">
      <c r="A14" s="402" t="s">
        <v>377</v>
      </c>
      <c r="B14" s="403">
        <f>470.6157*1000</f>
        <v>470615.7</v>
      </c>
    </row>
    <row r="15" spans="1:2" ht="12.75">
      <c r="A15" s="402" t="s">
        <v>378</v>
      </c>
      <c r="B15" s="404">
        <v>424696.92464000004</v>
      </c>
    </row>
    <row r="16" spans="1:2" ht="12.75">
      <c r="A16" s="405" t="s">
        <v>379</v>
      </c>
      <c r="B16" s="406">
        <v>106672</v>
      </c>
    </row>
    <row r="17" spans="1:2" ht="12.75">
      <c r="A17" s="405" t="s">
        <v>380</v>
      </c>
      <c r="B17" s="406">
        <v>779307</v>
      </c>
    </row>
    <row r="18" spans="1:2" ht="12.75">
      <c r="A18" s="401" t="s">
        <v>381</v>
      </c>
      <c r="B18" s="403">
        <v>588911</v>
      </c>
    </row>
    <row r="19" spans="1:2" ht="12.75">
      <c r="A19" s="405" t="s">
        <v>382</v>
      </c>
      <c r="B19" s="403">
        <v>190396</v>
      </c>
    </row>
    <row r="20" spans="1:9" ht="12.75">
      <c r="A20" s="396" t="s">
        <v>383</v>
      </c>
      <c r="B20" s="407">
        <v>208920.84254299992</v>
      </c>
      <c r="I20" s="400"/>
    </row>
    <row r="21" spans="1:2" ht="12.75">
      <c r="A21" s="405"/>
      <c r="B21" s="407"/>
    </row>
    <row r="22" spans="1:2" ht="12.75">
      <c r="A22" s="408" t="s">
        <v>384</v>
      </c>
      <c r="B22" s="409">
        <v>597359.83</v>
      </c>
    </row>
    <row r="23" spans="1:2" ht="12.75">
      <c r="A23" s="410" t="s">
        <v>385</v>
      </c>
      <c r="B23" s="409"/>
    </row>
    <row r="24" spans="1:2" ht="12.75">
      <c r="A24" s="411" t="s">
        <v>386</v>
      </c>
      <c r="B24" s="412">
        <f>157.6391*1000</f>
        <v>157639.1</v>
      </c>
    </row>
    <row r="25" spans="1:2" ht="12.75">
      <c r="A25" s="411" t="s">
        <v>387</v>
      </c>
      <c r="B25" s="412">
        <f>-6.76236*1000</f>
        <v>-6762.360000000001</v>
      </c>
    </row>
    <row r="26" spans="1:2" ht="12.75">
      <c r="A26" s="411" t="s">
        <v>388</v>
      </c>
      <c r="B26" s="412">
        <f>284.465*1000</f>
        <v>284465</v>
      </c>
    </row>
    <row r="27" spans="1:2" ht="12.75">
      <c r="A27" s="411" t="s">
        <v>389</v>
      </c>
      <c r="B27" s="412">
        <f>131.1642*1000</f>
        <v>131164.19999999998</v>
      </c>
    </row>
    <row r="28" spans="1:2" ht="12.75">
      <c r="A28" s="411" t="s">
        <v>390</v>
      </c>
      <c r="B28" s="412">
        <f>30.85389*1000</f>
        <v>30853.89</v>
      </c>
    </row>
    <row r="29" spans="1:9" ht="12.75">
      <c r="A29" s="405"/>
      <c r="B29" s="406"/>
      <c r="I29" s="400"/>
    </row>
    <row r="30" spans="1:2" ht="12.75">
      <c r="A30" s="413" t="s">
        <v>391</v>
      </c>
      <c r="B30" s="406">
        <v>191305</v>
      </c>
    </row>
    <row r="31" spans="1:2" ht="12.75">
      <c r="A31" s="402" t="s">
        <v>385</v>
      </c>
      <c r="B31" s="406"/>
    </row>
    <row r="32" spans="1:2" ht="12.75">
      <c r="A32" s="401" t="s">
        <v>392</v>
      </c>
      <c r="B32" s="414">
        <f>148.8214*1000</f>
        <v>148821.40000000002</v>
      </c>
    </row>
    <row r="33" spans="1:9" ht="12.75">
      <c r="A33" s="401" t="s">
        <v>393</v>
      </c>
      <c r="B33" s="403">
        <f>26.36663*1000</f>
        <v>26366.63</v>
      </c>
      <c r="I33" s="400"/>
    </row>
    <row r="34" spans="1:2" ht="12.75">
      <c r="A34" s="401" t="s">
        <v>394</v>
      </c>
      <c r="B34" s="403">
        <f>1.776258*1000</f>
        <v>1776.2579999999998</v>
      </c>
    </row>
    <row r="35" spans="1:2" ht="12.75">
      <c r="A35" s="401" t="s">
        <v>395</v>
      </c>
      <c r="B35" s="403">
        <f>-9.95055*1000</f>
        <v>-9950.55</v>
      </c>
    </row>
    <row r="36" spans="1:2" ht="12.75">
      <c r="A36" s="401" t="s">
        <v>396</v>
      </c>
      <c r="B36" s="403">
        <f>6.829508*1000</f>
        <v>6829.508</v>
      </c>
    </row>
    <row r="37" spans="1:2" ht="12.75">
      <c r="A37" s="401" t="s">
        <v>397</v>
      </c>
      <c r="B37" s="415">
        <f>-30.5493*1000</f>
        <v>-30549.3</v>
      </c>
    </row>
    <row r="38" spans="1:2" ht="13.5" customHeight="1">
      <c r="A38" s="416" t="s">
        <v>398</v>
      </c>
      <c r="B38" s="403">
        <f>45.47359*1000</f>
        <v>45473.590000000004</v>
      </c>
    </row>
    <row r="39" spans="1:9" ht="12.75">
      <c r="A39" s="401" t="s">
        <v>399</v>
      </c>
      <c r="B39" s="403">
        <v>2537</v>
      </c>
      <c r="I39" s="400"/>
    </row>
    <row r="40" spans="1:9" ht="12.75">
      <c r="A40" s="405"/>
      <c r="B40" s="403"/>
      <c r="I40" s="400"/>
    </row>
    <row r="41" spans="1:2" ht="12.75">
      <c r="A41" s="417" t="s">
        <v>400</v>
      </c>
      <c r="B41" s="418">
        <v>747709</v>
      </c>
    </row>
    <row r="42" spans="1:2" ht="12.75">
      <c r="A42" s="411" t="s">
        <v>401</v>
      </c>
      <c r="B42" s="412">
        <v>291057</v>
      </c>
    </row>
    <row r="43" spans="1:2" ht="12.75">
      <c r="A43" s="411" t="s">
        <v>402</v>
      </c>
      <c r="B43" s="412">
        <v>456652</v>
      </c>
    </row>
    <row r="44" spans="1:2" ht="12.75">
      <c r="A44" s="401"/>
      <c r="B44" s="403"/>
    </row>
    <row r="45" spans="1:2" ht="12.75">
      <c r="A45" s="395" t="s">
        <v>403</v>
      </c>
      <c r="B45" s="406">
        <v>4336326</v>
      </c>
    </row>
    <row r="46" spans="1:2" ht="12.75">
      <c r="A46" s="405"/>
      <c r="B46" s="404"/>
    </row>
    <row r="47" spans="1:2" ht="12.75">
      <c r="A47" s="395" t="s">
        <v>404</v>
      </c>
      <c r="B47" s="406">
        <v>285588</v>
      </c>
    </row>
    <row r="48" spans="1:2" ht="12.75">
      <c r="A48" s="401" t="s">
        <v>405</v>
      </c>
      <c r="B48" s="415">
        <v>220033</v>
      </c>
    </row>
    <row r="49" spans="1:2" ht="12.75">
      <c r="A49" s="401" t="s">
        <v>406</v>
      </c>
      <c r="B49" s="415">
        <v>65554.73683000001</v>
      </c>
    </row>
    <row r="50" spans="1:2" ht="12.75">
      <c r="A50" s="401"/>
      <c r="B50" s="415"/>
    </row>
    <row r="51" spans="1:2" ht="12.75">
      <c r="A51" s="395" t="s">
        <v>407</v>
      </c>
      <c r="B51" s="407">
        <v>70956</v>
      </c>
    </row>
    <row r="52" spans="1:2" ht="12.75">
      <c r="A52" s="395"/>
      <c r="B52" s="407"/>
    </row>
    <row r="53" spans="1:2" ht="12.75">
      <c r="A53" s="417" t="s">
        <v>408</v>
      </c>
      <c r="B53" s="418">
        <v>421573</v>
      </c>
    </row>
    <row r="54" spans="1:2" ht="12.75">
      <c r="A54" s="411" t="s">
        <v>385</v>
      </c>
      <c r="B54" s="418"/>
    </row>
    <row r="55" spans="1:9" ht="12.75">
      <c r="A55" s="411" t="s">
        <v>409</v>
      </c>
      <c r="B55" s="412">
        <v>412546.91622100014</v>
      </c>
      <c r="I55" s="400"/>
    </row>
    <row r="56" spans="1:2" ht="12.75">
      <c r="A56" s="411" t="s">
        <v>410</v>
      </c>
      <c r="B56" s="419">
        <f>8.306998*1000</f>
        <v>8306.998</v>
      </c>
    </row>
    <row r="57" spans="1:2" ht="12.75">
      <c r="A57" s="411" t="s">
        <v>411</v>
      </c>
      <c r="B57" s="419">
        <f>0.718663*1000</f>
        <v>718.663</v>
      </c>
    </row>
    <row r="58" spans="1:2" ht="12.75">
      <c r="A58" s="405"/>
      <c r="B58" s="407"/>
    </row>
    <row r="59" spans="1:2" ht="12.75">
      <c r="A59" s="420" t="s">
        <v>412</v>
      </c>
      <c r="B59" s="406">
        <f>333.2246*1000</f>
        <v>333224.60000000003</v>
      </c>
    </row>
    <row r="60" spans="1:2" ht="12.75">
      <c r="A60" s="395" t="s">
        <v>413</v>
      </c>
      <c r="B60" s="406">
        <f>28.36975*1000</f>
        <v>28369.75</v>
      </c>
    </row>
    <row r="61" spans="1:2" ht="12.75">
      <c r="A61" s="395" t="s">
        <v>414</v>
      </c>
      <c r="B61" s="406">
        <v>19617.485610999996</v>
      </c>
    </row>
    <row r="62" spans="1:2" ht="12.75">
      <c r="A62" s="405"/>
      <c r="B62" s="406"/>
    </row>
    <row r="63" spans="1:2" ht="12.75">
      <c r="A63" s="417" t="s">
        <v>415</v>
      </c>
      <c r="B63" s="418">
        <v>5495655</v>
      </c>
    </row>
    <row r="64" spans="1:2" ht="12.75">
      <c r="A64" s="421"/>
      <c r="B64" s="422"/>
    </row>
    <row r="65" spans="1:2" ht="12.75">
      <c r="A65" s="392" t="s">
        <v>416</v>
      </c>
      <c r="B65" s="423">
        <v>0</v>
      </c>
    </row>
    <row r="66" spans="1:2" ht="23.25" customHeight="1">
      <c r="A66" s="671" t="s">
        <v>417</v>
      </c>
      <c r="B66" s="671"/>
    </row>
  </sheetData>
  <sheetProtection/>
  <mergeCells count="3">
    <mergeCell ref="A1:B2"/>
    <mergeCell ref="B4:B5"/>
    <mergeCell ref="A66:B6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28"/>
  <sheetViews>
    <sheetView showGridLines="0" zoomScalePageLayoutView="0" workbookViewId="0" topLeftCell="A1">
      <selection activeCell="A1" sqref="A1:C1"/>
    </sheetView>
  </sheetViews>
  <sheetFormatPr defaultColWidth="9.140625" defaultRowHeight="12.75"/>
  <cols>
    <col min="1" max="1" width="62.57421875" style="0" customWidth="1"/>
    <col min="2" max="2" width="17.57421875" style="441" customWidth="1"/>
    <col min="3" max="3" width="17.28125" style="0" customWidth="1"/>
    <col min="4" max="4" width="19.28125" style="0" customWidth="1"/>
  </cols>
  <sheetData>
    <row r="1" spans="1:3" ht="49.5" customHeight="1">
      <c r="A1" s="672" t="s">
        <v>418</v>
      </c>
      <c r="B1" s="673"/>
      <c r="C1" s="673"/>
    </row>
    <row r="2" spans="1:3" ht="24.75" customHeight="1">
      <c r="A2" s="424"/>
      <c r="B2" s="425" t="s">
        <v>419</v>
      </c>
      <c r="C2" s="425" t="s">
        <v>420</v>
      </c>
    </row>
    <row r="3" spans="1:3" ht="20.25" customHeight="1">
      <c r="A3" s="426" t="s">
        <v>421</v>
      </c>
      <c r="B3" s="427"/>
      <c r="C3" s="427"/>
    </row>
    <row r="4" spans="1:3" ht="20.25" customHeight="1">
      <c r="A4" s="428" t="s">
        <v>422</v>
      </c>
      <c r="B4" s="429">
        <v>7592.659158168003</v>
      </c>
      <c r="C4" s="430">
        <f aca="true" t="shared" si="0" ref="C4:C16">B4/$B$24*100</f>
        <v>86.61486605256677</v>
      </c>
    </row>
    <row r="5" spans="1:3" ht="20.25" customHeight="1">
      <c r="A5" s="428" t="s">
        <v>423</v>
      </c>
      <c r="B5" s="429">
        <v>281.9892902149997</v>
      </c>
      <c r="C5" s="430">
        <f t="shared" si="0"/>
        <v>3.2168525007414974</v>
      </c>
    </row>
    <row r="6" spans="1:3" ht="20.25" customHeight="1">
      <c r="A6" s="428" t="s">
        <v>424</v>
      </c>
      <c r="B6" s="429">
        <v>246.37587186500002</v>
      </c>
      <c r="C6" s="430">
        <f t="shared" si="0"/>
        <v>2.8105848946497836</v>
      </c>
    </row>
    <row r="7" spans="1:3" ht="20.25" customHeight="1">
      <c r="A7" s="431" t="s">
        <v>425</v>
      </c>
      <c r="B7" s="429">
        <v>47.962659018</v>
      </c>
      <c r="C7" s="430">
        <f t="shared" si="0"/>
        <v>0.5471441822724161</v>
      </c>
    </row>
    <row r="8" spans="1:3" ht="20.25" customHeight="1">
      <c r="A8" s="431" t="s">
        <v>426</v>
      </c>
      <c r="B8" s="429">
        <v>29.269752</v>
      </c>
      <c r="C8" s="430">
        <f t="shared" si="0"/>
        <v>0.33390088980150584</v>
      </c>
    </row>
    <row r="9" spans="1:3" ht="20.25" customHeight="1">
      <c r="A9" s="431" t="s">
        <v>427</v>
      </c>
      <c r="B9" s="429">
        <v>22.41722916</v>
      </c>
      <c r="C9" s="430">
        <f t="shared" si="0"/>
        <v>0.2557292854209446</v>
      </c>
    </row>
    <row r="10" spans="1:3" ht="20.25" customHeight="1">
      <c r="A10" s="428" t="s">
        <v>428</v>
      </c>
      <c r="B10" s="429">
        <v>19.713503865</v>
      </c>
      <c r="C10" s="430">
        <f t="shared" si="0"/>
        <v>0.22488596697467486</v>
      </c>
    </row>
    <row r="11" spans="1:3" ht="20.25" customHeight="1">
      <c r="A11" s="431" t="s">
        <v>429</v>
      </c>
      <c r="B11" s="429">
        <v>14.804799999999998</v>
      </c>
      <c r="C11" s="430">
        <f t="shared" si="0"/>
        <v>0.16888888888888887</v>
      </c>
    </row>
    <row r="12" spans="1:3" ht="20.25" customHeight="1">
      <c r="A12" s="431" t="s">
        <v>430</v>
      </c>
      <c r="B12" s="429">
        <v>10.339717</v>
      </c>
      <c r="C12" s="430">
        <f t="shared" si="0"/>
        <v>0.11795250969655487</v>
      </c>
    </row>
    <row r="13" spans="1:3" ht="20.25" customHeight="1">
      <c r="A13" s="431" t="s">
        <v>431</v>
      </c>
      <c r="B13" s="429">
        <v>9.848664966</v>
      </c>
      <c r="C13" s="430">
        <f t="shared" si="0"/>
        <v>0.11235072970568102</v>
      </c>
    </row>
    <row r="14" spans="1:3" ht="20.25" customHeight="1">
      <c r="A14" s="431" t="s">
        <v>432</v>
      </c>
      <c r="B14" s="429">
        <v>5</v>
      </c>
      <c r="C14" s="430">
        <f t="shared" si="0"/>
        <v>0.05703855806525211</v>
      </c>
    </row>
    <row r="15" spans="1:3" ht="20.25" customHeight="1">
      <c r="A15" s="431" t="s">
        <v>433</v>
      </c>
      <c r="B15" s="429">
        <v>2.029136</v>
      </c>
      <c r="C15" s="430">
        <f t="shared" si="0"/>
        <v>0.02314779831165868</v>
      </c>
    </row>
    <row r="16" spans="1:3" ht="20.25" customHeight="1">
      <c r="A16" s="431" t="s">
        <v>434</v>
      </c>
      <c r="B16" s="429">
        <v>0.972403</v>
      </c>
      <c r="C16" s="430">
        <f t="shared" si="0"/>
        <v>0.01109289299566507</v>
      </c>
    </row>
    <row r="17" spans="1:3" ht="20.25" customHeight="1">
      <c r="A17" s="431"/>
      <c r="B17" s="429"/>
      <c r="C17" s="430"/>
    </row>
    <row r="18" spans="1:3" ht="20.25" customHeight="1">
      <c r="A18" s="432" t="s">
        <v>435</v>
      </c>
      <c r="B18" s="429"/>
      <c r="C18" s="430"/>
    </row>
    <row r="19" spans="1:5" ht="20.25" customHeight="1">
      <c r="A19" s="433" t="s">
        <v>436</v>
      </c>
      <c r="B19" s="429">
        <v>176.25532565250018</v>
      </c>
      <c r="C19" s="430">
        <f>B19/$B$24*100</f>
        <v>2.0106699253080103</v>
      </c>
      <c r="D19" s="434"/>
      <c r="E19" s="435"/>
    </row>
    <row r="20" spans="1:3" ht="20.25" customHeight="1">
      <c r="A20" s="433" t="s">
        <v>437</v>
      </c>
      <c r="B20" s="429">
        <v>108.832795</v>
      </c>
      <c r="C20" s="430">
        <f>B20/$B$24*100</f>
        <v>1.241533139402236</v>
      </c>
    </row>
    <row r="21" spans="1:3" ht="20.25" customHeight="1">
      <c r="A21" s="428" t="s">
        <v>438</v>
      </c>
      <c r="B21" s="429">
        <v>103.36640747999999</v>
      </c>
      <c r="C21" s="430">
        <f>B21/$B$24*100</f>
        <v>1.179174167008898</v>
      </c>
    </row>
    <row r="22" spans="1:3" ht="20.25" customHeight="1">
      <c r="A22" s="436" t="s">
        <v>439</v>
      </c>
      <c r="B22" s="429">
        <v>91</v>
      </c>
      <c r="C22" s="430">
        <f>B22/$B$24*100</f>
        <v>1.0381017567875885</v>
      </c>
    </row>
    <row r="23" spans="1:3" ht="20.25" customHeight="1">
      <c r="A23" s="437" t="s">
        <v>440</v>
      </c>
      <c r="B23" s="429">
        <v>2.7</v>
      </c>
      <c r="C23" s="430">
        <f>B23/$B$24*100</f>
        <v>0.03080082135523614</v>
      </c>
    </row>
    <row r="24" spans="1:5" ht="14.25" customHeight="1">
      <c r="A24" s="438" t="s">
        <v>441</v>
      </c>
      <c r="B24" s="439">
        <v>8766</v>
      </c>
      <c r="C24" s="440">
        <v>100</v>
      </c>
      <c r="E24" s="441"/>
    </row>
    <row r="25" ht="12.75">
      <c r="A25" s="442" t="s">
        <v>442</v>
      </c>
    </row>
    <row r="26" spans="1:3" ht="16.5" customHeight="1">
      <c r="A26" s="674" t="s">
        <v>443</v>
      </c>
      <c r="B26" s="674"/>
      <c r="C26" s="674"/>
    </row>
    <row r="28" ht="12.75">
      <c r="A28" s="442"/>
    </row>
  </sheetData>
  <sheetProtection/>
  <mergeCells count="2">
    <mergeCell ref="A1:C1"/>
    <mergeCell ref="A26:C2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R23"/>
  <sheetViews>
    <sheetView showGridLines="0" zoomScalePageLayoutView="0" workbookViewId="0" topLeftCell="A1">
      <selection activeCell="A2" sqref="A2"/>
    </sheetView>
  </sheetViews>
  <sheetFormatPr defaultColWidth="9.140625" defaultRowHeight="12.75"/>
  <cols>
    <col min="1" max="1" width="19.57421875" style="0" customWidth="1"/>
    <col min="3" max="3" width="12.00390625" style="0" customWidth="1"/>
    <col min="5" max="5" width="14.00390625" style="0" customWidth="1"/>
    <col min="6" max="6" width="10.8515625" style="0" customWidth="1"/>
    <col min="7" max="7" width="10.7109375" style="0" customWidth="1"/>
    <col min="8" max="8" width="9.57421875" style="0" customWidth="1"/>
    <col min="9" max="9" width="13.00390625" style="0" customWidth="1"/>
    <col min="10" max="10" width="10.28125" style="0" customWidth="1"/>
    <col min="11" max="11" width="10.140625" style="0" customWidth="1"/>
    <col min="12" max="12" width="10.8515625" style="0" customWidth="1"/>
    <col min="13" max="13" width="11.421875" style="0" customWidth="1"/>
    <col min="14" max="14" width="10.8515625" style="0" customWidth="1"/>
    <col min="15" max="15" width="11.28125" style="0" customWidth="1"/>
    <col min="16" max="16" width="10.57421875" style="0" customWidth="1"/>
    <col min="18" max="18" width="9.7109375" style="0" bestFit="1" customWidth="1"/>
  </cols>
  <sheetData>
    <row r="1" spans="1:17" ht="5.25" customHeight="1">
      <c r="A1" s="443"/>
      <c r="B1" s="443"/>
      <c r="C1" s="443"/>
      <c r="D1" s="443"/>
      <c r="E1" s="443"/>
      <c r="F1" s="443"/>
      <c r="G1" s="126"/>
      <c r="H1" s="126"/>
      <c r="I1" s="126"/>
      <c r="J1" s="126"/>
      <c r="K1" s="126"/>
      <c r="L1" s="126"/>
      <c r="M1" s="126"/>
      <c r="N1" s="126"/>
      <c r="O1" s="126"/>
      <c r="P1" s="126"/>
      <c r="Q1" s="126"/>
    </row>
    <row r="2" spans="1:17" ht="20.25">
      <c r="A2" s="444" t="s">
        <v>444</v>
      </c>
      <c r="B2" s="443"/>
      <c r="C2" s="443"/>
      <c r="D2" s="443"/>
      <c r="E2" s="443"/>
      <c r="F2" s="443"/>
      <c r="G2" s="126"/>
      <c r="H2" s="126"/>
      <c r="I2" s="126"/>
      <c r="J2" s="126"/>
      <c r="K2" s="126"/>
      <c r="L2" s="126"/>
      <c r="M2" s="126"/>
      <c r="N2" s="126"/>
      <c r="O2" s="126"/>
      <c r="P2" s="126"/>
      <c r="Q2" s="126"/>
    </row>
    <row r="3" spans="1:18" ht="9.75" customHeight="1">
      <c r="A3" s="128"/>
      <c r="B3" s="129"/>
      <c r="C3" s="130"/>
      <c r="D3" s="130"/>
      <c r="E3" s="130"/>
      <c r="F3" s="126"/>
      <c r="G3" s="126"/>
      <c r="H3" s="126"/>
      <c r="I3" s="126"/>
      <c r="J3" s="126"/>
      <c r="K3" s="126"/>
      <c r="L3" s="126"/>
      <c r="M3" s="126"/>
      <c r="N3" s="126"/>
      <c r="O3" s="126"/>
      <c r="P3" s="126"/>
      <c r="R3" s="131" t="s">
        <v>103</v>
      </c>
    </row>
    <row r="4" spans="1:18" ht="56.25">
      <c r="A4" s="445" t="s">
        <v>104</v>
      </c>
      <c r="B4" s="445"/>
      <c r="C4" s="446" t="s">
        <v>422</v>
      </c>
      <c r="D4" s="446" t="s">
        <v>445</v>
      </c>
      <c r="E4" s="194" t="s">
        <v>423</v>
      </c>
      <c r="F4" s="194" t="s">
        <v>424</v>
      </c>
      <c r="G4" s="194" t="s">
        <v>428</v>
      </c>
      <c r="H4" s="194" t="s">
        <v>426</v>
      </c>
      <c r="I4" s="194" t="s">
        <v>427</v>
      </c>
      <c r="J4" s="194" t="s">
        <v>446</v>
      </c>
      <c r="K4" s="194" t="s">
        <v>431</v>
      </c>
      <c r="L4" s="194" t="s">
        <v>429</v>
      </c>
      <c r="M4" s="194" t="s">
        <v>425</v>
      </c>
      <c r="N4" s="194" t="s">
        <v>433</v>
      </c>
      <c r="O4" s="194" t="s">
        <v>430</v>
      </c>
      <c r="P4" s="194" t="s">
        <v>434</v>
      </c>
      <c r="Q4" s="194" t="s">
        <v>447</v>
      </c>
      <c r="R4" s="194" t="s">
        <v>448</v>
      </c>
    </row>
    <row r="5" spans="1:17" ht="12.75">
      <c r="A5" s="58"/>
      <c r="B5" s="58"/>
      <c r="C5" s="132"/>
      <c r="D5" s="447"/>
      <c r="E5" s="134"/>
      <c r="F5" s="134"/>
      <c r="G5" s="126"/>
      <c r="H5" s="126"/>
      <c r="I5" s="126"/>
      <c r="J5" s="126"/>
      <c r="K5" s="126"/>
      <c r="L5" s="126"/>
      <c r="M5" s="126"/>
      <c r="N5" s="126"/>
      <c r="O5" s="126"/>
      <c r="P5" s="126"/>
      <c r="Q5" s="126"/>
    </row>
    <row r="6" spans="1:18" ht="12.75">
      <c r="A6" s="448" t="s">
        <v>109</v>
      </c>
      <c r="B6" s="136"/>
      <c r="C6" s="137">
        <v>4539658</v>
      </c>
      <c r="D6" s="137">
        <v>103366.67485</v>
      </c>
      <c r="E6" s="137">
        <v>260874.67243099998</v>
      </c>
      <c r="F6" s="137">
        <v>244408.874</v>
      </c>
      <c r="G6" s="137">
        <v>19714</v>
      </c>
      <c r="H6" s="137">
        <v>29269.752</v>
      </c>
      <c r="I6" s="137">
        <v>22416.945</v>
      </c>
      <c r="J6" s="137">
        <v>5000</v>
      </c>
      <c r="K6" s="137" t="s">
        <v>34</v>
      </c>
      <c r="L6" s="137" t="s">
        <v>34</v>
      </c>
      <c r="M6" s="137">
        <v>47963</v>
      </c>
      <c r="N6" s="137">
        <v>2029</v>
      </c>
      <c r="O6" s="137">
        <v>10340</v>
      </c>
      <c r="P6" s="137">
        <v>972.196</v>
      </c>
      <c r="Q6" s="137">
        <v>209642.09885</v>
      </c>
      <c r="R6" s="137">
        <v>5495655.213131</v>
      </c>
    </row>
    <row r="7" spans="1:17" ht="12.75">
      <c r="A7" s="164"/>
      <c r="B7" s="139"/>
      <c r="C7" s="141"/>
      <c r="D7" s="141"/>
      <c r="E7" s="141"/>
      <c r="F7" s="141"/>
      <c r="G7" s="139"/>
      <c r="H7" s="449"/>
      <c r="I7" s="139"/>
      <c r="J7" s="139"/>
      <c r="K7" s="139"/>
      <c r="L7" s="139"/>
      <c r="M7" s="139"/>
      <c r="N7" s="139"/>
      <c r="O7" s="139"/>
      <c r="P7" s="139"/>
      <c r="Q7" s="139"/>
    </row>
    <row r="8" spans="1:18" ht="12.75">
      <c r="A8" s="143" t="s">
        <v>110</v>
      </c>
      <c r="B8" s="144"/>
      <c r="C8" s="145">
        <v>1345806.0669600002</v>
      </c>
      <c r="D8" s="145">
        <v>13978.67485</v>
      </c>
      <c r="E8" s="145">
        <v>8467.672431</v>
      </c>
      <c r="F8" s="145">
        <v>229408.874</v>
      </c>
      <c r="G8" s="145"/>
      <c r="H8" s="145">
        <v>29269.752</v>
      </c>
      <c r="I8" s="145"/>
      <c r="J8" s="145">
        <v>5000</v>
      </c>
      <c r="K8" s="145" t="s">
        <v>34</v>
      </c>
      <c r="L8" s="145" t="s">
        <v>34</v>
      </c>
      <c r="M8" s="145">
        <v>22501</v>
      </c>
      <c r="N8" s="145" t="s">
        <v>34</v>
      </c>
      <c r="O8" s="145">
        <v>280</v>
      </c>
      <c r="P8" s="145">
        <v>834.196</v>
      </c>
      <c r="Q8" s="145">
        <v>92168.90883</v>
      </c>
      <c r="R8" s="337">
        <v>1747715.7343140005</v>
      </c>
    </row>
    <row r="9" spans="1:18" ht="12.75">
      <c r="A9" s="139"/>
      <c r="B9" s="139"/>
      <c r="C9" s="141"/>
      <c r="D9" s="141"/>
      <c r="E9" s="141"/>
      <c r="F9" s="141"/>
      <c r="G9" s="139"/>
      <c r="H9" s="139"/>
      <c r="I9" s="139"/>
      <c r="J9" s="139"/>
      <c r="K9" s="139"/>
      <c r="L9" s="139"/>
      <c r="M9" s="139"/>
      <c r="N9" s="139"/>
      <c r="O9" s="139"/>
      <c r="P9" s="139"/>
      <c r="Q9" s="139"/>
      <c r="R9" s="450">
        <v>0</v>
      </c>
    </row>
    <row r="10" spans="1:18" ht="12.75">
      <c r="A10" s="135" t="s">
        <v>111</v>
      </c>
      <c r="B10" s="149"/>
      <c r="C10" s="141">
        <v>2060534.85551</v>
      </c>
      <c r="D10" s="141">
        <v>-28503</v>
      </c>
      <c r="E10" s="141">
        <v>73188</v>
      </c>
      <c r="F10" s="141" t="s">
        <v>34</v>
      </c>
      <c r="G10" s="141">
        <v>19714</v>
      </c>
      <c r="H10" s="451" t="s">
        <v>34</v>
      </c>
      <c r="I10" s="141">
        <v>763.9449999999999</v>
      </c>
      <c r="J10" s="451" t="s">
        <v>34</v>
      </c>
      <c r="K10" s="451" t="s">
        <v>34</v>
      </c>
      <c r="L10" s="451" t="s">
        <v>34</v>
      </c>
      <c r="M10" s="141">
        <v>22835.949428</v>
      </c>
      <c r="N10" s="139">
        <v>1472</v>
      </c>
      <c r="O10" s="139">
        <v>7221</v>
      </c>
      <c r="P10" s="139">
        <v>138</v>
      </c>
      <c r="Q10" s="141">
        <v>16701.190020000002</v>
      </c>
      <c r="R10" s="137">
        <v>2174065.939958</v>
      </c>
    </row>
    <row r="11" spans="1:18" ht="12.75">
      <c r="A11" s="135"/>
      <c r="B11" s="149"/>
      <c r="C11" s="141"/>
      <c r="D11" s="141"/>
      <c r="E11" s="141"/>
      <c r="F11" s="141"/>
      <c r="G11" s="139"/>
      <c r="H11" s="139"/>
      <c r="I11" s="139"/>
      <c r="J11" s="139"/>
      <c r="K11" s="139"/>
      <c r="L11" s="139"/>
      <c r="M11" s="139"/>
      <c r="N11" s="139"/>
      <c r="O11" s="139"/>
      <c r="P11" s="139"/>
      <c r="Q11" s="139"/>
      <c r="R11" s="450">
        <v>0</v>
      </c>
    </row>
    <row r="12" spans="1:18" ht="12.75">
      <c r="A12" s="143" t="s">
        <v>112</v>
      </c>
      <c r="B12" s="144"/>
      <c r="C12" s="145">
        <v>45063</v>
      </c>
      <c r="D12" s="158">
        <v>43774</v>
      </c>
      <c r="E12" s="145">
        <v>38900</v>
      </c>
      <c r="F12" s="145">
        <v>15000</v>
      </c>
      <c r="G12" s="145" t="s">
        <v>34</v>
      </c>
      <c r="H12" s="145" t="s">
        <v>34</v>
      </c>
      <c r="I12" s="145">
        <v>20544</v>
      </c>
      <c r="J12" s="145" t="s">
        <v>34</v>
      </c>
      <c r="K12" s="145" t="s">
        <v>34</v>
      </c>
      <c r="L12" s="145" t="s">
        <v>34</v>
      </c>
      <c r="M12" s="145">
        <v>162</v>
      </c>
      <c r="N12" s="145" t="s">
        <v>34</v>
      </c>
      <c r="O12" s="145" t="s">
        <v>34</v>
      </c>
      <c r="P12" s="145" t="s">
        <v>34</v>
      </c>
      <c r="Q12" s="145">
        <v>202</v>
      </c>
      <c r="R12" s="337">
        <v>163645</v>
      </c>
    </row>
    <row r="13" spans="1:18" ht="12.75">
      <c r="A13" s="139"/>
      <c r="B13" s="149"/>
      <c r="C13" s="141"/>
      <c r="D13" s="141"/>
      <c r="E13" s="141"/>
      <c r="F13" s="141"/>
      <c r="G13" s="139"/>
      <c r="H13" s="449"/>
      <c r="I13" s="139"/>
      <c r="J13" s="139"/>
      <c r="K13" s="139"/>
      <c r="L13" s="139"/>
      <c r="M13" s="139"/>
      <c r="N13" s="139"/>
      <c r="O13" s="139"/>
      <c r="P13" s="139"/>
      <c r="Q13" s="139"/>
      <c r="R13" s="450">
        <v>0</v>
      </c>
    </row>
    <row r="14" spans="1:18" ht="12.75">
      <c r="A14" s="135" t="s">
        <v>113</v>
      </c>
      <c r="B14" s="149"/>
      <c r="C14" s="141">
        <v>1080344</v>
      </c>
      <c r="D14" s="141">
        <v>72101</v>
      </c>
      <c r="E14" s="141">
        <v>114586</v>
      </c>
      <c r="F14" s="141" t="s">
        <v>34</v>
      </c>
      <c r="G14" s="451" t="s">
        <v>34</v>
      </c>
      <c r="H14" s="451" t="s">
        <v>34</v>
      </c>
      <c r="I14" s="452">
        <v>1047</v>
      </c>
      <c r="J14" s="451" t="s">
        <v>34</v>
      </c>
      <c r="K14" s="451" t="s">
        <v>34</v>
      </c>
      <c r="L14" s="451" t="s">
        <v>34</v>
      </c>
      <c r="M14" s="452">
        <v>1885</v>
      </c>
      <c r="N14" s="139">
        <v>557</v>
      </c>
      <c r="O14" s="452">
        <v>2839</v>
      </c>
      <c r="P14" s="451" t="s">
        <v>34</v>
      </c>
      <c r="Q14" s="452">
        <v>92966</v>
      </c>
      <c r="R14" s="137">
        <v>1366325</v>
      </c>
    </row>
    <row r="15" spans="1:18" ht="12.75">
      <c r="A15" s="139"/>
      <c r="B15" s="149"/>
      <c r="C15" s="453"/>
      <c r="D15" s="454"/>
      <c r="E15" s="141"/>
      <c r="F15" s="141"/>
      <c r="G15" s="139"/>
      <c r="H15" s="139"/>
      <c r="I15" s="139"/>
      <c r="J15" s="139"/>
      <c r="K15" s="139"/>
      <c r="L15" s="139"/>
      <c r="M15" s="139"/>
      <c r="N15" s="139"/>
      <c r="O15" s="139"/>
      <c r="P15" s="139"/>
      <c r="Q15" s="139"/>
      <c r="R15" s="450">
        <v>0</v>
      </c>
    </row>
    <row r="16" spans="1:18" ht="12.75">
      <c r="A16" s="143" t="s">
        <v>114</v>
      </c>
      <c r="B16" s="144"/>
      <c r="C16" s="145">
        <v>4710</v>
      </c>
      <c r="D16" s="145">
        <v>2016</v>
      </c>
      <c r="E16" s="145">
        <v>24241</v>
      </c>
      <c r="F16" s="145" t="s">
        <v>34</v>
      </c>
      <c r="G16" s="145" t="s">
        <v>34</v>
      </c>
      <c r="H16" s="145" t="s">
        <v>34</v>
      </c>
      <c r="I16" s="145" t="s">
        <v>34</v>
      </c>
      <c r="J16" s="145" t="s">
        <v>34</v>
      </c>
      <c r="K16" s="145" t="s">
        <v>34</v>
      </c>
      <c r="L16" s="145" t="s">
        <v>34</v>
      </c>
      <c r="M16" s="145" t="s">
        <v>34</v>
      </c>
      <c r="N16" s="145" t="s">
        <v>34</v>
      </c>
      <c r="O16" s="145" t="s">
        <v>34</v>
      </c>
      <c r="P16" s="145" t="s">
        <v>34</v>
      </c>
      <c r="Q16" s="145">
        <v>7339</v>
      </c>
      <c r="R16" s="337">
        <v>38306</v>
      </c>
    </row>
    <row r="17" spans="1:18" ht="12.75">
      <c r="A17" s="139"/>
      <c r="B17" s="149"/>
      <c r="C17" s="126"/>
      <c r="D17" s="139"/>
      <c r="E17" s="141"/>
      <c r="F17" s="141"/>
      <c r="G17" s="139"/>
      <c r="H17" s="139"/>
      <c r="I17" s="139"/>
      <c r="J17" s="139"/>
      <c r="K17" s="139"/>
      <c r="L17" s="139"/>
      <c r="M17" s="139"/>
      <c r="N17" s="139"/>
      <c r="O17" s="139"/>
      <c r="P17" s="139"/>
      <c r="Q17" s="139"/>
      <c r="R17" s="450">
        <v>0</v>
      </c>
    </row>
    <row r="18" spans="1:18" ht="12.75">
      <c r="A18" s="135" t="s">
        <v>115</v>
      </c>
      <c r="B18" s="159"/>
      <c r="C18" s="160">
        <v>3200</v>
      </c>
      <c r="D18" s="141" t="s">
        <v>34</v>
      </c>
      <c r="E18" s="160">
        <v>1492</v>
      </c>
      <c r="F18" s="141" t="s">
        <v>34</v>
      </c>
      <c r="G18" s="134" t="s">
        <v>34</v>
      </c>
      <c r="H18" s="451" t="s">
        <v>34</v>
      </c>
      <c r="I18" s="455">
        <v>62</v>
      </c>
      <c r="J18" s="451" t="s">
        <v>34</v>
      </c>
      <c r="K18" s="451" t="s">
        <v>34</v>
      </c>
      <c r="L18" s="134" t="s">
        <v>34</v>
      </c>
      <c r="M18" s="58">
        <v>578</v>
      </c>
      <c r="N18" s="134" t="s">
        <v>34</v>
      </c>
      <c r="O18" s="134" t="s">
        <v>34</v>
      </c>
      <c r="P18" s="134" t="s">
        <v>34</v>
      </c>
      <c r="Q18" s="58">
        <v>265</v>
      </c>
      <c r="R18" s="137">
        <v>5597</v>
      </c>
    </row>
    <row r="19" spans="1:18" ht="12.75">
      <c r="A19" s="24"/>
      <c r="B19" s="162"/>
      <c r="C19" s="163"/>
      <c r="D19" s="456"/>
      <c r="E19" s="163"/>
      <c r="F19" s="163"/>
      <c r="G19" s="163"/>
      <c r="H19" s="163"/>
      <c r="I19" s="163"/>
      <c r="J19" s="163"/>
      <c r="K19" s="163"/>
      <c r="L19" s="163"/>
      <c r="M19" s="163"/>
      <c r="N19" s="163"/>
      <c r="O19" s="163"/>
      <c r="P19" s="163"/>
      <c r="Q19" s="163"/>
      <c r="R19" s="163"/>
    </row>
    <row r="20" spans="1:17" ht="9.75" customHeight="1">
      <c r="A20" s="126"/>
      <c r="B20" s="164"/>
      <c r="C20" s="126"/>
      <c r="D20" s="126"/>
      <c r="E20" s="126"/>
      <c r="F20" s="126"/>
      <c r="G20" s="126"/>
      <c r="H20" s="126"/>
      <c r="I20" s="126"/>
      <c r="J20" s="126"/>
      <c r="K20" s="126"/>
      <c r="L20" s="126"/>
      <c r="M20" s="126"/>
      <c r="N20" s="126"/>
      <c r="O20" s="126"/>
      <c r="P20" s="126"/>
      <c r="Q20" s="126"/>
    </row>
    <row r="21" spans="1:17" ht="12.75">
      <c r="A21" s="196" t="s">
        <v>449</v>
      </c>
      <c r="B21" s="232"/>
      <c r="C21" s="457"/>
      <c r="D21" s="457"/>
      <c r="G21" s="126"/>
      <c r="H21" s="126"/>
      <c r="I21" s="126"/>
      <c r="J21" s="126"/>
      <c r="K21" s="126"/>
      <c r="L21" s="126"/>
      <c r="M21" s="126"/>
      <c r="N21" s="126"/>
      <c r="O21" s="126"/>
      <c r="P21" s="126"/>
      <c r="Q21" s="126"/>
    </row>
    <row r="22" spans="1:5" ht="12.75">
      <c r="A22" s="232" t="s">
        <v>450</v>
      </c>
      <c r="B22" s="232"/>
      <c r="C22" s="232"/>
      <c r="D22" s="232"/>
      <c r="E22" s="232"/>
    </row>
    <row r="23" spans="1:2" ht="12.75">
      <c r="A23" s="139" t="s">
        <v>451</v>
      </c>
      <c r="B23" s="164"/>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74"/>
  <sheetViews>
    <sheetView showGridLines="0" zoomScalePageLayoutView="0" workbookViewId="0" topLeftCell="A1">
      <selection activeCell="A1" sqref="A1"/>
    </sheetView>
  </sheetViews>
  <sheetFormatPr defaultColWidth="9.140625" defaultRowHeight="12.75"/>
  <cols>
    <col min="1" max="1" width="22.7109375" style="0" customWidth="1"/>
    <col min="2" max="2" width="12.57421875" style="0" customWidth="1"/>
    <col min="3" max="3" width="9.7109375" style="0" customWidth="1"/>
    <col min="4" max="4" width="14.140625" style="0" customWidth="1"/>
    <col min="5" max="5" width="11.28125" style="0" customWidth="1"/>
    <col min="6" max="6" width="11.7109375" style="0" customWidth="1"/>
    <col min="7" max="7" width="9.28125" style="0" bestFit="1" customWidth="1"/>
    <col min="8" max="8" width="11.7109375" style="0" customWidth="1"/>
    <col min="9" max="9" width="9.28125" style="0" bestFit="1" customWidth="1"/>
    <col min="10" max="10" width="11.7109375" style="0" customWidth="1"/>
    <col min="11" max="11" width="10.8515625" style="0" customWidth="1"/>
    <col min="12" max="12" width="10.57421875" style="0" customWidth="1"/>
    <col min="13" max="13" width="12.00390625" style="0" customWidth="1"/>
    <col min="14" max="14" width="11.57421875" style="0" customWidth="1"/>
    <col min="15" max="15" width="11.140625" style="0" customWidth="1"/>
    <col min="16" max="16" width="9.28125" style="0" bestFit="1" customWidth="1"/>
    <col min="18" max="18" width="10.140625" style="0" customWidth="1"/>
  </cols>
  <sheetData>
    <row r="1" spans="1:6" ht="23.25" customHeight="1">
      <c r="A1" s="444" t="s">
        <v>452</v>
      </c>
      <c r="B1" s="458"/>
      <c r="C1" s="458"/>
      <c r="D1" s="458"/>
      <c r="E1" s="458"/>
      <c r="F1" s="458"/>
    </row>
    <row r="2" spans="1:16" ht="10.5" customHeight="1">
      <c r="A2" s="188"/>
      <c r="B2" s="189"/>
      <c r="C2" s="190"/>
      <c r="D2" s="191"/>
      <c r="P2" s="192" t="s">
        <v>103</v>
      </c>
    </row>
    <row r="3" spans="1:16" ht="56.25">
      <c r="A3" s="459"/>
      <c r="B3" s="446" t="s">
        <v>422</v>
      </c>
      <c r="C3" s="446" t="s">
        <v>445</v>
      </c>
      <c r="D3" s="194" t="s">
        <v>423</v>
      </c>
      <c r="E3" s="194" t="s">
        <v>424</v>
      </c>
      <c r="F3" s="194" t="s">
        <v>428</v>
      </c>
      <c r="G3" s="194" t="s">
        <v>426</v>
      </c>
      <c r="H3" s="194" t="s">
        <v>427</v>
      </c>
      <c r="I3" s="194" t="s">
        <v>446</v>
      </c>
      <c r="J3" s="194" t="s">
        <v>431</v>
      </c>
      <c r="K3" s="194" t="s">
        <v>429</v>
      </c>
      <c r="L3" s="194" t="s">
        <v>425</v>
      </c>
      <c r="M3" s="194" t="s">
        <v>433</v>
      </c>
      <c r="N3" s="194" t="s">
        <v>430</v>
      </c>
      <c r="O3" s="194" t="s">
        <v>434</v>
      </c>
      <c r="P3" s="194" t="s">
        <v>453</v>
      </c>
    </row>
    <row r="4" spans="1:5" ht="12.75">
      <c r="A4" s="196"/>
      <c r="B4" s="197"/>
      <c r="C4" s="198"/>
      <c r="D4" s="199"/>
      <c r="E4" s="199"/>
    </row>
    <row r="5" spans="1:5" ht="12.75">
      <c r="A5" s="460" t="s">
        <v>122</v>
      </c>
      <c r="B5" s="201"/>
      <c r="C5" s="202"/>
      <c r="D5" s="199"/>
      <c r="E5" s="199"/>
    </row>
    <row r="6" spans="1:16" ht="12.75">
      <c r="A6" s="461" t="s">
        <v>123</v>
      </c>
      <c r="B6" s="462">
        <v>0</v>
      </c>
      <c r="C6" s="462">
        <v>-210.31954</v>
      </c>
      <c r="D6" s="462">
        <v>2302</v>
      </c>
      <c r="E6" s="462">
        <v>0</v>
      </c>
      <c r="F6" s="462">
        <v>0</v>
      </c>
      <c r="G6" s="462">
        <v>0</v>
      </c>
      <c r="H6" s="462">
        <v>0</v>
      </c>
      <c r="I6" s="462">
        <v>0</v>
      </c>
      <c r="J6" s="462">
        <v>0</v>
      </c>
      <c r="K6" s="462">
        <v>0</v>
      </c>
      <c r="L6" s="462">
        <v>0</v>
      </c>
      <c r="M6" s="462">
        <v>0</v>
      </c>
      <c r="N6" s="462">
        <v>0</v>
      </c>
      <c r="O6" s="462">
        <v>0</v>
      </c>
      <c r="P6" s="462">
        <v>58.461999999999996</v>
      </c>
    </row>
    <row r="7" spans="1:16" ht="12.75">
      <c r="A7" s="463" t="s">
        <v>124</v>
      </c>
      <c r="B7" s="464">
        <v>497.905</v>
      </c>
      <c r="C7" s="464">
        <v>601.7932599999999</v>
      </c>
      <c r="D7" s="464">
        <v>7317.880562999999</v>
      </c>
      <c r="E7" s="464">
        <v>0</v>
      </c>
      <c r="F7" s="464">
        <v>0</v>
      </c>
      <c r="G7" s="464">
        <v>0</v>
      </c>
      <c r="H7" s="464">
        <v>0</v>
      </c>
      <c r="I7" s="464">
        <v>0</v>
      </c>
      <c r="J7" s="464">
        <v>0</v>
      </c>
      <c r="K7" s="464">
        <v>0</v>
      </c>
      <c r="L7" s="464">
        <v>0</v>
      </c>
      <c r="M7" s="464">
        <v>477.319</v>
      </c>
      <c r="N7" s="464">
        <v>0</v>
      </c>
      <c r="O7" s="464">
        <v>0</v>
      </c>
      <c r="P7" s="464">
        <v>0</v>
      </c>
    </row>
    <row r="8" spans="1:16" ht="12.75">
      <c r="A8" s="461" t="s">
        <v>125</v>
      </c>
      <c r="B8" s="462">
        <v>1996.72835</v>
      </c>
      <c r="C8" s="462">
        <v>134.76886</v>
      </c>
      <c r="D8" s="462">
        <v>4568.009066</v>
      </c>
      <c r="E8" s="462">
        <v>0</v>
      </c>
      <c r="F8" s="462">
        <v>0</v>
      </c>
      <c r="G8" s="462">
        <v>0</v>
      </c>
      <c r="H8" s="462">
        <v>0</v>
      </c>
      <c r="I8" s="462">
        <v>0</v>
      </c>
      <c r="J8" s="462">
        <v>0</v>
      </c>
      <c r="K8" s="462">
        <v>0</v>
      </c>
      <c r="L8" s="462">
        <v>0</v>
      </c>
      <c r="M8" s="462">
        <v>0</v>
      </c>
      <c r="N8" s="462">
        <v>0</v>
      </c>
      <c r="O8" s="462">
        <v>0</v>
      </c>
      <c r="P8" s="462">
        <v>3193.3799999999997</v>
      </c>
    </row>
    <row r="9" spans="1:16" ht="12.75">
      <c r="A9" s="463" t="s">
        <v>126</v>
      </c>
      <c r="B9" s="464">
        <v>0</v>
      </c>
      <c r="C9" s="464">
        <v>3001</v>
      </c>
      <c r="D9" s="464">
        <v>2437</v>
      </c>
      <c r="E9" s="464">
        <v>0</v>
      </c>
      <c r="F9" s="464">
        <v>0</v>
      </c>
      <c r="G9" s="464">
        <v>0</v>
      </c>
      <c r="H9" s="464">
        <v>0</v>
      </c>
      <c r="I9" s="464">
        <v>0</v>
      </c>
      <c r="J9" s="464">
        <v>0</v>
      </c>
      <c r="K9" s="464">
        <v>0</v>
      </c>
      <c r="L9" s="464">
        <v>0</v>
      </c>
      <c r="M9" s="464">
        <v>0</v>
      </c>
      <c r="N9" s="464">
        <v>0</v>
      </c>
      <c r="O9" s="464">
        <v>0</v>
      </c>
      <c r="P9" s="464">
        <v>0</v>
      </c>
    </row>
    <row r="10" spans="1:16" ht="12.75">
      <c r="A10" s="461" t="s">
        <v>127</v>
      </c>
      <c r="B10" s="462">
        <v>155.683</v>
      </c>
      <c r="C10" s="462">
        <v>1868.71295</v>
      </c>
      <c r="D10" s="462">
        <v>5078.218673</v>
      </c>
      <c r="E10" s="462">
        <v>0</v>
      </c>
      <c r="F10" s="462">
        <v>0</v>
      </c>
      <c r="G10" s="462">
        <v>0</v>
      </c>
      <c r="H10" s="462">
        <v>0</v>
      </c>
      <c r="I10" s="462">
        <v>0</v>
      </c>
      <c r="J10" s="462">
        <v>0</v>
      </c>
      <c r="K10" s="462">
        <v>0</v>
      </c>
      <c r="L10" s="462">
        <v>0</v>
      </c>
      <c r="M10" s="462">
        <v>0</v>
      </c>
      <c r="N10" s="462">
        <v>0</v>
      </c>
      <c r="O10" s="462">
        <v>0</v>
      </c>
      <c r="P10" s="462">
        <v>0</v>
      </c>
    </row>
    <row r="11" spans="1:16" ht="12.75">
      <c r="A11" s="463" t="s">
        <v>128</v>
      </c>
      <c r="B11" s="464">
        <v>156.45087999999998</v>
      </c>
      <c r="C11" s="464">
        <v>0</v>
      </c>
      <c r="D11" s="464">
        <v>2253.66023</v>
      </c>
      <c r="E11" s="464">
        <v>0</v>
      </c>
      <c r="F11" s="464">
        <v>0</v>
      </c>
      <c r="G11" s="464">
        <v>0</v>
      </c>
      <c r="H11" s="464">
        <v>0</v>
      </c>
      <c r="I11" s="464">
        <v>0</v>
      </c>
      <c r="J11" s="464">
        <v>0</v>
      </c>
      <c r="K11" s="464">
        <v>0</v>
      </c>
      <c r="L11" s="464">
        <v>0</v>
      </c>
      <c r="M11" s="464">
        <v>0</v>
      </c>
      <c r="N11" s="464">
        <v>0</v>
      </c>
      <c r="O11" s="464">
        <v>0</v>
      </c>
      <c r="P11" s="464">
        <v>0</v>
      </c>
    </row>
    <row r="12" spans="1:16" ht="12.75">
      <c r="A12" s="460" t="s">
        <v>129</v>
      </c>
      <c r="B12" s="465">
        <v>2807</v>
      </c>
      <c r="C12" s="465">
        <v>5396</v>
      </c>
      <c r="D12" s="465">
        <v>23957</v>
      </c>
      <c r="E12" s="465">
        <v>0</v>
      </c>
      <c r="F12" s="465">
        <v>0</v>
      </c>
      <c r="G12" s="465">
        <v>0</v>
      </c>
      <c r="H12" s="465">
        <v>0</v>
      </c>
      <c r="I12" s="465">
        <v>0</v>
      </c>
      <c r="J12" s="465">
        <v>0</v>
      </c>
      <c r="K12" s="465">
        <v>0</v>
      </c>
      <c r="L12" s="465">
        <v>0</v>
      </c>
      <c r="M12" s="465">
        <v>477</v>
      </c>
      <c r="N12" s="465">
        <v>0</v>
      </c>
      <c r="O12" s="465">
        <v>0</v>
      </c>
      <c r="P12" s="465">
        <v>3252</v>
      </c>
    </row>
    <row r="13" spans="1:16" ht="12.75">
      <c r="A13" s="196"/>
      <c r="B13" s="205"/>
      <c r="C13" s="205"/>
      <c r="D13" s="205"/>
      <c r="E13" s="205"/>
      <c r="F13" s="205"/>
      <c r="G13" s="205"/>
      <c r="H13" s="205"/>
      <c r="I13" s="205"/>
      <c r="J13" s="205"/>
      <c r="K13" s="205"/>
      <c r="L13" s="205"/>
      <c r="M13" s="205"/>
      <c r="N13" s="205"/>
      <c r="O13" s="205"/>
      <c r="P13" s="205"/>
    </row>
    <row r="14" spans="1:16" ht="12.75">
      <c r="A14" s="460" t="s">
        <v>130</v>
      </c>
      <c r="B14" s="462"/>
      <c r="C14" s="462"/>
      <c r="D14" s="462"/>
      <c r="E14" s="462"/>
      <c r="F14" s="462"/>
      <c r="G14" s="462"/>
      <c r="H14" s="462"/>
      <c r="I14" s="462"/>
      <c r="J14" s="462"/>
      <c r="K14" s="462"/>
      <c r="L14" s="462"/>
      <c r="M14" s="462"/>
      <c r="N14" s="462"/>
      <c r="O14" s="462"/>
      <c r="P14" s="462"/>
    </row>
    <row r="15" spans="1:16" ht="12.75">
      <c r="A15" s="463" t="s">
        <v>131</v>
      </c>
      <c r="B15" s="464">
        <v>0</v>
      </c>
      <c r="C15" s="464">
        <v>0</v>
      </c>
      <c r="D15" s="464">
        <v>351.63065099999994</v>
      </c>
      <c r="E15" s="464">
        <v>0</v>
      </c>
      <c r="F15" s="464">
        <v>0</v>
      </c>
      <c r="G15" s="464">
        <v>0</v>
      </c>
      <c r="H15" s="464">
        <v>0</v>
      </c>
      <c r="I15" s="464">
        <v>0</v>
      </c>
      <c r="J15" s="464">
        <v>0</v>
      </c>
      <c r="K15" s="464">
        <v>0</v>
      </c>
      <c r="L15" s="464">
        <v>0</v>
      </c>
      <c r="M15" s="464">
        <v>0</v>
      </c>
      <c r="N15" s="464">
        <v>0</v>
      </c>
      <c r="O15" s="464">
        <v>0</v>
      </c>
      <c r="P15" s="464">
        <v>0</v>
      </c>
    </row>
    <row r="16" spans="1:16" ht="12.75">
      <c r="A16" s="461" t="s">
        <v>454</v>
      </c>
      <c r="B16" s="462">
        <v>0</v>
      </c>
      <c r="C16" s="462">
        <v>16.79289</v>
      </c>
      <c r="D16" s="462">
        <v>7.056063</v>
      </c>
      <c r="E16" s="462">
        <v>0</v>
      </c>
      <c r="F16" s="462">
        <v>0</v>
      </c>
      <c r="G16" s="462">
        <v>0</v>
      </c>
      <c r="H16" s="462">
        <v>0</v>
      </c>
      <c r="I16" s="462">
        <v>0</v>
      </c>
      <c r="J16" s="462">
        <v>0</v>
      </c>
      <c r="K16" s="462">
        <v>0</v>
      </c>
      <c r="L16" s="462">
        <v>0</v>
      </c>
      <c r="M16" s="462">
        <v>0</v>
      </c>
      <c r="N16" s="462">
        <v>0</v>
      </c>
      <c r="O16" s="462">
        <v>0</v>
      </c>
      <c r="P16" s="462">
        <v>363.77064</v>
      </c>
    </row>
    <row r="17" spans="1:16" ht="12.75">
      <c r="A17" s="463" t="s">
        <v>133</v>
      </c>
      <c r="B17" s="464">
        <v>0</v>
      </c>
      <c r="C17" s="464">
        <v>-37.19853</v>
      </c>
      <c r="D17" s="464">
        <v>588.641452</v>
      </c>
      <c r="E17" s="464">
        <v>0</v>
      </c>
      <c r="F17" s="464">
        <v>0</v>
      </c>
      <c r="G17" s="464">
        <v>0</v>
      </c>
      <c r="H17" s="464">
        <v>0</v>
      </c>
      <c r="I17" s="464">
        <v>0</v>
      </c>
      <c r="J17" s="464">
        <v>0</v>
      </c>
      <c r="K17" s="464">
        <v>0</v>
      </c>
      <c r="L17" s="464">
        <v>0</v>
      </c>
      <c r="M17" s="464">
        <v>0</v>
      </c>
      <c r="N17" s="464">
        <v>0</v>
      </c>
      <c r="O17" s="464">
        <v>0</v>
      </c>
      <c r="P17" s="464">
        <v>16.97835</v>
      </c>
    </row>
    <row r="18" spans="1:16" ht="12.75">
      <c r="A18" s="461" t="s">
        <v>134</v>
      </c>
      <c r="B18" s="462">
        <v>0</v>
      </c>
      <c r="C18" s="462">
        <v>875.7517</v>
      </c>
      <c r="D18" s="462">
        <v>0</v>
      </c>
      <c r="E18" s="462">
        <v>0</v>
      </c>
      <c r="F18" s="462">
        <v>0</v>
      </c>
      <c r="G18" s="462">
        <v>0</v>
      </c>
      <c r="H18" s="462">
        <v>0</v>
      </c>
      <c r="I18" s="462">
        <v>0</v>
      </c>
      <c r="J18" s="462">
        <v>0</v>
      </c>
      <c r="K18" s="462">
        <v>0</v>
      </c>
      <c r="L18" s="462">
        <v>201.736</v>
      </c>
      <c r="M18" s="462">
        <v>0</v>
      </c>
      <c r="N18" s="462">
        <v>0</v>
      </c>
      <c r="O18" s="462">
        <v>0</v>
      </c>
      <c r="P18" s="462">
        <v>0</v>
      </c>
    </row>
    <row r="19" spans="1:16" ht="12.75">
      <c r="A19" s="463" t="s">
        <v>455</v>
      </c>
      <c r="B19" s="464">
        <v>686.44363</v>
      </c>
      <c r="C19" s="464">
        <v>0</v>
      </c>
      <c r="D19" s="464">
        <v>47.434578</v>
      </c>
      <c r="E19" s="464">
        <v>0</v>
      </c>
      <c r="F19" s="464">
        <v>0</v>
      </c>
      <c r="G19" s="464">
        <v>0</v>
      </c>
      <c r="H19" s="464">
        <v>0</v>
      </c>
      <c r="I19" s="464">
        <v>0</v>
      </c>
      <c r="J19" s="464">
        <v>0</v>
      </c>
      <c r="K19" s="464">
        <v>0</v>
      </c>
      <c r="L19" s="464">
        <v>0</v>
      </c>
      <c r="M19" s="464">
        <v>0</v>
      </c>
      <c r="N19" s="464">
        <v>0</v>
      </c>
      <c r="O19" s="464">
        <v>0</v>
      </c>
      <c r="P19" s="464">
        <v>0</v>
      </c>
    </row>
    <row r="20" spans="1:16" ht="12.75">
      <c r="A20" s="461" t="s">
        <v>136</v>
      </c>
      <c r="B20" s="462">
        <v>258.09633</v>
      </c>
      <c r="C20" s="462">
        <v>53.73724</v>
      </c>
      <c r="D20" s="462">
        <v>925.2500379999999</v>
      </c>
      <c r="E20" s="462">
        <v>0</v>
      </c>
      <c r="F20" s="462">
        <v>0</v>
      </c>
      <c r="G20" s="462">
        <v>0</v>
      </c>
      <c r="H20" s="462">
        <v>0</v>
      </c>
      <c r="I20" s="462">
        <v>0</v>
      </c>
      <c r="J20" s="462">
        <v>0</v>
      </c>
      <c r="K20" s="462">
        <v>0</v>
      </c>
      <c r="L20" s="462">
        <v>0</v>
      </c>
      <c r="M20" s="462">
        <v>0</v>
      </c>
      <c r="N20" s="462">
        <v>0</v>
      </c>
      <c r="O20" s="462">
        <v>0</v>
      </c>
      <c r="P20" s="462">
        <v>0</v>
      </c>
    </row>
    <row r="21" spans="1:16" ht="12.75">
      <c r="A21" s="463" t="s">
        <v>137</v>
      </c>
      <c r="B21" s="464">
        <v>620.4244</v>
      </c>
      <c r="C21" s="464">
        <v>0</v>
      </c>
      <c r="D21" s="464">
        <v>12.083409</v>
      </c>
      <c r="E21" s="464">
        <v>0</v>
      </c>
      <c r="F21" s="464">
        <v>0</v>
      </c>
      <c r="G21" s="464">
        <v>0</v>
      </c>
      <c r="H21" s="464">
        <v>0</v>
      </c>
      <c r="I21" s="464">
        <v>0</v>
      </c>
      <c r="J21" s="464">
        <v>0</v>
      </c>
      <c r="K21" s="464">
        <v>0</v>
      </c>
      <c r="L21" s="464">
        <v>0</v>
      </c>
      <c r="M21" s="464">
        <v>0</v>
      </c>
      <c r="N21" s="464">
        <v>0</v>
      </c>
      <c r="O21" s="464">
        <v>0</v>
      </c>
      <c r="P21" s="464">
        <v>0</v>
      </c>
    </row>
    <row r="22" spans="1:16" ht="12.75">
      <c r="A22" s="461" t="s">
        <v>138</v>
      </c>
      <c r="B22" s="462">
        <v>0</v>
      </c>
      <c r="C22" s="462">
        <v>53.73724</v>
      </c>
      <c r="D22" s="462">
        <v>0</v>
      </c>
      <c r="E22" s="462">
        <v>0</v>
      </c>
      <c r="F22" s="462">
        <v>0</v>
      </c>
      <c r="G22" s="462">
        <v>0</v>
      </c>
      <c r="H22" s="462">
        <v>0</v>
      </c>
      <c r="I22" s="462">
        <v>0</v>
      </c>
      <c r="J22" s="462">
        <v>0</v>
      </c>
      <c r="K22" s="462">
        <v>0</v>
      </c>
      <c r="L22" s="462">
        <v>0</v>
      </c>
      <c r="M22" s="462">
        <v>0</v>
      </c>
      <c r="N22" s="462">
        <v>0</v>
      </c>
      <c r="O22" s="462">
        <v>0</v>
      </c>
      <c r="P22" s="462">
        <v>0</v>
      </c>
    </row>
    <row r="23" spans="1:16" ht="12.75">
      <c r="A23" s="463" t="s">
        <v>456</v>
      </c>
      <c r="B23" s="464">
        <v>0</v>
      </c>
      <c r="C23" s="464">
        <v>53.73724</v>
      </c>
      <c r="D23" s="464">
        <v>4.60713</v>
      </c>
      <c r="E23" s="464">
        <v>0</v>
      </c>
      <c r="F23" s="464">
        <v>0</v>
      </c>
      <c r="G23" s="464">
        <v>0</v>
      </c>
      <c r="H23" s="464">
        <v>0</v>
      </c>
      <c r="I23" s="464">
        <v>0</v>
      </c>
      <c r="J23" s="464">
        <v>0</v>
      </c>
      <c r="K23" s="464">
        <v>0</v>
      </c>
      <c r="L23" s="464">
        <v>0</v>
      </c>
      <c r="M23" s="464">
        <v>0</v>
      </c>
      <c r="N23" s="464">
        <v>0</v>
      </c>
      <c r="O23" s="464">
        <v>0</v>
      </c>
      <c r="P23" s="464">
        <v>0</v>
      </c>
    </row>
    <row r="24" spans="1:16" ht="12.75">
      <c r="A24" s="461" t="s">
        <v>140</v>
      </c>
      <c r="B24" s="462">
        <v>0</v>
      </c>
      <c r="C24" s="462">
        <v>0</v>
      </c>
      <c r="D24" s="462">
        <v>0</v>
      </c>
      <c r="E24" s="462">
        <v>0</v>
      </c>
      <c r="F24" s="462">
        <v>0</v>
      </c>
      <c r="G24" s="462">
        <v>0</v>
      </c>
      <c r="H24" s="462">
        <v>0</v>
      </c>
      <c r="I24" s="462">
        <v>0</v>
      </c>
      <c r="J24" s="462">
        <v>0</v>
      </c>
      <c r="K24" s="462">
        <v>0</v>
      </c>
      <c r="L24" s="462">
        <v>0</v>
      </c>
      <c r="M24" s="462">
        <v>0</v>
      </c>
      <c r="N24" s="462">
        <v>0</v>
      </c>
      <c r="O24" s="462">
        <v>0</v>
      </c>
      <c r="P24" s="462">
        <v>0</v>
      </c>
    </row>
    <row r="25" spans="1:16" ht="12.75">
      <c r="A25" s="463" t="s">
        <v>141</v>
      </c>
      <c r="B25" s="464">
        <v>0</v>
      </c>
      <c r="C25" s="464">
        <v>50.37866</v>
      </c>
      <c r="D25" s="464">
        <v>0</v>
      </c>
      <c r="E25" s="464">
        <v>0</v>
      </c>
      <c r="F25" s="464">
        <v>0</v>
      </c>
      <c r="G25" s="464">
        <v>0</v>
      </c>
      <c r="H25" s="464">
        <v>0</v>
      </c>
      <c r="I25" s="464">
        <v>0</v>
      </c>
      <c r="J25" s="464">
        <v>0</v>
      </c>
      <c r="K25" s="464">
        <v>0</v>
      </c>
      <c r="L25" s="464">
        <v>0</v>
      </c>
      <c r="M25" s="464">
        <v>0</v>
      </c>
      <c r="N25" s="464">
        <v>0</v>
      </c>
      <c r="O25" s="464">
        <v>0</v>
      </c>
      <c r="P25" s="464">
        <v>0</v>
      </c>
    </row>
    <row r="26" spans="1:16" ht="12.75">
      <c r="A26" s="461" t="s">
        <v>457</v>
      </c>
      <c r="B26" s="462">
        <v>138272.34754999998</v>
      </c>
      <c r="C26" s="462">
        <v>-1037.6131799999998</v>
      </c>
      <c r="D26" s="462">
        <v>1621.2834820000003</v>
      </c>
      <c r="E26" s="462">
        <v>0</v>
      </c>
      <c r="F26" s="462">
        <v>0</v>
      </c>
      <c r="G26" s="462">
        <v>0</v>
      </c>
      <c r="H26" s="462">
        <v>87.734</v>
      </c>
      <c r="I26" s="462">
        <v>0</v>
      </c>
      <c r="J26" s="462">
        <v>0</v>
      </c>
      <c r="K26" s="462">
        <v>0</v>
      </c>
      <c r="L26" s="462">
        <v>0</v>
      </c>
      <c r="M26" s="462">
        <v>0</v>
      </c>
      <c r="N26" s="462">
        <v>0</v>
      </c>
      <c r="O26" s="462">
        <v>0</v>
      </c>
      <c r="P26" s="462">
        <v>0</v>
      </c>
    </row>
    <row r="27" spans="1:16" ht="12.75">
      <c r="A27" s="463" t="s">
        <v>143</v>
      </c>
      <c r="B27" s="464">
        <v>30700</v>
      </c>
      <c r="C27" s="464">
        <v>-1341.41812</v>
      </c>
      <c r="D27" s="464">
        <v>22.08396</v>
      </c>
      <c r="E27" s="464">
        <v>0</v>
      </c>
      <c r="F27" s="464">
        <v>17882.355956</v>
      </c>
      <c r="G27" s="464">
        <v>0</v>
      </c>
      <c r="H27" s="464">
        <v>0</v>
      </c>
      <c r="I27" s="464">
        <v>0</v>
      </c>
      <c r="J27" s="464">
        <v>0</v>
      </c>
      <c r="K27" s="464">
        <v>0</v>
      </c>
      <c r="L27" s="464">
        <v>0</v>
      </c>
      <c r="M27" s="464">
        <v>0</v>
      </c>
      <c r="N27" s="464">
        <v>0</v>
      </c>
      <c r="O27" s="464">
        <v>0</v>
      </c>
      <c r="P27" s="464">
        <v>51.718</v>
      </c>
    </row>
    <row r="28" spans="1:16" ht="12.75">
      <c r="A28" s="461" t="s">
        <v>144</v>
      </c>
      <c r="B28" s="462">
        <v>0</v>
      </c>
      <c r="C28" s="462">
        <v>61.87293</v>
      </c>
      <c r="D28" s="462">
        <v>7.8</v>
      </c>
      <c r="E28" s="462">
        <v>0</v>
      </c>
      <c r="F28" s="462">
        <v>0</v>
      </c>
      <c r="G28" s="462">
        <v>0</v>
      </c>
      <c r="H28" s="462">
        <v>0</v>
      </c>
      <c r="I28" s="462">
        <v>0</v>
      </c>
      <c r="J28" s="462">
        <v>0</v>
      </c>
      <c r="K28" s="462">
        <v>0</v>
      </c>
      <c r="L28" s="462">
        <v>0</v>
      </c>
      <c r="M28" s="462">
        <v>0</v>
      </c>
      <c r="N28" s="462">
        <v>0</v>
      </c>
      <c r="O28" s="462">
        <v>0</v>
      </c>
      <c r="P28" s="462">
        <v>0</v>
      </c>
    </row>
    <row r="29" spans="1:16" ht="12.75">
      <c r="A29" s="463" t="s">
        <v>145</v>
      </c>
      <c r="B29" s="464">
        <v>0</v>
      </c>
      <c r="C29" s="464">
        <v>0</v>
      </c>
      <c r="D29" s="464">
        <v>0</v>
      </c>
      <c r="E29" s="464">
        <v>0</v>
      </c>
      <c r="F29" s="464">
        <v>0</v>
      </c>
      <c r="G29" s="464">
        <v>0</v>
      </c>
      <c r="H29" s="464">
        <v>0</v>
      </c>
      <c r="I29" s="464">
        <v>0</v>
      </c>
      <c r="J29" s="464">
        <v>0</v>
      </c>
      <c r="K29" s="464">
        <v>0</v>
      </c>
      <c r="L29" s="464">
        <v>0</v>
      </c>
      <c r="M29" s="464">
        <v>0</v>
      </c>
      <c r="N29" s="464">
        <v>0</v>
      </c>
      <c r="O29" s="464">
        <v>0</v>
      </c>
      <c r="P29" s="464">
        <v>0</v>
      </c>
    </row>
    <row r="30" spans="1:16" ht="12.75">
      <c r="A30" s="461" t="s">
        <v>458</v>
      </c>
      <c r="B30" s="462">
        <v>2424.742</v>
      </c>
      <c r="C30" s="462">
        <v>0</v>
      </c>
      <c r="D30" s="462">
        <v>103.87554700000001</v>
      </c>
      <c r="E30" s="462">
        <v>0</v>
      </c>
      <c r="F30" s="462">
        <v>0</v>
      </c>
      <c r="G30" s="462">
        <v>0</v>
      </c>
      <c r="H30" s="462">
        <v>0</v>
      </c>
      <c r="I30" s="462">
        <v>0</v>
      </c>
      <c r="J30" s="462">
        <v>0</v>
      </c>
      <c r="K30" s="462">
        <v>0</v>
      </c>
      <c r="L30" s="462">
        <v>0</v>
      </c>
      <c r="M30" s="462">
        <v>0</v>
      </c>
      <c r="N30" s="462">
        <v>0</v>
      </c>
      <c r="O30" s="462">
        <v>0</v>
      </c>
      <c r="P30" s="462">
        <v>0</v>
      </c>
    </row>
    <row r="31" spans="1:16" ht="12.75">
      <c r="A31" s="463" t="s">
        <v>459</v>
      </c>
      <c r="B31" s="464">
        <v>259390.10099000012</v>
      </c>
      <c r="C31" s="464">
        <v>1437.15767</v>
      </c>
      <c r="D31" s="464">
        <v>4191.190473999999</v>
      </c>
      <c r="E31" s="464">
        <v>0</v>
      </c>
      <c r="F31" s="464">
        <v>0</v>
      </c>
      <c r="G31" s="464">
        <v>0</v>
      </c>
      <c r="H31" s="464">
        <v>63.169</v>
      </c>
      <c r="I31" s="464">
        <v>0</v>
      </c>
      <c r="J31" s="464">
        <v>0</v>
      </c>
      <c r="K31" s="464">
        <v>0</v>
      </c>
      <c r="L31" s="464">
        <v>0</v>
      </c>
      <c r="M31" s="464">
        <v>494.06</v>
      </c>
      <c r="N31" s="464">
        <v>0</v>
      </c>
      <c r="O31" s="464">
        <v>0</v>
      </c>
      <c r="P31" s="464">
        <v>109.57</v>
      </c>
    </row>
    <row r="32" spans="1:16" ht="12.75">
      <c r="A32" s="461" t="s">
        <v>148</v>
      </c>
      <c r="B32" s="462">
        <v>0</v>
      </c>
      <c r="C32" s="462">
        <v>0</v>
      </c>
      <c r="D32" s="462">
        <v>0</v>
      </c>
      <c r="E32" s="462">
        <v>0</v>
      </c>
      <c r="F32" s="462">
        <v>0</v>
      </c>
      <c r="G32" s="462">
        <v>0</v>
      </c>
      <c r="H32" s="462">
        <v>0</v>
      </c>
      <c r="I32" s="462">
        <v>0</v>
      </c>
      <c r="J32" s="462">
        <v>0</v>
      </c>
      <c r="K32" s="462">
        <v>0</v>
      </c>
      <c r="L32" s="462">
        <v>0</v>
      </c>
      <c r="M32" s="462">
        <v>0</v>
      </c>
      <c r="N32" s="462">
        <v>0</v>
      </c>
      <c r="O32" s="462">
        <v>0</v>
      </c>
      <c r="P32" s="462">
        <v>0</v>
      </c>
    </row>
    <row r="33" spans="1:16" ht="12.75">
      <c r="A33" s="463" t="s">
        <v>460</v>
      </c>
      <c r="B33" s="464">
        <v>0</v>
      </c>
      <c r="C33" s="464">
        <v>0</v>
      </c>
      <c r="D33" s="464">
        <v>81.205227</v>
      </c>
      <c r="E33" s="464">
        <v>0</v>
      </c>
      <c r="F33" s="464">
        <v>0</v>
      </c>
      <c r="G33" s="464">
        <v>0</v>
      </c>
      <c r="H33" s="464">
        <v>0</v>
      </c>
      <c r="I33" s="464">
        <v>0</v>
      </c>
      <c r="J33" s="464">
        <v>0</v>
      </c>
      <c r="K33" s="464">
        <v>0</v>
      </c>
      <c r="L33" s="464">
        <v>8808.44916</v>
      </c>
      <c r="M33" s="464">
        <v>0</v>
      </c>
      <c r="N33" s="464">
        <v>0</v>
      </c>
      <c r="O33" s="464">
        <v>0</v>
      </c>
      <c r="P33" s="464">
        <v>8.48016</v>
      </c>
    </row>
    <row r="34" spans="1:16" ht="12.75">
      <c r="A34" s="461" t="s">
        <v>150</v>
      </c>
      <c r="B34" s="462">
        <v>74340.36455000003</v>
      </c>
      <c r="C34" s="462">
        <v>-23766.40814</v>
      </c>
      <c r="D34" s="462">
        <v>1559.131370999999</v>
      </c>
      <c r="E34" s="462">
        <v>0</v>
      </c>
      <c r="F34" s="462">
        <v>0</v>
      </c>
      <c r="G34" s="462">
        <v>0</v>
      </c>
      <c r="H34" s="462">
        <v>0</v>
      </c>
      <c r="I34" s="462">
        <v>0</v>
      </c>
      <c r="J34" s="462">
        <v>0</v>
      </c>
      <c r="K34" s="462">
        <v>0</v>
      </c>
      <c r="L34" s="462">
        <v>456.79</v>
      </c>
      <c r="M34" s="462">
        <v>0</v>
      </c>
      <c r="N34" s="462">
        <v>0</v>
      </c>
      <c r="O34" s="462">
        <v>0</v>
      </c>
      <c r="P34" s="462">
        <v>95.9327</v>
      </c>
    </row>
    <row r="35" spans="1:16" ht="12.75">
      <c r="A35" s="463" t="s">
        <v>151</v>
      </c>
      <c r="B35" s="464">
        <v>400</v>
      </c>
      <c r="C35" s="464">
        <v>0</v>
      </c>
      <c r="D35" s="464">
        <v>296.8541</v>
      </c>
      <c r="E35" s="464">
        <v>0</v>
      </c>
      <c r="F35" s="464">
        <v>947.03078</v>
      </c>
      <c r="G35" s="464">
        <v>0</v>
      </c>
      <c r="H35" s="464">
        <v>0</v>
      </c>
      <c r="I35" s="464">
        <v>0</v>
      </c>
      <c r="J35" s="464">
        <v>0</v>
      </c>
      <c r="K35" s="464">
        <v>0</v>
      </c>
      <c r="L35" s="464">
        <v>0</v>
      </c>
      <c r="M35" s="464">
        <v>0</v>
      </c>
      <c r="N35" s="464">
        <v>0</v>
      </c>
      <c r="O35" s="464">
        <v>0</v>
      </c>
      <c r="P35" s="464">
        <v>0</v>
      </c>
    </row>
    <row r="36" spans="1:16" ht="12.75">
      <c r="A36" s="461" t="s">
        <v>152</v>
      </c>
      <c r="B36" s="462">
        <v>0</v>
      </c>
      <c r="C36" s="462">
        <v>0</v>
      </c>
      <c r="D36" s="462">
        <v>29.271123</v>
      </c>
      <c r="E36" s="462">
        <v>0</v>
      </c>
      <c r="F36" s="462">
        <v>0</v>
      </c>
      <c r="G36" s="462">
        <v>0</v>
      </c>
      <c r="H36" s="462">
        <v>0</v>
      </c>
      <c r="I36" s="462">
        <v>0</v>
      </c>
      <c r="J36" s="462">
        <v>0</v>
      </c>
      <c r="K36" s="462">
        <v>0</v>
      </c>
      <c r="L36" s="462">
        <v>0</v>
      </c>
      <c r="M36" s="462">
        <v>0</v>
      </c>
      <c r="N36" s="462">
        <v>0</v>
      </c>
      <c r="O36" s="462">
        <v>0</v>
      </c>
      <c r="P36" s="462">
        <v>27.794</v>
      </c>
    </row>
    <row r="37" spans="1:16" ht="12.75">
      <c r="A37" s="463" t="s">
        <v>461</v>
      </c>
      <c r="B37" s="464">
        <v>94658.38919999996</v>
      </c>
      <c r="C37" s="464">
        <v>1126.3784399999995</v>
      </c>
      <c r="D37" s="464">
        <v>3787.347707000001</v>
      </c>
      <c r="E37" s="464">
        <v>0</v>
      </c>
      <c r="F37" s="464">
        <v>0</v>
      </c>
      <c r="G37" s="464">
        <v>0</v>
      </c>
      <c r="H37" s="464">
        <v>0</v>
      </c>
      <c r="I37" s="464">
        <v>0</v>
      </c>
      <c r="J37" s="464">
        <v>0</v>
      </c>
      <c r="K37" s="464">
        <v>0</v>
      </c>
      <c r="L37" s="464">
        <v>1477.13425</v>
      </c>
      <c r="M37" s="464">
        <v>0</v>
      </c>
      <c r="N37" s="464">
        <v>0</v>
      </c>
      <c r="O37" s="464">
        <v>0</v>
      </c>
      <c r="P37" s="464">
        <v>744.6590000000001</v>
      </c>
    </row>
    <row r="38" spans="1:16" ht="12.75">
      <c r="A38" s="461" t="s">
        <v>462</v>
      </c>
      <c r="B38" s="462">
        <v>3032.87109</v>
      </c>
      <c r="C38" s="462">
        <v>0</v>
      </c>
      <c r="D38" s="462">
        <v>19.476407</v>
      </c>
      <c r="E38" s="462">
        <v>0</v>
      </c>
      <c r="F38" s="462">
        <v>0</v>
      </c>
      <c r="G38" s="462">
        <v>0</v>
      </c>
      <c r="H38" s="462">
        <v>0</v>
      </c>
      <c r="I38" s="462">
        <v>0</v>
      </c>
      <c r="J38" s="462">
        <v>0</v>
      </c>
      <c r="K38" s="462">
        <v>0</v>
      </c>
      <c r="L38" s="462">
        <v>0</v>
      </c>
      <c r="M38" s="462">
        <v>0</v>
      </c>
      <c r="N38" s="462">
        <v>0</v>
      </c>
      <c r="O38" s="462">
        <v>66</v>
      </c>
      <c r="P38" s="462">
        <v>8.78591</v>
      </c>
    </row>
    <row r="39" spans="1:16" ht="12.75">
      <c r="A39" s="463" t="s">
        <v>463</v>
      </c>
      <c r="B39" s="464">
        <v>8413.89432</v>
      </c>
      <c r="C39" s="464">
        <v>0</v>
      </c>
      <c r="D39" s="464">
        <v>0</v>
      </c>
      <c r="E39" s="464">
        <v>0</v>
      </c>
      <c r="F39" s="464">
        <v>0</v>
      </c>
      <c r="G39" s="464">
        <v>0</v>
      </c>
      <c r="H39" s="464">
        <v>0</v>
      </c>
      <c r="I39" s="464">
        <v>0</v>
      </c>
      <c r="J39" s="464">
        <v>0</v>
      </c>
      <c r="K39" s="464">
        <v>0</v>
      </c>
      <c r="L39" s="464">
        <v>0</v>
      </c>
      <c r="M39" s="464">
        <v>0</v>
      </c>
      <c r="N39" s="464">
        <v>0</v>
      </c>
      <c r="O39" s="464">
        <v>0</v>
      </c>
      <c r="P39" s="464">
        <v>206.857</v>
      </c>
    </row>
    <row r="40" spans="1:16" ht="12.75">
      <c r="A40" s="461" t="s">
        <v>156</v>
      </c>
      <c r="B40" s="462">
        <v>0</v>
      </c>
      <c r="C40" s="462">
        <v>1650.6392700000001</v>
      </c>
      <c r="D40" s="462">
        <v>2.130006</v>
      </c>
      <c r="E40" s="462">
        <v>0</v>
      </c>
      <c r="F40" s="462">
        <v>0</v>
      </c>
      <c r="G40" s="462">
        <v>0</v>
      </c>
      <c r="H40" s="462">
        <v>143.75643</v>
      </c>
      <c r="I40" s="462">
        <v>0</v>
      </c>
      <c r="J40" s="462">
        <v>0</v>
      </c>
      <c r="K40" s="462">
        <v>0</v>
      </c>
      <c r="L40" s="462">
        <v>0</v>
      </c>
      <c r="M40" s="462">
        <v>0</v>
      </c>
      <c r="N40" s="462">
        <v>0</v>
      </c>
      <c r="O40" s="462">
        <v>0</v>
      </c>
      <c r="P40" s="462">
        <v>0</v>
      </c>
    </row>
    <row r="41" spans="1:16" ht="12.75">
      <c r="A41" s="463" t="s">
        <v>464</v>
      </c>
      <c r="B41" s="464">
        <v>117447.39753000003</v>
      </c>
      <c r="C41" s="464">
        <v>443.32035</v>
      </c>
      <c r="D41" s="464">
        <v>426.71895000000006</v>
      </c>
      <c r="E41" s="464">
        <v>0</v>
      </c>
      <c r="F41" s="464">
        <v>0</v>
      </c>
      <c r="G41" s="464">
        <v>0</v>
      </c>
      <c r="H41" s="464">
        <v>0</v>
      </c>
      <c r="I41" s="464">
        <v>0</v>
      </c>
      <c r="J41" s="464">
        <v>0</v>
      </c>
      <c r="K41" s="464">
        <v>0</v>
      </c>
      <c r="L41" s="464">
        <v>0</v>
      </c>
      <c r="M41" s="464">
        <v>0</v>
      </c>
      <c r="N41" s="464">
        <v>5775.815499999999</v>
      </c>
      <c r="O41" s="464">
        <v>0</v>
      </c>
      <c r="P41" s="464">
        <v>159.6619</v>
      </c>
    </row>
    <row r="42" spans="1:16" ht="12.75">
      <c r="A42" s="461" t="s">
        <v>465</v>
      </c>
      <c r="B42" s="462">
        <v>0</v>
      </c>
      <c r="C42" s="462">
        <v>0</v>
      </c>
      <c r="D42" s="462">
        <v>340.666134</v>
      </c>
      <c r="E42" s="462">
        <v>0</v>
      </c>
      <c r="F42" s="462">
        <v>0</v>
      </c>
      <c r="G42" s="462">
        <v>0</v>
      </c>
      <c r="H42" s="462">
        <v>70.005</v>
      </c>
      <c r="I42" s="462">
        <v>0</v>
      </c>
      <c r="J42" s="462">
        <v>0</v>
      </c>
      <c r="K42" s="462">
        <v>0</v>
      </c>
      <c r="L42" s="462">
        <v>0</v>
      </c>
      <c r="M42" s="462">
        <v>0</v>
      </c>
      <c r="N42" s="462">
        <v>0</v>
      </c>
      <c r="O42" s="462">
        <v>0</v>
      </c>
      <c r="P42" s="462">
        <v>0</v>
      </c>
    </row>
    <row r="43" spans="1:16" ht="12.75">
      <c r="A43" s="463" t="s">
        <v>159</v>
      </c>
      <c r="B43" s="464">
        <v>0</v>
      </c>
      <c r="C43" s="464">
        <v>9.0295</v>
      </c>
      <c r="D43" s="464">
        <v>36.98954</v>
      </c>
      <c r="E43" s="464">
        <v>0</v>
      </c>
      <c r="F43" s="464">
        <v>0</v>
      </c>
      <c r="G43" s="464">
        <v>0</v>
      </c>
      <c r="H43" s="464">
        <v>0</v>
      </c>
      <c r="I43" s="464">
        <v>0</v>
      </c>
      <c r="J43" s="464">
        <v>0</v>
      </c>
      <c r="K43" s="464">
        <v>0</v>
      </c>
      <c r="L43" s="464">
        <v>170.716</v>
      </c>
      <c r="M43" s="464">
        <v>0</v>
      </c>
      <c r="N43" s="464">
        <v>0</v>
      </c>
      <c r="O43" s="464">
        <v>0</v>
      </c>
      <c r="P43" s="464">
        <v>0</v>
      </c>
    </row>
    <row r="44" spans="1:16" ht="12.75">
      <c r="A44" s="461" t="s">
        <v>160</v>
      </c>
      <c r="B44" s="462">
        <v>0</v>
      </c>
      <c r="C44" s="462">
        <v>-396.68542</v>
      </c>
      <c r="D44" s="462">
        <v>407.626711</v>
      </c>
      <c r="E44" s="462">
        <v>0</v>
      </c>
      <c r="F44" s="462">
        <v>0</v>
      </c>
      <c r="G44" s="462">
        <v>0</v>
      </c>
      <c r="H44" s="462">
        <v>0</v>
      </c>
      <c r="I44" s="462">
        <v>0</v>
      </c>
      <c r="J44" s="462">
        <v>0</v>
      </c>
      <c r="K44" s="462">
        <v>0</v>
      </c>
      <c r="L44" s="462">
        <v>0</v>
      </c>
      <c r="M44" s="462">
        <v>0</v>
      </c>
      <c r="N44" s="462">
        <v>0</v>
      </c>
      <c r="O44" s="462">
        <v>0</v>
      </c>
      <c r="P44" s="462">
        <v>9.76816</v>
      </c>
    </row>
    <row r="45" spans="1:16" ht="12.75">
      <c r="A45" s="463" t="s">
        <v>161</v>
      </c>
      <c r="B45" s="464">
        <v>0</v>
      </c>
      <c r="C45" s="464">
        <v>0</v>
      </c>
      <c r="D45" s="464">
        <v>0</v>
      </c>
      <c r="E45" s="464">
        <v>0</v>
      </c>
      <c r="F45" s="464">
        <v>0</v>
      </c>
      <c r="G45" s="464">
        <v>0</v>
      </c>
      <c r="H45" s="464">
        <v>0</v>
      </c>
      <c r="I45" s="464">
        <v>0</v>
      </c>
      <c r="J45" s="464">
        <v>0</v>
      </c>
      <c r="K45" s="464">
        <v>0</v>
      </c>
      <c r="L45" s="464">
        <v>0</v>
      </c>
      <c r="M45" s="464">
        <v>0</v>
      </c>
      <c r="N45" s="464">
        <v>0</v>
      </c>
      <c r="O45" s="464">
        <v>0</v>
      </c>
      <c r="P45" s="464">
        <v>0</v>
      </c>
    </row>
    <row r="46" spans="1:16" ht="12.75">
      <c r="A46" s="461" t="s">
        <v>466</v>
      </c>
      <c r="B46" s="462">
        <v>83972.59604000003</v>
      </c>
      <c r="C46" s="462">
        <v>-3145.09224</v>
      </c>
      <c r="D46" s="462">
        <v>952.773648</v>
      </c>
      <c r="E46" s="462">
        <v>0</v>
      </c>
      <c r="F46" s="462">
        <v>0</v>
      </c>
      <c r="G46" s="462">
        <v>0</v>
      </c>
      <c r="H46" s="462">
        <v>0</v>
      </c>
      <c r="I46" s="462">
        <v>0</v>
      </c>
      <c r="J46" s="462">
        <v>0</v>
      </c>
      <c r="K46" s="462">
        <v>0</v>
      </c>
      <c r="L46" s="462">
        <v>0</v>
      </c>
      <c r="M46" s="462">
        <v>0</v>
      </c>
      <c r="N46" s="462">
        <v>0</v>
      </c>
      <c r="O46" s="462">
        <v>0</v>
      </c>
      <c r="P46" s="462">
        <v>0</v>
      </c>
    </row>
    <row r="47" spans="1:16" ht="12.75">
      <c r="A47" s="463" t="s">
        <v>163</v>
      </c>
      <c r="B47" s="464">
        <v>0</v>
      </c>
      <c r="C47" s="464">
        <v>-90.19925</v>
      </c>
      <c r="D47" s="464">
        <v>280.2641</v>
      </c>
      <c r="E47" s="464">
        <v>0</v>
      </c>
      <c r="F47" s="464">
        <v>0</v>
      </c>
      <c r="G47" s="464">
        <v>0</v>
      </c>
      <c r="H47" s="464">
        <v>0</v>
      </c>
      <c r="I47" s="464">
        <v>0</v>
      </c>
      <c r="J47" s="464">
        <v>0</v>
      </c>
      <c r="K47" s="464">
        <v>0</v>
      </c>
      <c r="L47" s="464">
        <v>0</v>
      </c>
      <c r="M47" s="464">
        <v>0</v>
      </c>
      <c r="N47" s="464">
        <v>0</v>
      </c>
      <c r="O47" s="464">
        <v>0</v>
      </c>
      <c r="P47" s="464">
        <v>0</v>
      </c>
    </row>
    <row r="48" spans="1:16" ht="12.75">
      <c r="A48" s="461" t="s">
        <v>467</v>
      </c>
      <c r="B48" s="462">
        <v>32.5767</v>
      </c>
      <c r="C48" s="462">
        <v>5.59763</v>
      </c>
      <c r="D48" s="462">
        <v>0</v>
      </c>
      <c r="E48" s="462">
        <v>0</v>
      </c>
      <c r="F48" s="462">
        <v>0</v>
      </c>
      <c r="G48" s="462">
        <v>0</v>
      </c>
      <c r="H48" s="462">
        <v>0</v>
      </c>
      <c r="I48" s="462">
        <v>0</v>
      </c>
      <c r="J48" s="462">
        <v>0</v>
      </c>
      <c r="K48" s="462">
        <v>0</v>
      </c>
      <c r="L48" s="462">
        <v>0</v>
      </c>
      <c r="M48" s="462">
        <v>0</v>
      </c>
      <c r="N48" s="462">
        <v>0</v>
      </c>
      <c r="O48" s="462">
        <v>0</v>
      </c>
      <c r="P48" s="462">
        <v>0</v>
      </c>
    </row>
    <row r="49" spans="1:16" ht="12.75">
      <c r="A49" s="463" t="s">
        <v>165</v>
      </c>
      <c r="B49" s="464">
        <v>202321.91205999997</v>
      </c>
      <c r="C49" s="464">
        <v>-11035.731150000003</v>
      </c>
      <c r="D49" s="464">
        <v>5342.413946999997</v>
      </c>
      <c r="E49" s="464">
        <v>0</v>
      </c>
      <c r="F49" s="464">
        <v>0</v>
      </c>
      <c r="G49" s="464">
        <v>0</v>
      </c>
      <c r="H49" s="464">
        <v>0</v>
      </c>
      <c r="I49" s="464">
        <v>0</v>
      </c>
      <c r="J49" s="464">
        <v>0</v>
      </c>
      <c r="K49" s="464">
        <v>0</v>
      </c>
      <c r="L49" s="464">
        <v>0</v>
      </c>
      <c r="M49" s="464">
        <v>176.378</v>
      </c>
      <c r="N49" s="464">
        <v>0</v>
      </c>
      <c r="O49" s="464">
        <v>0</v>
      </c>
      <c r="P49" s="464">
        <v>508.26841</v>
      </c>
    </row>
    <row r="50" spans="1:16" ht="12.75">
      <c r="A50" s="461" t="s">
        <v>468</v>
      </c>
      <c r="B50" s="462">
        <v>38725.39266</v>
      </c>
      <c r="C50" s="462">
        <v>-12438.817149999999</v>
      </c>
      <c r="D50" s="462">
        <v>1427.6225769999999</v>
      </c>
      <c r="E50" s="462">
        <v>0</v>
      </c>
      <c r="F50" s="462">
        <v>0</v>
      </c>
      <c r="G50" s="462">
        <v>0</v>
      </c>
      <c r="H50" s="462">
        <v>2.13867</v>
      </c>
      <c r="I50" s="462">
        <v>0</v>
      </c>
      <c r="J50" s="462">
        <v>0</v>
      </c>
      <c r="K50" s="462">
        <v>0</v>
      </c>
      <c r="L50" s="462">
        <v>0</v>
      </c>
      <c r="M50" s="462">
        <v>0</v>
      </c>
      <c r="N50" s="462">
        <v>525.686</v>
      </c>
      <c r="O50" s="462">
        <v>0</v>
      </c>
      <c r="P50" s="462">
        <v>0</v>
      </c>
    </row>
    <row r="51" spans="1:16" ht="12.75">
      <c r="A51" s="463" t="s">
        <v>167</v>
      </c>
      <c r="B51" s="464">
        <v>0</v>
      </c>
      <c r="C51" s="464">
        <v>0</v>
      </c>
      <c r="D51" s="464">
        <v>0</v>
      </c>
      <c r="E51" s="464">
        <v>0</v>
      </c>
      <c r="F51" s="464">
        <v>0</v>
      </c>
      <c r="G51" s="464">
        <v>0</v>
      </c>
      <c r="H51" s="464">
        <v>0</v>
      </c>
      <c r="I51" s="464">
        <v>0</v>
      </c>
      <c r="J51" s="464">
        <v>0</v>
      </c>
      <c r="K51" s="464">
        <v>0</v>
      </c>
      <c r="L51" s="464">
        <v>0</v>
      </c>
      <c r="M51" s="464">
        <v>0</v>
      </c>
      <c r="N51" s="464">
        <v>0</v>
      </c>
      <c r="O51" s="464">
        <v>0</v>
      </c>
      <c r="P51" s="464">
        <v>0</v>
      </c>
    </row>
    <row r="52" spans="1:16" ht="12.75">
      <c r="A52" s="461" t="s">
        <v>168</v>
      </c>
      <c r="B52" s="462">
        <v>0</v>
      </c>
      <c r="C52" s="462">
        <v>2060.24377</v>
      </c>
      <c r="D52" s="462">
        <v>1145.039791</v>
      </c>
      <c r="E52" s="462">
        <v>0</v>
      </c>
      <c r="F52" s="462">
        <v>0</v>
      </c>
      <c r="G52" s="462">
        <v>0</v>
      </c>
      <c r="H52" s="462">
        <v>0</v>
      </c>
      <c r="I52" s="462">
        <v>0</v>
      </c>
      <c r="J52" s="462">
        <v>0</v>
      </c>
      <c r="K52" s="462">
        <v>0</v>
      </c>
      <c r="L52" s="462">
        <v>0</v>
      </c>
      <c r="M52" s="462">
        <v>0</v>
      </c>
      <c r="N52" s="462">
        <v>0</v>
      </c>
      <c r="O52" s="462">
        <v>0</v>
      </c>
      <c r="P52" s="462">
        <v>0</v>
      </c>
    </row>
    <row r="53" spans="1:16" ht="12.75">
      <c r="A53" s="463" t="s">
        <v>169</v>
      </c>
      <c r="B53" s="464">
        <v>0</v>
      </c>
      <c r="C53" s="464">
        <v>0</v>
      </c>
      <c r="D53" s="464">
        <v>255.72759200000002</v>
      </c>
      <c r="E53" s="464">
        <v>0</v>
      </c>
      <c r="F53" s="464">
        <v>884.117129</v>
      </c>
      <c r="G53" s="464">
        <v>0</v>
      </c>
      <c r="H53" s="464">
        <v>0</v>
      </c>
      <c r="I53" s="464">
        <v>0</v>
      </c>
      <c r="J53" s="464">
        <v>0</v>
      </c>
      <c r="K53" s="464">
        <v>0</v>
      </c>
      <c r="L53" s="464">
        <v>0</v>
      </c>
      <c r="M53" s="464">
        <v>0</v>
      </c>
      <c r="N53" s="464">
        <v>0</v>
      </c>
      <c r="O53" s="464">
        <v>0</v>
      </c>
      <c r="P53" s="464">
        <v>3.03803</v>
      </c>
    </row>
    <row r="54" spans="1:16" ht="12.75">
      <c r="A54" s="461" t="s">
        <v>469</v>
      </c>
      <c r="B54" s="462">
        <v>57967.025250000006</v>
      </c>
      <c r="C54" s="462">
        <v>498.01577000000003</v>
      </c>
      <c r="D54" s="462">
        <v>2528.5861200000004</v>
      </c>
      <c r="E54" s="462">
        <v>0</v>
      </c>
      <c r="F54" s="462">
        <v>0</v>
      </c>
      <c r="G54" s="462">
        <v>0</v>
      </c>
      <c r="H54" s="462">
        <v>0</v>
      </c>
      <c r="I54" s="462">
        <v>0</v>
      </c>
      <c r="J54" s="462">
        <v>0</v>
      </c>
      <c r="K54" s="462">
        <v>0</v>
      </c>
      <c r="L54" s="462">
        <v>0</v>
      </c>
      <c r="M54" s="462">
        <v>0</v>
      </c>
      <c r="N54" s="462">
        <v>0</v>
      </c>
      <c r="O54" s="462">
        <v>0</v>
      </c>
      <c r="P54" s="462">
        <v>1818.30961</v>
      </c>
    </row>
    <row r="55" spans="1:16" ht="12.75">
      <c r="A55" s="463" t="s">
        <v>470</v>
      </c>
      <c r="B55" s="464">
        <v>85080.34996000002</v>
      </c>
      <c r="C55" s="464">
        <v>0</v>
      </c>
      <c r="D55" s="464">
        <v>1711.1954030000002</v>
      </c>
      <c r="E55" s="464">
        <v>0</v>
      </c>
      <c r="F55" s="464">
        <v>0</v>
      </c>
      <c r="G55" s="464">
        <v>0</v>
      </c>
      <c r="H55" s="464">
        <v>0</v>
      </c>
      <c r="I55" s="464">
        <v>0</v>
      </c>
      <c r="J55" s="464">
        <v>0</v>
      </c>
      <c r="K55" s="464">
        <v>0</v>
      </c>
      <c r="L55" s="464">
        <v>0</v>
      </c>
      <c r="M55" s="464">
        <v>0</v>
      </c>
      <c r="N55" s="464">
        <v>0</v>
      </c>
      <c r="O55" s="464">
        <v>0</v>
      </c>
      <c r="P55" s="464">
        <v>2962.4472</v>
      </c>
    </row>
    <row r="56" spans="1:16" ht="12.75">
      <c r="A56" s="461" t="s">
        <v>172</v>
      </c>
      <c r="B56" s="462">
        <v>14803.69475</v>
      </c>
      <c r="C56" s="462">
        <v>-33661.234710000004</v>
      </c>
      <c r="D56" s="462">
        <v>3805.7552680000003</v>
      </c>
      <c r="E56" s="462">
        <v>0</v>
      </c>
      <c r="F56" s="462">
        <v>0</v>
      </c>
      <c r="G56" s="462">
        <v>0</v>
      </c>
      <c r="H56" s="462">
        <v>0</v>
      </c>
      <c r="I56" s="462">
        <v>0</v>
      </c>
      <c r="J56" s="462">
        <v>0</v>
      </c>
      <c r="K56" s="462">
        <v>0</v>
      </c>
      <c r="L56" s="462">
        <v>1329.28897</v>
      </c>
      <c r="M56" s="462">
        <v>0</v>
      </c>
      <c r="N56" s="462">
        <v>0</v>
      </c>
      <c r="O56" s="462">
        <v>0</v>
      </c>
      <c r="P56" s="462">
        <v>14</v>
      </c>
    </row>
    <row r="57" spans="1:16" ht="12.75">
      <c r="A57" s="461" t="s">
        <v>471</v>
      </c>
      <c r="B57" s="462">
        <v>106406.59773000001</v>
      </c>
      <c r="C57" s="462">
        <v>0</v>
      </c>
      <c r="D57" s="462">
        <v>1166.613228</v>
      </c>
      <c r="E57" s="462">
        <v>0</v>
      </c>
      <c r="F57" s="462">
        <v>0</v>
      </c>
      <c r="G57" s="462">
        <v>0</v>
      </c>
      <c r="H57" s="462">
        <v>0</v>
      </c>
      <c r="I57" s="462">
        <v>0</v>
      </c>
      <c r="J57" s="462">
        <v>0</v>
      </c>
      <c r="K57" s="462">
        <v>0</v>
      </c>
      <c r="L57" s="462">
        <v>0</v>
      </c>
      <c r="M57" s="462">
        <v>0</v>
      </c>
      <c r="N57" s="462">
        <v>0</v>
      </c>
      <c r="O57" s="462">
        <v>0</v>
      </c>
      <c r="P57" s="462">
        <v>938.8149999999998</v>
      </c>
    </row>
    <row r="58" spans="1:16" ht="12.75">
      <c r="A58" s="463" t="s">
        <v>174</v>
      </c>
      <c r="B58" s="464">
        <v>105159.57542999998</v>
      </c>
      <c r="C58" s="464">
        <v>0</v>
      </c>
      <c r="D58" s="464">
        <v>828.7303869999998</v>
      </c>
      <c r="E58" s="464">
        <v>0</v>
      </c>
      <c r="F58" s="464">
        <v>0</v>
      </c>
      <c r="G58" s="464">
        <v>0</v>
      </c>
      <c r="H58" s="464">
        <v>167.79525</v>
      </c>
      <c r="I58" s="464">
        <v>0</v>
      </c>
      <c r="J58" s="464">
        <v>0</v>
      </c>
      <c r="K58" s="464">
        <v>0</v>
      </c>
      <c r="L58" s="464">
        <v>0</v>
      </c>
      <c r="M58" s="464">
        <v>0</v>
      </c>
      <c r="N58" s="464">
        <v>0</v>
      </c>
      <c r="O58" s="464">
        <v>0</v>
      </c>
      <c r="P58" s="464">
        <v>0</v>
      </c>
    </row>
    <row r="59" spans="1:16" ht="12.75">
      <c r="A59" s="461" t="s">
        <v>472</v>
      </c>
      <c r="B59" s="462">
        <v>44194.29820000001</v>
      </c>
      <c r="C59" s="462">
        <v>0</v>
      </c>
      <c r="D59" s="462">
        <v>6331.600523000003</v>
      </c>
      <c r="E59" s="462">
        <v>0</v>
      </c>
      <c r="F59" s="462">
        <v>0</v>
      </c>
      <c r="G59" s="462">
        <v>0</v>
      </c>
      <c r="H59" s="462">
        <v>0</v>
      </c>
      <c r="I59" s="462">
        <v>0</v>
      </c>
      <c r="J59" s="462">
        <v>0</v>
      </c>
      <c r="K59" s="462">
        <v>0</v>
      </c>
      <c r="L59" s="462">
        <v>0</v>
      </c>
      <c r="M59" s="462">
        <v>0</v>
      </c>
      <c r="N59" s="462">
        <v>0</v>
      </c>
      <c r="O59" s="462">
        <v>0</v>
      </c>
      <c r="P59" s="462">
        <v>1232.26553</v>
      </c>
    </row>
    <row r="60" spans="1:16" ht="12.75">
      <c r="A60" s="463" t="s">
        <v>176</v>
      </c>
      <c r="B60" s="464">
        <v>0</v>
      </c>
      <c r="C60" s="464">
        <v>4780.43928</v>
      </c>
      <c r="D60" s="464">
        <v>45.49261799999999</v>
      </c>
      <c r="E60" s="464">
        <v>0</v>
      </c>
      <c r="F60" s="464">
        <v>0</v>
      </c>
      <c r="G60" s="464">
        <v>0</v>
      </c>
      <c r="H60" s="464">
        <v>0</v>
      </c>
      <c r="I60" s="464">
        <v>0</v>
      </c>
      <c r="J60" s="464">
        <v>0</v>
      </c>
      <c r="K60" s="464">
        <v>0</v>
      </c>
      <c r="L60" s="464">
        <v>0</v>
      </c>
      <c r="M60" s="464">
        <v>0</v>
      </c>
      <c r="N60" s="464">
        <v>0</v>
      </c>
      <c r="O60" s="464">
        <v>0</v>
      </c>
      <c r="P60" s="464">
        <v>8.22568</v>
      </c>
    </row>
    <row r="61" spans="1:16" ht="12.75">
      <c r="A61" s="461" t="s">
        <v>473</v>
      </c>
      <c r="B61" s="462">
        <v>151655.6664</v>
      </c>
      <c r="C61" s="462">
        <v>2288.39235</v>
      </c>
      <c r="D61" s="462">
        <v>1099.6758220000002</v>
      </c>
      <c r="E61" s="462">
        <v>0</v>
      </c>
      <c r="F61" s="462">
        <v>0</v>
      </c>
      <c r="G61" s="462">
        <v>0</v>
      </c>
      <c r="H61" s="462">
        <v>0</v>
      </c>
      <c r="I61" s="462">
        <v>0</v>
      </c>
      <c r="J61" s="462">
        <v>0</v>
      </c>
      <c r="K61" s="462">
        <v>0</v>
      </c>
      <c r="L61" s="462">
        <v>2061.171903</v>
      </c>
      <c r="M61" s="462">
        <v>0</v>
      </c>
      <c r="N61" s="462">
        <v>338.238</v>
      </c>
      <c r="O61" s="462">
        <v>0</v>
      </c>
      <c r="P61" s="462">
        <v>316.53642</v>
      </c>
    </row>
    <row r="62" spans="1:16" ht="12.75">
      <c r="A62" s="463" t="s">
        <v>178</v>
      </c>
      <c r="B62" s="464">
        <v>0</v>
      </c>
      <c r="C62" s="464">
        <v>27.98814</v>
      </c>
      <c r="D62" s="464">
        <v>5.431405</v>
      </c>
      <c r="E62" s="464">
        <v>0</v>
      </c>
      <c r="F62" s="464">
        <v>0</v>
      </c>
      <c r="G62" s="464">
        <v>0</v>
      </c>
      <c r="H62" s="464">
        <v>0</v>
      </c>
      <c r="I62" s="464">
        <v>0</v>
      </c>
      <c r="J62" s="464">
        <v>0</v>
      </c>
      <c r="K62" s="464">
        <v>0</v>
      </c>
      <c r="L62" s="464">
        <v>0</v>
      </c>
      <c r="M62" s="464">
        <v>0</v>
      </c>
      <c r="N62" s="464">
        <v>0</v>
      </c>
      <c r="O62" s="464">
        <v>0</v>
      </c>
      <c r="P62" s="464">
        <v>0</v>
      </c>
    </row>
    <row r="63" spans="1:16" ht="12.75">
      <c r="A63" s="461" t="s">
        <v>474</v>
      </c>
      <c r="B63" s="462">
        <v>87399.23786</v>
      </c>
      <c r="C63" s="462">
        <v>-1004.23195</v>
      </c>
      <c r="D63" s="462">
        <v>1162.2757929999998</v>
      </c>
      <c r="E63" s="462">
        <v>0</v>
      </c>
      <c r="F63" s="462">
        <v>0</v>
      </c>
      <c r="G63" s="462">
        <v>0</v>
      </c>
      <c r="H63" s="462">
        <v>117.93449999999999</v>
      </c>
      <c r="I63" s="462">
        <v>0</v>
      </c>
      <c r="J63" s="462">
        <v>0</v>
      </c>
      <c r="K63" s="462">
        <v>0</v>
      </c>
      <c r="L63" s="462">
        <v>5775.249237</v>
      </c>
      <c r="M63" s="462">
        <v>324.613</v>
      </c>
      <c r="N63" s="462">
        <v>0</v>
      </c>
      <c r="O63" s="462">
        <v>72.207</v>
      </c>
      <c r="P63" s="462">
        <v>313.58411</v>
      </c>
    </row>
    <row r="64" spans="1:16" ht="12.75">
      <c r="A64" s="463" t="s">
        <v>475</v>
      </c>
      <c r="B64" s="464">
        <v>51619.41288000001</v>
      </c>
      <c r="C64" s="464">
        <v>182.17414</v>
      </c>
      <c r="D64" s="464">
        <v>621.839465</v>
      </c>
      <c r="E64" s="464">
        <v>0</v>
      </c>
      <c r="F64" s="464">
        <v>0</v>
      </c>
      <c r="G64" s="464">
        <v>0</v>
      </c>
      <c r="H64" s="464">
        <v>0</v>
      </c>
      <c r="I64" s="464">
        <v>0</v>
      </c>
      <c r="J64" s="464">
        <v>0</v>
      </c>
      <c r="K64" s="464">
        <v>0</v>
      </c>
      <c r="L64" s="464">
        <v>0</v>
      </c>
      <c r="M64" s="464">
        <v>0</v>
      </c>
      <c r="N64" s="464">
        <v>580.768</v>
      </c>
      <c r="O64" s="464">
        <v>0</v>
      </c>
      <c r="P64" s="464">
        <v>173.2705</v>
      </c>
    </row>
    <row r="65" spans="1:16" ht="12.75">
      <c r="A65" s="461" t="s">
        <v>476</v>
      </c>
      <c r="B65" s="462">
        <v>131719.53216000003</v>
      </c>
      <c r="C65" s="462">
        <v>29.56485</v>
      </c>
      <c r="D65" s="462">
        <v>5402.508534</v>
      </c>
      <c r="E65" s="462">
        <v>0</v>
      </c>
      <c r="F65" s="462">
        <v>0</v>
      </c>
      <c r="G65" s="462">
        <v>0</v>
      </c>
      <c r="H65" s="462">
        <v>0</v>
      </c>
      <c r="I65" s="462">
        <v>0</v>
      </c>
      <c r="J65" s="462">
        <v>0</v>
      </c>
      <c r="K65" s="462">
        <v>0</v>
      </c>
      <c r="L65" s="462">
        <v>0</v>
      </c>
      <c r="M65" s="462">
        <v>0</v>
      </c>
      <c r="N65" s="462">
        <v>0</v>
      </c>
      <c r="O65" s="462">
        <v>0</v>
      </c>
      <c r="P65" s="462">
        <v>1679.08481</v>
      </c>
    </row>
    <row r="66" spans="1:16" ht="12.75">
      <c r="A66" s="463" t="s">
        <v>182</v>
      </c>
      <c r="B66" s="464">
        <v>61590.99474000001</v>
      </c>
      <c r="C66" s="464">
        <v>-544.39472</v>
      </c>
      <c r="D66" s="464">
        <v>76.314979</v>
      </c>
      <c r="E66" s="464">
        <v>0</v>
      </c>
      <c r="F66" s="464">
        <v>0</v>
      </c>
      <c r="G66" s="464">
        <v>0</v>
      </c>
      <c r="H66" s="464">
        <v>41.651</v>
      </c>
      <c r="I66" s="464">
        <v>0</v>
      </c>
      <c r="J66" s="464">
        <v>0</v>
      </c>
      <c r="K66" s="464">
        <v>0</v>
      </c>
      <c r="L66" s="464">
        <v>0</v>
      </c>
      <c r="M66" s="464">
        <v>0</v>
      </c>
      <c r="N66" s="464">
        <v>0</v>
      </c>
      <c r="O66" s="464">
        <v>0</v>
      </c>
      <c r="P66" s="464">
        <v>141.439</v>
      </c>
    </row>
    <row r="67" spans="1:16" ht="12.75">
      <c r="A67" s="460" t="s">
        <v>183</v>
      </c>
      <c r="B67" s="465">
        <v>1953294</v>
      </c>
      <c r="C67" s="465">
        <v>-72794</v>
      </c>
      <c r="D67" s="465">
        <v>49060</v>
      </c>
      <c r="E67" s="465">
        <v>0</v>
      </c>
      <c r="F67" s="465">
        <v>19714</v>
      </c>
      <c r="G67" s="465">
        <v>0</v>
      </c>
      <c r="H67" s="465">
        <v>694</v>
      </c>
      <c r="I67" s="465">
        <v>0</v>
      </c>
      <c r="J67" s="465">
        <v>0</v>
      </c>
      <c r="K67" s="465">
        <v>0</v>
      </c>
      <c r="L67" s="465">
        <v>20281</v>
      </c>
      <c r="M67" s="465">
        <v>995</v>
      </c>
      <c r="N67" s="465">
        <v>7221</v>
      </c>
      <c r="O67" s="465">
        <v>138</v>
      </c>
      <c r="P67" s="465">
        <v>11913</v>
      </c>
    </row>
    <row r="68" spans="1:16" ht="12.75">
      <c r="A68" s="463" t="s">
        <v>184</v>
      </c>
      <c r="B68" s="464">
        <v>104433.85551000001</v>
      </c>
      <c r="C68" s="464">
        <v>38894.9001</v>
      </c>
      <c r="D68" s="464">
        <v>171.155977</v>
      </c>
      <c r="E68" s="464">
        <v>0</v>
      </c>
      <c r="F68" s="464">
        <v>0</v>
      </c>
      <c r="G68" s="464">
        <v>0</v>
      </c>
      <c r="H68" s="464">
        <v>69.945</v>
      </c>
      <c r="I68" s="464">
        <v>0</v>
      </c>
      <c r="J68" s="464">
        <v>0</v>
      </c>
      <c r="K68" s="464">
        <v>0</v>
      </c>
      <c r="L68" s="464">
        <v>2554.9494279999994</v>
      </c>
      <c r="M68" s="464">
        <v>0</v>
      </c>
      <c r="N68" s="464">
        <v>0</v>
      </c>
      <c r="O68" s="464">
        <v>0</v>
      </c>
      <c r="P68" s="464">
        <v>1536.19002</v>
      </c>
    </row>
    <row r="69" spans="1:16" ht="12.75">
      <c r="A69" s="460" t="s">
        <v>185</v>
      </c>
      <c r="B69" s="465">
        <v>2060534.85551</v>
      </c>
      <c r="C69" s="465">
        <v>-28503</v>
      </c>
      <c r="D69" s="465">
        <v>73188</v>
      </c>
      <c r="E69" s="465">
        <v>0</v>
      </c>
      <c r="F69" s="465">
        <v>19714</v>
      </c>
      <c r="G69" s="465">
        <v>0</v>
      </c>
      <c r="H69" s="465">
        <v>763.9449999999999</v>
      </c>
      <c r="I69" s="465">
        <v>0</v>
      </c>
      <c r="J69" s="465">
        <v>0</v>
      </c>
      <c r="K69" s="465">
        <v>0</v>
      </c>
      <c r="L69" s="465">
        <v>22835.949428</v>
      </c>
      <c r="M69" s="465">
        <v>1472</v>
      </c>
      <c r="N69" s="465">
        <v>7221</v>
      </c>
      <c r="O69" s="465">
        <v>138</v>
      </c>
      <c r="P69" s="465">
        <v>16701.190020000002</v>
      </c>
    </row>
    <row r="70" spans="1:17" ht="12.75">
      <c r="A70" s="24"/>
      <c r="B70" s="162"/>
      <c r="C70" s="163"/>
      <c r="D70" s="456"/>
      <c r="E70" s="163"/>
      <c r="F70" s="163"/>
      <c r="G70" s="163"/>
      <c r="H70" s="163"/>
      <c r="I70" s="163"/>
      <c r="J70" s="163"/>
      <c r="K70" s="163"/>
      <c r="L70" s="163"/>
      <c r="M70" s="163"/>
      <c r="N70" s="163"/>
      <c r="O70" s="163"/>
      <c r="P70" s="163"/>
      <c r="Q70" s="163"/>
    </row>
    <row r="71" spans="3:17" ht="15.75" customHeight="1">
      <c r="C71" s="126"/>
      <c r="D71" s="126"/>
      <c r="E71" s="126"/>
      <c r="F71" s="126"/>
      <c r="G71" s="126"/>
      <c r="H71" s="126"/>
      <c r="I71" s="126"/>
      <c r="J71" s="126"/>
      <c r="K71" s="126"/>
      <c r="L71" s="126"/>
      <c r="M71" s="126"/>
      <c r="N71" s="126"/>
      <c r="O71" s="126"/>
      <c r="P71" s="126"/>
      <c r="Q71" s="126"/>
    </row>
    <row r="72" spans="1:4" ht="12.75">
      <c r="A72" s="196" t="s">
        <v>449</v>
      </c>
      <c r="B72" s="232"/>
      <c r="C72" s="457"/>
      <c r="D72" s="457"/>
    </row>
    <row r="73" spans="1:5" ht="12.75">
      <c r="A73" s="232" t="s">
        <v>450</v>
      </c>
      <c r="B73" s="232"/>
      <c r="C73" s="232"/>
      <c r="D73" s="232"/>
      <c r="E73" s="232"/>
    </row>
    <row r="74" spans="1:2" ht="12.75">
      <c r="A74" s="139" t="s">
        <v>451</v>
      </c>
      <c r="B74" s="164"/>
    </row>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P56"/>
  <sheetViews>
    <sheetView showGridLines="0" zoomScalePageLayoutView="0" workbookViewId="0" topLeftCell="A1">
      <selection activeCell="A1" sqref="A1"/>
    </sheetView>
  </sheetViews>
  <sheetFormatPr defaultColWidth="9.140625" defaultRowHeight="12.75"/>
  <cols>
    <col min="1" max="1" width="25.57421875" style="0" customWidth="1"/>
    <col min="2" max="2" width="11.8515625" style="233" customWidth="1"/>
    <col min="4" max="4" width="14.421875" style="0" customWidth="1"/>
    <col min="5" max="5" width="10.8515625" style="0" customWidth="1"/>
    <col min="6" max="6" width="10.421875" style="0" customWidth="1"/>
    <col min="8" max="8" width="12.421875" style="0" customWidth="1"/>
    <col min="10" max="10" width="12.28125" style="0" customWidth="1"/>
    <col min="11" max="11" width="13.8515625" style="0" customWidth="1"/>
    <col min="12" max="12" width="11.57421875" style="0" customWidth="1"/>
    <col min="13" max="14" width="10.7109375" style="0" customWidth="1"/>
    <col min="15" max="15" width="10.57421875" style="0" customWidth="1"/>
  </cols>
  <sheetData>
    <row r="1" spans="1:6" ht="27.75" customHeight="1">
      <c r="A1" s="444" t="s">
        <v>477</v>
      </c>
      <c r="B1" s="466"/>
      <c r="C1" s="458"/>
      <c r="D1" s="458"/>
      <c r="E1" s="458"/>
      <c r="F1" s="458"/>
    </row>
    <row r="2" spans="1:6" ht="3.75" customHeight="1">
      <c r="A2" s="458"/>
      <c r="B2" s="466"/>
      <c r="C2" s="458"/>
      <c r="D2" s="458"/>
      <c r="E2" s="458"/>
      <c r="F2" s="458"/>
    </row>
    <row r="3" spans="1:16" ht="3" customHeight="1">
      <c r="A3" s="188"/>
      <c r="B3" s="191"/>
      <c r="C3" s="234"/>
      <c r="D3" s="235"/>
      <c r="E3" s="236"/>
      <c r="P3" s="237" t="s">
        <v>103</v>
      </c>
    </row>
    <row r="4" spans="1:16" ht="56.25">
      <c r="A4" s="193"/>
      <c r="B4" s="446" t="s">
        <v>422</v>
      </c>
      <c r="C4" s="446" t="s">
        <v>445</v>
      </c>
      <c r="D4" s="194" t="s">
        <v>423</v>
      </c>
      <c r="E4" s="194" t="s">
        <v>424</v>
      </c>
      <c r="F4" s="194" t="s">
        <v>428</v>
      </c>
      <c r="G4" s="194" t="s">
        <v>426</v>
      </c>
      <c r="H4" s="194" t="s">
        <v>427</v>
      </c>
      <c r="I4" s="194" t="s">
        <v>446</v>
      </c>
      <c r="J4" s="194" t="s">
        <v>431</v>
      </c>
      <c r="K4" s="194" t="s">
        <v>429</v>
      </c>
      <c r="L4" s="194" t="s">
        <v>425</v>
      </c>
      <c r="M4" s="194" t="s">
        <v>433</v>
      </c>
      <c r="N4" s="194" t="s">
        <v>430</v>
      </c>
      <c r="O4" s="194" t="s">
        <v>434</v>
      </c>
      <c r="P4" s="194" t="s">
        <v>447</v>
      </c>
    </row>
    <row r="5" spans="1:6" ht="12.75">
      <c r="A5" s="218"/>
      <c r="B5" s="314"/>
      <c r="C5" s="218"/>
      <c r="D5" s="218"/>
      <c r="E5" s="218"/>
      <c r="F5" s="218"/>
    </row>
    <row r="6" spans="1:16" ht="12.75">
      <c r="A6" s="467" t="s">
        <v>191</v>
      </c>
      <c r="B6" s="314"/>
      <c r="C6" s="314"/>
      <c r="D6" s="314"/>
      <c r="E6" s="314"/>
      <c r="F6" s="314"/>
      <c r="G6" s="233"/>
      <c r="H6" s="233"/>
      <c r="I6" s="233"/>
      <c r="J6" s="233"/>
      <c r="K6" s="233"/>
      <c r="L6" s="233"/>
      <c r="M6" s="233"/>
      <c r="N6" s="233"/>
      <c r="O6" s="233"/>
      <c r="P6" s="233"/>
    </row>
    <row r="7" spans="1:16" ht="12.75">
      <c r="A7" s="468" t="s">
        <v>192</v>
      </c>
      <c r="B7" s="205">
        <v>0</v>
      </c>
      <c r="C7" s="238">
        <v>486.28984</v>
      </c>
      <c r="D7" s="238">
        <v>170.99084500000004</v>
      </c>
      <c r="E7" s="205">
        <v>0</v>
      </c>
      <c r="F7" s="205">
        <v>0</v>
      </c>
      <c r="G7" s="205">
        <v>0</v>
      </c>
      <c r="H7" s="205">
        <v>0</v>
      </c>
      <c r="I7" s="205">
        <v>0</v>
      </c>
      <c r="J7" s="205">
        <v>0</v>
      </c>
      <c r="K7" s="205">
        <v>0</v>
      </c>
      <c r="L7" s="205">
        <v>0</v>
      </c>
      <c r="M7" s="205">
        <v>0</v>
      </c>
      <c r="N7" s="205">
        <v>0</v>
      </c>
      <c r="O7" s="205">
        <v>0</v>
      </c>
      <c r="P7" s="205">
        <v>0</v>
      </c>
    </row>
    <row r="8" spans="1:16" ht="12.75">
      <c r="A8" s="469" t="s">
        <v>194</v>
      </c>
      <c r="B8" s="470">
        <v>850</v>
      </c>
      <c r="C8" s="209">
        <v>0</v>
      </c>
      <c r="D8" s="209">
        <v>598.7756320000002</v>
      </c>
      <c r="E8" s="209">
        <v>0</v>
      </c>
      <c r="F8" s="209">
        <v>0</v>
      </c>
      <c r="G8" s="209">
        <v>0</v>
      </c>
      <c r="H8" s="209">
        <v>0</v>
      </c>
      <c r="I8" s="209">
        <v>0</v>
      </c>
      <c r="J8" s="209">
        <v>0</v>
      </c>
      <c r="K8" s="209">
        <v>0</v>
      </c>
      <c r="L8" s="209">
        <v>0</v>
      </c>
      <c r="M8" s="209">
        <v>0</v>
      </c>
      <c r="N8" s="209">
        <v>0</v>
      </c>
      <c r="O8" s="209">
        <v>0</v>
      </c>
      <c r="P8" s="209">
        <v>0</v>
      </c>
    </row>
    <row r="9" spans="1:16" ht="12.75">
      <c r="A9" s="471" t="s">
        <v>195</v>
      </c>
      <c r="B9" s="205">
        <v>0</v>
      </c>
      <c r="C9" s="238">
        <v>-230.76468</v>
      </c>
      <c r="D9" s="238">
        <v>148.28567</v>
      </c>
      <c r="E9" s="205">
        <v>0</v>
      </c>
      <c r="F9" s="205">
        <v>0</v>
      </c>
      <c r="G9" s="205">
        <v>0</v>
      </c>
      <c r="H9" s="205">
        <v>0</v>
      </c>
      <c r="I9" s="205">
        <v>0</v>
      </c>
      <c r="J9" s="205">
        <v>0</v>
      </c>
      <c r="K9" s="205">
        <v>0</v>
      </c>
      <c r="L9" s="205">
        <v>0</v>
      </c>
      <c r="M9" s="205">
        <v>0</v>
      </c>
      <c r="N9" s="205">
        <v>0</v>
      </c>
      <c r="O9" s="205">
        <v>0</v>
      </c>
      <c r="P9" s="205">
        <v>0</v>
      </c>
    </row>
    <row r="10" spans="1:16" ht="12.75">
      <c r="A10" s="469" t="s">
        <v>196</v>
      </c>
      <c r="B10" s="209">
        <v>0</v>
      </c>
      <c r="C10" s="209">
        <v>9094.23739</v>
      </c>
      <c r="D10" s="209">
        <v>327.51994499999995</v>
      </c>
      <c r="E10" s="209">
        <v>0</v>
      </c>
      <c r="F10" s="209">
        <v>0</v>
      </c>
      <c r="G10" s="209">
        <v>0</v>
      </c>
      <c r="H10" s="209">
        <v>56.40725</v>
      </c>
      <c r="I10" s="209">
        <v>0</v>
      </c>
      <c r="J10" s="209">
        <v>0</v>
      </c>
      <c r="K10" s="209">
        <v>0</v>
      </c>
      <c r="L10" s="209">
        <v>0</v>
      </c>
      <c r="M10" s="209">
        <v>0</v>
      </c>
      <c r="N10" s="209">
        <v>0</v>
      </c>
      <c r="O10" s="209">
        <v>0</v>
      </c>
      <c r="P10" s="209">
        <v>0</v>
      </c>
    </row>
    <row r="11" spans="1:16" ht="12.75">
      <c r="A11" s="471" t="s">
        <v>478</v>
      </c>
      <c r="B11" s="238">
        <v>20630.57524</v>
      </c>
      <c r="C11" s="238">
        <v>0</v>
      </c>
      <c r="D11" s="238">
        <v>9.188790000000001</v>
      </c>
      <c r="E11" s="205">
        <v>0</v>
      </c>
      <c r="F11" s="205">
        <v>0</v>
      </c>
      <c r="G11" s="205">
        <v>0</v>
      </c>
      <c r="H11" s="205">
        <v>0</v>
      </c>
      <c r="I11" s="205">
        <v>0</v>
      </c>
      <c r="J11" s="205">
        <v>0</v>
      </c>
      <c r="K11" s="205">
        <v>0</v>
      </c>
      <c r="L11" s="205">
        <v>0</v>
      </c>
      <c r="M11" s="205">
        <v>0</v>
      </c>
      <c r="N11" s="205">
        <v>0</v>
      </c>
      <c r="O11" s="205">
        <v>0</v>
      </c>
      <c r="P11" s="205">
        <v>0</v>
      </c>
    </row>
    <row r="12" spans="1:16" ht="12.75">
      <c r="A12" s="469" t="s">
        <v>198</v>
      </c>
      <c r="B12" s="209">
        <v>0</v>
      </c>
      <c r="C12" s="209">
        <v>6837.81553</v>
      </c>
      <c r="D12" s="209">
        <v>37.027409</v>
      </c>
      <c r="E12" s="209">
        <v>0</v>
      </c>
      <c r="F12" s="209">
        <v>0</v>
      </c>
      <c r="G12" s="209">
        <v>0</v>
      </c>
      <c r="H12" s="209">
        <v>0</v>
      </c>
      <c r="I12" s="209">
        <v>0</v>
      </c>
      <c r="J12" s="209">
        <v>0</v>
      </c>
      <c r="K12" s="209">
        <v>0</v>
      </c>
      <c r="L12" s="209">
        <v>0</v>
      </c>
      <c r="M12" s="209">
        <v>0</v>
      </c>
      <c r="N12" s="209">
        <v>0</v>
      </c>
      <c r="O12" s="209">
        <v>0</v>
      </c>
      <c r="P12" s="209">
        <v>0</v>
      </c>
    </row>
    <row r="13" spans="1:16" ht="12.75">
      <c r="A13" s="471" t="s">
        <v>199</v>
      </c>
      <c r="B13" s="205">
        <v>0</v>
      </c>
      <c r="C13" s="238">
        <v>-1976.3537600000002</v>
      </c>
      <c r="D13" s="238">
        <v>5500.335095000001</v>
      </c>
      <c r="E13" s="205">
        <v>0</v>
      </c>
      <c r="F13" s="205">
        <v>0</v>
      </c>
      <c r="G13" s="205">
        <v>0</v>
      </c>
      <c r="H13" s="238">
        <v>84.25605</v>
      </c>
      <c r="I13" s="205">
        <v>0</v>
      </c>
      <c r="J13" s="205">
        <v>0</v>
      </c>
      <c r="K13" s="205">
        <v>0</v>
      </c>
      <c r="L13" s="238">
        <v>105.244531</v>
      </c>
      <c r="M13" s="205">
        <v>0</v>
      </c>
      <c r="N13" s="205">
        <v>0</v>
      </c>
      <c r="O13" s="205">
        <v>0</v>
      </c>
      <c r="P13" s="205">
        <v>0</v>
      </c>
    </row>
    <row r="14" spans="1:16" ht="12.75">
      <c r="A14" s="469" t="s">
        <v>200</v>
      </c>
      <c r="B14" s="209">
        <v>0</v>
      </c>
      <c r="C14" s="209">
        <v>11339.15585</v>
      </c>
      <c r="D14" s="209">
        <v>64.571488</v>
      </c>
      <c r="E14" s="209">
        <v>0</v>
      </c>
      <c r="F14" s="209">
        <v>0</v>
      </c>
      <c r="G14" s="209">
        <v>0</v>
      </c>
      <c r="H14" s="209">
        <v>0</v>
      </c>
      <c r="I14" s="209">
        <v>0</v>
      </c>
      <c r="J14" s="209">
        <v>0</v>
      </c>
      <c r="K14" s="209">
        <v>0</v>
      </c>
      <c r="L14" s="209">
        <v>0</v>
      </c>
      <c r="M14" s="209">
        <v>0</v>
      </c>
      <c r="N14" s="209">
        <v>0</v>
      </c>
      <c r="O14" s="209">
        <v>0</v>
      </c>
      <c r="P14" s="209">
        <v>0</v>
      </c>
    </row>
    <row r="15" spans="1:16" ht="12.75">
      <c r="A15" s="471" t="s">
        <v>201</v>
      </c>
      <c r="B15" s="205">
        <v>0</v>
      </c>
      <c r="C15" s="238">
        <v>0</v>
      </c>
      <c r="D15" s="238">
        <v>433.85606399999995</v>
      </c>
      <c r="E15" s="205">
        <v>0</v>
      </c>
      <c r="F15" s="205">
        <v>0</v>
      </c>
      <c r="G15" s="205">
        <v>0</v>
      </c>
      <c r="H15" s="205">
        <v>0</v>
      </c>
      <c r="I15" s="205">
        <v>0</v>
      </c>
      <c r="J15" s="205">
        <v>0</v>
      </c>
      <c r="K15" s="205">
        <v>0</v>
      </c>
      <c r="L15" s="205">
        <v>0</v>
      </c>
      <c r="M15" s="205">
        <v>0</v>
      </c>
      <c r="N15" s="205">
        <v>0</v>
      </c>
      <c r="O15" s="205">
        <v>0</v>
      </c>
      <c r="P15" s="238">
        <v>22.19802</v>
      </c>
    </row>
    <row r="16" spans="1:16" ht="12.75">
      <c r="A16" s="469" t="s">
        <v>202</v>
      </c>
      <c r="B16" s="472">
        <v>98.32976</v>
      </c>
      <c r="C16" s="209">
        <v>898.5458999999998</v>
      </c>
      <c r="D16" s="209">
        <v>282.62037300000003</v>
      </c>
      <c r="E16" s="209">
        <v>0</v>
      </c>
      <c r="F16" s="209">
        <v>0</v>
      </c>
      <c r="G16" s="209">
        <v>0</v>
      </c>
      <c r="H16" s="209">
        <v>132.19008</v>
      </c>
      <c r="I16" s="209">
        <v>0</v>
      </c>
      <c r="J16" s="209">
        <v>0</v>
      </c>
      <c r="K16" s="209">
        <v>0</v>
      </c>
      <c r="L16" s="209">
        <v>0</v>
      </c>
      <c r="M16" s="209">
        <v>0</v>
      </c>
      <c r="N16" s="209">
        <v>0</v>
      </c>
      <c r="O16" s="209">
        <v>0</v>
      </c>
      <c r="P16" s="209">
        <v>0</v>
      </c>
    </row>
    <row r="17" spans="1:16" ht="12.75">
      <c r="A17" s="467" t="s">
        <v>203</v>
      </c>
      <c r="B17" s="237">
        <v>4203</v>
      </c>
      <c r="C17" s="254">
        <v>26449</v>
      </c>
      <c r="D17" s="254">
        <v>7573</v>
      </c>
      <c r="E17" s="205">
        <v>0</v>
      </c>
      <c r="F17" s="205">
        <v>0</v>
      </c>
      <c r="G17" s="205">
        <v>0</v>
      </c>
      <c r="H17" s="254">
        <v>273</v>
      </c>
      <c r="I17" s="205">
        <v>0</v>
      </c>
      <c r="J17" s="205">
        <v>0</v>
      </c>
      <c r="K17" s="205">
        <v>0</v>
      </c>
      <c r="L17" s="254">
        <v>105</v>
      </c>
      <c r="M17" s="254"/>
      <c r="N17" s="254"/>
      <c r="O17" s="254"/>
      <c r="P17" s="254">
        <v>22</v>
      </c>
    </row>
    <row r="18" spans="1:16" ht="12.75">
      <c r="A18" s="467" t="s">
        <v>204</v>
      </c>
      <c r="B18" s="473"/>
      <c r="C18" s="238"/>
      <c r="D18" s="238"/>
      <c r="E18" s="238"/>
      <c r="F18" s="238"/>
      <c r="G18" s="238"/>
      <c r="H18" s="238"/>
      <c r="I18" s="238"/>
      <c r="J18" s="238"/>
      <c r="K18" s="238"/>
      <c r="L18" s="238"/>
      <c r="M18" s="238"/>
      <c r="N18" s="238"/>
      <c r="O18" s="238"/>
      <c r="P18" s="238"/>
    </row>
    <row r="19" spans="1:16" ht="12.75">
      <c r="A19" s="469" t="s">
        <v>205</v>
      </c>
      <c r="B19" s="209">
        <v>0</v>
      </c>
      <c r="C19" s="209">
        <v>0</v>
      </c>
      <c r="D19" s="209">
        <v>347.132001</v>
      </c>
      <c r="E19" s="209">
        <v>0</v>
      </c>
      <c r="F19" s="209">
        <v>0</v>
      </c>
      <c r="G19" s="209">
        <v>0</v>
      </c>
      <c r="H19" s="209">
        <v>0</v>
      </c>
      <c r="I19" s="209">
        <v>0</v>
      </c>
      <c r="J19" s="209">
        <v>0</v>
      </c>
      <c r="K19" s="209">
        <v>0</v>
      </c>
      <c r="L19" s="209">
        <v>0</v>
      </c>
      <c r="M19" s="209">
        <v>0</v>
      </c>
      <c r="N19" s="209">
        <v>0</v>
      </c>
      <c r="O19" s="209">
        <v>0</v>
      </c>
      <c r="P19" s="209">
        <v>0</v>
      </c>
    </row>
    <row r="20" spans="1:16" ht="12.75">
      <c r="A20" s="468" t="s">
        <v>206</v>
      </c>
      <c r="B20" s="205">
        <v>0</v>
      </c>
      <c r="C20" s="205">
        <v>0</v>
      </c>
      <c r="D20" s="205">
        <v>0</v>
      </c>
      <c r="E20" s="205">
        <v>0</v>
      </c>
      <c r="F20" s="205">
        <v>0</v>
      </c>
      <c r="G20" s="205">
        <v>0</v>
      </c>
      <c r="H20" s="205">
        <v>0</v>
      </c>
      <c r="I20" s="205">
        <v>0</v>
      </c>
      <c r="J20" s="205">
        <v>0</v>
      </c>
      <c r="K20" s="205">
        <v>0</v>
      </c>
      <c r="L20" s="205">
        <v>0</v>
      </c>
      <c r="M20" s="205">
        <v>0</v>
      </c>
      <c r="N20" s="205">
        <v>0</v>
      </c>
      <c r="O20" s="205">
        <v>0</v>
      </c>
      <c r="P20" s="238">
        <v>3.30736</v>
      </c>
    </row>
    <row r="21" spans="1:16" ht="12.75">
      <c r="A21" s="469" t="s">
        <v>207</v>
      </c>
      <c r="B21" s="209">
        <v>0</v>
      </c>
      <c r="C21" s="209">
        <v>0</v>
      </c>
      <c r="D21" s="209">
        <v>0</v>
      </c>
      <c r="E21" s="209">
        <v>0</v>
      </c>
      <c r="F21" s="209">
        <v>0</v>
      </c>
      <c r="G21" s="209">
        <v>0</v>
      </c>
      <c r="H21" s="209">
        <v>0</v>
      </c>
      <c r="I21" s="209">
        <v>0</v>
      </c>
      <c r="J21" s="209">
        <v>0</v>
      </c>
      <c r="K21" s="209">
        <v>0</v>
      </c>
      <c r="L21" s="209">
        <v>0</v>
      </c>
      <c r="M21" s="209">
        <v>0</v>
      </c>
      <c r="N21" s="209">
        <v>0</v>
      </c>
      <c r="O21" s="209">
        <v>0</v>
      </c>
      <c r="P21" s="209">
        <v>0</v>
      </c>
    </row>
    <row r="22" spans="1:16" ht="12.75">
      <c r="A22" s="471" t="s">
        <v>208</v>
      </c>
      <c r="B22" s="205">
        <v>0</v>
      </c>
      <c r="C22" s="205">
        <v>0</v>
      </c>
      <c r="D22" s="238">
        <v>137.507686</v>
      </c>
      <c r="E22" s="205">
        <v>0</v>
      </c>
      <c r="F22" s="205">
        <v>0</v>
      </c>
      <c r="G22" s="205">
        <v>0</v>
      </c>
      <c r="H22" s="205">
        <v>0</v>
      </c>
      <c r="I22" s="205">
        <v>0</v>
      </c>
      <c r="J22" s="205">
        <v>0</v>
      </c>
      <c r="K22" s="205">
        <v>0</v>
      </c>
      <c r="L22" s="205">
        <v>0</v>
      </c>
      <c r="M22" s="205">
        <v>0</v>
      </c>
      <c r="N22" s="205">
        <v>0</v>
      </c>
      <c r="O22" s="205">
        <v>0</v>
      </c>
      <c r="P22" s="238">
        <v>4.79125</v>
      </c>
    </row>
    <row r="23" spans="1:16" ht="12.75">
      <c r="A23" s="469" t="s">
        <v>209</v>
      </c>
      <c r="B23" s="209">
        <v>0</v>
      </c>
      <c r="C23" s="209">
        <v>0</v>
      </c>
      <c r="D23" s="209">
        <v>34.0461</v>
      </c>
      <c r="E23" s="209">
        <v>0</v>
      </c>
      <c r="F23" s="209">
        <v>0</v>
      </c>
      <c r="G23" s="209">
        <v>0</v>
      </c>
      <c r="H23" s="209">
        <v>0</v>
      </c>
      <c r="I23" s="209">
        <v>0</v>
      </c>
      <c r="J23" s="209">
        <v>0</v>
      </c>
      <c r="K23" s="209">
        <v>0</v>
      </c>
      <c r="L23" s="209">
        <v>0</v>
      </c>
      <c r="M23" s="209">
        <v>0</v>
      </c>
      <c r="N23" s="209">
        <v>0</v>
      </c>
      <c r="O23" s="209">
        <v>0</v>
      </c>
      <c r="P23" s="209">
        <v>0</v>
      </c>
    </row>
    <row r="24" spans="1:16" ht="12.75">
      <c r="A24" s="471" t="s">
        <v>210</v>
      </c>
      <c r="B24" s="205">
        <v>0</v>
      </c>
      <c r="C24" s="205">
        <v>0</v>
      </c>
      <c r="D24" s="238">
        <v>144.97088499999998</v>
      </c>
      <c r="E24" s="205">
        <v>0</v>
      </c>
      <c r="F24" s="205">
        <v>0</v>
      </c>
      <c r="G24" s="205">
        <v>0</v>
      </c>
      <c r="H24" s="205">
        <v>0</v>
      </c>
      <c r="I24" s="205">
        <v>0</v>
      </c>
      <c r="J24" s="205">
        <v>0</v>
      </c>
      <c r="K24" s="205">
        <v>0</v>
      </c>
      <c r="L24" s="205">
        <v>0</v>
      </c>
      <c r="M24" s="205">
        <v>0</v>
      </c>
      <c r="N24" s="205">
        <v>0</v>
      </c>
      <c r="O24" s="205">
        <v>0</v>
      </c>
      <c r="P24" s="205">
        <v>0</v>
      </c>
    </row>
    <row r="25" spans="1:16" ht="12.75">
      <c r="A25" s="469" t="s">
        <v>211</v>
      </c>
      <c r="B25" s="209">
        <v>0</v>
      </c>
      <c r="C25" s="209">
        <v>0</v>
      </c>
      <c r="D25" s="209">
        <v>10</v>
      </c>
      <c r="E25" s="209">
        <v>0</v>
      </c>
      <c r="F25" s="209">
        <v>0</v>
      </c>
      <c r="G25" s="209">
        <v>0</v>
      </c>
      <c r="H25" s="209">
        <v>0</v>
      </c>
      <c r="I25" s="209">
        <v>0</v>
      </c>
      <c r="J25" s="209">
        <v>0</v>
      </c>
      <c r="K25" s="209">
        <v>0</v>
      </c>
      <c r="L25" s="209">
        <v>0</v>
      </c>
      <c r="M25" s="209">
        <v>0</v>
      </c>
      <c r="N25" s="209">
        <v>0</v>
      </c>
      <c r="O25" s="209">
        <v>0</v>
      </c>
      <c r="P25" s="209">
        <v>0.82476</v>
      </c>
    </row>
    <row r="26" spans="1:16" ht="12.75">
      <c r="A26" s="471" t="s">
        <v>212</v>
      </c>
      <c r="B26" s="474">
        <v>1.90563</v>
      </c>
      <c r="C26" s="205">
        <v>0</v>
      </c>
      <c r="D26" s="238">
        <v>556.984903</v>
      </c>
      <c r="E26" s="205">
        <v>0</v>
      </c>
      <c r="F26" s="205">
        <v>0</v>
      </c>
      <c r="G26" s="205">
        <v>0</v>
      </c>
      <c r="H26" s="205">
        <v>0</v>
      </c>
      <c r="I26" s="205">
        <v>0</v>
      </c>
      <c r="J26" s="205">
        <v>0</v>
      </c>
      <c r="K26" s="205">
        <v>0</v>
      </c>
      <c r="L26" s="205">
        <v>0</v>
      </c>
      <c r="M26" s="205">
        <v>0</v>
      </c>
      <c r="N26" s="205">
        <v>0</v>
      </c>
      <c r="O26" s="205">
        <v>0</v>
      </c>
      <c r="P26" s="238">
        <v>3.93757</v>
      </c>
    </row>
    <row r="27" spans="1:16" ht="12.75">
      <c r="A27" s="469" t="s">
        <v>213</v>
      </c>
      <c r="B27" s="472">
        <v>6928.408</v>
      </c>
      <c r="C27" s="209">
        <v>0</v>
      </c>
      <c r="D27" s="209">
        <v>1885.4022009999996</v>
      </c>
      <c r="E27" s="209">
        <v>0</v>
      </c>
      <c r="F27" s="209">
        <v>0</v>
      </c>
      <c r="G27" s="209">
        <v>0</v>
      </c>
      <c r="H27" s="209">
        <v>0</v>
      </c>
      <c r="I27" s="209">
        <v>0</v>
      </c>
      <c r="J27" s="209">
        <v>0</v>
      </c>
      <c r="K27" s="209">
        <v>0</v>
      </c>
      <c r="L27" s="209">
        <v>0</v>
      </c>
      <c r="M27" s="209">
        <v>0</v>
      </c>
      <c r="N27" s="209">
        <v>0</v>
      </c>
      <c r="O27" s="209">
        <v>0</v>
      </c>
      <c r="P27" s="209">
        <v>164.94517</v>
      </c>
    </row>
    <row r="28" spans="1:16" ht="12.75">
      <c r="A28" s="471" t="s">
        <v>214</v>
      </c>
      <c r="B28" s="238">
        <v>20630.57524</v>
      </c>
      <c r="C28" s="205">
        <v>0</v>
      </c>
      <c r="D28" s="238">
        <v>634.8435220000001</v>
      </c>
      <c r="E28" s="205">
        <v>0</v>
      </c>
      <c r="F28" s="205">
        <v>0</v>
      </c>
      <c r="G28" s="205">
        <v>0</v>
      </c>
      <c r="H28" s="205">
        <v>0</v>
      </c>
      <c r="I28" s="205">
        <v>0</v>
      </c>
      <c r="J28" s="205">
        <v>0</v>
      </c>
      <c r="K28" s="205">
        <v>0</v>
      </c>
      <c r="L28" s="205">
        <v>0</v>
      </c>
      <c r="M28" s="205">
        <v>0</v>
      </c>
      <c r="N28" s="205">
        <v>0</v>
      </c>
      <c r="O28" s="205">
        <v>0</v>
      </c>
      <c r="P28" s="205">
        <v>0</v>
      </c>
    </row>
    <row r="29" spans="1:16" ht="12.75">
      <c r="A29" s="469" t="s">
        <v>215</v>
      </c>
      <c r="B29" s="209">
        <v>2300</v>
      </c>
      <c r="C29" s="209">
        <v>0</v>
      </c>
      <c r="D29" s="209">
        <v>53.856216</v>
      </c>
      <c r="E29" s="209">
        <v>0</v>
      </c>
      <c r="F29" s="209">
        <v>0</v>
      </c>
      <c r="G29" s="209">
        <v>0</v>
      </c>
      <c r="H29" s="209">
        <v>0</v>
      </c>
      <c r="I29" s="209">
        <v>0</v>
      </c>
      <c r="J29" s="209">
        <v>0</v>
      </c>
      <c r="K29" s="209">
        <v>0</v>
      </c>
      <c r="L29" s="209">
        <v>0</v>
      </c>
      <c r="M29" s="209">
        <v>0</v>
      </c>
      <c r="N29" s="209">
        <v>0</v>
      </c>
      <c r="O29" s="209">
        <v>0</v>
      </c>
      <c r="P29" s="209">
        <v>0</v>
      </c>
    </row>
    <row r="30" spans="1:16" ht="12.75">
      <c r="A30" s="471" t="s">
        <v>216</v>
      </c>
      <c r="B30" s="205">
        <v>0</v>
      </c>
      <c r="C30" s="205">
        <v>0</v>
      </c>
      <c r="D30" s="238">
        <v>159.14178399999997</v>
      </c>
      <c r="E30" s="205">
        <v>0</v>
      </c>
      <c r="F30" s="205">
        <v>0</v>
      </c>
      <c r="G30" s="205">
        <v>0</v>
      </c>
      <c r="H30" s="205">
        <v>0</v>
      </c>
      <c r="I30" s="205">
        <v>0</v>
      </c>
      <c r="J30" s="205">
        <v>0</v>
      </c>
      <c r="K30" s="205">
        <v>0</v>
      </c>
      <c r="L30" s="205">
        <v>0</v>
      </c>
      <c r="M30" s="205">
        <v>0</v>
      </c>
      <c r="N30" s="205">
        <v>0</v>
      </c>
      <c r="O30" s="205">
        <v>0</v>
      </c>
      <c r="P30" s="238">
        <v>1.67506</v>
      </c>
    </row>
    <row r="31" spans="1:16" ht="12.75">
      <c r="A31" s="469" t="s">
        <v>217</v>
      </c>
      <c r="B31" s="209">
        <v>0</v>
      </c>
      <c r="C31" s="209">
        <v>0</v>
      </c>
      <c r="D31" s="209">
        <v>47.66848</v>
      </c>
      <c r="E31" s="209">
        <v>0</v>
      </c>
      <c r="F31" s="209">
        <v>0</v>
      </c>
      <c r="G31" s="209">
        <v>0</v>
      </c>
      <c r="H31" s="209">
        <v>0</v>
      </c>
      <c r="I31" s="209">
        <v>0</v>
      </c>
      <c r="J31" s="209">
        <v>0</v>
      </c>
      <c r="K31" s="209">
        <v>0</v>
      </c>
      <c r="L31" s="209">
        <v>0</v>
      </c>
      <c r="M31" s="209">
        <v>0</v>
      </c>
      <c r="N31" s="209">
        <v>0</v>
      </c>
      <c r="O31" s="209">
        <v>0</v>
      </c>
      <c r="P31" s="209">
        <v>0</v>
      </c>
    </row>
    <row r="32" spans="1:16" ht="12.75">
      <c r="A32" s="471" t="s">
        <v>218</v>
      </c>
      <c r="B32" s="205">
        <v>0</v>
      </c>
      <c r="C32" s="205">
        <v>0</v>
      </c>
      <c r="D32" s="473" t="s">
        <v>34</v>
      </c>
      <c r="E32" s="205">
        <v>0</v>
      </c>
      <c r="F32" s="205">
        <v>0</v>
      </c>
      <c r="G32" s="205">
        <v>0</v>
      </c>
      <c r="H32" s="205">
        <v>0</v>
      </c>
      <c r="I32" s="205">
        <v>0</v>
      </c>
      <c r="J32" s="205">
        <v>0</v>
      </c>
      <c r="K32" s="205">
        <v>0</v>
      </c>
      <c r="L32" s="205">
        <v>0</v>
      </c>
      <c r="M32" s="205">
        <v>0</v>
      </c>
      <c r="N32" s="205">
        <v>0</v>
      </c>
      <c r="O32" s="205">
        <v>0</v>
      </c>
      <c r="P32" s="205">
        <v>0</v>
      </c>
    </row>
    <row r="33" spans="1:16" ht="12.75">
      <c r="A33" s="469" t="s">
        <v>219</v>
      </c>
      <c r="B33" s="209">
        <v>0</v>
      </c>
      <c r="C33" s="209">
        <v>0</v>
      </c>
      <c r="D33" s="470" t="s">
        <v>34</v>
      </c>
      <c r="E33" s="209">
        <v>0</v>
      </c>
      <c r="F33" s="209">
        <v>0</v>
      </c>
      <c r="G33" s="209">
        <v>0</v>
      </c>
      <c r="H33" s="209">
        <v>0</v>
      </c>
      <c r="I33" s="209">
        <v>0</v>
      </c>
      <c r="J33" s="209">
        <v>0</v>
      </c>
      <c r="K33" s="209">
        <v>0</v>
      </c>
      <c r="L33" s="209">
        <v>0</v>
      </c>
      <c r="M33" s="209">
        <v>0</v>
      </c>
      <c r="N33" s="209">
        <v>0</v>
      </c>
      <c r="O33" s="209">
        <v>0</v>
      </c>
      <c r="P33" s="209">
        <v>0</v>
      </c>
    </row>
    <row r="34" spans="1:16" ht="12.75">
      <c r="A34" s="471" t="s">
        <v>220</v>
      </c>
      <c r="B34" s="205">
        <v>0</v>
      </c>
      <c r="C34" s="205">
        <v>0</v>
      </c>
      <c r="D34" s="473" t="s">
        <v>34</v>
      </c>
      <c r="E34" s="205">
        <v>0</v>
      </c>
      <c r="F34" s="205">
        <v>0</v>
      </c>
      <c r="G34" s="205">
        <v>0</v>
      </c>
      <c r="H34" s="205">
        <v>0</v>
      </c>
      <c r="I34" s="205">
        <v>0</v>
      </c>
      <c r="J34" s="205">
        <v>0</v>
      </c>
      <c r="K34" s="205">
        <v>0</v>
      </c>
      <c r="L34" s="205">
        <v>0</v>
      </c>
      <c r="M34" s="205">
        <v>0</v>
      </c>
      <c r="N34" s="205">
        <v>0</v>
      </c>
      <c r="O34" s="205">
        <v>0</v>
      </c>
      <c r="P34" s="205">
        <v>0</v>
      </c>
    </row>
    <row r="35" spans="1:16" ht="12.75">
      <c r="A35" s="469" t="s">
        <v>221</v>
      </c>
      <c r="B35" s="209">
        <v>10999.256089999999</v>
      </c>
      <c r="C35" s="209">
        <v>0</v>
      </c>
      <c r="D35" s="209">
        <v>191.042145</v>
      </c>
      <c r="E35" s="209">
        <v>0</v>
      </c>
      <c r="F35" s="209">
        <v>0</v>
      </c>
      <c r="G35" s="209">
        <v>0</v>
      </c>
      <c r="H35" s="209">
        <v>0</v>
      </c>
      <c r="I35" s="209">
        <v>0</v>
      </c>
      <c r="J35" s="209">
        <v>0</v>
      </c>
      <c r="K35" s="209">
        <v>0</v>
      </c>
      <c r="L35" s="209">
        <v>0</v>
      </c>
      <c r="M35" s="209">
        <v>0</v>
      </c>
      <c r="N35" s="209">
        <v>0</v>
      </c>
      <c r="O35" s="209">
        <v>0</v>
      </c>
      <c r="P35" s="209">
        <v>0</v>
      </c>
    </row>
    <row r="36" spans="1:16" ht="12.75">
      <c r="A36" s="467" t="s">
        <v>222</v>
      </c>
      <c r="B36" s="214">
        <v>40860</v>
      </c>
      <c r="C36" s="205">
        <v>0</v>
      </c>
      <c r="D36" s="254">
        <v>4203</v>
      </c>
      <c r="E36" s="205">
        <v>0</v>
      </c>
      <c r="F36" s="205">
        <v>0</v>
      </c>
      <c r="G36" s="205">
        <v>0</v>
      </c>
      <c r="H36" s="205">
        <v>0</v>
      </c>
      <c r="I36" s="205">
        <v>0</v>
      </c>
      <c r="J36" s="205">
        <v>0</v>
      </c>
      <c r="K36" s="205">
        <v>0</v>
      </c>
      <c r="L36" s="205">
        <v>0</v>
      </c>
      <c r="M36" s="205">
        <v>0</v>
      </c>
      <c r="N36" s="205">
        <v>0</v>
      </c>
      <c r="O36" s="205">
        <v>0</v>
      </c>
      <c r="P36" s="254">
        <v>180</v>
      </c>
    </row>
    <row r="37" spans="1:16" ht="12.75">
      <c r="A37" s="467" t="s">
        <v>223</v>
      </c>
      <c r="B37" s="473"/>
      <c r="C37" s="238"/>
      <c r="D37" s="238"/>
      <c r="E37" s="238"/>
      <c r="F37" s="238"/>
      <c r="G37" s="238"/>
      <c r="H37" s="238"/>
      <c r="I37" s="238"/>
      <c r="J37" s="238"/>
      <c r="K37" s="238"/>
      <c r="L37" s="238"/>
      <c r="M37" s="238"/>
      <c r="N37" s="238"/>
      <c r="O37" s="238"/>
      <c r="P37" s="238"/>
    </row>
    <row r="38" spans="1:16" ht="12.75">
      <c r="A38" s="469" t="s">
        <v>224</v>
      </c>
      <c r="B38" s="209">
        <v>0</v>
      </c>
      <c r="C38" s="209">
        <v>86.61222</v>
      </c>
      <c r="D38" s="209">
        <v>1954.8684409999998</v>
      </c>
      <c r="E38" s="209">
        <v>0</v>
      </c>
      <c r="F38" s="209">
        <v>0</v>
      </c>
      <c r="G38" s="209">
        <v>0</v>
      </c>
      <c r="H38" s="209">
        <v>0</v>
      </c>
      <c r="I38" s="209">
        <v>0</v>
      </c>
      <c r="J38" s="209">
        <v>0</v>
      </c>
      <c r="K38" s="209">
        <v>0</v>
      </c>
      <c r="L38" s="209">
        <v>0</v>
      </c>
      <c r="M38" s="209">
        <v>0</v>
      </c>
      <c r="N38" s="209">
        <v>0</v>
      </c>
      <c r="O38" s="209">
        <v>0</v>
      </c>
      <c r="P38" s="209">
        <v>0</v>
      </c>
    </row>
    <row r="39" spans="1:16" ht="12.75">
      <c r="A39" s="471" t="s">
        <v>225</v>
      </c>
      <c r="B39" s="205">
        <v>0</v>
      </c>
      <c r="C39" s="205">
        <v>0</v>
      </c>
      <c r="D39" s="238">
        <v>643.7624380000001</v>
      </c>
      <c r="E39" s="205">
        <v>0</v>
      </c>
      <c r="F39" s="205">
        <v>0</v>
      </c>
      <c r="G39" s="205">
        <v>0</v>
      </c>
      <c r="H39" s="205">
        <v>0</v>
      </c>
      <c r="I39" s="205">
        <v>0</v>
      </c>
      <c r="J39" s="205">
        <v>0</v>
      </c>
      <c r="K39" s="205">
        <v>0</v>
      </c>
      <c r="L39" s="205">
        <v>0</v>
      </c>
      <c r="M39" s="205">
        <v>0</v>
      </c>
      <c r="N39" s="205">
        <v>0</v>
      </c>
      <c r="O39" s="205">
        <v>0</v>
      </c>
      <c r="P39" s="205">
        <v>0</v>
      </c>
    </row>
    <row r="40" spans="1:16" ht="12.75">
      <c r="A40" s="469" t="s">
        <v>226</v>
      </c>
      <c r="B40" s="209">
        <v>0</v>
      </c>
      <c r="C40" s="209">
        <v>14781.61615</v>
      </c>
      <c r="D40" s="209">
        <v>11978.023618000008</v>
      </c>
      <c r="E40" s="209">
        <v>0</v>
      </c>
      <c r="F40" s="209">
        <v>0</v>
      </c>
      <c r="G40" s="209">
        <v>0</v>
      </c>
      <c r="H40" s="209">
        <v>20076.37002</v>
      </c>
      <c r="I40" s="209">
        <v>0</v>
      </c>
      <c r="J40" s="209">
        <v>0</v>
      </c>
      <c r="K40" s="209">
        <v>0</v>
      </c>
      <c r="L40" s="209">
        <v>0</v>
      </c>
      <c r="M40" s="209">
        <v>0</v>
      </c>
      <c r="N40" s="209">
        <v>0</v>
      </c>
      <c r="O40" s="209">
        <v>0</v>
      </c>
      <c r="P40" s="209">
        <v>0</v>
      </c>
    </row>
    <row r="41" spans="1:16" ht="12.75">
      <c r="A41" s="471" t="s">
        <v>227</v>
      </c>
      <c r="B41" s="205">
        <v>0</v>
      </c>
      <c r="C41" s="205">
        <v>0</v>
      </c>
      <c r="D41" s="238">
        <v>876.200779</v>
      </c>
      <c r="E41" s="205">
        <v>0</v>
      </c>
      <c r="F41" s="205">
        <v>0</v>
      </c>
      <c r="G41" s="205">
        <v>0</v>
      </c>
      <c r="H41" s="238">
        <v>9.30755</v>
      </c>
      <c r="I41" s="205">
        <v>0</v>
      </c>
      <c r="J41" s="205">
        <v>0</v>
      </c>
      <c r="K41" s="205">
        <v>0</v>
      </c>
      <c r="L41" s="205">
        <v>0</v>
      </c>
      <c r="M41" s="205">
        <v>0</v>
      </c>
      <c r="N41" s="205">
        <v>0</v>
      </c>
      <c r="O41" s="205">
        <v>0</v>
      </c>
      <c r="P41" s="205">
        <v>0</v>
      </c>
    </row>
    <row r="42" spans="1:16" ht="12.75">
      <c r="A42" s="469" t="s">
        <v>228</v>
      </c>
      <c r="B42" s="209">
        <v>0</v>
      </c>
      <c r="C42" s="209">
        <v>1093.14353</v>
      </c>
      <c r="D42" s="209">
        <v>8957.552807000002</v>
      </c>
      <c r="E42" s="209">
        <v>15000</v>
      </c>
      <c r="F42" s="209">
        <v>0</v>
      </c>
      <c r="G42" s="209">
        <v>0</v>
      </c>
      <c r="H42" s="209">
        <v>0</v>
      </c>
      <c r="I42" s="209">
        <v>0</v>
      </c>
      <c r="J42" s="209">
        <v>0</v>
      </c>
      <c r="K42" s="209">
        <v>0</v>
      </c>
      <c r="L42" s="209">
        <v>0</v>
      </c>
      <c r="M42" s="209">
        <v>0</v>
      </c>
      <c r="N42" s="209">
        <v>0</v>
      </c>
      <c r="O42" s="209">
        <v>0</v>
      </c>
      <c r="P42" s="209">
        <v>0</v>
      </c>
    </row>
    <row r="43" spans="1:16" ht="12.75">
      <c r="A43" s="471" t="s">
        <v>229</v>
      </c>
      <c r="B43" s="205">
        <v>0</v>
      </c>
      <c r="C43" s="205">
        <v>0</v>
      </c>
      <c r="D43" s="238">
        <v>266.873262</v>
      </c>
      <c r="E43" s="205">
        <v>0</v>
      </c>
      <c r="F43" s="205">
        <v>0</v>
      </c>
      <c r="G43" s="205">
        <v>0</v>
      </c>
      <c r="H43" s="205">
        <v>0</v>
      </c>
      <c r="I43" s="205">
        <v>0</v>
      </c>
      <c r="J43" s="205">
        <v>0</v>
      </c>
      <c r="K43" s="205">
        <v>0</v>
      </c>
      <c r="L43" s="205">
        <v>0</v>
      </c>
      <c r="M43" s="205">
        <v>0</v>
      </c>
      <c r="N43" s="205">
        <v>0</v>
      </c>
      <c r="O43" s="205">
        <v>0</v>
      </c>
      <c r="P43" s="205">
        <v>0</v>
      </c>
    </row>
    <row r="44" spans="1:16" ht="12.75">
      <c r="A44" s="469" t="s">
        <v>230</v>
      </c>
      <c r="B44" s="209">
        <v>0</v>
      </c>
      <c r="C44" s="209">
        <v>0</v>
      </c>
      <c r="D44" s="209">
        <v>75.572768</v>
      </c>
      <c r="E44" s="209">
        <v>0</v>
      </c>
      <c r="F44" s="209">
        <v>0</v>
      </c>
      <c r="G44" s="209">
        <v>0</v>
      </c>
      <c r="H44" s="209">
        <v>0</v>
      </c>
      <c r="I44" s="209">
        <v>0</v>
      </c>
      <c r="J44" s="209">
        <v>0</v>
      </c>
      <c r="K44" s="209">
        <v>0</v>
      </c>
      <c r="L44" s="209">
        <v>0</v>
      </c>
      <c r="M44" s="209">
        <v>0</v>
      </c>
      <c r="N44" s="209">
        <v>0</v>
      </c>
      <c r="O44" s="209">
        <v>0</v>
      </c>
      <c r="P44" s="209">
        <v>0</v>
      </c>
    </row>
    <row r="45" spans="1:16" ht="12.75">
      <c r="A45" s="471" t="s">
        <v>231</v>
      </c>
      <c r="B45" s="205">
        <v>0</v>
      </c>
      <c r="C45" s="238">
        <v>1363.75159</v>
      </c>
      <c r="D45" s="238">
        <v>1183.9014200000004</v>
      </c>
      <c r="E45" s="205">
        <v>0</v>
      </c>
      <c r="F45" s="205">
        <v>0</v>
      </c>
      <c r="G45" s="205">
        <v>0</v>
      </c>
      <c r="H45" s="238">
        <v>111.96125</v>
      </c>
      <c r="I45" s="205">
        <v>0</v>
      </c>
      <c r="J45" s="205">
        <v>0</v>
      </c>
      <c r="K45" s="205">
        <v>0</v>
      </c>
      <c r="L45" s="238">
        <v>56.94375</v>
      </c>
      <c r="M45" s="205">
        <v>0</v>
      </c>
      <c r="N45" s="205">
        <v>0</v>
      </c>
      <c r="O45" s="205">
        <v>0</v>
      </c>
      <c r="P45" s="205">
        <v>0</v>
      </c>
    </row>
    <row r="46" spans="1:16" ht="12.75">
      <c r="A46" s="469" t="s">
        <v>232</v>
      </c>
      <c r="B46" s="209">
        <v>0</v>
      </c>
      <c r="C46" s="209">
        <v>0</v>
      </c>
      <c r="D46" s="209">
        <v>123.378395</v>
      </c>
      <c r="E46" s="209">
        <v>0</v>
      </c>
      <c r="F46" s="209">
        <v>0</v>
      </c>
      <c r="G46" s="209">
        <v>0</v>
      </c>
      <c r="H46" s="209">
        <v>0</v>
      </c>
      <c r="I46" s="209">
        <v>0</v>
      </c>
      <c r="J46" s="209">
        <v>0</v>
      </c>
      <c r="K46" s="209">
        <v>0</v>
      </c>
      <c r="L46" s="209">
        <v>0</v>
      </c>
      <c r="M46" s="209">
        <v>0</v>
      </c>
      <c r="N46" s="209">
        <v>0</v>
      </c>
      <c r="O46" s="209">
        <v>0</v>
      </c>
      <c r="P46" s="209">
        <v>0</v>
      </c>
    </row>
    <row r="47" spans="1:16" ht="12.75">
      <c r="A47" s="471" t="s">
        <v>233</v>
      </c>
      <c r="B47" s="205">
        <v>0</v>
      </c>
      <c r="C47" s="205">
        <v>0</v>
      </c>
      <c r="D47" s="238">
        <v>1007.0625319999998</v>
      </c>
      <c r="E47" s="205">
        <v>0</v>
      </c>
      <c r="F47" s="205">
        <v>0</v>
      </c>
      <c r="G47" s="205">
        <v>0</v>
      </c>
      <c r="H47" s="205">
        <v>0</v>
      </c>
      <c r="I47" s="205">
        <v>0</v>
      </c>
      <c r="J47" s="205">
        <v>0</v>
      </c>
      <c r="K47" s="205">
        <v>0</v>
      </c>
      <c r="L47" s="205">
        <v>0</v>
      </c>
      <c r="M47" s="205">
        <v>0</v>
      </c>
      <c r="N47" s="205">
        <v>0</v>
      </c>
      <c r="O47" s="205">
        <v>0</v>
      </c>
      <c r="P47" s="205">
        <v>0</v>
      </c>
    </row>
    <row r="48" spans="1:16" ht="12.75">
      <c r="A48" s="469" t="s">
        <v>234</v>
      </c>
      <c r="B48" s="209">
        <v>0</v>
      </c>
      <c r="C48" s="209">
        <v>0</v>
      </c>
      <c r="D48" s="209" t="s">
        <v>34</v>
      </c>
      <c r="E48" s="209">
        <v>0</v>
      </c>
      <c r="F48" s="209">
        <v>0</v>
      </c>
      <c r="G48" s="209">
        <v>0</v>
      </c>
      <c r="H48" s="209">
        <v>0</v>
      </c>
      <c r="I48" s="209">
        <v>0</v>
      </c>
      <c r="J48" s="209">
        <v>0</v>
      </c>
      <c r="K48" s="209">
        <v>0</v>
      </c>
      <c r="L48" s="209">
        <v>0</v>
      </c>
      <c r="M48" s="209">
        <v>0</v>
      </c>
      <c r="N48" s="209">
        <v>0</v>
      </c>
      <c r="O48" s="209">
        <v>0</v>
      </c>
      <c r="P48" s="209">
        <v>0</v>
      </c>
    </row>
    <row r="49" spans="1:16" ht="12.75">
      <c r="A49" s="467" t="s">
        <v>235</v>
      </c>
      <c r="B49" s="205">
        <v>0</v>
      </c>
      <c r="C49" s="254">
        <v>17325</v>
      </c>
      <c r="D49" s="254">
        <v>27067</v>
      </c>
      <c r="E49" s="254">
        <v>15000</v>
      </c>
      <c r="F49" s="205">
        <v>0</v>
      </c>
      <c r="G49" s="205">
        <v>0</v>
      </c>
      <c r="H49" s="254">
        <v>20271</v>
      </c>
      <c r="I49" s="205">
        <v>0</v>
      </c>
      <c r="J49" s="205">
        <v>0</v>
      </c>
      <c r="K49" s="205">
        <v>0</v>
      </c>
      <c r="L49" s="254">
        <v>57</v>
      </c>
      <c r="M49" s="205">
        <v>0</v>
      </c>
      <c r="N49" s="205">
        <v>0</v>
      </c>
      <c r="O49" s="205">
        <v>0</v>
      </c>
      <c r="P49" s="205">
        <v>0</v>
      </c>
    </row>
    <row r="50" spans="1:16" ht="12.75">
      <c r="A50" s="469" t="s">
        <v>236</v>
      </c>
      <c r="B50" s="209">
        <v>0</v>
      </c>
      <c r="C50" s="209">
        <v>0</v>
      </c>
      <c r="D50" s="209">
        <v>56.949879</v>
      </c>
      <c r="E50" s="209">
        <v>0</v>
      </c>
      <c r="F50" s="209">
        <v>0</v>
      </c>
      <c r="G50" s="209">
        <v>0</v>
      </c>
      <c r="H50" s="209">
        <v>0</v>
      </c>
      <c r="I50" s="209">
        <v>0</v>
      </c>
      <c r="J50" s="209">
        <v>0</v>
      </c>
      <c r="K50" s="209">
        <v>0</v>
      </c>
      <c r="L50" s="209">
        <v>0</v>
      </c>
      <c r="M50" s="209">
        <v>0</v>
      </c>
      <c r="N50" s="209">
        <v>0</v>
      </c>
      <c r="O50" s="209">
        <v>0</v>
      </c>
      <c r="P50" s="209">
        <v>0</v>
      </c>
    </row>
    <row r="51" spans="1:16" ht="12.75">
      <c r="A51" s="475" t="s">
        <v>237</v>
      </c>
      <c r="B51" s="476">
        <v>45063</v>
      </c>
      <c r="C51" s="476">
        <v>43774</v>
      </c>
      <c r="D51" s="476">
        <v>38900</v>
      </c>
      <c r="E51" s="476">
        <v>15000</v>
      </c>
      <c r="F51" s="219">
        <v>0</v>
      </c>
      <c r="G51" s="219">
        <v>0</v>
      </c>
      <c r="H51" s="476">
        <v>20544</v>
      </c>
      <c r="I51" s="219">
        <v>0</v>
      </c>
      <c r="J51" s="219">
        <v>0</v>
      </c>
      <c r="K51" s="219">
        <v>0</v>
      </c>
      <c r="L51" s="476">
        <v>162</v>
      </c>
      <c r="M51" s="219">
        <v>0</v>
      </c>
      <c r="N51" s="219">
        <v>0</v>
      </c>
      <c r="O51" s="219">
        <v>0</v>
      </c>
      <c r="P51" s="476">
        <v>202</v>
      </c>
    </row>
    <row r="52" spans="1:16" ht="16.5" customHeight="1">
      <c r="A52" s="477"/>
      <c r="B52" s="478"/>
      <c r="C52" s="479"/>
      <c r="D52" s="480"/>
      <c r="E52" s="481"/>
      <c r="F52" s="481"/>
      <c r="G52" s="477"/>
      <c r="H52" s="477"/>
      <c r="I52" s="477"/>
      <c r="J52" s="477"/>
      <c r="K52" s="477"/>
      <c r="L52" s="477"/>
      <c r="M52" s="477"/>
      <c r="N52" s="477"/>
      <c r="O52" s="477"/>
      <c r="P52" s="477"/>
    </row>
    <row r="53" spans="1:16" ht="16.5" customHeight="1">
      <c r="A53" s="435"/>
      <c r="B53" s="482"/>
      <c r="C53" s="483"/>
      <c r="D53" s="484"/>
      <c r="E53" s="485"/>
      <c r="F53" s="485"/>
      <c r="G53" s="435"/>
      <c r="H53" s="435"/>
      <c r="I53" s="435"/>
      <c r="J53" s="435"/>
      <c r="K53" s="435"/>
      <c r="L53" s="435"/>
      <c r="M53" s="435"/>
      <c r="N53" s="435"/>
      <c r="O53" s="435"/>
      <c r="P53" s="435"/>
    </row>
    <row r="54" spans="1:4" ht="12.75">
      <c r="A54" s="196" t="s">
        <v>449</v>
      </c>
      <c r="B54" s="232"/>
      <c r="C54" s="457"/>
      <c r="D54" s="457"/>
    </row>
    <row r="55" spans="1:5" ht="12.75">
      <c r="A55" s="232" t="s">
        <v>450</v>
      </c>
      <c r="B55" s="232"/>
      <c r="C55" s="232"/>
      <c r="D55" s="232"/>
      <c r="E55" s="232"/>
    </row>
    <row r="56" spans="1:2" ht="12.75">
      <c r="A56" s="139" t="s">
        <v>451</v>
      </c>
      <c r="B56" s="164"/>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Q58"/>
  <sheetViews>
    <sheetView showGridLines="0" zoomScalePageLayoutView="0" workbookViewId="0" topLeftCell="A1">
      <selection activeCell="A1" sqref="A1"/>
    </sheetView>
  </sheetViews>
  <sheetFormatPr defaultColWidth="9.140625" defaultRowHeight="12.75"/>
  <cols>
    <col min="1" max="1" width="21.57421875" style="0" customWidth="1"/>
    <col min="2" max="2" width="11.7109375" style="0" customWidth="1"/>
    <col min="5" max="5" width="10.57421875" style="0" customWidth="1"/>
    <col min="6" max="6" width="12.28125" style="0" customWidth="1"/>
    <col min="8" max="8" width="11.00390625" style="0" customWidth="1"/>
    <col min="10" max="10" width="10.8515625" style="0" customWidth="1"/>
    <col min="11" max="11" width="11.00390625" style="0" customWidth="1"/>
    <col min="12" max="12" width="10.140625" style="0" customWidth="1"/>
    <col min="13" max="13" width="10.28125" style="0" customWidth="1"/>
    <col min="14" max="14" width="11.28125" style="0" customWidth="1"/>
    <col min="15" max="15" width="11.8515625" style="0" customWidth="1"/>
  </cols>
  <sheetData>
    <row r="1" spans="1:6" ht="24.75" customHeight="1">
      <c r="A1" s="444" t="s">
        <v>479</v>
      </c>
      <c r="B1" s="458"/>
      <c r="C1" s="458"/>
      <c r="D1" s="458"/>
      <c r="E1" s="458"/>
      <c r="F1" s="458"/>
    </row>
    <row r="2" spans="1:16" ht="12.75">
      <c r="A2" s="188"/>
      <c r="B2" s="188"/>
      <c r="C2" s="189"/>
      <c r="D2" s="276"/>
      <c r="E2" s="191"/>
      <c r="P2" s="192" t="s">
        <v>103</v>
      </c>
    </row>
    <row r="3" spans="1:16" ht="56.25">
      <c r="A3" s="193"/>
      <c r="B3" s="446" t="s">
        <v>422</v>
      </c>
      <c r="C3" s="446" t="s">
        <v>445</v>
      </c>
      <c r="D3" s="194" t="s">
        <v>423</v>
      </c>
      <c r="E3" s="194" t="s">
        <v>424</v>
      </c>
      <c r="F3" s="194" t="s">
        <v>428</v>
      </c>
      <c r="G3" s="194" t="s">
        <v>426</v>
      </c>
      <c r="H3" s="194" t="s">
        <v>427</v>
      </c>
      <c r="I3" s="194" t="s">
        <v>446</v>
      </c>
      <c r="J3" s="194" t="s">
        <v>431</v>
      </c>
      <c r="K3" s="194" t="s">
        <v>429</v>
      </c>
      <c r="L3" s="194" t="s">
        <v>425</v>
      </c>
      <c r="M3" s="194" t="s">
        <v>433</v>
      </c>
      <c r="N3" s="194" t="s">
        <v>430</v>
      </c>
      <c r="O3" s="194" t="s">
        <v>434</v>
      </c>
      <c r="P3" s="194" t="s">
        <v>447</v>
      </c>
    </row>
    <row r="4" spans="1:17" ht="12.75">
      <c r="A4" s="277"/>
      <c r="B4" s="486"/>
      <c r="C4" s="486"/>
      <c r="D4" s="486"/>
      <c r="E4" s="486"/>
      <c r="F4" s="486"/>
      <c r="G4" s="487"/>
      <c r="H4" s="487"/>
      <c r="I4" s="487"/>
      <c r="J4" s="487"/>
      <c r="K4" s="487"/>
      <c r="L4" s="487"/>
      <c r="M4" s="487"/>
      <c r="N4" s="487"/>
      <c r="O4" s="487"/>
      <c r="P4" s="487"/>
      <c r="Q4" s="487"/>
    </row>
    <row r="5" spans="1:17" ht="12.75">
      <c r="A5" s="200" t="s">
        <v>242</v>
      </c>
      <c r="B5" s="486"/>
      <c r="C5" s="486"/>
      <c r="D5" s="486"/>
      <c r="E5" s="486"/>
      <c r="F5" s="486"/>
      <c r="G5" s="487"/>
      <c r="H5" s="487"/>
      <c r="I5" s="487"/>
      <c r="J5" s="487"/>
      <c r="K5" s="487"/>
      <c r="L5" s="487"/>
      <c r="M5" s="487"/>
      <c r="N5" s="487"/>
      <c r="O5" s="487"/>
      <c r="P5" s="487"/>
      <c r="Q5" s="487"/>
    </row>
    <row r="6" spans="1:17" ht="12.75">
      <c r="A6" s="196" t="s">
        <v>243</v>
      </c>
      <c r="B6" s="474" t="s">
        <v>34</v>
      </c>
      <c r="C6" s="474" t="s">
        <v>34</v>
      </c>
      <c r="D6" s="474">
        <v>734.741951</v>
      </c>
      <c r="E6" s="488" t="s">
        <v>34</v>
      </c>
      <c r="F6" s="488" t="s">
        <v>34</v>
      </c>
      <c r="G6" s="488" t="s">
        <v>34</v>
      </c>
      <c r="H6" s="488" t="s">
        <v>34</v>
      </c>
      <c r="I6" s="488" t="s">
        <v>34</v>
      </c>
      <c r="J6" s="488" t="s">
        <v>34</v>
      </c>
      <c r="K6" s="488" t="s">
        <v>34</v>
      </c>
      <c r="L6" s="488" t="s">
        <v>34</v>
      </c>
      <c r="M6" s="488" t="s">
        <v>34</v>
      </c>
      <c r="N6" s="488" t="s">
        <v>34</v>
      </c>
      <c r="O6" s="488" t="s">
        <v>34</v>
      </c>
      <c r="P6" s="488" t="s">
        <v>34</v>
      </c>
      <c r="Q6" s="487">
        <f aca="true" t="shared" si="0" ref="Q6:Q16">SUM(B6:P6)</f>
        <v>734.741951</v>
      </c>
    </row>
    <row r="7" spans="1:17" ht="12.75">
      <c r="A7" s="207" t="s">
        <v>244</v>
      </c>
      <c r="B7" s="145">
        <v>1020.17443</v>
      </c>
      <c r="C7" s="472" t="s">
        <v>34</v>
      </c>
      <c r="D7" s="145">
        <v>3982.2857630000003</v>
      </c>
      <c r="E7" s="489" t="s">
        <v>34</v>
      </c>
      <c r="F7" s="489" t="s">
        <v>34</v>
      </c>
      <c r="G7" s="489" t="s">
        <v>34</v>
      </c>
      <c r="H7" s="489" t="s">
        <v>34</v>
      </c>
      <c r="I7" s="489" t="s">
        <v>34</v>
      </c>
      <c r="J7" s="489" t="s">
        <v>34</v>
      </c>
      <c r="K7" s="489" t="s">
        <v>34</v>
      </c>
      <c r="L7" s="489" t="s">
        <v>34</v>
      </c>
      <c r="M7" s="489" t="s">
        <v>34</v>
      </c>
      <c r="N7" s="489">
        <v>573.7149999999999</v>
      </c>
      <c r="O7" s="489" t="s">
        <v>34</v>
      </c>
      <c r="P7" s="145">
        <v>1296.9948</v>
      </c>
      <c r="Q7" s="487">
        <f t="shared" si="0"/>
        <v>6873.169993000001</v>
      </c>
    </row>
    <row r="8" spans="1:17" ht="12.75">
      <c r="A8" s="196" t="s">
        <v>245</v>
      </c>
      <c r="B8" s="474">
        <v>388.754</v>
      </c>
      <c r="C8" s="474" t="s">
        <v>34</v>
      </c>
      <c r="D8" s="141">
        <v>4234.868554000001</v>
      </c>
      <c r="E8" s="488" t="s">
        <v>34</v>
      </c>
      <c r="F8" s="488" t="s">
        <v>34</v>
      </c>
      <c r="G8" s="488" t="s">
        <v>34</v>
      </c>
      <c r="H8" s="488" t="s">
        <v>34</v>
      </c>
      <c r="I8" s="488" t="s">
        <v>34</v>
      </c>
      <c r="J8" s="488" t="s">
        <v>34</v>
      </c>
      <c r="K8" s="488" t="s">
        <v>34</v>
      </c>
      <c r="L8" s="488" t="s">
        <v>34</v>
      </c>
      <c r="M8" s="488" t="s">
        <v>34</v>
      </c>
      <c r="N8" s="488" t="s">
        <v>34</v>
      </c>
      <c r="O8" s="488" t="s">
        <v>34</v>
      </c>
      <c r="P8" s="474">
        <v>124.852</v>
      </c>
      <c r="Q8" s="487">
        <f t="shared" si="0"/>
        <v>4748.474554</v>
      </c>
    </row>
    <row r="9" spans="1:17" ht="12.75">
      <c r="A9" s="207" t="s">
        <v>246</v>
      </c>
      <c r="B9" s="472" t="s">
        <v>34</v>
      </c>
      <c r="C9" s="472" t="s">
        <v>34</v>
      </c>
      <c r="D9" s="145">
        <v>2394.883549</v>
      </c>
      <c r="E9" s="489" t="s">
        <v>34</v>
      </c>
      <c r="F9" s="489" t="s">
        <v>34</v>
      </c>
      <c r="G9" s="489" t="s">
        <v>34</v>
      </c>
      <c r="H9" s="489" t="s">
        <v>34</v>
      </c>
      <c r="I9" s="489" t="s">
        <v>34</v>
      </c>
      <c r="J9" s="489" t="s">
        <v>34</v>
      </c>
      <c r="K9" s="489" t="s">
        <v>34</v>
      </c>
      <c r="L9" s="489" t="s">
        <v>34</v>
      </c>
      <c r="M9" s="489" t="s">
        <v>34</v>
      </c>
      <c r="N9" s="489" t="s">
        <v>34</v>
      </c>
      <c r="O9" s="489" t="s">
        <v>34</v>
      </c>
      <c r="P9" s="145">
        <v>1932.3614400000001</v>
      </c>
      <c r="Q9" s="487">
        <f t="shared" si="0"/>
        <v>4327.244989000001</v>
      </c>
    </row>
    <row r="10" spans="1:17" ht="12.75">
      <c r="A10" s="196" t="s">
        <v>247</v>
      </c>
      <c r="B10" s="474" t="s">
        <v>34</v>
      </c>
      <c r="C10" s="474" t="s">
        <v>34</v>
      </c>
      <c r="D10" s="474" t="s">
        <v>34</v>
      </c>
      <c r="E10" s="474" t="s">
        <v>34</v>
      </c>
      <c r="F10" s="474" t="s">
        <v>34</v>
      </c>
      <c r="G10" s="474" t="s">
        <v>34</v>
      </c>
      <c r="H10" s="474" t="s">
        <v>34</v>
      </c>
      <c r="I10" s="474" t="s">
        <v>34</v>
      </c>
      <c r="J10" s="474" t="s">
        <v>34</v>
      </c>
      <c r="K10" s="474" t="s">
        <v>34</v>
      </c>
      <c r="L10" s="474" t="s">
        <v>34</v>
      </c>
      <c r="M10" s="474" t="s">
        <v>34</v>
      </c>
      <c r="N10" s="474" t="s">
        <v>34</v>
      </c>
      <c r="O10" s="474" t="s">
        <v>34</v>
      </c>
      <c r="P10" s="474" t="s">
        <v>34</v>
      </c>
      <c r="Q10" s="487">
        <f t="shared" si="0"/>
        <v>0</v>
      </c>
    </row>
    <row r="11" spans="1:17" ht="12.75">
      <c r="A11" s="207" t="s">
        <v>248</v>
      </c>
      <c r="B11" s="472" t="s">
        <v>34</v>
      </c>
      <c r="C11" s="472" t="s">
        <v>34</v>
      </c>
      <c r="D11" s="489" t="s">
        <v>34</v>
      </c>
      <c r="E11" s="489" t="s">
        <v>34</v>
      </c>
      <c r="F11" s="489" t="s">
        <v>34</v>
      </c>
      <c r="G11" s="489" t="s">
        <v>34</v>
      </c>
      <c r="H11" s="489" t="s">
        <v>34</v>
      </c>
      <c r="I11" s="489" t="s">
        <v>34</v>
      </c>
      <c r="J11" s="489" t="s">
        <v>34</v>
      </c>
      <c r="K11" s="489" t="s">
        <v>34</v>
      </c>
      <c r="L11" s="489" t="s">
        <v>34</v>
      </c>
      <c r="M11" s="489" t="s">
        <v>34</v>
      </c>
      <c r="N11" s="489" t="s">
        <v>34</v>
      </c>
      <c r="O11" s="489" t="s">
        <v>34</v>
      </c>
      <c r="P11" s="489" t="s">
        <v>34</v>
      </c>
      <c r="Q11" s="487">
        <f t="shared" si="0"/>
        <v>0</v>
      </c>
    </row>
    <row r="12" spans="1:17" ht="12.75">
      <c r="A12" s="196" t="s">
        <v>249</v>
      </c>
      <c r="B12" s="141">
        <v>36465.06197</v>
      </c>
      <c r="C12" s="474" t="s">
        <v>34</v>
      </c>
      <c r="D12" s="141">
        <v>1988.7052659999997</v>
      </c>
      <c r="E12" s="474" t="s">
        <v>34</v>
      </c>
      <c r="F12" s="474" t="s">
        <v>34</v>
      </c>
      <c r="G12" s="474" t="s">
        <v>34</v>
      </c>
      <c r="H12" s="474" t="s">
        <v>34</v>
      </c>
      <c r="I12" s="474" t="s">
        <v>34</v>
      </c>
      <c r="J12" s="474" t="s">
        <v>34</v>
      </c>
      <c r="K12" s="474" t="s">
        <v>34</v>
      </c>
      <c r="L12" s="474" t="s">
        <v>34</v>
      </c>
      <c r="M12" s="474" t="s">
        <v>34</v>
      </c>
      <c r="N12" s="474">
        <v>100</v>
      </c>
      <c r="O12" s="474" t="s">
        <v>34</v>
      </c>
      <c r="P12" s="474">
        <v>993.538</v>
      </c>
      <c r="Q12" s="487">
        <f t="shared" si="0"/>
        <v>39547.305236</v>
      </c>
    </row>
    <row r="13" spans="1:17" ht="12.75">
      <c r="A13" s="207" t="s">
        <v>250</v>
      </c>
      <c r="B13" s="145">
        <v>35310.612</v>
      </c>
      <c r="C13" s="472" t="s">
        <v>34</v>
      </c>
      <c r="D13" s="145">
        <v>6122.4438690000015</v>
      </c>
      <c r="E13" s="489" t="s">
        <v>34</v>
      </c>
      <c r="F13" s="489" t="s">
        <v>34</v>
      </c>
      <c r="G13" s="489" t="s">
        <v>34</v>
      </c>
      <c r="H13" s="489" t="s">
        <v>34</v>
      </c>
      <c r="I13" s="489" t="s">
        <v>34</v>
      </c>
      <c r="J13" s="489" t="s">
        <v>34</v>
      </c>
      <c r="K13" s="489" t="s">
        <v>34</v>
      </c>
      <c r="L13" s="489" t="s">
        <v>34</v>
      </c>
      <c r="M13" s="489" t="s">
        <v>34</v>
      </c>
      <c r="N13" s="489" t="s">
        <v>34</v>
      </c>
      <c r="O13" s="489" t="s">
        <v>34</v>
      </c>
      <c r="P13" s="145">
        <v>1450.7341999999996</v>
      </c>
      <c r="Q13" s="487">
        <f t="shared" si="0"/>
        <v>42883.790069</v>
      </c>
    </row>
    <row r="14" spans="1:17" ht="12.75">
      <c r="A14" s="196" t="s">
        <v>251</v>
      </c>
      <c r="B14" s="141">
        <v>37682.58527</v>
      </c>
      <c r="C14" s="474" t="s">
        <v>34</v>
      </c>
      <c r="D14" s="141">
        <v>1275.3206010000004</v>
      </c>
      <c r="E14" s="474" t="s">
        <v>34</v>
      </c>
      <c r="F14" s="474" t="s">
        <v>34</v>
      </c>
      <c r="G14" s="474" t="s">
        <v>34</v>
      </c>
      <c r="H14" s="474" t="s">
        <v>34</v>
      </c>
      <c r="I14" s="474" t="s">
        <v>34</v>
      </c>
      <c r="J14" s="474" t="s">
        <v>34</v>
      </c>
      <c r="K14" s="474" t="s">
        <v>34</v>
      </c>
      <c r="L14" s="474" t="s">
        <v>34</v>
      </c>
      <c r="M14" s="474" t="s">
        <v>34</v>
      </c>
      <c r="N14" s="474" t="s">
        <v>34</v>
      </c>
      <c r="O14" s="474" t="s">
        <v>34</v>
      </c>
      <c r="P14" s="474">
        <v>597.03656</v>
      </c>
      <c r="Q14" s="487">
        <f t="shared" si="0"/>
        <v>39554.942431</v>
      </c>
    </row>
    <row r="15" spans="1:17" ht="12.75">
      <c r="A15" s="207" t="s">
        <v>252</v>
      </c>
      <c r="B15" s="145">
        <v>32397.0491</v>
      </c>
      <c r="C15" s="472" t="s">
        <v>34</v>
      </c>
      <c r="D15" s="489">
        <v>12.541191</v>
      </c>
      <c r="E15" s="489" t="s">
        <v>34</v>
      </c>
      <c r="F15" s="489" t="s">
        <v>34</v>
      </c>
      <c r="G15" s="489" t="s">
        <v>34</v>
      </c>
      <c r="H15" s="489" t="s">
        <v>34</v>
      </c>
      <c r="I15" s="489" t="s">
        <v>34</v>
      </c>
      <c r="J15" s="489" t="s">
        <v>34</v>
      </c>
      <c r="K15" s="489" t="s">
        <v>34</v>
      </c>
      <c r="L15" s="489" t="s">
        <v>34</v>
      </c>
      <c r="M15" s="489" t="s">
        <v>34</v>
      </c>
      <c r="N15" s="489" t="s">
        <v>34</v>
      </c>
      <c r="O15" s="489" t="s">
        <v>34</v>
      </c>
      <c r="P15" s="489">
        <v>62.60085</v>
      </c>
      <c r="Q15" s="487">
        <f t="shared" si="0"/>
        <v>32472.191141</v>
      </c>
    </row>
    <row r="16" spans="1:17" ht="12.75">
      <c r="A16" s="200" t="s">
        <v>253</v>
      </c>
      <c r="B16" s="137">
        <v>143264</v>
      </c>
      <c r="C16" s="490" t="s">
        <v>34</v>
      </c>
      <c r="D16" s="137">
        <v>20746</v>
      </c>
      <c r="E16" s="490" t="s">
        <v>34</v>
      </c>
      <c r="F16" s="490" t="s">
        <v>34</v>
      </c>
      <c r="G16" s="490" t="s">
        <v>34</v>
      </c>
      <c r="H16" s="490" t="s">
        <v>34</v>
      </c>
      <c r="I16" s="490" t="s">
        <v>34</v>
      </c>
      <c r="J16" s="490" t="s">
        <v>34</v>
      </c>
      <c r="K16" s="490" t="s">
        <v>34</v>
      </c>
      <c r="L16" s="490" t="s">
        <v>34</v>
      </c>
      <c r="M16" s="490" t="s">
        <v>34</v>
      </c>
      <c r="N16" s="490">
        <v>674</v>
      </c>
      <c r="O16" s="490" t="s">
        <v>34</v>
      </c>
      <c r="P16" s="137">
        <v>6458</v>
      </c>
      <c r="Q16" s="487">
        <f t="shared" si="0"/>
        <v>171142</v>
      </c>
    </row>
    <row r="17" spans="1:17" ht="12.75">
      <c r="A17" s="200"/>
      <c r="B17" s="474"/>
      <c r="C17" s="474"/>
      <c r="D17" s="474"/>
      <c r="E17" s="474"/>
      <c r="F17" s="474"/>
      <c r="G17" s="474"/>
      <c r="H17" s="474"/>
      <c r="I17" s="474"/>
      <c r="J17" s="474"/>
      <c r="K17" s="474"/>
      <c r="L17" s="474"/>
      <c r="M17" s="474"/>
      <c r="N17" s="474"/>
      <c r="O17" s="474"/>
      <c r="P17" s="474"/>
      <c r="Q17" s="487"/>
    </row>
    <row r="18" spans="1:17" ht="12.75">
      <c r="A18" s="207" t="s">
        <v>254</v>
      </c>
      <c r="B18" s="145">
        <v>181374.50847999993</v>
      </c>
      <c r="C18" s="472">
        <v>0</v>
      </c>
      <c r="D18" s="145">
        <v>19057.804483999997</v>
      </c>
      <c r="E18" s="489" t="s">
        <v>34</v>
      </c>
      <c r="F18" s="489" t="s">
        <v>34</v>
      </c>
      <c r="G18" s="489" t="s">
        <v>34</v>
      </c>
      <c r="H18" s="489" t="s">
        <v>34</v>
      </c>
      <c r="I18" s="489" t="s">
        <v>34</v>
      </c>
      <c r="J18" s="489" t="s">
        <v>34</v>
      </c>
      <c r="K18" s="489" t="s">
        <v>34</v>
      </c>
      <c r="L18" s="489" t="s">
        <v>34</v>
      </c>
      <c r="M18" s="489" t="s">
        <v>34</v>
      </c>
      <c r="N18" s="489" t="s">
        <v>34</v>
      </c>
      <c r="O18" s="489" t="s">
        <v>34</v>
      </c>
      <c r="P18" s="145">
        <v>73368.84144199998</v>
      </c>
      <c r="Q18" s="487">
        <f aca="true" t="shared" si="1" ref="Q18:Q28">SUM(B18:P18)</f>
        <v>273801.1544059999</v>
      </c>
    </row>
    <row r="19" spans="1:17" ht="12.75">
      <c r="A19" s="196" t="s">
        <v>255</v>
      </c>
      <c r="B19" s="141">
        <v>189512.94448</v>
      </c>
      <c r="C19" s="141">
        <v>2638.75427</v>
      </c>
      <c r="D19" s="141">
        <v>3744.261419999999</v>
      </c>
      <c r="E19" s="488" t="s">
        <v>34</v>
      </c>
      <c r="F19" s="488" t="s">
        <v>34</v>
      </c>
      <c r="G19" s="488" t="s">
        <v>34</v>
      </c>
      <c r="H19" s="488" t="s">
        <v>34</v>
      </c>
      <c r="I19" s="488" t="s">
        <v>34</v>
      </c>
      <c r="J19" s="488" t="s">
        <v>34</v>
      </c>
      <c r="K19" s="488" t="s">
        <v>34</v>
      </c>
      <c r="L19" s="488" t="s">
        <v>34</v>
      </c>
      <c r="M19" s="488" t="s">
        <v>34</v>
      </c>
      <c r="N19" s="474">
        <v>223.82100000000003</v>
      </c>
      <c r="O19" s="488" t="s">
        <v>34</v>
      </c>
      <c r="P19" s="488" t="s">
        <v>34</v>
      </c>
      <c r="Q19" s="487">
        <f t="shared" si="1"/>
        <v>196119.78117</v>
      </c>
    </row>
    <row r="20" spans="1:17" ht="12.75">
      <c r="A20" s="207" t="s">
        <v>256</v>
      </c>
      <c r="B20" s="472" t="s">
        <v>34</v>
      </c>
      <c r="C20" s="472">
        <v>0</v>
      </c>
      <c r="D20" s="489">
        <v>7.398458</v>
      </c>
      <c r="E20" s="489" t="s">
        <v>34</v>
      </c>
      <c r="F20" s="489" t="s">
        <v>34</v>
      </c>
      <c r="G20" s="489" t="s">
        <v>34</v>
      </c>
      <c r="H20" s="489" t="s">
        <v>34</v>
      </c>
      <c r="I20" s="489" t="s">
        <v>34</v>
      </c>
      <c r="J20" s="489" t="s">
        <v>34</v>
      </c>
      <c r="K20" s="489" t="s">
        <v>34</v>
      </c>
      <c r="L20" s="489" t="s">
        <v>34</v>
      </c>
      <c r="M20" s="489" t="s">
        <v>34</v>
      </c>
      <c r="N20" s="489" t="s">
        <v>34</v>
      </c>
      <c r="O20" s="489" t="s">
        <v>34</v>
      </c>
      <c r="P20" s="489" t="s">
        <v>34</v>
      </c>
      <c r="Q20" s="487">
        <f t="shared" si="1"/>
        <v>7.398458</v>
      </c>
    </row>
    <row r="21" spans="1:17" ht="12.75">
      <c r="A21" s="196" t="s">
        <v>257</v>
      </c>
      <c r="B21" s="141">
        <v>28889.236040000003</v>
      </c>
      <c r="C21" s="474">
        <v>0</v>
      </c>
      <c r="D21" s="141">
        <v>1302.220288</v>
      </c>
      <c r="E21" s="488" t="s">
        <v>34</v>
      </c>
      <c r="F21" s="488" t="s">
        <v>34</v>
      </c>
      <c r="G21" s="488" t="s">
        <v>34</v>
      </c>
      <c r="H21" s="488">
        <v>131.553</v>
      </c>
      <c r="I21" s="488" t="s">
        <v>34</v>
      </c>
      <c r="J21" s="488" t="s">
        <v>34</v>
      </c>
      <c r="K21" s="488" t="s">
        <v>34</v>
      </c>
      <c r="L21" s="488" t="s">
        <v>34</v>
      </c>
      <c r="M21" s="488" t="s">
        <v>34</v>
      </c>
      <c r="N21" s="488" t="s">
        <v>34</v>
      </c>
      <c r="O21" s="488" t="s">
        <v>34</v>
      </c>
      <c r="P21" s="474">
        <v>0.69171</v>
      </c>
      <c r="Q21" s="487">
        <f t="shared" si="1"/>
        <v>30323.701038000003</v>
      </c>
    </row>
    <row r="22" spans="1:17" ht="12.75">
      <c r="A22" s="207" t="s">
        <v>258</v>
      </c>
      <c r="B22" s="145">
        <v>203762.349</v>
      </c>
      <c r="C22" s="145">
        <v>72927.68454</v>
      </c>
      <c r="D22" s="145">
        <v>13071.239333000007</v>
      </c>
      <c r="E22" s="489" t="s">
        <v>34</v>
      </c>
      <c r="F22" s="489" t="s">
        <v>34</v>
      </c>
      <c r="G22" s="489" t="s">
        <v>34</v>
      </c>
      <c r="H22" s="489">
        <v>140.238</v>
      </c>
      <c r="I22" s="489" t="s">
        <v>34</v>
      </c>
      <c r="J22" s="489" t="s">
        <v>34</v>
      </c>
      <c r="K22" s="489" t="s">
        <v>34</v>
      </c>
      <c r="L22" s="489">
        <v>821.168752</v>
      </c>
      <c r="M22" s="489" t="s">
        <v>34</v>
      </c>
      <c r="N22" s="489">
        <v>639.093</v>
      </c>
      <c r="O22" s="489" t="s">
        <v>34</v>
      </c>
      <c r="P22" s="489">
        <v>702.82646</v>
      </c>
      <c r="Q22" s="487">
        <f t="shared" si="1"/>
        <v>292064.59908500005</v>
      </c>
    </row>
    <row r="23" spans="1:17" ht="12.75">
      <c r="A23" s="196" t="s">
        <v>259</v>
      </c>
      <c r="B23" s="474" t="s">
        <v>34</v>
      </c>
      <c r="C23" s="474">
        <v>0</v>
      </c>
      <c r="D23" s="474">
        <v>30.631875</v>
      </c>
      <c r="E23" s="488" t="s">
        <v>34</v>
      </c>
      <c r="F23" s="488" t="s">
        <v>34</v>
      </c>
      <c r="G23" s="488" t="s">
        <v>34</v>
      </c>
      <c r="H23" s="474">
        <v>60</v>
      </c>
      <c r="I23" s="488" t="s">
        <v>34</v>
      </c>
      <c r="J23" s="488" t="s">
        <v>34</v>
      </c>
      <c r="K23" s="488" t="s">
        <v>34</v>
      </c>
      <c r="L23" s="488" t="s">
        <v>34</v>
      </c>
      <c r="M23" s="488" t="s">
        <v>34</v>
      </c>
      <c r="N23" s="488" t="s">
        <v>34</v>
      </c>
      <c r="O23" s="488" t="s">
        <v>34</v>
      </c>
      <c r="P23" s="474">
        <v>130.071</v>
      </c>
      <c r="Q23" s="487">
        <f t="shared" si="1"/>
        <v>220.702875</v>
      </c>
    </row>
    <row r="24" spans="1:17" ht="12.75">
      <c r="A24" s="207" t="s">
        <v>260</v>
      </c>
      <c r="B24" s="145">
        <v>66680.21523999999</v>
      </c>
      <c r="C24" s="472">
        <v>0</v>
      </c>
      <c r="D24" s="145">
        <v>2541.1829569999995</v>
      </c>
      <c r="E24" s="489" t="s">
        <v>34</v>
      </c>
      <c r="F24" s="489" t="s">
        <v>34</v>
      </c>
      <c r="G24" s="489" t="s">
        <v>34</v>
      </c>
      <c r="H24" s="489">
        <v>92.678</v>
      </c>
      <c r="I24" s="489" t="s">
        <v>34</v>
      </c>
      <c r="J24" s="489" t="s">
        <v>34</v>
      </c>
      <c r="K24" s="489" t="s">
        <v>34</v>
      </c>
      <c r="L24" s="489" t="s">
        <v>34</v>
      </c>
      <c r="M24" s="489" t="s">
        <v>34</v>
      </c>
      <c r="N24" s="489" t="s">
        <v>34</v>
      </c>
      <c r="O24" s="489" t="s">
        <v>34</v>
      </c>
      <c r="P24" s="489">
        <v>188.08100000000002</v>
      </c>
      <c r="Q24" s="487">
        <f t="shared" si="1"/>
        <v>69502.157197</v>
      </c>
    </row>
    <row r="25" spans="1:17" ht="12.75">
      <c r="A25" s="196" t="s">
        <v>261</v>
      </c>
      <c r="B25" s="141">
        <v>170797.49420999998</v>
      </c>
      <c r="C25" s="474">
        <v>839.32171</v>
      </c>
      <c r="D25" s="141">
        <v>8272.62353</v>
      </c>
      <c r="E25" s="488" t="s">
        <v>34</v>
      </c>
      <c r="F25" s="488" t="s">
        <v>34</v>
      </c>
      <c r="G25" s="488" t="s">
        <v>34</v>
      </c>
      <c r="H25" s="488" t="s">
        <v>34</v>
      </c>
      <c r="I25" s="488" t="s">
        <v>34</v>
      </c>
      <c r="J25" s="488" t="s">
        <v>34</v>
      </c>
      <c r="K25" s="488" t="s">
        <v>34</v>
      </c>
      <c r="L25" s="488" t="s">
        <v>34</v>
      </c>
      <c r="M25" s="474">
        <v>222.65</v>
      </c>
      <c r="N25" s="474">
        <v>607.8935</v>
      </c>
      <c r="O25" s="488" t="s">
        <v>34</v>
      </c>
      <c r="P25" s="141">
        <v>8477.753880000002</v>
      </c>
      <c r="Q25" s="487">
        <f t="shared" si="1"/>
        <v>189217.73682999998</v>
      </c>
    </row>
    <row r="26" spans="1:17" ht="12.75">
      <c r="A26" s="207" t="s">
        <v>262</v>
      </c>
      <c r="B26" s="145">
        <v>1040.28165</v>
      </c>
      <c r="C26" s="472">
        <v>0</v>
      </c>
      <c r="D26" s="145">
        <v>2628.5879589999995</v>
      </c>
      <c r="E26" s="489" t="s">
        <v>34</v>
      </c>
      <c r="F26" s="489" t="s">
        <v>34</v>
      </c>
      <c r="G26" s="489" t="s">
        <v>34</v>
      </c>
      <c r="H26" s="489" t="s">
        <v>34</v>
      </c>
      <c r="I26" s="489" t="s">
        <v>34</v>
      </c>
      <c r="J26" s="489" t="s">
        <v>34</v>
      </c>
      <c r="K26" s="489" t="s">
        <v>34</v>
      </c>
      <c r="L26" s="489" t="s">
        <v>34</v>
      </c>
      <c r="M26" s="489" t="s">
        <v>34</v>
      </c>
      <c r="N26" s="489">
        <v>393</v>
      </c>
      <c r="O26" s="489" t="s">
        <v>34</v>
      </c>
      <c r="P26" s="145">
        <v>1398.4123</v>
      </c>
      <c r="Q26" s="487">
        <f t="shared" si="1"/>
        <v>5460.281908999999</v>
      </c>
    </row>
    <row r="27" spans="1:17" ht="12.75">
      <c r="A27" s="196" t="s">
        <v>263</v>
      </c>
      <c r="B27" s="474">
        <v>367.38741</v>
      </c>
      <c r="C27" s="474">
        <v>0</v>
      </c>
      <c r="D27" s="474">
        <v>693.703366</v>
      </c>
      <c r="E27" s="488" t="s">
        <v>34</v>
      </c>
      <c r="F27" s="488" t="s">
        <v>34</v>
      </c>
      <c r="G27" s="488" t="s">
        <v>34</v>
      </c>
      <c r="H27" s="474">
        <v>79.236</v>
      </c>
      <c r="I27" s="488" t="s">
        <v>34</v>
      </c>
      <c r="J27" s="488" t="s">
        <v>34</v>
      </c>
      <c r="K27" s="488" t="s">
        <v>34</v>
      </c>
      <c r="L27" s="474">
        <v>106.31080600000001</v>
      </c>
      <c r="M27" s="488" t="s">
        <v>34</v>
      </c>
      <c r="N27" s="488" t="s">
        <v>34</v>
      </c>
      <c r="O27" s="488" t="s">
        <v>34</v>
      </c>
      <c r="P27" s="488" t="s">
        <v>34</v>
      </c>
      <c r="Q27" s="487">
        <f t="shared" si="1"/>
        <v>1246.637582</v>
      </c>
    </row>
    <row r="28" spans="1:17" ht="12.75">
      <c r="A28" s="207" t="s">
        <v>264</v>
      </c>
      <c r="B28" s="489" t="s">
        <v>34</v>
      </c>
      <c r="C28" s="489" t="s">
        <v>34</v>
      </c>
      <c r="D28" s="489" t="s">
        <v>34</v>
      </c>
      <c r="E28" s="489" t="s">
        <v>34</v>
      </c>
      <c r="F28" s="489" t="s">
        <v>34</v>
      </c>
      <c r="G28" s="489" t="s">
        <v>34</v>
      </c>
      <c r="H28" s="489" t="s">
        <v>34</v>
      </c>
      <c r="I28" s="489" t="s">
        <v>34</v>
      </c>
      <c r="J28" s="489" t="s">
        <v>34</v>
      </c>
      <c r="K28" s="489" t="s">
        <v>34</v>
      </c>
      <c r="L28" s="489" t="s">
        <v>34</v>
      </c>
      <c r="M28" s="489" t="s">
        <v>34</v>
      </c>
      <c r="N28" s="489" t="s">
        <v>34</v>
      </c>
      <c r="O28" s="489" t="s">
        <v>34</v>
      </c>
      <c r="P28" s="489">
        <v>2.76792</v>
      </c>
      <c r="Q28" s="487">
        <f t="shared" si="1"/>
        <v>2.76792</v>
      </c>
    </row>
    <row r="29" spans="1:17" ht="12.75">
      <c r="A29" s="200" t="s">
        <v>265</v>
      </c>
      <c r="B29" s="137">
        <v>842424.4165099999</v>
      </c>
      <c r="C29" s="137">
        <v>76405.76052000001</v>
      </c>
      <c r="D29" s="137">
        <v>51349.65366999999</v>
      </c>
      <c r="E29" s="490" t="s">
        <v>34</v>
      </c>
      <c r="F29" s="490" t="s">
        <v>34</v>
      </c>
      <c r="G29" s="490" t="s">
        <v>34</v>
      </c>
      <c r="H29" s="490">
        <v>504</v>
      </c>
      <c r="I29" s="490" t="s">
        <v>34</v>
      </c>
      <c r="J29" s="490" t="s">
        <v>34</v>
      </c>
      <c r="K29" s="490" t="s">
        <v>34</v>
      </c>
      <c r="L29" s="490">
        <v>927</v>
      </c>
      <c r="M29" s="490">
        <v>223</v>
      </c>
      <c r="N29" s="137">
        <v>1864</v>
      </c>
      <c r="O29" s="488" t="s">
        <v>34</v>
      </c>
      <c r="P29" s="137">
        <v>84269</v>
      </c>
      <c r="Q29" s="487">
        <f>SUM(Q18:Q28)</f>
        <v>1057966.91847</v>
      </c>
    </row>
    <row r="30" spans="1:17" ht="12.75">
      <c r="A30" s="200"/>
      <c r="B30" s="474"/>
      <c r="C30" s="474"/>
      <c r="D30" s="474"/>
      <c r="E30" s="474"/>
      <c r="F30" s="474"/>
      <c r="G30" s="474"/>
      <c r="H30" s="474"/>
      <c r="I30" s="474"/>
      <c r="J30" s="474"/>
      <c r="K30" s="474"/>
      <c r="L30" s="474"/>
      <c r="M30" s="474"/>
      <c r="N30" s="474"/>
      <c r="O30" s="474"/>
      <c r="P30" s="474"/>
      <c r="Q30" s="487"/>
    </row>
    <row r="31" spans="1:17" ht="12.75">
      <c r="A31" s="207" t="s">
        <v>266</v>
      </c>
      <c r="B31" s="145">
        <v>13761</v>
      </c>
      <c r="C31" s="472">
        <v>143</v>
      </c>
      <c r="D31" s="489">
        <v>670</v>
      </c>
      <c r="E31" s="489" t="s">
        <v>34</v>
      </c>
      <c r="F31" s="489" t="s">
        <v>34</v>
      </c>
      <c r="G31" s="489" t="s">
        <v>34</v>
      </c>
      <c r="H31" s="489" t="s">
        <v>34</v>
      </c>
      <c r="I31" s="489" t="s">
        <v>34</v>
      </c>
      <c r="J31" s="489" t="s">
        <v>34</v>
      </c>
      <c r="K31" s="489" t="s">
        <v>34</v>
      </c>
      <c r="L31" s="489" t="s">
        <v>34</v>
      </c>
      <c r="M31" s="489" t="s">
        <v>34</v>
      </c>
      <c r="N31" s="489" t="s">
        <v>34</v>
      </c>
      <c r="O31" s="489" t="s">
        <v>34</v>
      </c>
      <c r="P31" s="489" t="s">
        <v>34</v>
      </c>
      <c r="Q31" s="487">
        <f aca="true" t="shared" si="2" ref="Q31:Q43">SUM(B31:P31)</f>
        <v>14574</v>
      </c>
    </row>
    <row r="32" spans="1:17" ht="12.75">
      <c r="A32" s="196" t="s">
        <v>267</v>
      </c>
      <c r="B32" s="474">
        <v>-746.54641</v>
      </c>
      <c r="C32" s="141">
        <v>4888.581760000002</v>
      </c>
      <c r="D32" s="141">
        <v>22543.317773</v>
      </c>
      <c r="E32" s="488" t="s">
        <v>34</v>
      </c>
      <c r="F32" s="488" t="s">
        <v>34</v>
      </c>
      <c r="G32" s="488" t="s">
        <v>34</v>
      </c>
      <c r="H32" s="488" t="s">
        <v>34</v>
      </c>
      <c r="I32" s="488" t="s">
        <v>34</v>
      </c>
      <c r="J32" s="488" t="s">
        <v>34</v>
      </c>
      <c r="K32" s="488" t="s">
        <v>34</v>
      </c>
      <c r="L32" s="474">
        <v>548.556609</v>
      </c>
      <c r="M32" s="488" t="s">
        <v>34</v>
      </c>
      <c r="N32" s="488" t="s">
        <v>34</v>
      </c>
      <c r="O32" s="488" t="s">
        <v>34</v>
      </c>
      <c r="P32" s="488" t="s">
        <v>34</v>
      </c>
      <c r="Q32" s="487">
        <f t="shared" si="2"/>
        <v>27233.909732</v>
      </c>
    </row>
    <row r="33" spans="1:17" ht="12.75">
      <c r="A33" s="207" t="s">
        <v>268</v>
      </c>
      <c r="B33" s="472" t="s">
        <v>34</v>
      </c>
      <c r="C33" s="472" t="s">
        <v>34</v>
      </c>
      <c r="D33" s="489">
        <v>131</v>
      </c>
      <c r="E33" s="489" t="s">
        <v>34</v>
      </c>
      <c r="F33" s="489" t="s">
        <v>34</v>
      </c>
      <c r="G33" s="489" t="s">
        <v>34</v>
      </c>
      <c r="H33" s="489" t="s">
        <v>34</v>
      </c>
      <c r="I33" s="489" t="s">
        <v>34</v>
      </c>
      <c r="J33" s="489" t="s">
        <v>34</v>
      </c>
      <c r="K33" s="489" t="s">
        <v>34</v>
      </c>
      <c r="L33" s="489" t="s">
        <v>34</v>
      </c>
      <c r="M33" s="489" t="s">
        <v>34</v>
      </c>
      <c r="N33" s="489" t="s">
        <v>34</v>
      </c>
      <c r="O33" s="489" t="s">
        <v>34</v>
      </c>
      <c r="P33" s="489" t="s">
        <v>34</v>
      </c>
      <c r="Q33" s="487">
        <f t="shared" si="2"/>
        <v>131</v>
      </c>
    </row>
    <row r="34" spans="1:17" ht="12.75">
      <c r="A34" s="196" t="s">
        <v>269</v>
      </c>
      <c r="B34" s="141">
        <v>7745.191</v>
      </c>
      <c r="C34" s="141">
        <v>-5730.80081</v>
      </c>
      <c r="D34" s="141">
        <v>3601.139046000002</v>
      </c>
      <c r="E34" s="488" t="s">
        <v>34</v>
      </c>
      <c r="F34" s="488" t="s">
        <v>34</v>
      </c>
      <c r="G34" s="488" t="s">
        <v>34</v>
      </c>
      <c r="H34" s="474">
        <v>124.79771</v>
      </c>
      <c r="I34" s="488" t="s">
        <v>34</v>
      </c>
      <c r="J34" s="488" t="s">
        <v>34</v>
      </c>
      <c r="K34" s="488" t="s">
        <v>34</v>
      </c>
      <c r="L34" s="474">
        <v>161.971866</v>
      </c>
      <c r="M34" s="474">
        <v>334.116</v>
      </c>
      <c r="N34" s="488" t="s">
        <v>34</v>
      </c>
      <c r="O34" s="488" t="s">
        <v>34</v>
      </c>
      <c r="P34" s="488" t="s">
        <v>34</v>
      </c>
      <c r="Q34" s="487">
        <f t="shared" si="2"/>
        <v>6236.414812000002</v>
      </c>
    </row>
    <row r="35" spans="1:17" ht="12.75">
      <c r="A35" s="207" t="s">
        <v>270</v>
      </c>
      <c r="B35" s="472">
        <v>0</v>
      </c>
      <c r="C35" s="472">
        <v>0</v>
      </c>
      <c r="D35" s="489">
        <v>756.3526830000001</v>
      </c>
      <c r="E35" s="489" t="s">
        <v>34</v>
      </c>
      <c r="F35" s="489" t="s">
        <v>34</v>
      </c>
      <c r="G35" s="489" t="s">
        <v>34</v>
      </c>
      <c r="H35" s="489">
        <v>0</v>
      </c>
      <c r="I35" s="489" t="s">
        <v>34</v>
      </c>
      <c r="J35" s="489" t="s">
        <v>34</v>
      </c>
      <c r="K35" s="489" t="s">
        <v>34</v>
      </c>
      <c r="L35" s="489" t="s">
        <v>34</v>
      </c>
      <c r="M35" s="489" t="s">
        <v>34</v>
      </c>
      <c r="N35" s="489" t="s">
        <v>34</v>
      </c>
      <c r="O35" s="489" t="s">
        <v>34</v>
      </c>
      <c r="P35" s="489" t="s">
        <v>34</v>
      </c>
      <c r="Q35" s="487">
        <f t="shared" si="2"/>
        <v>756.3526830000001</v>
      </c>
    </row>
    <row r="36" spans="1:17" ht="12.75">
      <c r="A36" s="196" t="s">
        <v>271</v>
      </c>
      <c r="B36" s="474">
        <v>919.12</v>
      </c>
      <c r="C36" s="474">
        <v>0</v>
      </c>
      <c r="D36" s="488">
        <v>10.984</v>
      </c>
      <c r="E36" s="488" t="s">
        <v>34</v>
      </c>
      <c r="F36" s="488" t="s">
        <v>34</v>
      </c>
      <c r="G36" s="488" t="s">
        <v>34</v>
      </c>
      <c r="H36" s="488" t="s">
        <v>34</v>
      </c>
      <c r="I36" s="488" t="s">
        <v>34</v>
      </c>
      <c r="J36" s="488" t="s">
        <v>34</v>
      </c>
      <c r="K36" s="488" t="s">
        <v>34</v>
      </c>
      <c r="L36" s="488" t="s">
        <v>34</v>
      </c>
      <c r="M36" s="488" t="s">
        <v>34</v>
      </c>
      <c r="N36" s="488" t="s">
        <v>34</v>
      </c>
      <c r="O36" s="488" t="s">
        <v>34</v>
      </c>
      <c r="P36" s="488" t="s">
        <v>34</v>
      </c>
      <c r="Q36" s="487">
        <f t="shared" si="2"/>
        <v>930.104</v>
      </c>
    </row>
    <row r="37" spans="1:17" ht="12.75">
      <c r="A37" s="207" t="s">
        <v>272</v>
      </c>
      <c r="B37" s="472">
        <v>0</v>
      </c>
      <c r="C37" s="145">
        <v>4004.37587</v>
      </c>
      <c r="D37" s="145">
        <v>2088.182096</v>
      </c>
      <c r="E37" s="489" t="s">
        <v>34</v>
      </c>
      <c r="F37" s="489" t="s">
        <v>34</v>
      </c>
      <c r="G37" s="489" t="s">
        <v>34</v>
      </c>
      <c r="H37" s="489">
        <v>45.61757</v>
      </c>
      <c r="I37" s="489" t="s">
        <v>34</v>
      </c>
      <c r="J37" s="489" t="s">
        <v>34</v>
      </c>
      <c r="K37" s="489" t="s">
        <v>34</v>
      </c>
      <c r="L37" s="489">
        <v>247.30170399999997</v>
      </c>
      <c r="M37" s="489" t="s">
        <v>34</v>
      </c>
      <c r="N37" s="489" t="s">
        <v>34</v>
      </c>
      <c r="O37" s="489" t="s">
        <v>34</v>
      </c>
      <c r="P37" s="489">
        <v>104.18626</v>
      </c>
      <c r="Q37" s="487">
        <f t="shared" si="2"/>
        <v>6489.663500000001</v>
      </c>
    </row>
    <row r="38" spans="1:17" ht="12.75">
      <c r="A38" s="196" t="s">
        <v>273</v>
      </c>
      <c r="B38" s="474">
        <v>476.64817</v>
      </c>
      <c r="C38" s="141">
        <v>2069.28618</v>
      </c>
      <c r="D38" s="141">
        <v>321.635145</v>
      </c>
      <c r="E38" s="488" t="s">
        <v>34</v>
      </c>
      <c r="F38" s="488" t="s">
        <v>34</v>
      </c>
      <c r="G38" s="488" t="s">
        <v>34</v>
      </c>
      <c r="H38" s="474">
        <v>65.2845</v>
      </c>
      <c r="I38" s="488" t="s">
        <v>34</v>
      </c>
      <c r="J38" s="488" t="s">
        <v>34</v>
      </c>
      <c r="K38" s="488" t="s">
        <v>34</v>
      </c>
      <c r="L38" s="488" t="s">
        <v>34</v>
      </c>
      <c r="M38" s="488" t="s">
        <v>34</v>
      </c>
      <c r="N38" s="488" t="s">
        <v>34</v>
      </c>
      <c r="O38" s="488" t="s">
        <v>34</v>
      </c>
      <c r="P38" s="488" t="s">
        <v>34</v>
      </c>
      <c r="Q38" s="487">
        <f t="shared" si="2"/>
        <v>2932.8539950000004</v>
      </c>
    </row>
    <row r="39" spans="1:17" ht="12.75">
      <c r="A39" s="207" t="s">
        <v>274</v>
      </c>
      <c r="B39" s="472">
        <v>0</v>
      </c>
      <c r="C39" s="472">
        <v>-383.11983</v>
      </c>
      <c r="D39" s="145">
        <v>2000.456527</v>
      </c>
      <c r="E39" s="489" t="s">
        <v>34</v>
      </c>
      <c r="F39" s="489" t="s">
        <v>34</v>
      </c>
      <c r="G39" s="489" t="s">
        <v>34</v>
      </c>
      <c r="H39" s="489">
        <v>46.98675</v>
      </c>
      <c r="I39" s="489" t="s">
        <v>34</v>
      </c>
      <c r="J39" s="489" t="s">
        <v>34</v>
      </c>
      <c r="K39" s="489" t="s">
        <v>34</v>
      </c>
      <c r="L39" s="489" t="s">
        <v>34</v>
      </c>
      <c r="M39" s="489" t="s">
        <v>34</v>
      </c>
      <c r="N39" s="489" t="s">
        <v>34</v>
      </c>
      <c r="O39" s="489" t="s">
        <v>34</v>
      </c>
      <c r="P39" s="489">
        <v>16.9032</v>
      </c>
      <c r="Q39" s="487">
        <f t="shared" si="2"/>
        <v>1681.2266470000002</v>
      </c>
    </row>
    <row r="40" spans="1:17" ht="12.75">
      <c r="A40" s="196" t="s">
        <v>275</v>
      </c>
      <c r="B40" s="474">
        <v>0</v>
      </c>
      <c r="C40" s="141">
        <v>-15231.4039</v>
      </c>
      <c r="D40" s="141">
        <v>1834.463216</v>
      </c>
      <c r="E40" s="488" t="s">
        <v>34</v>
      </c>
      <c r="F40" s="488" t="s">
        <v>34</v>
      </c>
      <c r="G40" s="488" t="s">
        <v>34</v>
      </c>
      <c r="H40" s="488" t="s">
        <v>34</v>
      </c>
      <c r="I40" s="488" t="s">
        <v>34</v>
      </c>
      <c r="J40" s="488" t="s">
        <v>34</v>
      </c>
      <c r="K40" s="488" t="s">
        <v>34</v>
      </c>
      <c r="L40" s="488" t="s">
        <v>34</v>
      </c>
      <c r="M40" s="488" t="s">
        <v>34</v>
      </c>
      <c r="N40" s="488" t="s">
        <v>34</v>
      </c>
      <c r="O40" s="488" t="s">
        <v>34</v>
      </c>
      <c r="P40" s="488" t="s">
        <v>34</v>
      </c>
      <c r="Q40" s="487">
        <f t="shared" si="2"/>
        <v>-13396.940684</v>
      </c>
    </row>
    <row r="41" spans="1:17" ht="12.75">
      <c r="A41" s="207" t="s">
        <v>276</v>
      </c>
      <c r="B41" s="145">
        <v>47157.761900000005</v>
      </c>
      <c r="C41" s="145">
        <v>1377.21251</v>
      </c>
      <c r="D41" s="145">
        <v>3036.423912</v>
      </c>
      <c r="E41" s="489" t="s">
        <v>34</v>
      </c>
      <c r="F41" s="489" t="s">
        <v>34</v>
      </c>
      <c r="G41" s="489" t="s">
        <v>34</v>
      </c>
      <c r="H41" s="489">
        <v>93.00389000000001</v>
      </c>
      <c r="I41" s="489" t="s">
        <v>34</v>
      </c>
      <c r="J41" s="489" t="s">
        <v>34</v>
      </c>
      <c r="K41" s="489" t="s">
        <v>34</v>
      </c>
      <c r="L41" s="489" t="s">
        <v>34</v>
      </c>
      <c r="M41" s="489" t="s">
        <v>34</v>
      </c>
      <c r="N41" s="489" t="s">
        <v>34</v>
      </c>
      <c r="O41" s="489" t="s">
        <v>34</v>
      </c>
      <c r="P41" s="489" t="s">
        <v>34</v>
      </c>
      <c r="Q41" s="487">
        <f t="shared" si="2"/>
        <v>51664.402212</v>
      </c>
    </row>
    <row r="42" spans="1:17" ht="12.75">
      <c r="A42" s="196" t="s">
        <v>277</v>
      </c>
      <c r="B42" s="474" t="s">
        <v>34</v>
      </c>
      <c r="C42" s="474" t="s">
        <v>34</v>
      </c>
      <c r="D42" s="474" t="s">
        <v>34</v>
      </c>
      <c r="E42" s="490" t="s">
        <v>34</v>
      </c>
      <c r="F42" s="490" t="s">
        <v>34</v>
      </c>
      <c r="G42" s="490" t="s">
        <v>34</v>
      </c>
      <c r="H42" s="474" t="s">
        <v>34</v>
      </c>
      <c r="I42" s="474" t="s">
        <v>34</v>
      </c>
      <c r="J42" s="474" t="s">
        <v>34</v>
      </c>
      <c r="K42" s="474" t="s">
        <v>34</v>
      </c>
      <c r="L42" s="474" t="s">
        <v>34</v>
      </c>
      <c r="M42" s="474" t="s">
        <v>34</v>
      </c>
      <c r="N42" s="474" t="s">
        <v>34</v>
      </c>
      <c r="O42" s="474" t="s">
        <v>34</v>
      </c>
      <c r="P42" s="474" t="s">
        <v>34</v>
      </c>
      <c r="Q42" s="487">
        <f t="shared" si="2"/>
        <v>0</v>
      </c>
    </row>
    <row r="43" spans="1:17" ht="12.75">
      <c r="A43" s="299" t="s">
        <v>278</v>
      </c>
      <c r="B43" s="337">
        <v>69313</v>
      </c>
      <c r="C43" s="337">
        <v>-8863</v>
      </c>
      <c r="D43" s="337">
        <v>36994</v>
      </c>
      <c r="E43" s="489" t="s">
        <v>34</v>
      </c>
      <c r="F43" s="489" t="s">
        <v>34</v>
      </c>
      <c r="G43" s="489" t="s">
        <v>34</v>
      </c>
      <c r="H43" s="491">
        <v>376</v>
      </c>
      <c r="I43" s="489" t="s">
        <v>34</v>
      </c>
      <c r="J43" s="489" t="s">
        <v>34</v>
      </c>
      <c r="K43" s="489" t="s">
        <v>34</v>
      </c>
      <c r="L43" s="491">
        <v>958</v>
      </c>
      <c r="M43" s="491">
        <v>334</v>
      </c>
      <c r="N43" s="489" t="s">
        <v>34</v>
      </c>
      <c r="O43" s="489" t="s">
        <v>34</v>
      </c>
      <c r="P43" s="491">
        <v>121</v>
      </c>
      <c r="Q43" s="487">
        <f t="shared" si="2"/>
        <v>99233</v>
      </c>
    </row>
    <row r="44" spans="1:17" ht="12.75">
      <c r="A44" s="200"/>
      <c r="B44" s="474"/>
      <c r="C44" s="474"/>
      <c r="D44" s="488"/>
      <c r="E44" s="488"/>
      <c r="F44" s="488"/>
      <c r="G44" s="488"/>
      <c r="H44" s="488"/>
      <c r="I44" s="488"/>
      <c r="J44" s="488"/>
      <c r="K44" s="488"/>
      <c r="L44" s="488"/>
      <c r="M44" s="488"/>
      <c r="N44" s="488"/>
      <c r="O44" s="488"/>
      <c r="P44" s="488"/>
      <c r="Q44" s="492"/>
    </row>
    <row r="45" spans="1:17" ht="12.75">
      <c r="A45" s="232" t="s">
        <v>279</v>
      </c>
      <c r="B45" s="490" t="s">
        <v>34</v>
      </c>
      <c r="C45" s="474">
        <v>901.40211</v>
      </c>
      <c r="D45" s="141">
        <v>2351.095364999999</v>
      </c>
      <c r="E45" s="490" t="s">
        <v>34</v>
      </c>
      <c r="F45" s="490" t="s">
        <v>34</v>
      </c>
      <c r="G45" s="490" t="s">
        <v>34</v>
      </c>
      <c r="H45" s="490" t="s">
        <v>34</v>
      </c>
      <c r="I45" s="490" t="s">
        <v>34</v>
      </c>
      <c r="J45" s="490" t="s">
        <v>34</v>
      </c>
      <c r="K45" s="490" t="s">
        <v>34</v>
      </c>
      <c r="L45" s="490" t="s">
        <v>34</v>
      </c>
      <c r="M45" s="490" t="s">
        <v>34</v>
      </c>
      <c r="N45" s="490" t="s">
        <v>34</v>
      </c>
      <c r="O45" s="490" t="s">
        <v>34</v>
      </c>
      <c r="P45" s="474">
        <v>39.54900000000001</v>
      </c>
      <c r="Q45" s="487">
        <f aca="true" t="shared" si="3" ref="Q45:Q50">SUM(B45:P45)</f>
        <v>3292.046474999999</v>
      </c>
    </row>
    <row r="46" spans="1:17" ht="12.75">
      <c r="A46" s="207" t="s">
        <v>280</v>
      </c>
      <c r="B46" s="145">
        <v>3157.44908</v>
      </c>
      <c r="C46" s="472" t="s">
        <v>34</v>
      </c>
      <c r="D46" s="489">
        <v>504.77247500000004</v>
      </c>
      <c r="E46" s="489" t="s">
        <v>34</v>
      </c>
      <c r="F46" s="489" t="s">
        <v>34</v>
      </c>
      <c r="G46" s="489" t="s">
        <v>34</v>
      </c>
      <c r="H46" s="489">
        <v>74.21575</v>
      </c>
      <c r="I46" s="489" t="s">
        <v>34</v>
      </c>
      <c r="J46" s="489" t="s">
        <v>34</v>
      </c>
      <c r="K46" s="489" t="s">
        <v>34</v>
      </c>
      <c r="L46" s="489" t="s">
        <v>34</v>
      </c>
      <c r="M46" s="489" t="s">
        <v>34</v>
      </c>
      <c r="N46" s="489" t="s">
        <v>34</v>
      </c>
      <c r="O46" s="489" t="s">
        <v>34</v>
      </c>
      <c r="P46" s="489">
        <v>310.47380000000004</v>
      </c>
      <c r="Q46" s="487">
        <f t="shared" si="3"/>
        <v>4046.911105</v>
      </c>
    </row>
    <row r="47" spans="1:17" ht="12.75">
      <c r="A47" s="196" t="s">
        <v>281</v>
      </c>
      <c r="B47" s="141">
        <v>8531.80686</v>
      </c>
      <c r="C47" s="490" t="s">
        <v>34</v>
      </c>
      <c r="D47" s="474">
        <v>77.675096</v>
      </c>
      <c r="E47" s="490" t="s">
        <v>34</v>
      </c>
      <c r="F47" s="490" t="s">
        <v>34</v>
      </c>
      <c r="G47" s="490" t="s">
        <v>34</v>
      </c>
      <c r="H47" s="490">
        <v>2.993</v>
      </c>
      <c r="I47" s="490" t="s">
        <v>34</v>
      </c>
      <c r="J47" s="490" t="s">
        <v>34</v>
      </c>
      <c r="K47" s="490" t="s">
        <v>34</v>
      </c>
      <c r="L47" s="490" t="s">
        <v>34</v>
      </c>
      <c r="M47" s="490" t="s">
        <v>34</v>
      </c>
      <c r="N47" s="490" t="s">
        <v>34</v>
      </c>
      <c r="O47" s="490" t="s">
        <v>34</v>
      </c>
      <c r="P47" s="474">
        <v>15</v>
      </c>
      <c r="Q47" s="487">
        <f t="shared" si="3"/>
        <v>8627.474956000002</v>
      </c>
    </row>
    <row r="48" spans="1:17" ht="12.75">
      <c r="A48" s="207" t="s">
        <v>282</v>
      </c>
      <c r="B48" s="489" t="s">
        <v>34</v>
      </c>
      <c r="C48" s="472" t="s">
        <v>34</v>
      </c>
      <c r="D48" s="489">
        <v>415.70685999999995</v>
      </c>
      <c r="E48" s="489" t="s">
        <v>34</v>
      </c>
      <c r="F48" s="489" t="s">
        <v>34</v>
      </c>
      <c r="G48" s="489" t="s">
        <v>34</v>
      </c>
      <c r="H48" s="489" t="s">
        <v>34</v>
      </c>
      <c r="I48" s="489" t="s">
        <v>34</v>
      </c>
      <c r="J48" s="489" t="s">
        <v>34</v>
      </c>
      <c r="K48" s="489" t="s">
        <v>34</v>
      </c>
      <c r="L48" s="489" t="s">
        <v>34</v>
      </c>
      <c r="M48" s="489" t="s">
        <v>34</v>
      </c>
      <c r="N48" s="489" t="s">
        <v>34</v>
      </c>
      <c r="O48" s="489" t="s">
        <v>34</v>
      </c>
      <c r="P48" s="489" t="s">
        <v>34</v>
      </c>
      <c r="Q48" s="487">
        <f t="shared" si="3"/>
        <v>415.70685999999995</v>
      </c>
    </row>
    <row r="49" spans="1:17" ht="12.75">
      <c r="A49" s="196" t="s">
        <v>283</v>
      </c>
      <c r="B49" s="490" t="s">
        <v>34</v>
      </c>
      <c r="C49" s="490" t="s">
        <v>34</v>
      </c>
      <c r="D49" s="141">
        <v>1635.9295409999995</v>
      </c>
      <c r="E49" s="490" t="s">
        <v>34</v>
      </c>
      <c r="F49" s="490" t="s">
        <v>34</v>
      </c>
      <c r="G49" s="490" t="s">
        <v>34</v>
      </c>
      <c r="H49" s="490" t="s">
        <v>34</v>
      </c>
      <c r="I49" s="490" t="s">
        <v>34</v>
      </c>
      <c r="J49" s="490" t="s">
        <v>34</v>
      </c>
      <c r="K49" s="490" t="s">
        <v>34</v>
      </c>
      <c r="L49" s="490" t="s">
        <v>34</v>
      </c>
      <c r="M49" s="490" t="s">
        <v>34</v>
      </c>
      <c r="N49" s="490" t="s">
        <v>34</v>
      </c>
      <c r="O49" s="490" t="s">
        <v>34</v>
      </c>
      <c r="P49" s="490" t="s">
        <v>34</v>
      </c>
      <c r="Q49" s="487">
        <f t="shared" si="3"/>
        <v>1635.9295409999995</v>
      </c>
    </row>
    <row r="50" spans="1:17" ht="12.75">
      <c r="A50" s="207" t="s">
        <v>284</v>
      </c>
      <c r="B50" s="472" t="s">
        <v>34</v>
      </c>
      <c r="C50" s="472" t="s">
        <v>34</v>
      </c>
      <c r="D50" s="489" t="s">
        <v>34</v>
      </c>
      <c r="E50" s="489" t="s">
        <v>34</v>
      </c>
      <c r="F50" s="489" t="s">
        <v>34</v>
      </c>
      <c r="G50" s="489" t="s">
        <v>34</v>
      </c>
      <c r="H50" s="489" t="s">
        <v>34</v>
      </c>
      <c r="I50" s="489" t="s">
        <v>34</v>
      </c>
      <c r="J50" s="489" t="s">
        <v>34</v>
      </c>
      <c r="K50" s="489" t="s">
        <v>34</v>
      </c>
      <c r="L50" s="489" t="s">
        <v>34</v>
      </c>
      <c r="M50" s="489" t="s">
        <v>34</v>
      </c>
      <c r="N50" s="489" t="s">
        <v>34</v>
      </c>
      <c r="O50" s="489" t="s">
        <v>34</v>
      </c>
      <c r="P50" s="489" t="s">
        <v>34</v>
      </c>
      <c r="Q50" s="487">
        <f t="shared" si="3"/>
        <v>0</v>
      </c>
    </row>
    <row r="51" spans="1:17" ht="12.75">
      <c r="A51" s="200" t="s">
        <v>285</v>
      </c>
      <c r="B51" s="137">
        <v>11689</v>
      </c>
      <c r="C51" s="490">
        <v>901</v>
      </c>
      <c r="D51" s="137">
        <v>4985</v>
      </c>
      <c r="E51" s="490" t="s">
        <v>34</v>
      </c>
      <c r="F51" s="490" t="s">
        <v>34</v>
      </c>
      <c r="G51" s="490" t="s">
        <v>34</v>
      </c>
      <c r="H51" s="490">
        <v>77</v>
      </c>
      <c r="I51" s="490" t="s">
        <v>34</v>
      </c>
      <c r="J51" s="490" t="s">
        <v>34</v>
      </c>
      <c r="K51" s="490" t="s">
        <v>34</v>
      </c>
      <c r="L51" s="490" t="s">
        <v>34</v>
      </c>
      <c r="M51" s="490" t="s">
        <v>34</v>
      </c>
      <c r="N51" s="490" t="s">
        <v>34</v>
      </c>
      <c r="O51" s="490" t="s">
        <v>34</v>
      </c>
      <c r="P51" s="490">
        <v>365</v>
      </c>
      <c r="Q51" s="487">
        <v>18018</v>
      </c>
    </row>
    <row r="52" spans="1:17" ht="12.75">
      <c r="A52" s="207" t="s">
        <v>286</v>
      </c>
      <c r="B52" s="145">
        <v>13653.76452</v>
      </c>
      <c r="C52" s="145">
        <v>3657.2120099999997</v>
      </c>
      <c r="D52" s="489">
        <v>511.2228269999999</v>
      </c>
      <c r="E52" s="489" t="s">
        <v>34</v>
      </c>
      <c r="F52" s="489" t="s">
        <v>34</v>
      </c>
      <c r="G52" s="489" t="s">
        <v>34</v>
      </c>
      <c r="H52" s="489">
        <v>90.17</v>
      </c>
      <c r="I52" s="489" t="s">
        <v>34</v>
      </c>
      <c r="J52" s="489" t="s">
        <v>34</v>
      </c>
      <c r="K52" s="489" t="s">
        <v>34</v>
      </c>
      <c r="L52" s="489" t="s">
        <v>34</v>
      </c>
      <c r="M52" s="489" t="s">
        <v>34</v>
      </c>
      <c r="N52" s="489">
        <v>301</v>
      </c>
      <c r="O52" s="489" t="s">
        <v>34</v>
      </c>
      <c r="P52" s="145">
        <v>1753.35584</v>
      </c>
      <c r="Q52" s="487">
        <f>SUM(B52:P52)</f>
        <v>19966.725197</v>
      </c>
    </row>
    <row r="53" spans="1:17" ht="12.75">
      <c r="A53" s="200" t="s">
        <v>287</v>
      </c>
      <c r="B53" s="137">
        <v>1080344</v>
      </c>
      <c r="C53" s="137">
        <v>72101</v>
      </c>
      <c r="D53" s="137">
        <v>114586</v>
      </c>
      <c r="E53" s="490" t="s">
        <v>34</v>
      </c>
      <c r="F53" s="490" t="s">
        <v>34</v>
      </c>
      <c r="G53" s="490" t="s">
        <v>34</v>
      </c>
      <c r="H53" s="137">
        <v>1047</v>
      </c>
      <c r="I53" s="490" t="s">
        <v>34</v>
      </c>
      <c r="J53" s="490" t="s">
        <v>34</v>
      </c>
      <c r="K53" s="490" t="s">
        <v>34</v>
      </c>
      <c r="L53" s="137">
        <v>1885</v>
      </c>
      <c r="M53" s="490">
        <v>557</v>
      </c>
      <c r="N53" s="137">
        <v>2839</v>
      </c>
      <c r="O53" s="490" t="s">
        <v>34</v>
      </c>
      <c r="P53" s="137">
        <v>92966</v>
      </c>
      <c r="Q53" s="487">
        <f>SUM(B53:P53)</f>
        <v>1366325</v>
      </c>
    </row>
    <row r="54" spans="1:17" ht="12.75">
      <c r="A54" s="222"/>
      <c r="B54" s="223"/>
      <c r="C54" s="224"/>
      <c r="D54" s="224"/>
      <c r="E54" s="309"/>
      <c r="F54" s="310"/>
      <c r="G54" s="310"/>
      <c r="H54" s="310"/>
      <c r="I54" s="310"/>
      <c r="J54" s="310"/>
      <c r="K54" s="310"/>
      <c r="L54" s="310"/>
      <c r="M54" s="310"/>
      <c r="N54" s="310"/>
      <c r="O54" s="310"/>
      <c r="P54" s="310"/>
      <c r="Q54" s="487"/>
    </row>
    <row r="55" spans="1:17" ht="12.75">
      <c r="A55" s="218"/>
      <c r="B55" s="226"/>
      <c r="C55" s="493"/>
      <c r="D55" s="493"/>
      <c r="E55" s="494"/>
      <c r="F55" s="495"/>
      <c r="G55" s="495"/>
      <c r="H55" s="495"/>
      <c r="I55" s="495"/>
      <c r="J55" s="495"/>
      <c r="K55" s="495"/>
      <c r="L55" s="495"/>
      <c r="M55" s="495"/>
      <c r="N55" s="495"/>
      <c r="O55" s="495"/>
      <c r="P55" s="495"/>
      <c r="Q55" s="487"/>
    </row>
    <row r="56" spans="1:4" ht="15.75" customHeight="1">
      <c r="A56" s="196" t="s">
        <v>449</v>
      </c>
      <c r="B56" s="232"/>
      <c r="C56" s="457"/>
      <c r="D56" s="457"/>
    </row>
    <row r="57" spans="1:5" ht="12.75">
      <c r="A57" s="232" t="s">
        <v>450</v>
      </c>
      <c r="B57" s="232"/>
      <c r="C57" s="232"/>
      <c r="D57" s="232"/>
      <c r="E57" s="232"/>
    </row>
    <row r="58" spans="1:2" ht="12.75">
      <c r="A58" s="139" t="s">
        <v>451</v>
      </c>
      <c r="B58" s="164"/>
    </row>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P27"/>
  <sheetViews>
    <sheetView showGridLines="0" zoomScalePageLayoutView="0" workbookViewId="0" topLeftCell="A1">
      <selection activeCell="A1" sqref="A1"/>
    </sheetView>
  </sheetViews>
  <sheetFormatPr defaultColWidth="9.140625" defaultRowHeight="12.75"/>
  <cols>
    <col min="1" max="1" width="22.57421875" style="0" customWidth="1"/>
    <col min="2" max="2" width="11.7109375" style="0" customWidth="1"/>
    <col min="5" max="5" width="12.57421875" style="0" customWidth="1"/>
    <col min="6" max="6" width="13.421875" style="0" customWidth="1"/>
    <col min="8" max="8" width="11.28125" style="0" customWidth="1"/>
    <col min="10" max="10" width="10.28125" style="0" customWidth="1"/>
    <col min="11" max="11" width="11.421875" style="0" customWidth="1"/>
    <col min="12" max="12" width="12.7109375" style="0" customWidth="1"/>
    <col min="13" max="13" width="10.57421875" style="0" customWidth="1"/>
    <col min="14" max="14" width="11.00390625" style="0" customWidth="1"/>
    <col min="15" max="15" width="11.28125" style="0" customWidth="1"/>
  </cols>
  <sheetData>
    <row r="1" spans="1:6" ht="19.5" customHeight="1">
      <c r="A1" s="496" t="s">
        <v>480</v>
      </c>
      <c r="B1" s="497"/>
      <c r="C1" s="497"/>
      <c r="D1" s="497"/>
      <c r="E1" s="497"/>
      <c r="F1" s="497"/>
    </row>
    <row r="2" spans="1:16" ht="12.75">
      <c r="A2" s="188"/>
      <c r="B2" s="188"/>
      <c r="C2" s="203"/>
      <c r="D2" s="190"/>
      <c r="E2" s="191"/>
      <c r="P2" s="192" t="s">
        <v>103</v>
      </c>
    </row>
    <row r="3" spans="1:16" ht="56.25">
      <c r="A3" s="193"/>
      <c r="B3" s="446" t="s">
        <v>422</v>
      </c>
      <c r="C3" s="446" t="s">
        <v>445</v>
      </c>
      <c r="D3" s="194" t="s">
        <v>423</v>
      </c>
      <c r="E3" s="194" t="s">
        <v>424</v>
      </c>
      <c r="F3" s="194" t="s">
        <v>428</v>
      </c>
      <c r="G3" s="194" t="s">
        <v>426</v>
      </c>
      <c r="H3" s="194" t="s">
        <v>427</v>
      </c>
      <c r="I3" s="194" t="s">
        <v>446</v>
      </c>
      <c r="J3" s="194" t="s">
        <v>431</v>
      </c>
      <c r="K3" s="194" t="s">
        <v>429</v>
      </c>
      <c r="L3" s="194" t="s">
        <v>425</v>
      </c>
      <c r="M3" s="194" t="s">
        <v>433</v>
      </c>
      <c r="N3" s="194" t="s">
        <v>430</v>
      </c>
      <c r="O3" s="194" t="s">
        <v>434</v>
      </c>
      <c r="P3" s="194" t="s">
        <v>447</v>
      </c>
    </row>
    <row r="4" spans="1:6" ht="12.75">
      <c r="A4" s="218"/>
      <c r="B4" s="218"/>
      <c r="C4" s="312" t="s">
        <v>104</v>
      </c>
      <c r="D4" s="498" t="s">
        <v>104</v>
      </c>
      <c r="E4" s="314"/>
      <c r="F4" s="314"/>
    </row>
    <row r="5" spans="1:6" ht="12.75">
      <c r="A5" s="200" t="s">
        <v>114</v>
      </c>
      <c r="B5" s="196"/>
      <c r="C5" s="201"/>
      <c r="D5" s="201"/>
      <c r="E5" s="199"/>
      <c r="F5" s="199"/>
    </row>
    <row r="6" spans="1:16" ht="12.75">
      <c r="A6" s="196" t="s">
        <v>290</v>
      </c>
      <c r="B6" s="474" t="s">
        <v>34</v>
      </c>
      <c r="C6" s="474" t="s">
        <v>34</v>
      </c>
      <c r="D6" s="474">
        <v>642.6422859999999</v>
      </c>
      <c r="E6" s="474" t="s">
        <v>34</v>
      </c>
      <c r="F6" s="474" t="s">
        <v>34</v>
      </c>
      <c r="G6" s="499" t="s">
        <v>34</v>
      </c>
      <c r="H6" s="499" t="s">
        <v>34</v>
      </c>
      <c r="I6" s="499" t="s">
        <v>34</v>
      </c>
      <c r="J6" s="499" t="s">
        <v>34</v>
      </c>
      <c r="K6" s="499" t="s">
        <v>34</v>
      </c>
      <c r="L6" s="499" t="s">
        <v>34</v>
      </c>
      <c r="M6" s="499" t="s">
        <v>34</v>
      </c>
      <c r="N6" s="499" t="s">
        <v>34</v>
      </c>
      <c r="O6" s="499" t="s">
        <v>34</v>
      </c>
      <c r="P6" s="499" t="s">
        <v>34</v>
      </c>
    </row>
    <row r="7" spans="1:16" ht="12.75">
      <c r="A7" s="207" t="s">
        <v>291</v>
      </c>
      <c r="B7" s="489" t="s">
        <v>34</v>
      </c>
      <c r="C7" s="489" t="s">
        <v>34</v>
      </c>
      <c r="D7" s="489">
        <v>827</v>
      </c>
      <c r="E7" s="489" t="s">
        <v>34</v>
      </c>
      <c r="F7" s="489" t="s">
        <v>34</v>
      </c>
      <c r="G7" s="489" t="s">
        <v>34</v>
      </c>
      <c r="H7" s="489" t="s">
        <v>34</v>
      </c>
      <c r="I7" s="489" t="s">
        <v>34</v>
      </c>
      <c r="J7" s="489" t="s">
        <v>34</v>
      </c>
      <c r="K7" s="489" t="s">
        <v>34</v>
      </c>
      <c r="L7" s="489" t="s">
        <v>34</v>
      </c>
      <c r="M7" s="489" t="s">
        <v>34</v>
      </c>
      <c r="N7" s="489" t="s">
        <v>34</v>
      </c>
      <c r="O7" s="489" t="s">
        <v>34</v>
      </c>
      <c r="P7" s="489">
        <v>5.335</v>
      </c>
    </row>
    <row r="8" spans="1:16" ht="12.75">
      <c r="A8" s="196" t="s">
        <v>292</v>
      </c>
      <c r="B8" s="474" t="s">
        <v>34</v>
      </c>
      <c r="C8" s="474" t="s">
        <v>34</v>
      </c>
      <c r="D8" s="141">
        <v>1314.5493619999997</v>
      </c>
      <c r="E8" s="474" t="s">
        <v>34</v>
      </c>
      <c r="F8" s="474" t="s">
        <v>34</v>
      </c>
      <c r="G8" s="499" t="s">
        <v>34</v>
      </c>
      <c r="H8" s="499" t="s">
        <v>34</v>
      </c>
      <c r="I8" s="499" t="s">
        <v>34</v>
      </c>
      <c r="J8" s="499" t="s">
        <v>34</v>
      </c>
      <c r="K8" s="499" t="s">
        <v>34</v>
      </c>
      <c r="L8" s="499" t="s">
        <v>34</v>
      </c>
      <c r="M8" s="499" t="s">
        <v>34</v>
      </c>
      <c r="N8" s="499" t="s">
        <v>34</v>
      </c>
      <c r="O8" s="499" t="s">
        <v>34</v>
      </c>
      <c r="P8" s="499">
        <v>20.7685</v>
      </c>
    </row>
    <row r="9" spans="1:16" ht="12.75">
      <c r="A9" s="207" t="s">
        <v>293</v>
      </c>
      <c r="B9" s="489" t="s">
        <v>34</v>
      </c>
      <c r="C9" s="489" t="s">
        <v>34</v>
      </c>
      <c r="D9" s="489">
        <v>554.357843</v>
      </c>
      <c r="E9" s="489" t="s">
        <v>34</v>
      </c>
      <c r="F9" s="489" t="s">
        <v>34</v>
      </c>
      <c r="G9" s="489" t="s">
        <v>34</v>
      </c>
      <c r="H9" s="489" t="s">
        <v>34</v>
      </c>
      <c r="I9" s="489" t="s">
        <v>34</v>
      </c>
      <c r="J9" s="489" t="s">
        <v>34</v>
      </c>
      <c r="K9" s="489" t="s">
        <v>34</v>
      </c>
      <c r="L9" s="489" t="s">
        <v>34</v>
      </c>
      <c r="M9" s="489" t="s">
        <v>34</v>
      </c>
      <c r="N9" s="489" t="s">
        <v>34</v>
      </c>
      <c r="O9" s="489" t="s">
        <v>34</v>
      </c>
      <c r="P9" s="489" t="s">
        <v>34</v>
      </c>
    </row>
    <row r="10" spans="1:16" ht="12.75">
      <c r="A10" s="196" t="s">
        <v>294</v>
      </c>
      <c r="B10" s="474" t="s">
        <v>34</v>
      </c>
      <c r="C10" s="474" t="s">
        <v>34</v>
      </c>
      <c r="D10" s="141">
        <v>1513.9171760000002</v>
      </c>
      <c r="E10" s="474" t="s">
        <v>34</v>
      </c>
      <c r="F10" s="474" t="s">
        <v>34</v>
      </c>
      <c r="G10" s="499" t="s">
        <v>34</v>
      </c>
      <c r="H10" s="499" t="s">
        <v>34</v>
      </c>
      <c r="I10" s="499" t="s">
        <v>34</v>
      </c>
      <c r="J10" s="499" t="s">
        <v>34</v>
      </c>
      <c r="K10" s="499" t="s">
        <v>34</v>
      </c>
      <c r="L10" s="499" t="s">
        <v>34</v>
      </c>
      <c r="M10" s="499" t="s">
        <v>34</v>
      </c>
      <c r="N10" s="499" t="s">
        <v>34</v>
      </c>
      <c r="O10" s="499" t="s">
        <v>34</v>
      </c>
      <c r="P10" s="499">
        <v>742.124</v>
      </c>
    </row>
    <row r="11" spans="1:16" ht="12.75">
      <c r="A11" s="207" t="s">
        <v>295</v>
      </c>
      <c r="B11" s="489" t="s">
        <v>34</v>
      </c>
      <c r="C11" s="489" t="s">
        <v>34</v>
      </c>
      <c r="D11" s="489" t="s">
        <v>34</v>
      </c>
      <c r="E11" s="489" t="s">
        <v>34</v>
      </c>
      <c r="F11" s="489" t="s">
        <v>34</v>
      </c>
      <c r="G11" s="489" t="s">
        <v>34</v>
      </c>
      <c r="H11" s="489" t="s">
        <v>34</v>
      </c>
      <c r="I11" s="489" t="s">
        <v>34</v>
      </c>
      <c r="J11" s="489" t="s">
        <v>34</v>
      </c>
      <c r="K11" s="489" t="s">
        <v>34</v>
      </c>
      <c r="L11" s="489" t="s">
        <v>34</v>
      </c>
      <c r="M11" s="489" t="s">
        <v>34</v>
      </c>
      <c r="N11" s="489" t="s">
        <v>34</v>
      </c>
      <c r="O11" s="489" t="s">
        <v>34</v>
      </c>
      <c r="P11" s="489" t="s">
        <v>34</v>
      </c>
    </row>
    <row r="12" spans="1:16" ht="12.75">
      <c r="A12" s="196" t="s">
        <v>296</v>
      </c>
      <c r="B12" s="474" t="s">
        <v>34</v>
      </c>
      <c r="C12" s="474" t="s">
        <v>34</v>
      </c>
      <c r="D12" s="141">
        <v>2521.151603999999</v>
      </c>
      <c r="E12" s="474" t="s">
        <v>34</v>
      </c>
      <c r="F12" s="474" t="s">
        <v>34</v>
      </c>
      <c r="G12" s="499" t="s">
        <v>34</v>
      </c>
      <c r="H12" s="499" t="s">
        <v>34</v>
      </c>
      <c r="I12" s="499" t="s">
        <v>34</v>
      </c>
      <c r="J12" s="499" t="s">
        <v>34</v>
      </c>
      <c r="K12" s="499" t="s">
        <v>34</v>
      </c>
      <c r="L12" s="499" t="s">
        <v>34</v>
      </c>
      <c r="M12" s="499" t="s">
        <v>34</v>
      </c>
      <c r="N12" s="499" t="s">
        <v>34</v>
      </c>
      <c r="O12" s="499" t="s">
        <v>34</v>
      </c>
      <c r="P12" s="141">
        <v>1753.8529999999996</v>
      </c>
    </row>
    <row r="13" spans="1:16" ht="12.75">
      <c r="A13" s="207" t="s">
        <v>297</v>
      </c>
      <c r="B13" s="489" t="s">
        <v>34</v>
      </c>
      <c r="C13" s="489" t="s">
        <v>34</v>
      </c>
      <c r="D13" s="145">
        <v>1371.5623360000002</v>
      </c>
      <c r="E13" s="489" t="s">
        <v>34</v>
      </c>
      <c r="F13" s="489" t="s">
        <v>34</v>
      </c>
      <c r="G13" s="489" t="s">
        <v>34</v>
      </c>
      <c r="H13" s="489" t="s">
        <v>34</v>
      </c>
      <c r="I13" s="489" t="s">
        <v>34</v>
      </c>
      <c r="J13" s="489" t="s">
        <v>34</v>
      </c>
      <c r="K13" s="489" t="s">
        <v>34</v>
      </c>
      <c r="L13" s="489" t="s">
        <v>34</v>
      </c>
      <c r="M13" s="489" t="s">
        <v>34</v>
      </c>
      <c r="N13" s="489" t="s">
        <v>34</v>
      </c>
      <c r="O13" s="489" t="s">
        <v>34</v>
      </c>
      <c r="P13" s="489">
        <v>1.906</v>
      </c>
    </row>
    <row r="14" spans="1:16" ht="12.75">
      <c r="A14" s="196" t="s">
        <v>298</v>
      </c>
      <c r="B14" s="474" t="s">
        <v>34</v>
      </c>
      <c r="C14" s="474" t="s">
        <v>34</v>
      </c>
      <c r="D14" s="141">
        <v>1019.4442439999999</v>
      </c>
      <c r="E14" s="474" t="s">
        <v>34</v>
      </c>
      <c r="F14" s="474" t="s">
        <v>34</v>
      </c>
      <c r="G14" s="499" t="s">
        <v>34</v>
      </c>
      <c r="H14" s="499" t="s">
        <v>34</v>
      </c>
      <c r="I14" s="499" t="s">
        <v>34</v>
      </c>
      <c r="J14" s="499" t="s">
        <v>34</v>
      </c>
      <c r="K14" s="499" t="s">
        <v>34</v>
      </c>
      <c r="L14" s="499" t="s">
        <v>34</v>
      </c>
      <c r="M14" s="499" t="s">
        <v>34</v>
      </c>
      <c r="N14" s="499" t="s">
        <v>34</v>
      </c>
      <c r="O14" s="499" t="s">
        <v>34</v>
      </c>
      <c r="P14" s="499">
        <v>161.18086000000002</v>
      </c>
    </row>
    <row r="15" spans="1:16" ht="12.75">
      <c r="A15" s="207" t="s">
        <v>299</v>
      </c>
      <c r="B15" s="489" t="s">
        <v>34</v>
      </c>
      <c r="C15" s="489" t="s">
        <v>34</v>
      </c>
      <c r="D15" s="145">
        <v>487.864129</v>
      </c>
      <c r="E15" s="489" t="s">
        <v>34</v>
      </c>
      <c r="F15" s="489" t="s">
        <v>34</v>
      </c>
      <c r="G15" s="489" t="s">
        <v>34</v>
      </c>
      <c r="H15" s="489" t="s">
        <v>34</v>
      </c>
      <c r="I15" s="489" t="s">
        <v>34</v>
      </c>
      <c r="J15" s="489" t="s">
        <v>34</v>
      </c>
      <c r="K15" s="489" t="s">
        <v>34</v>
      </c>
      <c r="L15" s="489" t="s">
        <v>34</v>
      </c>
      <c r="M15" s="489" t="s">
        <v>34</v>
      </c>
      <c r="N15" s="489" t="s">
        <v>34</v>
      </c>
      <c r="O15" s="489" t="s">
        <v>34</v>
      </c>
      <c r="P15" s="489" t="s">
        <v>34</v>
      </c>
    </row>
    <row r="16" spans="1:16" ht="12.75">
      <c r="A16" s="196" t="s">
        <v>300</v>
      </c>
      <c r="B16" s="474" t="s">
        <v>34</v>
      </c>
      <c r="C16" s="474" t="s">
        <v>34</v>
      </c>
      <c r="D16" s="141">
        <v>2756.255336</v>
      </c>
      <c r="E16" s="474" t="s">
        <v>34</v>
      </c>
      <c r="F16" s="474" t="s">
        <v>34</v>
      </c>
      <c r="G16" s="499" t="s">
        <v>34</v>
      </c>
      <c r="H16" s="499" t="s">
        <v>34</v>
      </c>
      <c r="I16" s="499" t="s">
        <v>34</v>
      </c>
      <c r="J16" s="499" t="s">
        <v>34</v>
      </c>
      <c r="K16" s="499" t="s">
        <v>34</v>
      </c>
      <c r="L16" s="499" t="s">
        <v>34</v>
      </c>
      <c r="M16" s="499" t="s">
        <v>34</v>
      </c>
      <c r="N16" s="499" t="s">
        <v>34</v>
      </c>
      <c r="O16" s="499" t="s">
        <v>34</v>
      </c>
      <c r="P16" s="499">
        <v>524.0159999999998</v>
      </c>
    </row>
    <row r="17" spans="1:16" ht="12.75">
      <c r="A17" s="207" t="s">
        <v>301</v>
      </c>
      <c r="B17" s="145">
        <v>4473.913219999999</v>
      </c>
      <c r="C17" s="489" t="s">
        <v>34</v>
      </c>
      <c r="D17" s="145">
        <v>1793.799489</v>
      </c>
      <c r="E17" s="489" t="s">
        <v>34</v>
      </c>
      <c r="F17" s="489" t="s">
        <v>34</v>
      </c>
      <c r="G17" s="489" t="s">
        <v>34</v>
      </c>
      <c r="H17" s="489" t="s">
        <v>34</v>
      </c>
      <c r="I17" s="489" t="s">
        <v>34</v>
      </c>
      <c r="J17" s="489" t="s">
        <v>34</v>
      </c>
      <c r="K17" s="489" t="s">
        <v>34</v>
      </c>
      <c r="L17" s="489" t="s">
        <v>34</v>
      </c>
      <c r="M17" s="489" t="s">
        <v>34</v>
      </c>
      <c r="N17" s="489" t="s">
        <v>34</v>
      </c>
      <c r="O17" s="489" t="s">
        <v>34</v>
      </c>
      <c r="P17" s="145">
        <v>4022.9239999999995</v>
      </c>
    </row>
    <row r="18" spans="1:16" ht="12.75">
      <c r="A18" s="232" t="s">
        <v>302</v>
      </c>
      <c r="B18" s="474" t="s">
        <v>34</v>
      </c>
      <c r="C18" s="474" t="s">
        <v>34</v>
      </c>
      <c r="D18" s="474" t="s">
        <v>34</v>
      </c>
      <c r="E18" s="474" t="s">
        <v>34</v>
      </c>
      <c r="F18" s="474" t="s">
        <v>34</v>
      </c>
      <c r="G18" s="499" t="s">
        <v>34</v>
      </c>
      <c r="H18" s="499" t="s">
        <v>34</v>
      </c>
      <c r="I18" s="499" t="s">
        <v>34</v>
      </c>
      <c r="J18" s="499" t="s">
        <v>34</v>
      </c>
      <c r="K18" s="499" t="s">
        <v>34</v>
      </c>
      <c r="L18" s="499" t="s">
        <v>34</v>
      </c>
      <c r="M18" s="499" t="s">
        <v>34</v>
      </c>
      <c r="N18" s="499" t="s">
        <v>34</v>
      </c>
      <c r="O18" s="499" t="s">
        <v>34</v>
      </c>
      <c r="P18" s="499" t="s">
        <v>34</v>
      </c>
    </row>
    <row r="19" spans="1:16" ht="12.75">
      <c r="A19" s="207" t="s">
        <v>303</v>
      </c>
      <c r="B19" s="472">
        <v>217.61473</v>
      </c>
      <c r="C19" s="145">
        <v>2015.64138</v>
      </c>
      <c r="D19" s="145">
        <v>6384.000863</v>
      </c>
      <c r="E19" s="489" t="s">
        <v>34</v>
      </c>
      <c r="F19" s="489" t="s">
        <v>34</v>
      </c>
      <c r="G19" s="489" t="s">
        <v>34</v>
      </c>
      <c r="H19" s="489" t="s">
        <v>34</v>
      </c>
      <c r="I19" s="489" t="s">
        <v>34</v>
      </c>
      <c r="J19" s="489" t="s">
        <v>34</v>
      </c>
      <c r="K19" s="489" t="s">
        <v>34</v>
      </c>
      <c r="L19" s="489" t="s">
        <v>34</v>
      </c>
      <c r="M19" s="489" t="s">
        <v>34</v>
      </c>
      <c r="N19" s="489" t="s">
        <v>34</v>
      </c>
      <c r="O19" s="489" t="s">
        <v>34</v>
      </c>
      <c r="P19" s="489" t="s">
        <v>34</v>
      </c>
    </row>
    <row r="20" spans="1:16" ht="12.75">
      <c r="A20" s="196" t="s">
        <v>304</v>
      </c>
      <c r="B20" s="474">
        <v>18</v>
      </c>
      <c r="C20" s="474" t="s">
        <v>34</v>
      </c>
      <c r="D20" s="141">
        <v>3022.548568</v>
      </c>
      <c r="E20" s="474" t="s">
        <v>34</v>
      </c>
      <c r="F20" s="474" t="s">
        <v>34</v>
      </c>
      <c r="G20" s="499" t="s">
        <v>34</v>
      </c>
      <c r="H20" s="499" t="s">
        <v>34</v>
      </c>
      <c r="I20" s="499" t="s">
        <v>34</v>
      </c>
      <c r="J20" s="499" t="s">
        <v>34</v>
      </c>
      <c r="K20" s="499" t="s">
        <v>34</v>
      </c>
      <c r="L20" s="499" t="s">
        <v>34</v>
      </c>
      <c r="M20" s="499" t="s">
        <v>34</v>
      </c>
      <c r="N20" s="499" t="s">
        <v>34</v>
      </c>
      <c r="O20" s="499" t="s">
        <v>34</v>
      </c>
      <c r="P20" s="499" t="s">
        <v>34</v>
      </c>
    </row>
    <row r="21" spans="1:16" ht="12.75">
      <c r="A21" s="207" t="s">
        <v>305</v>
      </c>
      <c r="B21" s="489" t="s">
        <v>34</v>
      </c>
      <c r="C21" s="489" t="s">
        <v>34</v>
      </c>
      <c r="D21" s="489">
        <v>32.052</v>
      </c>
      <c r="E21" s="489" t="s">
        <v>34</v>
      </c>
      <c r="F21" s="489" t="s">
        <v>34</v>
      </c>
      <c r="G21" s="489" t="s">
        <v>34</v>
      </c>
      <c r="H21" s="489" t="s">
        <v>34</v>
      </c>
      <c r="I21" s="489" t="s">
        <v>34</v>
      </c>
      <c r="J21" s="489" t="s">
        <v>34</v>
      </c>
      <c r="K21" s="489" t="s">
        <v>34</v>
      </c>
      <c r="L21" s="489" t="s">
        <v>34</v>
      </c>
      <c r="M21" s="489" t="s">
        <v>34</v>
      </c>
      <c r="N21" s="489" t="s">
        <v>34</v>
      </c>
      <c r="O21" s="489" t="s">
        <v>34</v>
      </c>
      <c r="P21" s="489">
        <v>106.841</v>
      </c>
    </row>
    <row r="22" spans="1:16" ht="12.75">
      <c r="A22" s="200" t="s">
        <v>306</v>
      </c>
      <c r="B22" s="137">
        <v>4710</v>
      </c>
      <c r="C22" s="137">
        <v>2016</v>
      </c>
      <c r="D22" s="137">
        <v>24241</v>
      </c>
      <c r="E22" s="490" t="s">
        <v>34</v>
      </c>
      <c r="F22" s="490" t="s">
        <v>34</v>
      </c>
      <c r="G22" s="500" t="s">
        <v>34</v>
      </c>
      <c r="H22" s="500" t="s">
        <v>34</v>
      </c>
      <c r="I22" s="500" t="s">
        <v>34</v>
      </c>
      <c r="J22" s="500" t="s">
        <v>34</v>
      </c>
      <c r="K22" s="500" t="s">
        <v>34</v>
      </c>
      <c r="L22" s="500" t="s">
        <v>34</v>
      </c>
      <c r="M22" s="500" t="s">
        <v>34</v>
      </c>
      <c r="N22" s="500" t="s">
        <v>34</v>
      </c>
      <c r="O22" s="500" t="s">
        <v>34</v>
      </c>
      <c r="P22" s="137">
        <v>7339</v>
      </c>
    </row>
    <row r="23" spans="1:16" ht="12.75">
      <c r="A23" s="222"/>
      <c r="B23" s="222"/>
      <c r="C23" s="273"/>
      <c r="D23" s="273"/>
      <c r="E23" s="191"/>
      <c r="F23" s="191"/>
      <c r="G23" s="191"/>
      <c r="H23" s="191"/>
      <c r="I23" s="191"/>
      <c r="J23" s="191"/>
      <c r="K23" s="191"/>
      <c r="L23" s="191"/>
      <c r="M23" s="191"/>
      <c r="N23" s="191"/>
      <c r="O23" s="191"/>
      <c r="P23" s="191"/>
    </row>
    <row r="24" spans="1:16" ht="12.75">
      <c r="A24" s="218"/>
      <c r="B24" s="218"/>
      <c r="C24" s="229"/>
      <c r="D24" s="229"/>
      <c r="E24" s="501"/>
      <c r="F24" s="501"/>
      <c r="G24" s="501"/>
      <c r="H24" s="501"/>
      <c r="I24" s="501"/>
      <c r="J24" s="501"/>
      <c r="K24" s="501"/>
      <c r="L24" s="501"/>
      <c r="M24" s="501"/>
      <c r="N24" s="501"/>
      <c r="O24" s="501"/>
      <c r="P24" s="501"/>
    </row>
    <row r="25" spans="1:4" ht="15.75" customHeight="1">
      <c r="A25" s="196" t="s">
        <v>449</v>
      </c>
      <c r="B25" s="232"/>
      <c r="C25" s="457"/>
      <c r="D25" s="457"/>
    </row>
    <row r="26" spans="1:5" ht="12.75">
      <c r="A26" s="232" t="s">
        <v>450</v>
      </c>
      <c r="B26" s="232"/>
      <c r="C26" s="232"/>
      <c r="D26" s="232"/>
      <c r="E26" s="232"/>
    </row>
    <row r="27" spans="1:2" ht="12.75">
      <c r="A27" s="139" t="s">
        <v>451</v>
      </c>
      <c r="B27" s="164"/>
    </row>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P28"/>
  <sheetViews>
    <sheetView showGridLines="0" zoomScalePageLayoutView="0" workbookViewId="0" topLeftCell="A1">
      <selection activeCell="A1" sqref="A1"/>
    </sheetView>
  </sheetViews>
  <sheetFormatPr defaultColWidth="9.140625" defaultRowHeight="12.75"/>
  <cols>
    <col min="1" max="1" width="25.28125" style="0" customWidth="1"/>
    <col min="2" max="2" width="12.00390625" style="0" customWidth="1"/>
    <col min="4" max="4" width="10.7109375" style="0" customWidth="1"/>
    <col min="5" max="5" width="10.8515625" style="0" customWidth="1"/>
    <col min="6" max="6" width="10.421875" style="0" customWidth="1"/>
    <col min="7" max="7" width="10.57421875" style="0" customWidth="1"/>
    <col min="8" max="8" width="11.00390625" style="0" customWidth="1"/>
    <col min="9" max="10" width="10.7109375" style="0" customWidth="1"/>
    <col min="11" max="11" width="10.8515625" style="0" customWidth="1"/>
    <col min="12" max="12" width="12.140625" style="0" customWidth="1"/>
    <col min="13" max="13" width="11.7109375" style="0" customWidth="1"/>
    <col min="14" max="14" width="10.7109375" style="0" customWidth="1"/>
    <col min="15" max="15" width="11.00390625" style="0" customWidth="1"/>
  </cols>
  <sheetData>
    <row r="1" spans="1:16" ht="20.25" customHeight="1">
      <c r="A1" s="502" t="s">
        <v>481</v>
      </c>
      <c r="B1" s="503"/>
      <c r="C1" s="503"/>
      <c r="D1" s="503"/>
      <c r="E1" s="503"/>
      <c r="F1" s="503"/>
      <c r="G1" s="435"/>
      <c r="H1" s="435"/>
      <c r="I1" s="435"/>
      <c r="J1" s="435"/>
      <c r="K1" s="435"/>
      <c r="L1" s="435"/>
      <c r="M1" s="435"/>
      <c r="N1" s="435"/>
      <c r="O1" s="435"/>
      <c r="P1" s="435"/>
    </row>
    <row r="2" spans="1:16" ht="12.75">
      <c r="A2" s="504"/>
      <c r="B2" s="504"/>
      <c r="C2" s="505"/>
      <c r="D2" s="506"/>
      <c r="E2" s="501"/>
      <c r="F2" s="435"/>
      <c r="G2" s="435"/>
      <c r="H2" s="435"/>
      <c r="I2" s="435"/>
      <c r="J2" s="435"/>
      <c r="K2" s="435"/>
      <c r="L2" s="435"/>
      <c r="M2" s="435"/>
      <c r="N2" s="435"/>
      <c r="O2" s="435"/>
      <c r="P2" s="507" t="s">
        <v>103</v>
      </c>
    </row>
    <row r="3" spans="1:16" ht="56.25">
      <c r="A3" s="508"/>
      <c r="B3" s="509" t="s">
        <v>422</v>
      </c>
      <c r="C3" s="509" t="s">
        <v>445</v>
      </c>
      <c r="D3" s="510" t="s">
        <v>423</v>
      </c>
      <c r="E3" s="510" t="s">
        <v>424</v>
      </c>
      <c r="F3" s="510" t="s">
        <v>428</v>
      </c>
      <c r="G3" s="510" t="s">
        <v>426</v>
      </c>
      <c r="H3" s="510" t="s">
        <v>427</v>
      </c>
      <c r="I3" s="510" t="s">
        <v>446</v>
      </c>
      <c r="J3" s="510" t="s">
        <v>431</v>
      </c>
      <c r="K3" s="510" t="s">
        <v>429</v>
      </c>
      <c r="L3" s="510" t="s">
        <v>425</v>
      </c>
      <c r="M3" s="510" t="s">
        <v>433</v>
      </c>
      <c r="N3" s="510" t="s">
        <v>430</v>
      </c>
      <c r="O3" s="510" t="s">
        <v>434</v>
      </c>
      <c r="P3" s="510" t="s">
        <v>447</v>
      </c>
    </row>
    <row r="4" spans="1:16" ht="12.75">
      <c r="A4" s="322"/>
      <c r="B4" s="322"/>
      <c r="C4" s="323"/>
      <c r="D4" s="324"/>
      <c r="E4" s="323"/>
      <c r="F4" s="323"/>
      <c r="G4" s="435"/>
      <c r="H4" s="435"/>
      <c r="I4" s="435"/>
      <c r="J4" s="435"/>
      <c r="K4" s="435"/>
      <c r="L4" s="435"/>
      <c r="M4" s="435"/>
      <c r="N4" s="435"/>
      <c r="O4" s="435"/>
      <c r="P4" s="435"/>
    </row>
    <row r="5" spans="1:16" ht="12.75">
      <c r="A5" s="511" t="s">
        <v>115</v>
      </c>
      <c r="B5" s="322"/>
      <c r="C5" s="229"/>
      <c r="D5" s="229"/>
      <c r="E5" s="485"/>
      <c r="F5" s="485"/>
      <c r="G5" s="435"/>
      <c r="H5" s="435"/>
      <c r="I5" s="435"/>
      <c r="J5" s="435"/>
      <c r="K5" s="435"/>
      <c r="L5" s="435"/>
      <c r="M5" s="435"/>
      <c r="N5" s="435"/>
      <c r="O5" s="435"/>
      <c r="P5" s="435"/>
    </row>
    <row r="6" spans="1:16" ht="12.75">
      <c r="A6" s="322" t="s">
        <v>312</v>
      </c>
      <c r="B6" s="512" t="s">
        <v>34</v>
      </c>
      <c r="C6" s="512" t="s">
        <v>34</v>
      </c>
      <c r="D6" s="512" t="s">
        <v>34</v>
      </c>
      <c r="E6" s="512" t="s">
        <v>34</v>
      </c>
      <c r="F6" s="512" t="s">
        <v>34</v>
      </c>
      <c r="G6" s="512" t="s">
        <v>34</v>
      </c>
      <c r="H6" s="512" t="s">
        <v>34</v>
      </c>
      <c r="I6" s="512" t="s">
        <v>34</v>
      </c>
      <c r="J6" s="512" t="s">
        <v>34</v>
      </c>
      <c r="K6" s="512" t="s">
        <v>34</v>
      </c>
      <c r="L6" s="512" t="s">
        <v>34</v>
      </c>
      <c r="M6" s="512" t="s">
        <v>34</v>
      </c>
      <c r="N6" s="512" t="s">
        <v>34</v>
      </c>
      <c r="O6" s="512" t="s">
        <v>34</v>
      </c>
      <c r="P6" s="512" t="s">
        <v>34</v>
      </c>
    </row>
    <row r="7" spans="1:16" ht="12.75">
      <c r="A7" s="216" t="s">
        <v>313</v>
      </c>
      <c r="B7" s="513" t="s">
        <v>34</v>
      </c>
      <c r="C7" s="513" t="s">
        <v>34</v>
      </c>
      <c r="D7" s="514">
        <v>497.025204</v>
      </c>
      <c r="E7" s="513" t="s">
        <v>34</v>
      </c>
      <c r="F7" s="513" t="s">
        <v>34</v>
      </c>
      <c r="G7" s="513" t="s">
        <v>34</v>
      </c>
      <c r="H7" s="513" t="s">
        <v>34</v>
      </c>
      <c r="I7" s="513" t="s">
        <v>34</v>
      </c>
      <c r="J7" s="513" t="s">
        <v>34</v>
      </c>
      <c r="K7" s="513" t="s">
        <v>34</v>
      </c>
      <c r="L7" s="513" t="s">
        <v>34</v>
      </c>
      <c r="M7" s="513" t="s">
        <v>34</v>
      </c>
      <c r="N7" s="513" t="s">
        <v>34</v>
      </c>
      <c r="O7" s="513" t="s">
        <v>34</v>
      </c>
      <c r="P7" s="514">
        <v>170.09292</v>
      </c>
    </row>
    <row r="8" spans="1:16" ht="12.75">
      <c r="A8" s="322" t="s">
        <v>314</v>
      </c>
      <c r="B8" s="512" t="s">
        <v>34</v>
      </c>
      <c r="C8" s="512" t="s">
        <v>34</v>
      </c>
      <c r="D8" s="512">
        <v>2.3</v>
      </c>
      <c r="E8" s="512" t="s">
        <v>34</v>
      </c>
      <c r="F8" s="512" t="s">
        <v>34</v>
      </c>
      <c r="G8" s="512" t="s">
        <v>34</v>
      </c>
      <c r="H8" s="512" t="s">
        <v>34</v>
      </c>
      <c r="I8" s="512" t="s">
        <v>34</v>
      </c>
      <c r="J8" s="512" t="s">
        <v>34</v>
      </c>
      <c r="K8" s="512" t="s">
        <v>34</v>
      </c>
      <c r="L8" s="512" t="s">
        <v>34</v>
      </c>
      <c r="M8" s="512" t="s">
        <v>34</v>
      </c>
      <c r="N8" s="512" t="s">
        <v>34</v>
      </c>
      <c r="O8" s="512" t="s">
        <v>34</v>
      </c>
      <c r="P8" s="512">
        <v>14.7451</v>
      </c>
    </row>
    <row r="9" spans="1:16" ht="12.75">
      <c r="A9" s="216" t="s">
        <v>315</v>
      </c>
      <c r="B9" s="513" t="s">
        <v>34</v>
      </c>
      <c r="C9" s="513" t="s">
        <v>34</v>
      </c>
      <c r="D9" s="514">
        <v>5.390029999999999</v>
      </c>
      <c r="E9" s="513" t="s">
        <v>34</v>
      </c>
      <c r="F9" s="513" t="s">
        <v>34</v>
      </c>
      <c r="G9" s="513" t="s">
        <v>34</v>
      </c>
      <c r="H9" s="513" t="s">
        <v>34</v>
      </c>
      <c r="I9" s="513" t="s">
        <v>34</v>
      </c>
      <c r="J9" s="513" t="s">
        <v>34</v>
      </c>
      <c r="K9" s="513" t="s">
        <v>34</v>
      </c>
      <c r="L9" s="513" t="s">
        <v>34</v>
      </c>
      <c r="M9" s="513" t="s">
        <v>34</v>
      </c>
      <c r="N9" s="513" t="s">
        <v>34</v>
      </c>
      <c r="O9" s="513" t="s">
        <v>34</v>
      </c>
      <c r="P9" s="513" t="s">
        <v>34</v>
      </c>
    </row>
    <row r="10" spans="1:16" ht="12.75">
      <c r="A10" s="322" t="s">
        <v>316</v>
      </c>
      <c r="B10" s="512" t="s">
        <v>34</v>
      </c>
      <c r="C10" s="512" t="s">
        <v>34</v>
      </c>
      <c r="D10" s="512" t="s">
        <v>34</v>
      </c>
      <c r="E10" s="512" t="s">
        <v>34</v>
      </c>
      <c r="F10" s="512" t="s">
        <v>34</v>
      </c>
      <c r="G10" s="512" t="s">
        <v>34</v>
      </c>
      <c r="H10" s="512" t="s">
        <v>34</v>
      </c>
      <c r="I10" s="512" t="s">
        <v>34</v>
      </c>
      <c r="J10" s="512" t="s">
        <v>34</v>
      </c>
      <c r="K10" s="512" t="s">
        <v>34</v>
      </c>
      <c r="L10" s="512" t="s">
        <v>34</v>
      </c>
      <c r="M10" s="512" t="s">
        <v>34</v>
      </c>
      <c r="N10" s="512" t="s">
        <v>34</v>
      </c>
      <c r="O10" s="512" t="s">
        <v>34</v>
      </c>
      <c r="P10" s="512" t="s">
        <v>34</v>
      </c>
    </row>
    <row r="11" spans="1:16" ht="12.75">
      <c r="A11" s="216" t="s">
        <v>317</v>
      </c>
      <c r="B11" s="513" t="s">
        <v>34</v>
      </c>
      <c r="C11" s="513" t="s">
        <v>34</v>
      </c>
      <c r="D11" s="514" t="s">
        <v>34</v>
      </c>
      <c r="E11" s="513" t="s">
        <v>34</v>
      </c>
      <c r="F11" s="513" t="s">
        <v>34</v>
      </c>
      <c r="G11" s="513" t="s">
        <v>34</v>
      </c>
      <c r="H11" s="513" t="s">
        <v>34</v>
      </c>
      <c r="I11" s="513" t="s">
        <v>34</v>
      </c>
      <c r="J11" s="513" t="s">
        <v>34</v>
      </c>
      <c r="K11" s="513" t="s">
        <v>34</v>
      </c>
      <c r="L11" s="513" t="s">
        <v>34</v>
      </c>
      <c r="M11" s="513" t="s">
        <v>34</v>
      </c>
      <c r="N11" s="513" t="s">
        <v>34</v>
      </c>
      <c r="O11" s="513" t="s">
        <v>34</v>
      </c>
      <c r="P11" s="513" t="s">
        <v>34</v>
      </c>
    </row>
    <row r="12" spans="1:16" ht="12.75">
      <c r="A12" s="322" t="s">
        <v>318</v>
      </c>
      <c r="B12" s="512" t="s">
        <v>34</v>
      </c>
      <c r="C12" s="512" t="s">
        <v>34</v>
      </c>
      <c r="D12" s="512" t="s">
        <v>34</v>
      </c>
      <c r="E12" s="512" t="s">
        <v>34</v>
      </c>
      <c r="F12" s="512" t="s">
        <v>34</v>
      </c>
      <c r="G12" s="512" t="s">
        <v>34</v>
      </c>
      <c r="H12" s="512" t="s">
        <v>34</v>
      </c>
      <c r="I12" s="512" t="s">
        <v>34</v>
      </c>
      <c r="J12" s="512" t="s">
        <v>34</v>
      </c>
      <c r="K12" s="512" t="s">
        <v>34</v>
      </c>
      <c r="L12" s="512" t="s">
        <v>34</v>
      </c>
      <c r="M12" s="512" t="s">
        <v>34</v>
      </c>
      <c r="N12" s="512" t="s">
        <v>34</v>
      </c>
      <c r="O12" s="512" t="s">
        <v>34</v>
      </c>
      <c r="P12" s="512" t="s">
        <v>34</v>
      </c>
    </row>
    <row r="13" spans="1:16" ht="12.75">
      <c r="A13" s="216" t="s">
        <v>319</v>
      </c>
      <c r="B13" s="513" t="s">
        <v>34</v>
      </c>
      <c r="C13" s="513" t="s">
        <v>34</v>
      </c>
      <c r="D13" s="514" t="s">
        <v>34</v>
      </c>
      <c r="E13" s="514" t="s">
        <v>34</v>
      </c>
      <c r="F13" s="514" t="s">
        <v>34</v>
      </c>
      <c r="G13" s="514" t="s">
        <v>34</v>
      </c>
      <c r="H13" s="514" t="s">
        <v>34</v>
      </c>
      <c r="I13" s="514" t="s">
        <v>34</v>
      </c>
      <c r="J13" s="514" t="s">
        <v>34</v>
      </c>
      <c r="K13" s="514" t="s">
        <v>34</v>
      </c>
      <c r="L13" s="514" t="s">
        <v>34</v>
      </c>
      <c r="M13" s="514" t="s">
        <v>34</v>
      </c>
      <c r="N13" s="514" t="s">
        <v>34</v>
      </c>
      <c r="O13" s="514" t="s">
        <v>34</v>
      </c>
      <c r="P13" s="514" t="s">
        <v>34</v>
      </c>
    </row>
    <row r="14" spans="1:16" ht="12.75">
      <c r="A14" s="322" t="s">
        <v>320</v>
      </c>
      <c r="B14" s="512" t="s">
        <v>34</v>
      </c>
      <c r="C14" s="512" t="s">
        <v>34</v>
      </c>
      <c r="D14" s="512">
        <v>722.3537129999999</v>
      </c>
      <c r="E14" s="512" t="s">
        <v>34</v>
      </c>
      <c r="F14" s="512" t="s">
        <v>34</v>
      </c>
      <c r="G14" s="512" t="s">
        <v>34</v>
      </c>
      <c r="H14" s="512">
        <v>62.254</v>
      </c>
      <c r="I14" s="512" t="s">
        <v>34</v>
      </c>
      <c r="J14" s="512" t="s">
        <v>34</v>
      </c>
      <c r="K14" s="512" t="s">
        <v>34</v>
      </c>
      <c r="L14" s="512">
        <v>543.585809</v>
      </c>
      <c r="M14" s="512" t="s">
        <v>34</v>
      </c>
      <c r="N14" s="512" t="s">
        <v>34</v>
      </c>
      <c r="O14" s="512" t="s">
        <v>34</v>
      </c>
      <c r="P14" s="512" t="s">
        <v>34</v>
      </c>
    </row>
    <row r="15" spans="1:16" ht="12.75">
      <c r="A15" s="216" t="s">
        <v>321</v>
      </c>
      <c r="B15" s="513" t="s">
        <v>34</v>
      </c>
      <c r="C15" s="513" t="s">
        <v>34</v>
      </c>
      <c r="D15" s="514" t="s">
        <v>34</v>
      </c>
      <c r="E15" s="514" t="s">
        <v>34</v>
      </c>
      <c r="F15" s="514" t="s">
        <v>34</v>
      </c>
      <c r="G15" s="514" t="s">
        <v>34</v>
      </c>
      <c r="H15" s="514" t="s">
        <v>34</v>
      </c>
      <c r="I15" s="514" t="s">
        <v>34</v>
      </c>
      <c r="J15" s="514" t="s">
        <v>34</v>
      </c>
      <c r="K15" s="514" t="s">
        <v>34</v>
      </c>
      <c r="L15" s="514" t="s">
        <v>34</v>
      </c>
      <c r="M15" s="514" t="s">
        <v>34</v>
      </c>
      <c r="N15" s="514" t="s">
        <v>34</v>
      </c>
      <c r="O15" s="514" t="s">
        <v>34</v>
      </c>
      <c r="P15" s="514" t="s">
        <v>34</v>
      </c>
    </row>
    <row r="16" spans="1:16" ht="12.75">
      <c r="A16" s="322" t="s">
        <v>322</v>
      </c>
      <c r="B16" s="512" t="s">
        <v>34</v>
      </c>
      <c r="C16" s="512" t="s">
        <v>34</v>
      </c>
      <c r="D16" s="512">
        <v>161.19105599999997</v>
      </c>
      <c r="E16" s="512" t="s">
        <v>34</v>
      </c>
      <c r="F16" s="512" t="s">
        <v>34</v>
      </c>
      <c r="G16" s="512" t="s">
        <v>34</v>
      </c>
      <c r="H16" s="512" t="s">
        <v>34</v>
      </c>
      <c r="I16" s="512" t="s">
        <v>34</v>
      </c>
      <c r="J16" s="512" t="s">
        <v>34</v>
      </c>
      <c r="K16" s="512" t="s">
        <v>34</v>
      </c>
      <c r="L16" s="512" t="s">
        <v>34</v>
      </c>
      <c r="M16" s="512" t="s">
        <v>34</v>
      </c>
      <c r="N16" s="512" t="s">
        <v>34</v>
      </c>
      <c r="O16" s="512" t="s">
        <v>34</v>
      </c>
      <c r="P16" s="512">
        <v>66.29213</v>
      </c>
    </row>
    <row r="17" spans="1:16" ht="12.75">
      <c r="A17" s="216" t="s">
        <v>323</v>
      </c>
      <c r="B17" s="513" t="s">
        <v>34</v>
      </c>
      <c r="C17" s="513" t="s">
        <v>34</v>
      </c>
      <c r="D17" s="514" t="s">
        <v>34</v>
      </c>
      <c r="E17" s="514" t="s">
        <v>34</v>
      </c>
      <c r="F17" s="514" t="s">
        <v>34</v>
      </c>
      <c r="G17" s="514" t="s">
        <v>34</v>
      </c>
      <c r="H17" s="514" t="s">
        <v>34</v>
      </c>
      <c r="I17" s="514" t="s">
        <v>34</v>
      </c>
      <c r="J17" s="514" t="s">
        <v>34</v>
      </c>
      <c r="K17" s="514" t="s">
        <v>34</v>
      </c>
      <c r="L17" s="514" t="s">
        <v>34</v>
      </c>
      <c r="M17" s="514" t="s">
        <v>34</v>
      </c>
      <c r="N17" s="514" t="s">
        <v>34</v>
      </c>
      <c r="O17" s="514" t="s">
        <v>34</v>
      </c>
      <c r="P17" s="514" t="s">
        <v>34</v>
      </c>
    </row>
    <row r="18" spans="1:16" ht="12.75">
      <c r="A18" s="322" t="s">
        <v>324</v>
      </c>
      <c r="B18" s="512" t="s">
        <v>34</v>
      </c>
      <c r="C18" s="512" t="s">
        <v>34</v>
      </c>
      <c r="D18" s="512">
        <v>19.364108</v>
      </c>
      <c r="E18" s="512" t="s">
        <v>34</v>
      </c>
      <c r="F18" s="512" t="s">
        <v>34</v>
      </c>
      <c r="G18" s="512" t="s">
        <v>34</v>
      </c>
      <c r="H18" s="512" t="s">
        <v>34</v>
      </c>
      <c r="I18" s="512" t="s">
        <v>34</v>
      </c>
      <c r="J18" s="512" t="s">
        <v>34</v>
      </c>
      <c r="K18" s="512" t="s">
        <v>34</v>
      </c>
      <c r="L18" s="512" t="s">
        <v>34</v>
      </c>
      <c r="M18" s="512" t="s">
        <v>34</v>
      </c>
      <c r="N18" s="512" t="s">
        <v>34</v>
      </c>
      <c r="O18" s="512" t="s">
        <v>34</v>
      </c>
      <c r="P18" s="512" t="s">
        <v>34</v>
      </c>
    </row>
    <row r="19" spans="1:16" ht="12.75">
      <c r="A19" s="216" t="s">
        <v>325</v>
      </c>
      <c r="B19" s="513" t="s">
        <v>34</v>
      </c>
      <c r="C19" s="513" t="s">
        <v>34</v>
      </c>
      <c r="D19" s="514">
        <v>19.89</v>
      </c>
      <c r="E19" s="513" t="s">
        <v>34</v>
      </c>
      <c r="F19" s="513" t="s">
        <v>34</v>
      </c>
      <c r="G19" s="513" t="s">
        <v>34</v>
      </c>
      <c r="H19" s="513" t="s">
        <v>34</v>
      </c>
      <c r="I19" s="513" t="s">
        <v>34</v>
      </c>
      <c r="J19" s="513" t="s">
        <v>34</v>
      </c>
      <c r="K19" s="513" t="s">
        <v>34</v>
      </c>
      <c r="L19" s="513" t="s">
        <v>34</v>
      </c>
      <c r="M19" s="513" t="s">
        <v>34</v>
      </c>
      <c r="N19" s="513" t="s">
        <v>34</v>
      </c>
      <c r="O19" s="513" t="s">
        <v>34</v>
      </c>
      <c r="P19" s="513" t="s">
        <v>34</v>
      </c>
    </row>
    <row r="20" spans="1:16" ht="12.75">
      <c r="A20" s="322" t="s">
        <v>326</v>
      </c>
      <c r="B20" s="512" t="s">
        <v>34</v>
      </c>
      <c r="C20" s="512" t="s">
        <v>34</v>
      </c>
      <c r="D20" s="512">
        <v>6.091648</v>
      </c>
      <c r="E20" s="512" t="s">
        <v>34</v>
      </c>
      <c r="F20" s="512" t="s">
        <v>34</v>
      </c>
      <c r="G20" s="512" t="s">
        <v>34</v>
      </c>
      <c r="H20" s="512" t="s">
        <v>34</v>
      </c>
      <c r="I20" s="512" t="s">
        <v>34</v>
      </c>
      <c r="J20" s="512" t="s">
        <v>34</v>
      </c>
      <c r="K20" s="512" t="s">
        <v>34</v>
      </c>
      <c r="L20" s="512" t="s">
        <v>34</v>
      </c>
      <c r="M20" s="512" t="s">
        <v>34</v>
      </c>
      <c r="N20" s="512" t="s">
        <v>34</v>
      </c>
      <c r="O20" s="512" t="s">
        <v>34</v>
      </c>
      <c r="P20" s="512">
        <v>13.58284</v>
      </c>
    </row>
    <row r="21" spans="1:16" ht="12.75">
      <c r="A21" s="216" t="s">
        <v>327</v>
      </c>
      <c r="B21" s="513" t="s">
        <v>34</v>
      </c>
      <c r="C21" s="513" t="s">
        <v>34</v>
      </c>
      <c r="D21" s="514" t="s">
        <v>34</v>
      </c>
      <c r="E21" s="514" t="s">
        <v>34</v>
      </c>
      <c r="F21" s="514" t="s">
        <v>34</v>
      </c>
      <c r="G21" s="514" t="s">
        <v>34</v>
      </c>
      <c r="H21" s="514" t="s">
        <v>34</v>
      </c>
      <c r="I21" s="514" t="s">
        <v>34</v>
      </c>
      <c r="J21" s="514" t="s">
        <v>34</v>
      </c>
      <c r="K21" s="514" t="s">
        <v>34</v>
      </c>
      <c r="L21" s="514" t="s">
        <v>34</v>
      </c>
      <c r="M21" s="514" t="s">
        <v>34</v>
      </c>
      <c r="N21" s="514" t="s">
        <v>34</v>
      </c>
      <c r="O21" s="514" t="s">
        <v>34</v>
      </c>
      <c r="P21" s="514" t="s">
        <v>34</v>
      </c>
    </row>
    <row r="22" spans="1:16" ht="12.75">
      <c r="A22" s="322" t="s">
        <v>328</v>
      </c>
      <c r="B22" s="175">
        <v>3199.5493699999997</v>
      </c>
      <c r="C22" s="512" t="s">
        <v>34</v>
      </c>
      <c r="D22" s="512">
        <v>58.227305</v>
      </c>
      <c r="E22" s="512" t="s">
        <v>34</v>
      </c>
      <c r="F22" s="512" t="s">
        <v>34</v>
      </c>
      <c r="G22" s="512" t="s">
        <v>34</v>
      </c>
      <c r="H22" s="512" t="s">
        <v>34</v>
      </c>
      <c r="I22" s="512" t="s">
        <v>34</v>
      </c>
      <c r="J22" s="512" t="s">
        <v>34</v>
      </c>
      <c r="K22" s="512" t="s">
        <v>34</v>
      </c>
      <c r="L22" s="512">
        <v>34.626</v>
      </c>
      <c r="M22" s="512" t="s">
        <v>34</v>
      </c>
      <c r="N22" s="512" t="s">
        <v>34</v>
      </c>
      <c r="O22" s="512" t="s">
        <v>34</v>
      </c>
      <c r="P22" s="512" t="s">
        <v>34</v>
      </c>
    </row>
    <row r="23" spans="1:16" ht="12.75">
      <c r="A23" s="515" t="s">
        <v>329</v>
      </c>
      <c r="B23" s="516">
        <v>3200</v>
      </c>
      <c r="C23" s="517" t="s">
        <v>34</v>
      </c>
      <c r="D23" s="516">
        <v>1492</v>
      </c>
      <c r="E23" s="518" t="s">
        <v>34</v>
      </c>
      <c r="F23" s="518" t="s">
        <v>34</v>
      </c>
      <c r="G23" s="518" t="s">
        <v>34</v>
      </c>
      <c r="H23" s="518">
        <v>62</v>
      </c>
      <c r="I23" s="518" t="s">
        <v>34</v>
      </c>
      <c r="J23" s="518" t="s">
        <v>34</v>
      </c>
      <c r="K23" s="518" t="s">
        <v>34</v>
      </c>
      <c r="L23" s="518">
        <v>578</v>
      </c>
      <c r="M23" s="518" t="s">
        <v>34</v>
      </c>
      <c r="N23" s="518" t="s">
        <v>34</v>
      </c>
      <c r="O23" s="518" t="s">
        <v>34</v>
      </c>
      <c r="P23" s="518">
        <v>265</v>
      </c>
    </row>
    <row r="24" spans="1:16" s="523" customFormat="1" ht="12.75">
      <c r="A24" s="519"/>
      <c r="B24" s="520"/>
      <c r="C24" s="521"/>
      <c r="D24" s="520"/>
      <c r="E24" s="522"/>
      <c r="F24" s="522"/>
      <c r="G24" s="522"/>
      <c r="H24" s="522"/>
      <c r="I24" s="522"/>
      <c r="J24" s="522"/>
      <c r="K24" s="522"/>
      <c r="L24" s="522"/>
      <c r="M24" s="522"/>
      <c r="N24" s="522"/>
      <c r="O24" s="522"/>
      <c r="P24" s="522"/>
    </row>
    <row r="25" spans="1:16" s="523" customFormat="1" ht="12.75">
      <c r="A25" s="524"/>
      <c r="B25" s="171"/>
      <c r="C25" s="525"/>
      <c r="D25" s="171"/>
      <c r="E25" s="526"/>
      <c r="F25" s="526"/>
      <c r="G25" s="526"/>
      <c r="H25" s="526"/>
      <c r="I25" s="526"/>
      <c r="J25" s="526"/>
      <c r="K25" s="526"/>
      <c r="L25" s="526"/>
      <c r="M25" s="526"/>
      <c r="N25" s="526"/>
      <c r="O25" s="526"/>
      <c r="P25" s="526"/>
    </row>
    <row r="26" spans="1:16" ht="15.75" customHeight="1">
      <c r="A26" s="196" t="s">
        <v>449</v>
      </c>
      <c r="B26" s="232"/>
      <c r="C26" s="457"/>
      <c r="D26" s="457"/>
      <c r="G26" s="435"/>
      <c r="H26" s="435"/>
      <c r="I26" s="435"/>
      <c r="J26" s="435"/>
      <c r="K26" s="435"/>
      <c r="L26" s="435"/>
      <c r="M26" s="435"/>
      <c r="N26" s="435"/>
      <c r="O26" s="435"/>
      <c r="P26" s="435"/>
    </row>
    <row r="27" spans="1:5" ht="12.75">
      <c r="A27" s="232" t="s">
        <v>450</v>
      </c>
      <c r="B27" s="232"/>
      <c r="C27" s="232"/>
      <c r="D27" s="232"/>
      <c r="E27" s="232"/>
    </row>
    <row r="28" spans="1:2" ht="12.75">
      <c r="A28" s="139" t="s">
        <v>451</v>
      </c>
      <c r="B28" s="164"/>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70"/>
  <sheetViews>
    <sheetView showGridLines="0" zoomScalePageLayoutView="0" workbookViewId="0" topLeftCell="A1">
      <selection activeCell="A1" sqref="A1"/>
    </sheetView>
  </sheetViews>
  <sheetFormatPr defaultColWidth="9.140625" defaultRowHeight="12.75"/>
  <cols>
    <col min="1" max="1" width="5.00390625" style="0" customWidth="1"/>
    <col min="2" max="2" width="3.8515625" style="0" customWidth="1"/>
    <col min="3" max="3" width="77.421875" style="0" customWidth="1"/>
    <col min="4" max="4" width="15.421875" style="233" customWidth="1"/>
    <col min="5" max="5" width="11.140625" style="233" customWidth="1"/>
    <col min="6" max="6" width="11.00390625" style="0" customWidth="1"/>
    <col min="7" max="7" width="10.28125" style="0" customWidth="1"/>
    <col min="8" max="8" width="9.7109375" style="0" customWidth="1"/>
    <col min="9" max="9" width="10.421875" style="0" bestFit="1" customWidth="1"/>
    <col min="10" max="10" width="10.140625" style="0" bestFit="1" customWidth="1"/>
  </cols>
  <sheetData>
    <row r="1" spans="1:6" ht="21">
      <c r="A1" s="527" t="s">
        <v>482</v>
      </c>
      <c r="B1" s="527"/>
      <c r="C1" s="527"/>
      <c r="D1" s="527"/>
      <c r="E1" s="527"/>
      <c r="F1" s="527"/>
    </row>
    <row r="2" spans="1:5" s="530" customFormat="1" ht="20.25">
      <c r="A2" s="528"/>
      <c r="B2" s="528"/>
      <c r="C2" s="528"/>
      <c r="D2" s="529" t="s">
        <v>103</v>
      </c>
      <c r="E2" s="527"/>
    </row>
    <row r="3" spans="1:5" ht="6" customHeight="1">
      <c r="A3" s="531"/>
      <c r="B3" s="531"/>
      <c r="C3" s="531"/>
      <c r="D3" s="7"/>
      <c r="E3"/>
    </row>
    <row r="4" spans="1:5" ht="12.75">
      <c r="A4" s="168"/>
      <c r="B4" s="168"/>
      <c r="C4" s="168"/>
      <c r="D4" s="532" t="s">
        <v>483</v>
      </c>
      <c r="E4"/>
    </row>
    <row r="5" spans="1:5" ht="6" customHeight="1">
      <c r="A5" s="533"/>
      <c r="B5" s="533"/>
      <c r="C5" s="533"/>
      <c r="D5" s="7"/>
      <c r="E5"/>
    </row>
    <row r="6" spans="4:5" ht="12.75">
      <c r="D6"/>
      <c r="E6"/>
    </row>
    <row r="7" spans="1:5" ht="12.75">
      <c r="A7" s="534" t="s">
        <v>484</v>
      </c>
      <c r="D7" s="535"/>
      <c r="E7"/>
    </row>
    <row r="8" spans="1:5" ht="12.75">
      <c r="A8" s="534"/>
      <c r="D8" s="536"/>
      <c r="E8"/>
    </row>
    <row r="9" spans="1:8" s="442" customFormat="1" ht="11.25">
      <c r="A9" s="442" t="s">
        <v>485</v>
      </c>
      <c r="D9" s="537">
        <v>433623</v>
      </c>
      <c r="E9" s="538"/>
      <c r="F9" s="539"/>
      <c r="G9" s="539"/>
      <c r="H9" s="539"/>
    </row>
    <row r="10" spans="2:6" s="442" customFormat="1" ht="11.25">
      <c r="B10" s="540" t="s">
        <v>385</v>
      </c>
      <c r="C10" s="540"/>
      <c r="D10" s="541"/>
      <c r="E10" s="538"/>
      <c r="F10" s="539"/>
    </row>
    <row r="11" spans="3:6" s="442" customFormat="1" ht="11.25">
      <c r="C11" s="540" t="s">
        <v>486</v>
      </c>
      <c r="D11" s="542">
        <v>220033</v>
      </c>
      <c r="E11" s="538"/>
      <c r="F11" s="539"/>
    </row>
    <row r="12" spans="3:6" s="442" customFormat="1" ht="11.25">
      <c r="C12" s="540" t="s">
        <v>487</v>
      </c>
      <c r="D12" s="542">
        <v>213950</v>
      </c>
      <c r="E12" s="538"/>
      <c r="F12" s="539"/>
    </row>
    <row r="13" spans="4:6" s="442" customFormat="1" ht="6" customHeight="1">
      <c r="D13" s="541"/>
      <c r="E13" s="538"/>
      <c r="F13" s="539"/>
    </row>
    <row r="14" spans="1:8" s="442" customFormat="1" ht="11.25">
      <c r="A14" s="442" t="s">
        <v>488</v>
      </c>
      <c r="D14" s="543">
        <v>1569913</v>
      </c>
      <c r="E14" s="538"/>
      <c r="F14" s="544"/>
      <c r="G14" s="545"/>
      <c r="H14" s="546"/>
    </row>
    <row r="15" spans="2:8" s="442" customFormat="1" ht="12" customHeight="1">
      <c r="B15" s="540" t="s">
        <v>385</v>
      </c>
      <c r="D15" s="541"/>
      <c r="E15" s="538"/>
      <c r="F15" s="539"/>
      <c r="G15" s="546"/>
      <c r="H15" s="546"/>
    </row>
    <row r="16" spans="2:8" s="442" customFormat="1" ht="11.25" customHeight="1">
      <c r="B16" s="442" t="s">
        <v>489</v>
      </c>
      <c r="C16" s="547"/>
      <c r="D16" s="542">
        <v>262196</v>
      </c>
      <c r="E16" s="538"/>
      <c r="F16" s="539"/>
      <c r="G16" s="545"/>
      <c r="H16" s="546"/>
    </row>
    <row r="17" spans="4:8" s="442" customFormat="1" ht="5.25" customHeight="1">
      <c r="D17" s="540"/>
      <c r="E17" s="538"/>
      <c r="F17" s="539"/>
      <c r="G17" s="546"/>
      <c r="H17" s="546"/>
    </row>
    <row r="18" spans="2:8" s="442" customFormat="1" ht="11.25" customHeight="1">
      <c r="B18" s="442" t="s">
        <v>490</v>
      </c>
      <c r="D18" s="548" t="s">
        <v>34</v>
      </c>
      <c r="E18" s="538"/>
      <c r="F18" s="539"/>
      <c r="G18" s="545"/>
      <c r="H18" s="546"/>
    </row>
    <row r="19" spans="4:8" s="442" customFormat="1" ht="6.75" customHeight="1">
      <c r="D19" s="540"/>
      <c r="E19" s="538"/>
      <c r="F19" s="539"/>
      <c r="G19" s="546"/>
      <c r="H19" s="546"/>
    </row>
    <row r="20" spans="2:8" s="442" customFormat="1" ht="11.25">
      <c r="B20" s="442" t="s">
        <v>491</v>
      </c>
      <c r="D20" s="542">
        <v>1256995</v>
      </c>
      <c r="E20" s="538"/>
      <c r="F20" s="539"/>
      <c r="G20" s="545"/>
      <c r="H20" s="546"/>
    </row>
    <row r="21" spans="2:8" s="442" customFormat="1" ht="11.25" customHeight="1">
      <c r="B21" s="442" t="s">
        <v>492</v>
      </c>
      <c r="C21" s="540"/>
      <c r="D21" s="542">
        <v>50722</v>
      </c>
      <c r="E21" s="538"/>
      <c r="F21" s="539"/>
      <c r="G21" s="546"/>
      <c r="H21" s="546"/>
    </row>
    <row r="22" spans="3:8" s="442" customFormat="1" ht="11.25" customHeight="1">
      <c r="C22" s="540"/>
      <c r="D22" s="549"/>
      <c r="E22" s="538"/>
      <c r="F22" s="539"/>
      <c r="G22" s="546"/>
      <c r="H22" s="546"/>
    </row>
    <row r="23" spans="1:8" s="442" customFormat="1" ht="11.25" customHeight="1">
      <c r="A23" s="442" t="s">
        <v>493</v>
      </c>
      <c r="C23" s="540"/>
      <c r="D23" s="550">
        <v>2024032</v>
      </c>
      <c r="E23" s="538"/>
      <c r="F23" s="539"/>
      <c r="G23" s="546"/>
      <c r="H23" s="546"/>
    </row>
    <row r="24" spans="4:8" s="442" customFormat="1" ht="11.25" customHeight="1">
      <c r="D24" s="541"/>
      <c r="E24" s="538"/>
      <c r="F24" s="539"/>
      <c r="G24" s="546"/>
      <c r="H24" s="546"/>
    </row>
    <row r="25" spans="1:8" s="139" customFormat="1" ht="11.25" customHeight="1">
      <c r="A25" s="139" t="s">
        <v>494</v>
      </c>
      <c r="D25" s="537">
        <v>329198</v>
      </c>
      <c r="E25" s="538"/>
      <c r="F25" s="539"/>
      <c r="G25" s="545"/>
      <c r="H25" s="551"/>
    </row>
    <row r="26" spans="3:8" s="442" customFormat="1" ht="11.25">
      <c r="C26" s="540" t="s">
        <v>385</v>
      </c>
      <c r="E26" s="538"/>
      <c r="F26" s="539"/>
      <c r="G26" s="546"/>
      <c r="H26" s="546"/>
    </row>
    <row r="27" spans="3:8" s="442" customFormat="1" ht="11.25">
      <c r="C27" s="540" t="s">
        <v>495</v>
      </c>
      <c r="D27" s="542">
        <v>4901</v>
      </c>
      <c r="E27" s="538"/>
      <c r="F27" s="539"/>
      <c r="G27" s="545"/>
      <c r="H27" s="546"/>
    </row>
    <row r="28" spans="3:8" s="442" customFormat="1" ht="13.5" customHeight="1">
      <c r="C28" s="540" t="s">
        <v>496</v>
      </c>
      <c r="D28" s="542">
        <v>324296</v>
      </c>
      <c r="E28" s="538"/>
      <c r="F28" s="539"/>
      <c r="G28" s="546"/>
      <c r="H28" s="546"/>
    </row>
    <row r="29" spans="3:8" s="442" customFormat="1" ht="13.5" customHeight="1">
      <c r="C29" s="540"/>
      <c r="D29" s="541"/>
      <c r="E29" s="538"/>
      <c r="F29" s="539"/>
      <c r="G29" s="546"/>
      <c r="H29" s="546"/>
    </row>
    <row r="30" spans="1:8" s="442" customFormat="1" ht="11.25">
      <c r="A30" s="139" t="s">
        <v>497</v>
      </c>
      <c r="B30" s="139"/>
      <c r="C30" s="552"/>
      <c r="D30" s="553" t="s">
        <v>34</v>
      </c>
      <c r="E30" s="538"/>
      <c r="F30" s="539"/>
      <c r="G30" s="546"/>
      <c r="H30" s="546"/>
    </row>
    <row r="31" spans="1:8" s="442" customFormat="1" ht="11.25">
      <c r="A31" s="139"/>
      <c r="B31" s="139"/>
      <c r="C31" s="552"/>
      <c r="D31" s="553"/>
      <c r="E31" s="538"/>
      <c r="F31" s="539"/>
      <c r="G31" s="546"/>
      <c r="H31" s="546"/>
    </row>
    <row r="32" spans="1:6" s="442" customFormat="1" ht="11.25">
      <c r="A32" s="442" t="s">
        <v>498</v>
      </c>
      <c r="D32" s="554">
        <v>50758</v>
      </c>
      <c r="E32" s="538"/>
      <c r="F32" s="539"/>
    </row>
    <row r="33" spans="4:6" s="442" customFormat="1" ht="11.25">
      <c r="D33" s="536"/>
      <c r="E33" s="538"/>
      <c r="F33" s="539"/>
    </row>
    <row r="34" spans="1:6" s="442" customFormat="1" ht="11.25">
      <c r="A34" s="442" t="s">
        <v>499</v>
      </c>
      <c r="D34" s="554">
        <v>126896</v>
      </c>
      <c r="E34" s="538"/>
      <c r="F34" s="539"/>
    </row>
    <row r="35" spans="4:6" s="442" customFormat="1" ht="11.25">
      <c r="D35" s="536"/>
      <c r="E35" s="538"/>
      <c r="F35" s="539"/>
    </row>
    <row r="36" spans="1:6" s="442" customFormat="1" ht="11.25">
      <c r="A36" s="442" t="s">
        <v>500</v>
      </c>
      <c r="D36" s="554">
        <v>5238</v>
      </c>
      <c r="E36" s="538"/>
      <c r="F36" s="539"/>
    </row>
    <row r="37" spans="4:6" s="442" customFormat="1" ht="11.25">
      <c r="D37" s="554"/>
      <c r="E37" s="538"/>
      <c r="F37" s="539"/>
    </row>
    <row r="38" spans="1:7" s="442" customFormat="1" ht="12">
      <c r="A38" s="555" t="s">
        <v>501</v>
      </c>
      <c r="B38" s="555"/>
      <c r="C38" s="555"/>
      <c r="D38" s="556">
        <v>4539658</v>
      </c>
      <c r="E38" s="538"/>
      <c r="F38" s="539"/>
      <c r="G38" s="557"/>
    </row>
    <row r="39" spans="1:5" ht="15" customHeight="1">
      <c r="A39" s="442" t="s">
        <v>502</v>
      </c>
      <c r="D39" s="558"/>
      <c r="E39"/>
    </row>
    <row r="40" ht="12.75">
      <c r="E40"/>
    </row>
    <row r="41" spans="4:5" ht="12.75">
      <c r="D41" s="559"/>
      <c r="E41"/>
    </row>
    <row r="42" spans="1:6" s="442" customFormat="1" ht="12.75">
      <c r="A42"/>
      <c r="B42"/>
      <c r="C42"/>
      <c r="D42" s="233"/>
      <c r="E42" s="538"/>
      <c r="F42" s="539"/>
    </row>
    <row r="43" spans="1:6" s="442" customFormat="1" ht="6" customHeight="1">
      <c r="A43"/>
      <c r="B43"/>
      <c r="C43"/>
      <c r="D43" s="560"/>
      <c r="E43" s="538"/>
      <c r="F43" s="539"/>
    </row>
    <row r="44" spans="1:6" s="442" customFormat="1" ht="12.75">
      <c r="A44"/>
      <c r="B44"/>
      <c r="C44"/>
      <c r="D44" s="233"/>
      <c r="E44" s="538"/>
      <c r="F44" s="539"/>
    </row>
    <row r="45" spans="1:6" s="442" customFormat="1" ht="6" customHeight="1">
      <c r="A45"/>
      <c r="B45"/>
      <c r="C45"/>
      <c r="D45" s="561"/>
      <c r="E45" s="538"/>
      <c r="F45" s="539"/>
    </row>
    <row r="46" spans="1:6" s="442" customFormat="1" ht="12.75">
      <c r="A46"/>
      <c r="B46"/>
      <c r="C46"/>
      <c r="D46" s="233"/>
      <c r="E46" s="538"/>
      <c r="F46" s="539"/>
    </row>
    <row r="47" spans="1:6" s="442" customFormat="1" ht="6" customHeight="1">
      <c r="A47"/>
      <c r="B47"/>
      <c r="C47"/>
      <c r="D47" s="561"/>
      <c r="E47" s="538"/>
      <c r="F47" s="539"/>
    </row>
    <row r="48" spans="1:6" s="442" customFormat="1" ht="12.75">
      <c r="A48"/>
      <c r="B48"/>
      <c r="C48"/>
      <c r="D48" s="233"/>
      <c r="E48" s="538"/>
      <c r="F48" s="539"/>
    </row>
    <row r="49" spans="1:6" s="442" customFormat="1" ht="12.75">
      <c r="A49"/>
      <c r="B49"/>
      <c r="C49"/>
      <c r="D49" s="233"/>
      <c r="E49" s="538"/>
      <c r="F49" s="539"/>
    </row>
    <row r="50" spans="1:7" s="442" customFormat="1" ht="12.75">
      <c r="A50"/>
      <c r="B50"/>
      <c r="C50"/>
      <c r="D50" s="233"/>
      <c r="E50" s="538"/>
      <c r="F50" s="539"/>
      <c r="G50" s="557"/>
    </row>
    <row r="51" spans="1:6" s="442" customFormat="1" ht="12.75">
      <c r="A51"/>
      <c r="B51"/>
      <c r="C51"/>
      <c r="D51" s="233"/>
      <c r="E51" s="538"/>
      <c r="F51" s="539"/>
    </row>
    <row r="52" spans="1:6" s="442" customFormat="1" ht="12.75">
      <c r="A52"/>
      <c r="B52"/>
      <c r="C52"/>
      <c r="D52" s="233"/>
      <c r="E52" s="538"/>
      <c r="F52" s="539"/>
    </row>
    <row r="53" spans="1:6" s="442" customFormat="1" ht="12.75">
      <c r="A53"/>
      <c r="B53"/>
      <c r="C53"/>
      <c r="D53" s="233"/>
      <c r="E53" s="538"/>
      <c r="F53" s="539"/>
    </row>
    <row r="54" spans="1:6" s="442" customFormat="1" ht="12.75">
      <c r="A54"/>
      <c r="B54"/>
      <c r="C54"/>
      <c r="D54" s="233"/>
      <c r="E54" s="538"/>
      <c r="F54" s="562"/>
    </row>
    <row r="55" spans="1:6" s="442" customFormat="1" ht="12.75">
      <c r="A55"/>
      <c r="B55"/>
      <c r="C55"/>
      <c r="D55" s="233"/>
      <c r="E55" s="538"/>
      <c r="F55" s="539"/>
    </row>
    <row r="56" spans="1:9" s="442" customFormat="1" ht="12.75">
      <c r="A56"/>
      <c r="B56"/>
      <c r="C56"/>
      <c r="D56" s="233"/>
      <c r="E56" s="538"/>
      <c r="F56" s="539"/>
      <c r="H56" s="557"/>
      <c r="I56" s="563"/>
    </row>
    <row r="57" ht="12.75">
      <c r="E57" s="564"/>
    </row>
    <row r="59" spans="1:5" s="442" customFormat="1" ht="12.75">
      <c r="A59"/>
      <c r="B59"/>
      <c r="C59"/>
      <c r="D59" s="233"/>
      <c r="E59" s="565"/>
    </row>
    <row r="60" spans="1:5" s="442" customFormat="1" ht="12.75">
      <c r="A60"/>
      <c r="B60"/>
      <c r="C60"/>
      <c r="D60" s="233"/>
      <c r="E60" s="565"/>
    </row>
    <row r="61" spans="1:5" s="442" customFormat="1" ht="12.75">
      <c r="A61"/>
      <c r="B61"/>
      <c r="C61"/>
      <c r="D61" s="233"/>
      <c r="E61" s="565"/>
    </row>
    <row r="62" spans="1:5" s="442" customFormat="1" ht="12.75">
      <c r="A62"/>
      <c r="B62"/>
      <c r="C62"/>
      <c r="D62" s="233"/>
      <c r="E62" s="565"/>
    </row>
    <row r="64" spans="5:8" ht="12.75">
      <c r="E64" s="559"/>
      <c r="F64" s="559"/>
      <c r="G64" s="559"/>
      <c r="H64" s="559"/>
    </row>
    <row r="66" spans="5:8" ht="12.75">
      <c r="E66" s="560"/>
      <c r="F66" s="560"/>
      <c r="G66" s="560"/>
      <c r="H66" s="560"/>
    </row>
    <row r="68" spans="5:8" ht="12.75">
      <c r="E68" s="561"/>
      <c r="F68" s="561"/>
      <c r="G68" s="561"/>
      <c r="H68" s="561"/>
    </row>
    <row r="70" spans="5:8" ht="12.75">
      <c r="E70" s="561"/>
      <c r="F70" s="561"/>
      <c r="G70" s="561"/>
      <c r="H70" s="561"/>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72"/>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45.28125" style="3" customWidth="1"/>
    <col min="2" max="2" width="1.8515625" style="3" customWidth="1"/>
    <col min="3" max="4" width="9.00390625" style="3" customWidth="1"/>
    <col min="5" max="5" width="1.8515625" style="3" customWidth="1"/>
    <col min="6" max="7" width="9.140625" style="3" customWidth="1"/>
    <col min="8" max="8" width="1.8515625" style="3" customWidth="1"/>
    <col min="9" max="10" width="9.140625" style="3" customWidth="1"/>
    <col min="11" max="11" width="16.8515625" style="3" customWidth="1"/>
    <col min="12" max="12" width="12.57421875" style="3" bestFit="1" customWidth="1"/>
    <col min="13" max="16384" width="9.140625" style="3" customWidth="1"/>
  </cols>
  <sheetData>
    <row r="1" spans="1:4" ht="20.25" customHeight="1">
      <c r="A1" s="1" t="s">
        <v>38</v>
      </c>
      <c r="B1" s="2"/>
      <c r="C1" s="2"/>
      <c r="D1" s="2"/>
    </row>
    <row r="2" spans="1:10" ht="10.5" customHeight="1">
      <c r="A2" s="4"/>
      <c r="B2" s="5"/>
      <c r="C2" s="2"/>
      <c r="I2" s="5"/>
      <c r="J2" s="5" t="s">
        <v>0</v>
      </c>
    </row>
    <row r="3" spans="1:10" ht="9.75" customHeight="1">
      <c r="A3" s="6"/>
      <c r="B3" s="7"/>
      <c r="C3" s="658">
        <v>2010</v>
      </c>
      <c r="D3" s="658"/>
      <c r="E3" s="7"/>
      <c r="F3" s="658">
        <v>2011</v>
      </c>
      <c r="G3" s="658"/>
      <c r="H3" s="7"/>
      <c r="I3" s="658">
        <v>2012</v>
      </c>
      <c r="J3" s="658"/>
    </row>
    <row r="4" spans="1:10" ht="12" customHeight="1">
      <c r="A4" s="6"/>
      <c r="B4" s="8"/>
      <c r="C4" s="8" t="s">
        <v>1</v>
      </c>
      <c r="D4" s="8" t="s">
        <v>35</v>
      </c>
      <c r="E4" s="7"/>
      <c r="F4" s="8" t="s">
        <v>1</v>
      </c>
      <c r="G4" s="8" t="s">
        <v>35</v>
      </c>
      <c r="H4" s="7"/>
      <c r="I4" s="8" t="s">
        <v>1</v>
      </c>
      <c r="J4" s="8" t="s">
        <v>35</v>
      </c>
    </row>
    <row r="5" spans="1:4" ht="12" customHeight="1">
      <c r="A5" s="4"/>
      <c r="B5" s="9"/>
      <c r="C5" s="9"/>
      <c r="D5" s="9"/>
    </row>
    <row r="6" spans="1:3" ht="12" customHeight="1">
      <c r="A6" s="10" t="s">
        <v>2</v>
      </c>
      <c r="B6" s="2"/>
      <c r="C6" s="2"/>
    </row>
    <row r="7" spans="1:4" ht="9.75" customHeight="1">
      <c r="A7" s="10"/>
      <c r="B7" s="2"/>
      <c r="C7" s="2"/>
      <c r="D7" s="2"/>
    </row>
    <row r="8" spans="1:12" ht="12" customHeight="1">
      <c r="A8" s="10" t="s">
        <v>3</v>
      </c>
      <c r="B8" s="11"/>
      <c r="C8" s="11">
        <v>5001.515831441098</v>
      </c>
      <c r="D8" s="11">
        <v>4973.4218548911</v>
      </c>
      <c r="F8" s="11">
        <v>5214.117683981002</v>
      </c>
      <c r="G8" s="11">
        <v>5206.808644341002</v>
      </c>
      <c r="H8" s="11"/>
      <c r="I8" s="11">
        <v>5426.73</v>
      </c>
      <c r="J8" s="11">
        <v>5407.66</v>
      </c>
      <c r="K8" s="50"/>
      <c r="L8" s="55"/>
    </row>
    <row r="9" spans="1:10" ht="12" customHeight="1">
      <c r="A9" s="12" t="s">
        <v>4</v>
      </c>
      <c r="B9" s="13"/>
      <c r="C9" s="13">
        <v>437.988477123</v>
      </c>
      <c r="D9" s="13">
        <v>437.988477123</v>
      </c>
      <c r="F9" s="13">
        <v>698.2308927669983</v>
      </c>
      <c r="G9" s="13">
        <v>698.2308927669983</v>
      </c>
      <c r="H9" s="13"/>
      <c r="I9" s="13">
        <v>728</v>
      </c>
      <c r="J9" s="13">
        <v>728</v>
      </c>
    </row>
    <row r="10" spans="1:10" ht="12" customHeight="1">
      <c r="A10" s="12" t="s">
        <v>5</v>
      </c>
      <c r="B10" s="13"/>
      <c r="C10" s="13">
        <v>361.24283124</v>
      </c>
      <c r="D10" s="13">
        <v>361.24283124</v>
      </c>
      <c r="F10" s="13">
        <v>439.50462271400005</v>
      </c>
      <c r="G10" s="13">
        <v>439.50462271400005</v>
      </c>
      <c r="H10" s="13"/>
      <c r="I10" s="13">
        <v>422.42</v>
      </c>
      <c r="J10" s="13">
        <v>442</v>
      </c>
    </row>
    <row r="11" spans="1:10" ht="12" customHeight="1">
      <c r="A11" s="12" t="s">
        <v>6</v>
      </c>
      <c r="B11" s="13"/>
      <c r="C11" s="43">
        <v>106.063309759</v>
      </c>
      <c r="D11" s="43">
        <v>106.063309759</v>
      </c>
      <c r="F11" s="43">
        <v>113.28066151</v>
      </c>
      <c r="G11" s="43">
        <v>113.28066151</v>
      </c>
      <c r="H11" s="43"/>
      <c r="I11" s="43">
        <v>70.36</v>
      </c>
      <c r="J11" s="43">
        <v>70.36</v>
      </c>
    </row>
    <row r="12" spans="1:10" ht="9.75" customHeight="1">
      <c r="A12" s="12"/>
      <c r="B12" s="41"/>
      <c r="C12" s="41"/>
      <c r="D12" s="41"/>
      <c r="F12" s="41"/>
      <c r="G12" s="41"/>
      <c r="H12" s="41"/>
      <c r="I12" s="41"/>
      <c r="J12" s="41"/>
    </row>
    <row r="13" spans="1:10" ht="12" customHeight="1">
      <c r="A13" s="10" t="s">
        <v>33</v>
      </c>
      <c r="B13" s="11"/>
      <c r="C13" s="11">
        <v>414.236800098</v>
      </c>
      <c r="D13" s="42">
        <v>217.41449248300003</v>
      </c>
      <c r="F13" s="11">
        <v>283.8121168599999</v>
      </c>
      <c r="G13" s="42">
        <v>78.98640293999989</v>
      </c>
      <c r="H13" s="42"/>
      <c r="I13" s="42">
        <v>269</v>
      </c>
      <c r="J13" s="42">
        <v>88</v>
      </c>
    </row>
    <row r="14" spans="1:10" ht="12.75" customHeight="1">
      <c r="A14" s="12" t="s">
        <v>8</v>
      </c>
      <c r="B14" s="13"/>
      <c r="C14" s="13">
        <v>414.236800098</v>
      </c>
      <c r="D14" s="43">
        <v>217.41449248300003</v>
      </c>
      <c r="F14" s="13">
        <v>283.8121168599999</v>
      </c>
      <c r="G14" s="43">
        <v>78.98640293999989</v>
      </c>
      <c r="H14" s="43"/>
      <c r="I14" s="43">
        <v>269</v>
      </c>
      <c r="J14" s="43">
        <v>88</v>
      </c>
    </row>
    <row r="15" ht="9.75" customHeight="1">
      <c r="A15" s="12"/>
    </row>
    <row r="16" spans="1:10" ht="12" customHeight="1">
      <c r="A16" s="15" t="s">
        <v>9</v>
      </c>
      <c r="B16" s="16"/>
      <c r="C16" s="16">
        <v>5415.752631539099</v>
      </c>
      <c r="D16" s="16">
        <v>5190.8363473741</v>
      </c>
      <c r="E16" s="16"/>
      <c r="F16" s="16">
        <v>5497.929800841002</v>
      </c>
      <c r="G16" s="16">
        <v>5285.795047281002</v>
      </c>
      <c r="H16" s="16"/>
      <c r="I16" s="16">
        <v>5696.17</v>
      </c>
      <c r="J16" s="16">
        <v>5495.66</v>
      </c>
    </row>
    <row r="17" ht="9.75" customHeight="1">
      <c r="A17" s="10"/>
    </row>
    <row r="18" ht="12" customHeight="1">
      <c r="A18" s="10" t="s">
        <v>10</v>
      </c>
    </row>
    <row r="19" ht="9.75" customHeight="1">
      <c r="A19" s="10"/>
    </row>
    <row r="20" spans="1:11" ht="12" customHeight="1">
      <c r="A20" s="10" t="s">
        <v>3</v>
      </c>
      <c r="B20" s="11"/>
      <c r="C20" s="11">
        <v>1828.9936323742197</v>
      </c>
      <c r="D20" s="11">
        <v>1828.9936323742197</v>
      </c>
      <c r="F20" s="11">
        <v>1931.4814256403424</v>
      </c>
      <c r="G20" s="11">
        <v>1930.8109946403424</v>
      </c>
      <c r="H20" s="11"/>
      <c r="I20" s="11">
        <v>1885</v>
      </c>
      <c r="J20" s="11">
        <v>1885</v>
      </c>
      <c r="K20" s="57"/>
    </row>
    <row r="21" spans="1:11" ht="12" customHeight="1">
      <c r="A21" s="12" t="s">
        <v>11</v>
      </c>
      <c r="B21" s="13"/>
      <c r="C21" s="13">
        <v>371.0283421662199</v>
      </c>
      <c r="D21" s="13">
        <v>371.0283421662199</v>
      </c>
      <c r="F21" s="13">
        <v>353.0241399736667</v>
      </c>
      <c r="G21" s="13">
        <v>352.3537089736667</v>
      </c>
      <c r="H21" s="13"/>
      <c r="I21" s="13">
        <v>425.62</v>
      </c>
      <c r="J21" s="13">
        <v>425.62</v>
      </c>
      <c r="K21" s="56"/>
    </row>
    <row r="22" spans="1:10" ht="12" customHeight="1">
      <c r="A22" s="12" t="s">
        <v>12</v>
      </c>
      <c r="B22" s="13"/>
      <c r="C22" s="13">
        <v>1301</v>
      </c>
      <c r="D22" s="13">
        <v>1301</v>
      </c>
      <c r="F22" s="13">
        <v>1184.37985682</v>
      </c>
      <c r="G22" s="13">
        <v>1184.37985682</v>
      </c>
      <c r="H22" s="13"/>
      <c r="I22" s="13">
        <v>1168.73</v>
      </c>
      <c r="J22" s="13">
        <v>1168.73</v>
      </c>
    </row>
    <row r="23" ht="9.75" customHeight="1">
      <c r="A23" s="12"/>
    </row>
    <row r="24" spans="1:10" ht="12" customHeight="1">
      <c r="A24" s="17" t="s">
        <v>13</v>
      </c>
      <c r="B24" s="11"/>
      <c r="C24" s="11">
        <v>1432.19401195</v>
      </c>
      <c r="D24" s="11">
        <v>1432.19401195</v>
      </c>
      <c r="F24" s="11">
        <v>1412.01704591</v>
      </c>
      <c r="G24" s="11">
        <v>1412.01704591</v>
      </c>
      <c r="H24" s="11"/>
      <c r="I24" s="11">
        <v>1421</v>
      </c>
      <c r="J24" s="11">
        <v>1385</v>
      </c>
    </row>
    <row r="25" spans="1:10" ht="12" customHeight="1">
      <c r="A25" s="12" t="s">
        <v>14</v>
      </c>
      <c r="B25" s="47"/>
      <c r="C25" s="47">
        <v>879.46253</v>
      </c>
      <c r="D25" s="47">
        <v>879.46253</v>
      </c>
      <c r="F25" s="47">
        <v>953</v>
      </c>
      <c r="G25" s="47">
        <v>953</v>
      </c>
      <c r="H25" s="47"/>
      <c r="I25" s="47">
        <v>740</v>
      </c>
      <c r="J25" s="47">
        <v>740</v>
      </c>
    </row>
    <row r="26" spans="1:10" ht="12" customHeight="1">
      <c r="A26" s="12" t="s">
        <v>15</v>
      </c>
      <c r="B26" s="48"/>
      <c r="C26" s="48">
        <v>199.88808594</v>
      </c>
      <c r="D26" s="48">
        <v>199.88808594</v>
      </c>
      <c r="F26" s="48">
        <v>239.27704590999997</v>
      </c>
      <c r="G26" s="48">
        <v>239.27704590999997</v>
      </c>
      <c r="H26" s="48"/>
      <c r="I26" s="48">
        <v>234.35</v>
      </c>
      <c r="J26" s="48">
        <v>234.35</v>
      </c>
    </row>
    <row r="27" ht="9.75" customHeight="1">
      <c r="A27" s="12"/>
    </row>
    <row r="28" spans="1:10" s="18" customFormat="1" ht="12" customHeight="1">
      <c r="A28" s="10" t="s">
        <v>7</v>
      </c>
      <c r="B28" s="11"/>
      <c r="C28" s="11">
        <v>0</v>
      </c>
      <c r="D28" s="11">
        <v>0</v>
      </c>
      <c r="F28" s="11">
        <v>0</v>
      </c>
      <c r="G28" s="11">
        <v>0</v>
      </c>
      <c r="H28" s="11"/>
      <c r="I28" s="11">
        <v>0</v>
      </c>
      <c r="J28" s="11">
        <v>0</v>
      </c>
    </row>
    <row r="29" ht="9.75" customHeight="1">
      <c r="A29" s="12"/>
    </row>
    <row r="30" spans="1:10" ht="12" customHeight="1">
      <c r="A30" s="15" t="s">
        <v>16</v>
      </c>
      <c r="B30" s="16"/>
      <c r="C30" s="16">
        <v>3261</v>
      </c>
      <c r="D30" s="16">
        <v>3261</v>
      </c>
      <c r="E30" s="16"/>
      <c r="F30" s="16">
        <v>3343.4984715503424</v>
      </c>
      <c r="G30" s="16">
        <v>3342.8280405503424</v>
      </c>
      <c r="H30" s="16"/>
      <c r="I30" s="16">
        <v>3306.31</v>
      </c>
      <c r="J30" s="16">
        <v>3269.89</v>
      </c>
    </row>
    <row r="31" spans="1:9" ht="9" customHeight="1">
      <c r="A31" s="12"/>
      <c r="I31" s="59"/>
    </row>
    <row r="32" spans="1:10" ht="12" customHeight="1">
      <c r="A32" s="19" t="s">
        <v>17</v>
      </c>
      <c r="B32" s="20"/>
      <c r="C32" s="20">
        <v>8677</v>
      </c>
      <c r="D32" s="20">
        <v>8452</v>
      </c>
      <c r="E32" s="20"/>
      <c r="F32" s="20">
        <v>8841.428272391346</v>
      </c>
      <c r="G32" s="20">
        <v>8628.623087831344</v>
      </c>
      <c r="H32" s="20"/>
      <c r="I32" s="20">
        <v>9002</v>
      </c>
      <c r="J32" s="20">
        <v>8765.55</v>
      </c>
    </row>
    <row r="33" ht="9" customHeight="1">
      <c r="A33" s="10"/>
    </row>
    <row r="34" spans="1:12" ht="12" customHeight="1">
      <c r="A34" s="21" t="s">
        <v>18</v>
      </c>
      <c r="B34" s="22"/>
      <c r="C34" s="22"/>
      <c r="D34" s="22">
        <v>0.57</v>
      </c>
      <c r="E34" s="22"/>
      <c r="F34" s="22"/>
      <c r="G34" s="37">
        <v>0.56</v>
      </c>
      <c r="H34" s="37"/>
      <c r="I34" s="37"/>
      <c r="J34" s="37">
        <v>0.56</v>
      </c>
      <c r="L34" s="51"/>
    </row>
    <row r="35" spans="1:10" ht="12" customHeight="1">
      <c r="A35" s="23"/>
      <c r="B35" s="24"/>
      <c r="C35" s="24"/>
      <c r="D35" s="24"/>
      <c r="H35" s="25"/>
      <c r="I35" s="25"/>
      <c r="J35" s="25"/>
    </row>
    <row r="36" spans="1:10" ht="9" customHeight="1">
      <c r="A36" s="4"/>
      <c r="B36" s="26"/>
      <c r="C36" s="26"/>
      <c r="D36" s="26"/>
      <c r="E36" s="49"/>
      <c r="F36" s="49"/>
      <c r="G36" s="49"/>
      <c r="H36" s="26"/>
      <c r="I36" s="26"/>
      <c r="J36" s="26"/>
    </row>
    <row r="37" ht="12" customHeight="1">
      <c r="A37" s="17" t="s">
        <v>19</v>
      </c>
    </row>
    <row r="38" ht="9.75" customHeight="1">
      <c r="A38" s="17"/>
    </row>
    <row r="39" spans="1:10" ht="12" customHeight="1">
      <c r="A39" s="10" t="s">
        <v>19</v>
      </c>
      <c r="B39" s="27"/>
      <c r="C39" s="27">
        <v>17.6850008</v>
      </c>
      <c r="D39" s="27">
        <v>-12.328962609999998</v>
      </c>
      <c r="F39" s="27">
        <v>12.406580580000002</v>
      </c>
      <c r="G39" s="27">
        <v>-24.78788551</v>
      </c>
      <c r="H39" s="27"/>
      <c r="I39" s="27">
        <v>40</v>
      </c>
      <c r="J39" s="27">
        <v>22</v>
      </c>
    </row>
    <row r="40" spans="1:10" ht="12" customHeight="1">
      <c r="A40" s="12" t="s">
        <v>20</v>
      </c>
      <c r="B40" s="44"/>
      <c r="C40" s="45">
        <v>0.7380868</v>
      </c>
      <c r="D40" s="45">
        <v>-29.275876609999997</v>
      </c>
      <c r="F40" s="45">
        <v>0.45460558</v>
      </c>
      <c r="G40" s="45">
        <v>-36.73986051</v>
      </c>
      <c r="H40" s="45"/>
      <c r="I40" s="45">
        <v>31</v>
      </c>
      <c r="J40" s="45">
        <v>17</v>
      </c>
    </row>
    <row r="41" spans="1:4" ht="9.75" customHeight="1">
      <c r="A41" s="12"/>
      <c r="B41" s="27"/>
      <c r="C41" s="27"/>
      <c r="D41" s="27"/>
    </row>
    <row r="42" spans="1:10" ht="12" customHeight="1">
      <c r="A42" s="15" t="s">
        <v>21</v>
      </c>
      <c r="B42" s="28"/>
      <c r="C42" s="28">
        <v>8695</v>
      </c>
      <c r="D42" s="28">
        <v>8440</v>
      </c>
      <c r="E42" s="28"/>
      <c r="F42" s="28">
        <v>8853.834852971346</v>
      </c>
      <c r="G42" s="28">
        <v>8603.835202321343</v>
      </c>
      <c r="H42" s="28"/>
      <c r="I42" s="28">
        <v>9042</v>
      </c>
      <c r="J42" s="28">
        <v>8788</v>
      </c>
    </row>
    <row r="43" spans="1:4" ht="11.25">
      <c r="A43" s="10"/>
      <c r="B43" s="27"/>
      <c r="C43" s="27"/>
      <c r="D43" s="27"/>
    </row>
    <row r="44" spans="1:4" ht="12" customHeight="1">
      <c r="A44" s="4" t="s">
        <v>22</v>
      </c>
      <c r="B44" s="29"/>
      <c r="C44" s="29"/>
      <c r="D44" s="29"/>
    </row>
    <row r="45" spans="1:4" ht="9.75" customHeight="1">
      <c r="A45" s="4"/>
      <c r="B45" s="29"/>
      <c r="C45" s="29"/>
      <c r="D45" s="29"/>
    </row>
    <row r="46" spans="1:10" ht="12" customHeight="1">
      <c r="A46" s="2" t="s">
        <v>23</v>
      </c>
      <c r="B46" s="30"/>
      <c r="C46" s="30" t="s">
        <v>24</v>
      </c>
      <c r="D46" s="30">
        <v>15931</v>
      </c>
      <c r="F46" s="30" t="s">
        <v>24</v>
      </c>
      <c r="G46" s="53">
        <v>20610</v>
      </c>
      <c r="H46" s="53"/>
      <c r="I46" s="30" t="s">
        <v>24</v>
      </c>
      <c r="J46" s="53">
        <v>25620</v>
      </c>
    </row>
    <row r="47" spans="1:10" ht="12" customHeight="1">
      <c r="A47" s="2" t="s">
        <v>25</v>
      </c>
      <c r="B47" s="30"/>
      <c r="C47" s="30">
        <v>1050.241032887</v>
      </c>
      <c r="D47" s="30">
        <v>624.1584478520001</v>
      </c>
      <c r="F47" s="30">
        <v>1514.2534975399997</v>
      </c>
      <c r="G47" s="30">
        <v>996.4762737299998</v>
      </c>
      <c r="H47" s="30"/>
      <c r="I47" s="30">
        <v>1413</v>
      </c>
      <c r="J47" s="30">
        <v>933</v>
      </c>
    </row>
    <row r="48" spans="1:10" ht="12.75" customHeight="1">
      <c r="A48" s="2" t="s">
        <v>26</v>
      </c>
      <c r="B48" s="30"/>
      <c r="C48" s="30">
        <v>9634.116999999998</v>
      </c>
      <c r="D48" s="30">
        <v>7183.404999999999</v>
      </c>
      <c r="F48" s="30">
        <v>3937.946</v>
      </c>
      <c r="G48" s="30">
        <v>-1378.163</v>
      </c>
      <c r="H48" s="30"/>
      <c r="I48" s="30">
        <v>6486</v>
      </c>
      <c r="J48" s="30">
        <v>4055.53</v>
      </c>
    </row>
    <row r="49" spans="1:10" ht="12.75" customHeight="1">
      <c r="A49" s="2" t="s">
        <v>27</v>
      </c>
      <c r="B49" s="30"/>
      <c r="C49" s="30" t="s">
        <v>34</v>
      </c>
      <c r="D49" s="30" t="s">
        <v>34</v>
      </c>
      <c r="F49" s="30" t="s">
        <v>34</v>
      </c>
      <c r="G49" s="30" t="s">
        <v>34</v>
      </c>
      <c r="H49" s="30"/>
      <c r="I49" s="53" t="s">
        <v>34</v>
      </c>
      <c r="J49" s="53" t="s">
        <v>34</v>
      </c>
    </row>
    <row r="50" spans="1:4" ht="9.75" customHeight="1">
      <c r="A50" s="2"/>
      <c r="B50" s="30"/>
      <c r="C50" s="30"/>
      <c r="D50" s="30"/>
    </row>
    <row r="51" spans="1:10" ht="12" customHeight="1">
      <c r="A51" s="21" t="s">
        <v>28</v>
      </c>
      <c r="B51" s="32"/>
      <c r="C51" s="32">
        <v>10684.358032886998</v>
      </c>
      <c r="D51" s="32">
        <v>23738.563447852</v>
      </c>
      <c r="E51" s="32"/>
      <c r="F51" s="32">
        <v>5533.97549754</v>
      </c>
      <c r="G51" s="32">
        <v>20228.31327373</v>
      </c>
      <c r="H51" s="32"/>
      <c r="I51" s="32">
        <v>7899</v>
      </c>
      <c r="J51" s="32">
        <v>30609</v>
      </c>
    </row>
    <row r="52" spans="1:4" ht="9.75" customHeight="1">
      <c r="A52" s="4"/>
      <c r="B52" s="33"/>
      <c r="C52" s="33"/>
      <c r="D52" s="33"/>
    </row>
    <row r="53" spans="1:10" ht="12.75" customHeight="1">
      <c r="A53" s="4" t="s">
        <v>29</v>
      </c>
      <c r="B53" s="34"/>
      <c r="C53" s="34" t="s">
        <v>24</v>
      </c>
      <c r="D53" s="34">
        <v>227.68486104199997</v>
      </c>
      <c r="F53" s="34" t="s">
        <v>24</v>
      </c>
      <c r="G53" s="34">
        <v>393.4941153000001</v>
      </c>
      <c r="H53" s="34"/>
      <c r="I53" s="34" t="s">
        <v>24</v>
      </c>
      <c r="J53" s="34">
        <v>647</v>
      </c>
    </row>
    <row r="54" spans="1:6" ht="9.75" customHeight="1">
      <c r="A54" s="4"/>
      <c r="B54" s="35"/>
      <c r="C54" s="35"/>
      <c r="D54" s="35"/>
      <c r="F54" s="35"/>
    </row>
    <row r="55" spans="1:11" ht="12" customHeight="1">
      <c r="A55" s="36" t="s">
        <v>30</v>
      </c>
      <c r="B55" s="32"/>
      <c r="C55" s="32" t="s">
        <v>24</v>
      </c>
      <c r="D55" s="32">
        <v>32406.248308894</v>
      </c>
      <c r="E55" s="32"/>
      <c r="F55" s="32" t="s">
        <v>24</v>
      </c>
      <c r="G55" s="32">
        <v>29225.64259135134</v>
      </c>
      <c r="H55" s="32"/>
      <c r="I55" s="32">
        <v>16941</v>
      </c>
      <c r="J55" s="32">
        <v>40044</v>
      </c>
      <c r="K55" s="54"/>
    </row>
    <row r="56" spans="1:6" ht="9" customHeight="1">
      <c r="A56" s="4"/>
      <c r="B56" s="18"/>
      <c r="C56" s="18"/>
      <c r="D56" s="18"/>
      <c r="F56" s="18"/>
    </row>
    <row r="57" spans="1:11" ht="10.5" customHeight="1">
      <c r="A57" s="21" t="s">
        <v>31</v>
      </c>
      <c r="B57" s="37"/>
      <c r="C57" s="46" t="s">
        <v>24</v>
      </c>
      <c r="D57" s="37">
        <v>1.99</v>
      </c>
      <c r="E57" s="37"/>
      <c r="F57" s="46" t="s">
        <v>24</v>
      </c>
      <c r="G57" s="37">
        <v>1.91</v>
      </c>
      <c r="H57" s="37"/>
      <c r="I57" s="46" t="s">
        <v>24</v>
      </c>
      <c r="J57" s="37">
        <v>2.57</v>
      </c>
      <c r="K57" s="52"/>
    </row>
    <row r="58" spans="1:10" ht="10.5" customHeight="1">
      <c r="A58" s="38"/>
      <c r="B58" s="39"/>
      <c r="C58" s="39"/>
      <c r="D58" s="39"/>
      <c r="E58" s="25"/>
      <c r="F58" s="25"/>
      <c r="G58" s="25"/>
      <c r="H58" s="25"/>
      <c r="I58" s="25"/>
      <c r="J58" s="25"/>
    </row>
    <row r="59" spans="1:4" ht="10.5" customHeight="1">
      <c r="A59" s="2"/>
      <c r="B59" s="2"/>
      <c r="C59" s="2"/>
      <c r="D59" s="2"/>
    </row>
    <row r="60" spans="1:4" ht="11.25">
      <c r="A60" s="40" t="s">
        <v>32</v>
      </c>
      <c r="B60" s="2"/>
      <c r="C60" s="2"/>
      <c r="D60" s="2"/>
    </row>
    <row r="61" spans="1:10" ht="36" customHeight="1">
      <c r="A61" s="659" t="s">
        <v>37</v>
      </c>
      <c r="B61" s="659"/>
      <c r="C61" s="659"/>
      <c r="D61" s="659"/>
      <c r="E61" s="659"/>
      <c r="F61" s="659"/>
      <c r="G61" s="659"/>
      <c r="H61" s="659"/>
      <c r="I61" s="659"/>
      <c r="J61" s="659"/>
    </row>
    <row r="62" ht="11.25">
      <c r="A62" s="58" t="s">
        <v>36</v>
      </c>
    </row>
    <row r="63" ht="11.25">
      <c r="D63" s="31"/>
    </row>
    <row r="64" spans="2:4" ht="11.25">
      <c r="B64" s="14"/>
      <c r="C64" s="14"/>
      <c r="D64" s="14"/>
    </row>
    <row r="65" spans="2:4" ht="11.25">
      <c r="B65" s="14"/>
      <c r="C65" s="14"/>
      <c r="D65" s="14"/>
    </row>
    <row r="67" spans="2:4" ht="11.25">
      <c r="B67" s="14"/>
      <c r="C67" s="14"/>
      <c r="D67" s="14"/>
    </row>
    <row r="69" spans="2:4" ht="11.25">
      <c r="B69" s="14"/>
      <c r="C69" s="14"/>
      <c r="D69" s="14"/>
    </row>
    <row r="72" spans="2:4" ht="11.25">
      <c r="B72" s="14"/>
      <c r="C72" s="14"/>
      <c r="D72" s="14"/>
    </row>
  </sheetData>
  <sheetProtection/>
  <mergeCells count="4">
    <mergeCell ref="C3:D3"/>
    <mergeCell ref="F3:G3"/>
    <mergeCell ref="I3:J3"/>
    <mergeCell ref="A61:J61"/>
  </mergeCells>
  <printOptions/>
  <pageMargins left="0.75" right="0.75" top="1" bottom="1" header="0.5" footer="0.5"/>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dimension ref="A1:T40"/>
  <sheetViews>
    <sheetView showGridLines="0" zoomScalePageLayoutView="0" workbookViewId="0" topLeftCell="A1">
      <selection activeCell="A1" sqref="A1:N2"/>
    </sheetView>
  </sheetViews>
  <sheetFormatPr defaultColWidth="9.140625" defaultRowHeight="12.75"/>
  <cols>
    <col min="1" max="1" width="16.421875" style="125" customWidth="1"/>
    <col min="2" max="2" width="1.7109375" style="126" customWidth="1"/>
    <col min="3" max="3" width="1.7109375" style="125" customWidth="1"/>
    <col min="4" max="4" width="7.00390625" style="125" customWidth="1"/>
    <col min="5" max="5" width="5.28125" style="125" customWidth="1"/>
    <col min="6" max="6" width="1.7109375" style="125" customWidth="1"/>
    <col min="7" max="7" width="7.00390625" style="125" customWidth="1"/>
    <col min="8" max="8" width="5.28125" style="125" customWidth="1"/>
    <col min="9" max="9" width="1.7109375" style="125" customWidth="1"/>
    <col min="10" max="10" width="7.00390625" style="125" customWidth="1"/>
    <col min="11" max="11" width="5.28125" style="125" customWidth="1"/>
    <col min="12" max="12" width="2.00390625" style="125" customWidth="1"/>
    <col min="13" max="13" width="7.7109375" style="125" customWidth="1"/>
    <col min="14" max="14" width="8.28125" style="125" customWidth="1"/>
    <col min="15" max="15" width="1.8515625" style="125" customWidth="1"/>
    <col min="16" max="16384" width="9.140625" style="125" customWidth="1"/>
  </cols>
  <sheetData>
    <row r="1" spans="1:15" ht="23.25" customHeight="1">
      <c r="A1" s="675" t="s">
        <v>503</v>
      </c>
      <c r="B1" s="675"/>
      <c r="C1" s="675"/>
      <c r="D1" s="675"/>
      <c r="E1" s="675"/>
      <c r="F1" s="675"/>
      <c r="G1" s="675"/>
      <c r="H1" s="675"/>
      <c r="I1" s="675"/>
      <c r="J1" s="675"/>
      <c r="K1" s="675"/>
      <c r="L1" s="675"/>
      <c r="M1" s="675"/>
      <c r="N1" s="675"/>
      <c r="O1" s="566"/>
    </row>
    <row r="2" spans="1:15" ht="20.25" customHeight="1">
      <c r="A2" s="675"/>
      <c r="B2" s="675"/>
      <c r="C2" s="675"/>
      <c r="D2" s="675"/>
      <c r="E2" s="675"/>
      <c r="F2" s="675"/>
      <c r="G2" s="675"/>
      <c r="H2" s="675"/>
      <c r="I2" s="675"/>
      <c r="J2" s="675"/>
      <c r="K2" s="675"/>
      <c r="L2" s="675"/>
      <c r="M2" s="675"/>
      <c r="N2" s="675"/>
      <c r="O2" s="566"/>
    </row>
    <row r="3" spans="1:12" ht="10.5" customHeight="1">
      <c r="A3" s="567"/>
      <c r="B3" s="4"/>
      <c r="C3" s="568"/>
      <c r="D3" s="569"/>
      <c r="E3" s="570"/>
      <c r="F3" s="571"/>
      <c r="G3" s="571"/>
      <c r="H3" s="571"/>
      <c r="I3" s="571"/>
      <c r="J3" s="571"/>
      <c r="K3" s="571"/>
      <c r="L3" s="571"/>
    </row>
    <row r="4" spans="1:17" ht="12.75">
      <c r="A4" s="572"/>
      <c r="B4" s="573"/>
      <c r="C4" s="7"/>
      <c r="D4" s="676">
        <v>2008</v>
      </c>
      <c r="E4" s="676"/>
      <c r="F4" s="7"/>
      <c r="G4" s="676">
        <v>2009</v>
      </c>
      <c r="H4" s="676"/>
      <c r="I4" s="7"/>
      <c r="J4" s="676">
        <v>2010</v>
      </c>
      <c r="K4" s="676"/>
      <c r="L4" s="7"/>
      <c r="M4" s="676">
        <v>2011</v>
      </c>
      <c r="N4" s="676"/>
      <c r="O4" s="7"/>
      <c r="P4" s="676" t="s">
        <v>504</v>
      </c>
      <c r="Q4" s="676"/>
    </row>
    <row r="5" spans="1:17" ht="12.75">
      <c r="A5" s="574"/>
      <c r="B5" s="575"/>
      <c r="C5" s="7"/>
      <c r="D5" s="576"/>
      <c r="E5" s="577" t="s">
        <v>505</v>
      </c>
      <c r="F5" s="7"/>
      <c r="G5" s="576"/>
      <c r="H5" s="577" t="s">
        <v>505</v>
      </c>
      <c r="I5" s="577"/>
      <c r="J5" s="576"/>
      <c r="K5" s="577" t="s">
        <v>505</v>
      </c>
      <c r="L5" s="577"/>
      <c r="M5" s="576"/>
      <c r="N5" s="577" t="s">
        <v>505</v>
      </c>
      <c r="O5" s="577"/>
      <c r="P5" s="576"/>
      <c r="Q5" s="577" t="s">
        <v>505</v>
      </c>
    </row>
    <row r="6" spans="1:17" ht="12.75">
      <c r="A6" s="6" t="s">
        <v>506</v>
      </c>
      <c r="B6" s="575"/>
      <c r="C6" s="7"/>
      <c r="D6" s="576" t="s">
        <v>335</v>
      </c>
      <c r="E6" s="577" t="s">
        <v>507</v>
      </c>
      <c r="F6" s="7"/>
      <c r="G6" s="576" t="s">
        <v>335</v>
      </c>
      <c r="H6" s="577" t="s">
        <v>507</v>
      </c>
      <c r="I6" s="577"/>
      <c r="J6" s="576" t="s">
        <v>335</v>
      </c>
      <c r="K6" s="577" t="s">
        <v>507</v>
      </c>
      <c r="L6" s="577"/>
      <c r="M6" s="576" t="s">
        <v>335</v>
      </c>
      <c r="N6" s="577" t="s">
        <v>507</v>
      </c>
      <c r="O6" s="577"/>
      <c r="P6" s="576" t="s">
        <v>335</v>
      </c>
      <c r="Q6" s="577" t="s">
        <v>507</v>
      </c>
    </row>
    <row r="7" spans="1:15" ht="12.75">
      <c r="A7" s="578"/>
      <c r="B7" s="579"/>
      <c r="C7" s="3"/>
      <c r="D7" s="3"/>
      <c r="E7" s="18"/>
      <c r="F7" s="3"/>
      <c r="G7" s="3"/>
      <c r="H7" s="18"/>
      <c r="I7" s="18"/>
      <c r="J7" s="3"/>
      <c r="K7" s="18"/>
      <c r="L7" s="18"/>
      <c r="M7" s="3"/>
      <c r="N7" s="18"/>
      <c r="O7" s="18"/>
    </row>
    <row r="8" spans="1:17" ht="11.25">
      <c r="A8" s="580" t="s">
        <v>508</v>
      </c>
      <c r="B8" s="579"/>
      <c r="C8" s="3"/>
      <c r="D8" s="581">
        <v>1632.714489</v>
      </c>
      <c r="E8" s="26">
        <v>0.32</v>
      </c>
      <c r="F8" s="3"/>
      <c r="G8" s="581">
        <v>1767.982722</v>
      </c>
      <c r="H8" s="26">
        <v>0.29</v>
      </c>
      <c r="I8" s="26"/>
      <c r="J8" s="581">
        <v>2492.1692249999996</v>
      </c>
      <c r="K8" s="26">
        <v>0.32</v>
      </c>
      <c r="L8" s="26"/>
      <c r="M8" s="581">
        <v>2995</v>
      </c>
      <c r="N8" s="26">
        <v>0.35</v>
      </c>
      <c r="O8" s="26"/>
      <c r="P8" s="581">
        <v>3443.630018576422</v>
      </c>
      <c r="Q8" s="442">
        <v>0.36</v>
      </c>
    </row>
    <row r="9" spans="1:17" ht="11.25">
      <c r="A9" s="580" t="s">
        <v>509</v>
      </c>
      <c r="B9" s="579"/>
      <c r="C9" s="3"/>
      <c r="D9" s="581">
        <v>947.056977</v>
      </c>
      <c r="E9" s="26">
        <v>0.43</v>
      </c>
      <c r="F9" s="3"/>
      <c r="G9" s="581">
        <v>730.967556</v>
      </c>
      <c r="H9" s="582">
        <v>0.3</v>
      </c>
      <c r="I9" s="582"/>
      <c r="J9" s="581">
        <v>776.3136499999999</v>
      </c>
      <c r="K9" s="582">
        <v>0.32</v>
      </c>
      <c r="L9" s="582"/>
      <c r="M9" s="581">
        <v>691</v>
      </c>
      <c r="N9" s="582">
        <v>0.27</v>
      </c>
      <c r="O9" s="582"/>
      <c r="P9" s="581">
        <v>704.2014704048906</v>
      </c>
      <c r="Q9" s="442">
        <v>0.28</v>
      </c>
    </row>
    <row r="10" spans="1:17" ht="11.25">
      <c r="A10" s="580" t="s">
        <v>510</v>
      </c>
      <c r="B10" s="579"/>
      <c r="C10" s="3"/>
      <c r="D10" s="581">
        <v>1318.5432279999998</v>
      </c>
      <c r="E10" s="26">
        <v>0.48</v>
      </c>
      <c r="F10" s="3"/>
      <c r="G10" s="581">
        <v>1670.66592</v>
      </c>
      <c r="H10" s="26">
        <v>0.55</v>
      </c>
      <c r="I10" s="26"/>
      <c r="J10" s="581">
        <v>1942.648925</v>
      </c>
      <c r="K10" s="26">
        <v>0.64</v>
      </c>
      <c r="L10" s="26"/>
      <c r="M10" s="581">
        <v>1748</v>
      </c>
      <c r="N10" s="26">
        <v>0.53</v>
      </c>
      <c r="O10" s="26"/>
      <c r="P10" s="581">
        <v>1458.204747423187</v>
      </c>
      <c r="Q10" s="442">
        <v>0.47</v>
      </c>
    </row>
    <row r="11" spans="1:17" ht="11.25">
      <c r="A11" s="580" t="s">
        <v>511</v>
      </c>
      <c r="B11" s="579"/>
      <c r="C11" s="3"/>
      <c r="D11" s="581">
        <v>2650.036217</v>
      </c>
      <c r="E11" s="26">
        <v>0.33</v>
      </c>
      <c r="F11" s="3"/>
      <c r="G11" s="581">
        <v>2560.844814</v>
      </c>
      <c r="H11" s="582">
        <v>0.3</v>
      </c>
      <c r="I11" s="582"/>
      <c r="J11" s="581">
        <v>3322.8664</v>
      </c>
      <c r="K11" s="582">
        <v>0.33</v>
      </c>
      <c r="L11" s="582"/>
      <c r="M11" s="581">
        <v>3303</v>
      </c>
      <c r="N11" s="582">
        <v>0.31</v>
      </c>
      <c r="O11" s="582"/>
      <c r="P11" s="581">
        <v>3594.18758393636</v>
      </c>
      <c r="Q11" s="442">
        <v>0.32</v>
      </c>
    </row>
    <row r="12" spans="1:17" ht="11.25">
      <c r="A12" s="580" t="s">
        <v>512</v>
      </c>
      <c r="B12" s="579"/>
      <c r="C12" s="3"/>
      <c r="D12" s="581">
        <v>1549.372856</v>
      </c>
      <c r="E12" s="26">
        <v>0.82</v>
      </c>
      <c r="F12" s="3"/>
      <c r="G12" s="581">
        <v>1798.885176</v>
      </c>
      <c r="H12" s="26">
        <v>0.88</v>
      </c>
      <c r="I12" s="26"/>
      <c r="J12" s="581">
        <v>1856.1429249999999</v>
      </c>
      <c r="K12" s="582">
        <v>0.9</v>
      </c>
      <c r="L12" s="26"/>
      <c r="M12" s="581">
        <v>1860</v>
      </c>
      <c r="N12" s="582">
        <v>0.86</v>
      </c>
      <c r="O12" s="582"/>
      <c r="P12" s="581">
        <v>1720.8052993409835</v>
      </c>
      <c r="Q12" s="442">
        <v>0.84</v>
      </c>
    </row>
    <row r="13" spans="1:17" ht="11.25">
      <c r="A13" s="124"/>
      <c r="B13" s="579"/>
      <c r="C13" s="3"/>
      <c r="D13" s="583"/>
      <c r="E13" s="26"/>
      <c r="F13" s="3"/>
      <c r="G13" s="583"/>
      <c r="H13" s="26"/>
      <c r="I13" s="26"/>
      <c r="J13" s="583"/>
      <c r="K13" s="26"/>
      <c r="L13" s="26"/>
      <c r="M13" s="583"/>
      <c r="N13" s="26"/>
      <c r="O13" s="26"/>
      <c r="P13" s="581"/>
      <c r="Q13" s="442"/>
    </row>
    <row r="14" spans="1:20" ht="11.25">
      <c r="A14" s="584" t="s">
        <v>513</v>
      </c>
      <c r="B14" s="585"/>
      <c r="C14" s="586"/>
      <c r="D14" s="587">
        <v>644.2989709999999</v>
      </c>
      <c r="E14" s="22">
        <v>0.44</v>
      </c>
      <c r="F14" s="586"/>
      <c r="G14" s="587">
        <v>825.973236</v>
      </c>
      <c r="H14" s="22">
        <v>0.54</v>
      </c>
      <c r="I14" s="22"/>
      <c r="J14" s="587">
        <v>864.6455999999998</v>
      </c>
      <c r="K14" s="22">
        <v>0.55</v>
      </c>
      <c r="L14" s="22"/>
      <c r="M14" s="587">
        <v>879</v>
      </c>
      <c r="N14" s="22">
        <v>0.52</v>
      </c>
      <c r="O14" s="22"/>
      <c r="P14" s="587">
        <v>835.3941283756831</v>
      </c>
      <c r="Q14" s="22">
        <v>0.53</v>
      </c>
      <c r="T14" s="588"/>
    </row>
    <row r="15" spans="1:17" ht="11.25">
      <c r="A15" s="584" t="s">
        <v>514</v>
      </c>
      <c r="B15" s="585"/>
      <c r="C15" s="586"/>
      <c r="D15" s="587">
        <v>6028.602884999999</v>
      </c>
      <c r="E15" s="22">
        <v>0.39</v>
      </c>
      <c r="F15" s="586"/>
      <c r="G15" s="587">
        <v>8066.532804</v>
      </c>
      <c r="H15" s="22">
        <v>0.47</v>
      </c>
      <c r="I15" s="22"/>
      <c r="J15" s="587">
        <v>8362.86395</v>
      </c>
      <c r="K15" s="37">
        <v>0.5</v>
      </c>
      <c r="L15" s="22"/>
      <c r="M15" s="587">
        <v>8110</v>
      </c>
      <c r="N15" s="37">
        <v>0.46</v>
      </c>
      <c r="O15" s="37"/>
      <c r="P15" s="587">
        <v>7663.818778384127</v>
      </c>
      <c r="Q15" s="37">
        <v>0.46</v>
      </c>
    </row>
    <row r="16" spans="1:17" ht="11.25">
      <c r="A16" s="584" t="s">
        <v>515</v>
      </c>
      <c r="B16" s="585"/>
      <c r="C16" s="586"/>
      <c r="D16" s="587">
        <v>7727.226849</v>
      </c>
      <c r="E16" s="22">
        <v>0.38</v>
      </c>
      <c r="F16" s="586"/>
      <c r="G16" s="587">
        <v>7733.16786</v>
      </c>
      <c r="H16" s="22">
        <v>0.35</v>
      </c>
      <c r="I16" s="22"/>
      <c r="J16" s="587">
        <v>8238.174874999999</v>
      </c>
      <c r="K16" s="22">
        <v>0.38</v>
      </c>
      <c r="L16" s="22"/>
      <c r="M16" s="587">
        <v>9071</v>
      </c>
      <c r="N16" s="37">
        <v>0.4</v>
      </c>
      <c r="O16" s="37"/>
      <c r="P16" s="587">
        <v>8298.087547929948</v>
      </c>
      <c r="Q16" s="37">
        <v>0.38</v>
      </c>
    </row>
    <row r="17" spans="1:17" ht="11.25">
      <c r="A17" s="584" t="s">
        <v>516</v>
      </c>
      <c r="B17" s="585"/>
      <c r="C17" s="586"/>
      <c r="D17" s="587">
        <v>388.636532</v>
      </c>
      <c r="E17" s="22">
        <v>0.21</v>
      </c>
      <c r="F17" s="586"/>
      <c r="G17" s="587">
        <v>388.774254</v>
      </c>
      <c r="H17" s="22">
        <v>0.19</v>
      </c>
      <c r="I17" s="22"/>
      <c r="J17" s="587">
        <v>323.76942499999996</v>
      </c>
      <c r="K17" s="22">
        <v>0.17</v>
      </c>
      <c r="L17" s="22"/>
      <c r="M17" s="587">
        <v>206</v>
      </c>
      <c r="N17" s="22">
        <v>0.11</v>
      </c>
      <c r="O17" s="22"/>
      <c r="P17" s="587">
        <v>205.06291110055395</v>
      </c>
      <c r="Q17" s="22">
        <v>0.13</v>
      </c>
    </row>
    <row r="18" spans="1:17" ht="11.25">
      <c r="A18" s="584" t="s">
        <v>517</v>
      </c>
      <c r="B18" s="585"/>
      <c r="C18" s="586"/>
      <c r="D18" s="587">
        <v>733.9026949999999</v>
      </c>
      <c r="E18" s="22">
        <v>0.59</v>
      </c>
      <c r="F18" s="586"/>
      <c r="G18" s="587">
        <v>643.900356</v>
      </c>
      <c r="H18" s="22">
        <v>0.54</v>
      </c>
      <c r="I18" s="22"/>
      <c r="J18" s="587">
        <v>579.6096249999999</v>
      </c>
      <c r="K18" s="22">
        <v>0.53</v>
      </c>
      <c r="L18" s="22"/>
      <c r="M18" s="587">
        <v>564</v>
      </c>
      <c r="N18" s="22">
        <v>0.52</v>
      </c>
      <c r="O18" s="22"/>
      <c r="P18" s="587">
        <v>512.1919882145747</v>
      </c>
      <c r="Q18" s="22">
        <v>0.48</v>
      </c>
    </row>
    <row r="19" spans="1:17" ht="11.25">
      <c r="A19" s="124"/>
      <c r="B19" s="579"/>
      <c r="C19" s="3"/>
      <c r="D19" s="583"/>
      <c r="E19" s="26"/>
      <c r="F19" s="3"/>
      <c r="G19" s="583"/>
      <c r="H19" s="26"/>
      <c r="I19" s="26"/>
      <c r="J19" s="583"/>
      <c r="K19" s="26"/>
      <c r="L19" s="26"/>
      <c r="M19" s="583"/>
      <c r="N19" s="26"/>
      <c r="O19" s="26"/>
      <c r="P19" s="581"/>
      <c r="Q19" s="442"/>
    </row>
    <row r="20" spans="1:17" ht="11.25">
      <c r="A20" s="580" t="s">
        <v>518</v>
      </c>
      <c r="B20" s="579"/>
      <c r="C20" s="3"/>
      <c r="D20" s="581">
        <v>2686.475728</v>
      </c>
      <c r="E20" s="26">
        <v>0.22</v>
      </c>
      <c r="F20" s="3"/>
      <c r="G20" s="581">
        <v>2111.053098</v>
      </c>
      <c r="H20" s="26">
        <v>0.16</v>
      </c>
      <c r="I20" s="26"/>
      <c r="J20" s="581">
        <v>2014.2883249999998</v>
      </c>
      <c r="K20" s="26">
        <v>0.15</v>
      </c>
      <c r="L20" s="26"/>
      <c r="M20" s="581">
        <v>2647</v>
      </c>
      <c r="N20" s="26">
        <v>0.19</v>
      </c>
      <c r="O20" s="26"/>
      <c r="P20" s="581">
        <v>1670.7566044019231</v>
      </c>
      <c r="Q20" s="442">
        <v>0.13</v>
      </c>
    </row>
    <row r="21" spans="1:17" ht="11.25">
      <c r="A21" s="580" t="s">
        <v>519</v>
      </c>
      <c r="B21" s="579"/>
      <c r="C21" s="3"/>
      <c r="D21" s="581">
        <v>5306.312416999999</v>
      </c>
      <c r="E21" s="26">
        <v>0.19</v>
      </c>
      <c r="F21" s="3"/>
      <c r="G21" s="581">
        <v>6054.326586</v>
      </c>
      <c r="H21" s="26">
        <v>0.18</v>
      </c>
      <c r="I21" s="26"/>
      <c r="J21" s="581">
        <v>7151.779949999999</v>
      </c>
      <c r="K21" s="582">
        <v>0.2</v>
      </c>
      <c r="L21" s="26"/>
      <c r="M21" s="581">
        <v>6619</v>
      </c>
      <c r="N21" s="582">
        <v>0.18</v>
      </c>
      <c r="O21" s="582"/>
      <c r="P21" s="581">
        <v>6642.897568984027</v>
      </c>
      <c r="Q21" s="442">
        <v>0.17</v>
      </c>
    </row>
    <row r="22" spans="1:17" ht="11.25">
      <c r="A22" s="442" t="s">
        <v>520</v>
      </c>
      <c r="B22" s="579"/>
      <c r="C22" s="3"/>
      <c r="D22" s="581">
        <v>443.45331799999997</v>
      </c>
      <c r="E22" s="26">
        <v>0.09</v>
      </c>
      <c r="F22" s="3"/>
      <c r="G22" s="581">
        <v>522.428808</v>
      </c>
      <c r="H22" s="589">
        <v>0.1</v>
      </c>
      <c r="I22" s="26"/>
      <c r="J22" s="581">
        <v>756.1116499999999</v>
      </c>
      <c r="K22" s="26">
        <v>0.12</v>
      </c>
      <c r="L22" s="26"/>
      <c r="M22" s="581">
        <v>825</v>
      </c>
      <c r="N22" s="26">
        <v>0.12</v>
      </c>
      <c r="O22" s="26"/>
      <c r="P22" s="581">
        <v>981.8052359586056</v>
      </c>
      <c r="Q22" s="442">
        <v>0.14</v>
      </c>
    </row>
    <row r="23" spans="1:17" ht="11.25">
      <c r="A23" s="580" t="s">
        <v>521</v>
      </c>
      <c r="B23" s="579"/>
      <c r="C23" s="3"/>
      <c r="D23" s="581">
        <v>229.337338</v>
      </c>
      <c r="E23" s="26">
        <v>0.97</v>
      </c>
      <c r="F23" s="3"/>
      <c r="G23" s="581">
        <v>265.510146</v>
      </c>
      <c r="H23" s="26">
        <v>1.04</v>
      </c>
      <c r="I23" s="26"/>
      <c r="J23" s="581">
        <v>258.48199999999997</v>
      </c>
      <c r="K23" s="26">
        <v>1.09</v>
      </c>
      <c r="L23" s="26"/>
      <c r="M23" s="581">
        <v>258</v>
      </c>
      <c r="N23" s="26">
        <v>0.99</v>
      </c>
      <c r="O23" s="26"/>
      <c r="P23" s="581">
        <v>273.5649257648053</v>
      </c>
      <c r="Q23" s="590">
        <v>1</v>
      </c>
    </row>
    <row r="24" spans="1:17" ht="11.25">
      <c r="A24" s="580" t="s">
        <v>522</v>
      </c>
      <c r="B24" s="579"/>
      <c r="C24" s="3"/>
      <c r="D24" s="581">
        <v>3864.81002</v>
      </c>
      <c r="E24" s="582">
        <v>0.8</v>
      </c>
      <c r="F24" s="3"/>
      <c r="G24" s="581">
        <v>4113.9764159999995</v>
      </c>
      <c r="H24" s="26">
        <v>0.82</v>
      </c>
      <c r="I24" s="26"/>
      <c r="J24" s="581">
        <v>4112.0135</v>
      </c>
      <c r="K24" s="26">
        <v>0.81</v>
      </c>
      <c r="L24" s="26"/>
      <c r="M24" s="581">
        <v>3947</v>
      </c>
      <c r="N24" s="26">
        <v>0.75</v>
      </c>
      <c r="O24" s="26"/>
      <c r="P24" s="581">
        <v>3496.869270339323</v>
      </c>
      <c r="Q24" s="442">
        <v>0.71</v>
      </c>
    </row>
    <row r="25" spans="2:17" ht="11.25">
      <c r="B25" s="579"/>
      <c r="C25" s="3"/>
      <c r="D25" s="581"/>
      <c r="E25" s="582"/>
      <c r="F25" s="3"/>
      <c r="G25" s="581"/>
      <c r="H25" s="26"/>
      <c r="I25" s="26"/>
      <c r="J25" s="581"/>
      <c r="K25" s="26"/>
      <c r="L25" s="26"/>
      <c r="M25" s="581"/>
      <c r="N25" s="26"/>
      <c r="O25" s="26"/>
      <c r="P25" s="581"/>
      <c r="Q25" s="442"/>
    </row>
    <row r="26" spans="1:17" ht="11.25">
      <c r="A26" s="584" t="s">
        <v>523</v>
      </c>
      <c r="B26" s="585"/>
      <c r="C26" s="586"/>
      <c r="D26" s="591">
        <v>192.317492</v>
      </c>
      <c r="E26" s="37">
        <v>0.3</v>
      </c>
      <c r="F26" s="586"/>
      <c r="G26" s="591">
        <v>198.00105599999998</v>
      </c>
      <c r="H26" s="22">
        <v>0.28</v>
      </c>
      <c r="I26" s="22"/>
      <c r="J26" s="591">
        <v>228.45742499999997</v>
      </c>
      <c r="K26" s="22">
        <v>0.26</v>
      </c>
      <c r="L26" s="22"/>
      <c r="M26" s="591">
        <v>268</v>
      </c>
      <c r="N26" s="22">
        <v>0.28</v>
      </c>
      <c r="O26" s="22"/>
      <c r="P26" s="587">
        <v>288.2959291955153</v>
      </c>
      <c r="Q26" s="22">
        <v>0.28</v>
      </c>
    </row>
    <row r="27" spans="1:17" ht="11.25">
      <c r="A27" s="584" t="s">
        <v>524</v>
      </c>
      <c r="B27" s="585"/>
      <c r="C27" s="586"/>
      <c r="D27" s="587">
        <v>2213.983552</v>
      </c>
      <c r="E27" s="22">
        <v>0.89</v>
      </c>
      <c r="F27" s="586"/>
      <c r="G27" s="587">
        <v>2615.7547680000002</v>
      </c>
      <c r="H27" s="22">
        <v>1.06</v>
      </c>
      <c r="I27" s="22"/>
      <c r="J27" s="587">
        <v>2966.9939249999998</v>
      </c>
      <c r="K27" s="37">
        <v>1.1</v>
      </c>
      <c r="L27" s="22"/>
      <c r="M27" s="587">
        <v>3081</v>
      </c>
      <c r="N27" s="37">
        <v>1</v>
      </c>
      <c r="O27" s="37"/>
      <c r="P27" s="587">
        <v>3009.600342076061</v>
      </c>
      <c r="Q27" s="37">
        <v>0.93</v>
      </c>
    </row>
    <row r="28" spans="1:17" ht="11.25">
      <c r="A28" s="584" t="s">
        <v>525</v>
      </c>
      <c r="B28" s="585"/>
      <c r="C28" s="586"/>
      <c r="D28" s="587">
        <v>342.75690499999996</v>
      </c>
      <c r="E28" s="22">
        <v>0.27</v>
      </c>
      <c r="F28" s="586"/>
      <c r="G28" s="587">
        <v>328.236942</v>
      </c>
      <c r="H28" s="22">
        <v>0.23</v>
      </c>
      <c r="I28" s="22"/>
      <c r="J28" s="587">
        <v>419.64475</v>
      </c>
      <c r="K28" s="22">
        <v>0.29</v>
      </c>
      <c r="L28" s="22"/>
      <c r="M28" s="587">
        <v>417</v>
      </c>
      <c r="N28" s="22">
        <v>0.29</v>
      </c>
      <c r="O28" s="22"/>
      <c r="P28" s="587">
        <v>359.04526067021015</v>
      </c>
      <c r="Q28" s="37">
        <v>0.27</v>
      </c>
    </row>
    <row r="29" spans="1:17" ht="11.25">
      <c r="A29" s="584" t="s">
        <v>526</v>
      </c>
      <c r="B29" s="585"/>
      <c r="C29" s="586"/>
      <c r="D29" s="587">
        <v>3795.2969409999996</v>
      </c>
      <c r="E29" s="22">
        <v>0.45</v>
      </c>
      <c r="F29" s="586"/>
      <c r="G29" s="587">
        <v>4215.147222</v>
      </c>
      <c r="H29" s="22">
        <v>0.46</v>
      </c>
      <c r="I29" s="22"/>
      <c r="J29" s="587">
        <v>3830.992025</v>
      </c>
      <c r="K29" s="22">
        <v>0.43</v>
      </c>
      <c r="L29" s="22"/>
      <c r="M29" s="587">
        <v>2662</v>
      </c>
      <c r="N29" s="22">
        <v>0.29</v>
      </c>
      <c r="O29" s="22"/>
      <c r="P29" s="587">
        <v>1233.162873354296</v>
      </c>
      <c r="Q29" s="22">
        <v>0.15</v>
      </c>
    </row>
    <row r="30" spans="1:17" ht="11.25">
      <c r="A30" s="584" t="s">
        <v>527</v>
      </c>
      <c r="B30" s="585"/>
      <c r="C30" s="586"/>
      <c r="D30" s="587">
        <v>2615.238225</v>
      </c>
      <c r="E30" s="22">
        <v>0.98</v>
      </c>
      <c r="F30" s="586"/>
      <c r="G30" s="587">
        <v>2911.7768459999998</v>
      </c>
      <c r="H30" s="22">
        <v>1.12</v>
      </c>
      <c r="I30" s="22"/>
      <c r="J30" s="587">
        <v>2930.98645</v>
      </c>
      <c r="K30" s="22">
        <v>0.97</v>
      </c>
      <c r="L30" s="22"/>
      <c r="M30" s="587">
        <v>3499</v>
      </c>
      <c r="N30" s="22">
        <v>1.02</v>
      </c>
      <c r="O30" s="22"/>
      <c r="P30" s="587">
        <v>3318.4449765298855</v>
      </c>
      <c r="Q30" s="22">
        <v>0.99</v>
      </c>
    </row>
    <row r="31" spans="16:17" ht="11.25">
      <c r="P31" s="581"/>
      <c r="Q31" s="442"/>
    </row>
    <row r="32" spans="1:17" ht="11.25">
      <c r="A32" s="592" t="s">
        <v>528</v>
      </c>
      <c r="B32" s="579"/>
      <c r="C32" s="3"/>
      <c r="D32" s="581">
        <v>1126.198101</v>
      </c>
      <c r="E32" s="26">
        <v>0.44</v>
      </c>
      <c r="F32" s="3"/>
      <c r="G32" s="581">
        <v>1478.9068140000002</v>
      </c>
      <c r="H32" s="26">
        <v>0.45</v>
      </c>
      <c r="I32" s="26"/>
      <c r="J32" s="581">
        <v>1486.1549499999999</v>
      </c>
      <c r="K32" s="26">
        <v>0.41</v>
      </c>
      <c r="L32" s="26"/>
      <c r="M32" s="581">
        <v>1926</v>
      </c>
      <c r="N32" s="26">
        <v>0.46</v>
      </c>
      <c r="O32" s="26"/>
      <c r="P32" s="581">
        <v>1913.023687037622</v>
      </c>
      <c r="Q32" s="442">
        <v>0.45</v>
      </c>
    </row>
    <row r="33" spans="1:17" ht="11.25">
      <c r="A33" s="580" t="s">
        <v>529</v>
      </c>
      <c r="B33" s="579"/>
      <c r="C33" s="3"/>
      <c r="D33" s="581">
        <v>6355.9781490000005</v>
      </c>
      <c r="E33" s="26">
        <v>0.43</v>
      </c>
      <c r="F33" s="3"/>
      <c r="G33" s="581">
        <v>7223.126922</v>
      </c>
      <c r="H33" s="26">
        <v>0.51</v>
      </c>
      <c r="I33" s="26"/>
      <c r="J33" s="581">
        <v>8452</v>
      </c>
      <c r="K33" s="26">
        <v>0.57</v>
      </c>
      <c r="L33" s="26"/>
      <c r="M33" s="581">
        <v>8629</v>
      </c>
      <c r="N33" s="582">
        <v>0.56</v>
      </c>
      <c r="O33" s="582"/>
      <c r="P33" s="581">
        <v>8766</v>
      </c>
      <c r="Q33" s="442">
        <v>0.56</v>
      </c>
    </row>
    <row r="34" spans="1:17" ht="11.25">
      <c r="A34" s="580" t="s">
        <v>530</v>
      </c>
      <c r="B34" s="579"/>
      <c r="C34" s="3"/>
      <c r="D34" s="581">
        <v>14611.608305999998</v>
      </c>
      <c r="E34" s="26">
        <v>0.19</v>
      </c>
      <c r="F34" s="3"/>
      <c r="G34" s="581">
        <v>18457.823868</v>
      </c>
      <c r="H34" s="582">
        <v>0.21</v>
      </c>
      <c r="I34" s="582"/>
      <c r="J34" s="581">
        <v>19524.902775</v>
      </c>
      <c r="K34" s="582">
        <v>0.21</v>
      </c>
      <c r="L34" s="582"/>
      <c r="M34" s="581">
        <v>19190</v>
      </c>
      <c r="N34" s="582">
        <v>0.2</v>
      </c>
      <c r="O34" s="582"/>
      <c r="P34" s="581">
        <v>19282.84550798006</v>
      </c>
      <c r="Q34" s="442">
        <v>0.19</v>
      </c>
    </row>
    <row r="35" spans="1:15" ht="11.25">
      <c r="A35" s="124"/>
      <c r="B35" s="579"/>
      <c r="C35" s="3"/>
      <c r="D35" s="583"/>
      <c r="E35" s="26"/>
      <c r="F35" s="3"/>
      <c r="G35" s="583"/>
      <c r="H35" s="26"/>
      <c r="I35" s="26"/>
      <c r="J35" s="583"/>
      <c r="K35" s="26"/>
      <c r="L35" s="26"/>
      <c r="M35" s="583"/>
      <c r="N35" s="26"/>
      <c r="O35" s="26"/>
    </row>
    <row r="36" spans="1:19" ht="12.75">
      <c r="A36" s="593" t="s">
        <v>531</v>
      </c>
      <c r="B36" s="594"/>
      <c r="C36" s="595"/>
      <c r="D36" s="596">
        <v>67404.158191</v>
      </c>
      <c r="E36" s="597">
        <v>0.3</v>
      </c>
      <c r="F36" s="595"/>
      <c r="G36" s="596">
        <v>76683.76419</v>
      </c>
      <c r="H36" s="597">
        <v>0.31</v>
      </c>
      <c r="I36" s="597"/>
      <c r="J36" s="596">
        <v>83351.60015</v>
      </c>
      <c r="K36" s="597">
        <v>0.32</v>
      </c>
      <c r="L36" s="597"/>
      <c r="M36" s="596">
        <v>83395</v>
      </c>
      <c r="N36" s="597">
        <v>0.31010737589202847</v>
      </c>
      <c r="O36" s="597"/>
      <c r="P36" s="596">
        <v>79651</v>
      </c>
      <c r="Q36" s="598">
        <v>0.29</v>
      </c>
      <c r="S36" s="599"/>
    </row>
    <row r="37" spans="1:5" ht="11.25">
      <c r="A37" s="600"/>
      <c r="B37" s="601"/>
      <c r="C37" s="602"/>
      <c r="D37" s="603"/>
      <c r="E37" s="604"/>
    </row>
    <row r="38" ht="11.25">
      <c r="A38" s="124" t="s">
        <v>532</v>
      </c>
    </row>
    <row r="39" spans="1:5" ht="11.25">
      <c r="A39" s="442" t="s">
        <v>533</v>
      </c>
      <c r="B39" s="602"/>
      <c r="C39" s="602"/>
      <c r="D39" s="603"/>
      <c r="E39" s="604"/>
    </row>
    <row r="40" spans="1:12" ht="11.25">
      <c r="A40" s="442"/>
      <c r="B40" s="139"/>
      <c r="C40" s="442"/>
      <c r="D40" s="442"/>
      <c r="E40" s="442"/>
      <c r="F40" s="442"/>
      <c r="G40" s="442"/>
      <c r="H40" s="442"/>
      <c r="I40" s="442"/>
      <c r="J40" s="442"/>
      <c r="K40" s="442"/>
      <c r="L40" s="442"/>
    </row>
  </sheetData>
  <sheetProtection/>
  <mergeCells count="6">
    <mergeCell ref="A1:N2"/>
    <mergeCell ref="D4:E4"/>
    <mergeCell ref="G4:H4"/>
    <mergeCell ref="J4:K4"/>
    <mergeCell ref="M4:N4"/>
    <mergeCell ref="P4:Q4"/>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90"/>
  <sheetViews>
    <sheetView showGridLines="0" zoomScalePageLayoutView="0" workbookViewId="0" topLeftCell="A1">
      <selection activeCell="A1" sqref="A1:H2"/>
    </sheetView>
  </sheetViews>
  <sheetFormatPr defaultColWidth="9.140625" defaultRowHeight="12.75"/>
  <cols>
    <col min="1" max="1" width="30.7109375" style="0" customWidth="1"/>
    <col min="2" max="2" width="15.140625" style="0" customWidth="1"/>
    <col min="3" max="3" width="13.57421875" style="0" customWidth="1"/>
    <col min="4" max="4" width="13.00390625" style="0" customWidth="1"/>
    <col min="5" max="5" width="13.8515625" style="0" customWidth="1"/>
    <col min="6" max="6" width="15.00390625" style="0" customWidth="1"/>
    <col min="7" max="7" width="14.57421875" style="0" customWidth="1"/>
  </cols>
  <sheetData>
    <row r="1" spans="1:8" ht="15" customHeight="1">
      <c r="A1" s="677" t="s">
        <v>534</v>
      </c>
      <c r="B1" s="677"/>
      <c r="C1" s="677"/>
      <c r="D1" s="677"/>
      <c r="E1" s="677"/>
      <c r="F1" s="677"/>
      <c r="G1" s="677"/>
      <c r="H1" s="677"/>
    </row>
    <row r="2" spans="1:8" ht="32.25" customHeight="1">
      <c r="A2" s="677"/>
      <c r="B2" s="677"/>
      <c r="C2" s="677"/>
      <c r="D2" s="677"/>
      <c r="E2" s="677"/>
      <c r="F2" s="677"/>
      <c r="G2" s="677"/>
      <c r="H2" s="677"/>
    </row>
    <row r="3" spans="1:8" ht="12.75">
      <c r="A3" s="605"/>
      <c r="B3" s="678" t="s">
        <v>535</v>
      </c>
      <c r="C3" s="678"/>
      <c r="D3" s="678"/>
      <c r="E3" s="678"/>
      <c r="F3" s="606"/>
      <c r="G3" s="607"/>
      <c r="H3" s="608" t="s">
        <v>536</v>
      </c>
    </row>
    <row r="4" spans="1:8" ht="33.75">
      <c r="A4" s="609"/>
      <c r="B4" s="610" t="s">
        <v>537</v>
      </c>
      <c r="C4" s="610" t="s">
        <v>538</v>
      </c>
      <c r="D4" s="610" t="s">
        <v>539</v>
      </c>
      <c r="E4" s="611" t="s">
        <v>540</v>
      </c>
      <c r="F4" s="612" t="s">
        <v>541</v>
      </c>
      <c r="G4" s="612" t="s">
        <v>542</v>
      </c>
      <c r="H4" s="612" t="s">
        <v>448</v>
      </c>
    </row>
    <row r="5" ht="12.75">
      <c r="A5" s="613" t="s">
        <v>543</v>
      </c>
    </row>
    <row r="6" ht="12.75">
      <c r="A6" s="613"/>
    </row>
    <row r="7" spans="1:8" ht="12.75">
      <c r="A7" s="614" t="s">
        <v>508</v>
      </c>
      <c r="B7" s="615">
        <v>0.41375612980387133</v>
      </c>
      <c r="C7" s="616">
        <v>0.5290822028951548</v>
      </c>
      <c r="D7" s="615">
        <v>0.057161667300973745</v>
      </c>
      <c r="E7" s="617">
        <v>39.13518230949935</v>
      </c>
      <c r="F7" s="618">
        <v>1822.11565247282</v>
      </c>
      <c r="G7" s="619">
        <v>770.3552433298921</v>
      </c>
      <c r="H7" s="618">
        <v>2592.470895802707</v>
      </c>
    </row>
    <row r="8" spans="1:8" ht="12.75">
      <c r="A8" s="614" t="s">
        <v>509</v>
      </c>
      <c r="B8" s="615">
        <v>0.31926895578965225</v>
      </c>
      <c r="C8" s="616">
        <v>0.2892453822711389</v>
      </c>
      <c r="D8" s="615">
        <v>0.39148566193920886</v>
      </c>
      <c r="E8" s="617">
        <v>30.435336433907594</v>
      </c>
      <c r="F8" s="618">
        <v>196.56204345344435</v>
      </c>
      <c r="G8" s="619">
        <v>112.03878328297976</v>
      </c>
      <c r="H8" s="618">
        <v>308.6008267364241</v>
      </c>
    </row>
    <row r="9" spans="1:8" ht="12.75">
      <c r="A9" s="614" t="s">
        <v>510</v>
      </c>
      <c r="B9" s="615">
        <v>0.7437266142345313</v>
      </c>
      <c r="C9" s="616">
        <v>0.1699186535678227</v>
      </c>
      <c r="D9" s="615">
        <v>0.08635473219764585</v>
      </c>
      <c r="E9" s="617">
        <v>72.46928209506548</v>
      </c>
      <c r="F9" s="618">
        <v>790.9491713382961</v>
      </c>
      <c r="G9" s="619">
        <v>451.49715949265953</v>
      </c>
      <c r="H9" s="618">
        <v>1242.4463308309555</v>
      </c>
    </row>
    <row r="10" spans="1:8" ht="12.75">
      <c r="A10" s="614" t="s">
        <v>511</v>
      </c>
      <c r="B10" s="615">
        <v>0.6809061406562535</v>
      </c>
      <c r="C10" s="616">
        <v>0.2533283179731092</v>
      </c>
      <c r="D10" s="615">
        <v>0.06576554137063723</v>
      </c>
      <c r="E10" s="617">
        <v>65.32555854622792</v>
      </c>
      <c r="F10" s="618">
        <v>1333.1901867013028</v>
      </c>
      <c r="G10" s="619">
        <v>1261.9995458227697</v>
      </c>
      <c r="H10" s="618">
        <v>2595.1897325240725</v>
      </c>
    </row>
    <row r="11" spans="1:8" ht="12.75">
      <c r="A11" s="614" t="s">
        <v>512</v>
      </c>
      <c r="B11" s="615">
        <v>0.697901781776372</v>
      </c>
      <c r="C11" s="616">
        <v>0.26390389621025434</v>
      </c>
      <c r="D11" s="615">
        <v>0.03819432201337363</v>
      </c>
      <c r="E11" s="617">
        <v>61.72573630227174</v>
      </c>
      <c r="F11" s="618">
        <v>853.0655822281032</v>
      </c>
      <c r="G11" s="619">
        <v>528.626811190776</v>
      </c>
      <c r="H11" s="618">
        <v>1381.6923934188792</v>
      </c>
    </row>
    <row r="12" spans="1:8" ht="12.75">
      <c r="A12" s="614"/>
      <c r="B12" s="615"/>
      <c r="C12" s="617"/>
      <c r="D12" s="617"/>
      <c r="E12" s="617"/>
      <c r="F12" s="618"/>
      <c r="G12" s="619"/>
      <c r="H12" s="618"/>
    </row>
    <row r="13" spans="1:8" ht="12.75">
      <c r="A13" s="620" t="s">
        <v>513</v>
      </c>
      <c r="B13" s="621">
        <v>0.6508771645938254</v>
      </c>
      <c r="C13" s="621">
        <v>0.2507203497969411</v>
      </c>
      <c r="D13" s="621">
        <v>0.0984024856092335</v>
      </c>
      <c r="E13" s="622">
        <v>58.953665023093706</v>
      </c>
      <c r="F13" s="623">
        <v>292.9483596142539</v>
      </c>
      <c r="G13" s="624">
        <v>243.40124752613303</v>
      </c>
      <c r="H13" s="623">
        <v>536.349607140387</v>
      </c>
    </row>
    <row r="14" spans="1:8" ht="12.75">
      <c r="A14" s="620" t="s">
        <v>514</v>
      </c>
      <c r="B14" s="621">
        <v>0.3369995979447807</v>
      </c>
      <c r="C14" s="621">
        <v>0.3209161044779068</v>
      </c>
      <c r="D14" s="621">
        <v>0.34208429757731246</v>
      </c>
      <c r="E14" s="622">
        <v>32.12324320937539</v>
      </c>
      <c r="F14" s="623">
        <v>4602.237220055294</v>
      </c>
      <c r="G14" s="624">
        <v>1263.94010888788</v>
      </c>
      <c r="H14" s="623">
        <v>5866.1773289431785</v>
      </c>
    </row>
    <row r="15" spans="1:8" ht="12.75">
      <c r="A15" s="620" t="s">
        <v>515</v>
      </c>
      <c r="B15" s="621">
        <v>0.3090330177429412</v>
      </c>
      <c r="C15" s="621">
        <v>0.36284240614975866</v>
      </c>
      <c r="D15" s="621">
        <v>0.3281245761073002</v>
      </c>
      <c r="E15" s="622">
        <v>26.823036451939764</v>
      </c>
      <c r="F15" s="623">
        <v>4623.460060450343</v>
      </c>
      <c r="G15" s="624">
        <v>1767.460238540771</v>
      </c>
      <c r="H15" s="623">
        <v>6390.920298991114</v>
      </c>
    </row>
    <row r="16" spans="1:8" ht="12.75">
      <c r="A16" s="620" t="s">
        <v>516</v>
      </c>
      <c r="B16" s="621">
        <v>0.0520805890946963</v>
      </c>
      <c r="C16" s="621">
        <v>0.256132604267784</v>
      </c>
      <c r="D16" s="621">
        <v>0.6917868066375196</v>
      </c>
      <c r="E16" s="622">
        <v>4.498108642764594</v>
      </c>
      <c r="F16" s="623">
        <v>71.41515244891488</v>
      </c>
      <c r="G16" s="624">
        <v>24.63844734237906</v>
      </c>
      <c r="H16" s="623">
        <v>96.05359979129395</v>
      </c>
    </row>
    <row r="17" spans="1:8" ht="12.75">
      <c r="A17" s="620" t="s">
        <v>517</v>
      </c>
      <c r="B17" s="621">
        <v>0.8593864910255151</v>
      </c>
      <c r="C17" s="621">
        <v>0.10397428900367656</v>
      </c>
      <c r="D17" s="621">
        <v>0.036639219970808296</v>
      </c>
      <c r="E17" s="622">
        <v>81.13638698843735</v>
      </c>
      <c r="F17" s="623">
        <v>295.60533524139464</v>
      </c>
      <c r="G17" s="624">
        <v>83.24048162264964</v>
      </c>
      <c r="H17" s="623">
        <v>378.8458168640443</v>
      </c>
    </row>
    <row r="18" spans="1:8" ht="12.75">
      <c r="A18" s="614"/>
      <c r="B18" s="615"/>
      <c r="C18" s="617"/>
      <c r="D18" s="617"/>
      <c r="E18" s="617"/>
      <c r="F18" s="618"/>
      <c r="G18" s="619"/>
      <c r="H18" s="618"/>
    </row>
    <row r="19" spans="1:8" ht="12.75">
      <c r="A19" s="614" t="s">
        <v>518</v>
      </c>
      <c r="B19" s="615">
        <v>0.7201788906031966</v>
      </c>
      <c r="C19" s="615">
        <v>0.1303165739454283</v>
      </c>
      <c r="D19" s="615">
        <v>0.14950453545137496</v>
      </c>
      <c r="E19" s="617">
        <v>69.25688884550179</v>
      </c>
      <c r="F19" s="618">
        <v>904.6819127789088</v>
      </c>
      <c r="G19" s="619">
        <v>404.4811862540982</v>
      </c>
      <c r="H19" s="618">
        <v>1309.163099033007</v>
      </c>
    </row>
    <row r="20" spans="1:8" ht="12.75">
      <c r="A20" s="614" t="s">
        <v>519</v>
      </c>
      <c r="B20" s="615">
        <v>0.313406089702687</v>
      </c>
      <c r="C20" s="615">
        <v>0.49180235452747134</v>
      </c>
      <c r="D20" s="615">
        <v>0.1947915557698417</v>
      </c>
      <c r="E20" s="617">
        <v>29.554522963429775</v>
      </c>
      <c r="F20" s="618">
        <v>8549.861453868758</v>
      </c>
      <c r="G20" s="619">
        <v>1210.917420529065</v>
      </c>
      <c r="H20" s="618">
        <v>9760.778874397824</v>
      </c>
    </row>
    <row r="21" spans="1:8" ht="12.75">
      <c r="A21" s="614" t="s">
        <v>520</v>
      </c>
      <c r="B21" s="615">
        <v>0.4106908107131144</v>
      </c>
      <c r="C21" s="615">
        <v>0.4500013762318302</v>
      </c>
      <c r="D21" s="615">
        <v>0.1393078130550553</v>
      </c>
      <c r="E21" s="617">
        <v>39.64199165618136</v>
      </c>
      <c r="F21" s="618">
        <v>555.3509493206252</v>
      </c>
      <c r="G21" s="619">
        <v>90.17120353811825</v>
      </c>
      <c r="H21" s="618">
        <v>645.5221528587434</v>
      </c>
    </row>
    <row r="22" spans="1:8" ht="12.75">
      <c r="A22" s="614" t="s">
        <v>521</v>
      </c>
      <c r="B22" s="615">
        <v>0.5325883660349447</v>
      </c>
      <c r="C22" s="615">
        <v>0.36231574117871923</v>
      </c>
      <c r="D22" s="615">
        <v>0.1050958927863361</v>
      </c>
      <c r="E22" s="617">
        <v>52.38257776815195</v>
      </c>
      <c r="F22" s="618">
        <v>130.67172696245143</v>
      </c>
      <c r="G22" s="619">
        <v>44.69733062426524</v>
      </c>
      <c r="H22" s="618">
        <v>175.36905758671668</v>
      </c>
    </row>
    <row r="23" spans="1:8" ht="12.75">
      <c r="A23" s="614" t="s">
        <v>522</v>
      </c>
      <c r="B23" s="615">
        <v>0.6167435545331564</v>
      </c>
      <c r="C23" s="615">
        <v>0.2855546304122654</v>
      </c>
      <c r="D23" s="615">
        <v>0.09770181505457808</v>
      </c>
      <c r="E23" s="617">
        <v>58.131171598123046</v>
      </c>
      <c r="F23" s="618">
        <v>880.4832082272922</v>
      </c>
      <c r="G23" s="619">
        <v>1959.8567542361202</v>
      </c>
      <c r="H23" s="618">
        <v>2840.339962463412</v>
      </c>
    </row>
    <row r="24" spans="1:8" ht="12.75">
      <c r="A24" s="625"/>
      <c r="B24" s="615"/>
      <c r="C24" s="617"/>
      <c r="D24" s="617"/>
      <c r="E24" s="617"/>
      <c r="F24" s="618"/>
      <c r="G24" s="619"/>
      <c r="H24" s="618"/>
    </row>
    <row r="25" spans="1:8" ht="12.75">
      <c r="A25" s="620" t="s">
        <v>523</v>
      </c>
      <c r="B25" s="621">
        <v>0.4085027655930577</v>
      </c>
      <c r="C25" s="621">
        <v>0.42099685284250243</v>
      </c>
      <c r="D25" s="621">
        <v>0.17050038156444</v>
      </c>
      <c r="E25" s="622">
        <v>39.92852841484189</v>
      </c>
      <c r="F25" s="623">
        <v>144.65599109833852</v>
      </c>
      <c r="G25" s="624">
        <v>63.34670980421331</v>
      </c>
      <c r="H25" s="623">
        <v>208.00270090255182</v>
      </c>
    </row>
    <row r="26" spans="1:8" ht="12.75">
      <c r="A26" s="620" t="s">
        <v>524</v>
      </c>
      <c r="B26" s="621">
        <v>0.6173127615122245</v>
      </c>
      <c r="C26" s="621">
        <v>0.24018057300194745</v>
      </c>
      <c r="D26" s="621">
        <v>0.1425066654858281</v>
      </c>
      <c r="E26" s="622">
        <v>58.739174347852064</v>
      </c>
      <c r="F26" s="623">
        <v>1136.2149570252718</v>
      </c>
      <c r="G26" s="624">
        <v>1086.7189483400296</v>
      </c>
      <c r="H26" s="623">
        <v>2222.933905365301</v>
      </c>
    </row>
    <row r="27" spans="1:8" ht="12.75">
      <c r="A27" s="620" t="s">
        <v>525</v>
      </c>
      <c r="B27" s="621">
        <v>0.6531100898017211</v>
      </c>
      <c r="C27" s="621">
        <v>0.3150788612078421</v>
      </c>
      <c r="D27" s="621">
        <v>0.03181104899043659</v>
      </c>
      <c r="E27" s="622">
        <v>65.29848384088746</v>
      </c>
      <c r="F27" s="623">
        <v>304.8613749573362</v>
      </c>
      <c r="G27" s="624">
        <v>16.678757492460008</v>
      </c>
      <c r="H27" s="623">
        <v>321.5401324497962</v>
      </c>
    </row>
    <row r="28" spans="1:8" ht="12.75">
      <c r="A28" s="620" t="s">
        <v>526</v>
      </c>
      <c r="B28" s="621">
        <v>0.35636643808438767</v>
      </c>
      <c r="C28" s="621">
        <v>0.30990673951615333</v>
      </c>
      <c r="D28" s="621">
        <v>0.3337268223994589</v>
      </c>
      <c r="E28" s="622">
        <v>34.61645209700585</v>
      </c>
      <c r="F28" s="623">
        <v>1029.651082178659</v>
      </c>
      <c r="G28" s="624">
        <v>579.764299024383</v>
      </c>
      <c r="H28" s="623">
        <v>1609.415381203042</v>
      </c>
    </row>
    <row r="29" spans="1:8" ht="12.75">
      <c r="A29" s="620" t="s">
        <v>527</v>
      </c>
      <c r="B29" s="621">
        <v>0.6920346603925042</v>
      </c>
      <c r="C29" s="621">
        <v>0.185273664042292</v>
      </c>
      <c r="D29" s="621">
        <v>0.12269167556520381</v>
      </c>
      <c r="E29" s="622">
        <v>62.554447091489976</v>
      </c>
      <c r="F29" s="623">
        <v>1211.588122889124</v>
      </c>
      <c r="G29" s="624">
        <v>1094.0986921479803</v>
      </c>
      <c r="H29" s="623">
        <v>2305.686815037104</v>
      </c>
    </row>
    <row r="30" spans="1:8" ht="12.75">
      <c r="A30" s="625"/>
      <c r="B30" s="615"/>
      <c r="C30" s="617"/>
      <c r="D30" s="617"/>
      <c r="E30" s="617"/>
      <c r="F30" s="618"/>
      <c r="G30" s="619"/>
      <c r="H30" s="618"/>
    </row>
    <row r="31" spans="1:8" ht="12.75">
      <c r="A31" s="614" t="s">
        <v>528</v>
      </c>
      <c r="B31" s="615">
        <v>0.536067395940809</v>
      </c>
      <c r="C31" s="615">
        <v>0.30262424982884284</v>
      </c>
      <c r="D31" s="615">
        <v>0.1613083542303481</v>
      </c>
      <c r="E31" s="617">
        <v>47.11667675787222</v>
      </c>
      <c r="F31" s="618">
        <v>695.4514475978615</v>
      </c>
      <c r="G31" s="619">
        <v>803.29999650799</v>
      </c>
      <c r="H31" s="618">
        <v>1498.7514441058515</v>
      </c>
    </row>
    <row r="32" spans="1:8" ht="12.75">
      <c r="A32" s="614" t="s">
        <v>529</v>
      </c>
      <c r="B32" s="615">
        <v>0.6365980022162773</v>
      </c>
      <c r="C32" s="615">
        <v>0.2912597208586477</v>
      </c>
      <c r="D32" s="615">
        <v>0.07214227692507501</v>
      </c>
      <c r="E32" s="617">
        <v>59.30529381296126</v>
      </c>
      <c r="F32" s="618">
        <v>3575.214336866668</v>
      </c>
      <c r="G32" s="619">
        <v>1900.4130641741713</v>
      </c>
      <c r="H32" s="618">
        <v>5475.62740104084</v>
      </c>
    </row>
    <row r="33" spans="1:8" ht="12.75">
      <c r="A33" s="614" t="s">
        <v>544</v>
      </c>
      <c r="B33" s="615">
        <v>0.5509862976354041</v>
      </c>
      <c r="C33" s="615">
        <v>0.2983501516047028</v>
      </c>
      <c r="D33" s="615">
        <v>0.15066355075989318</v>
      </c>
      <c r="E33" s="617">
        <v>50.381852893353965</v>
      </c>
      <c r="F33" s="618">
        <v>13224.7140054992</v>
      </c>
      <c r="G33" s="619">
        <v>4424.803875966731</v>
      </c>
      <c r="H33" s="618">
        <v>17649.51788146593</v>
      </c>
    </row>
    <row r="34" spans="1:8" ht="12.75">
      <c r="A34" s="614"/>
      <c r="B34" s="626"/>
      <c r="C34" s="626"/>
      <c r="D34" s="626"/>
      <c r="E34" s="626"/>
      <c r="F34" s="627"/>
      <c r="G34" s="626"/>
      <c r="H34" s="626"/>
    </row>
    <row r="35" spans="1:8" ht="12.75">
      <c r="A35" s="628" t="s">
        <v>545</v>
      </c>
      <c r="B35" s="629">
        <v>0.47950000000000004</v>
      </c>
      <c r="C35" s="629">
        <v>0.3328</v>
      </c>
      <c r="D35" s="629">
        <v>0.1821</v>
      </c>
      <c r="E35" s="630">
        <v>44.48501</v>
      </c>
      <c r="F35" s="630">
        <v>47108</v>
      </c>
      <c r="G35" s="630">
        <v>20096.2751</v>
      </c>
      <c r="H35" s="630">
        <v>67203.9879</v>
      </c>
    </row>
    <row r="36" spans="1:8" ht="12.75">
      <c r="A36" s="631"/>
      <c r="B36" s="631"/>
      <c r="C36" s="631"/>
      <c r="D36" s="631"/>
      <c r="E36" s="631"/>
      <c r="F36" s="631"/>
      <c r="G36" s="631"/>
      <c r="H36" s="631"/>
    </row>
    <row r="37" spans="1:6" ht="15">
      <c r="A37" s="632"/>
      <c r="F37" s="633"/>
    </row>
    <row r="38" spans="1:6" ht="15">
      <c r="A38" s="634" t="s">
        <v>546</v>
      </c>
      <c r="F38" s="633"/>
    </row>
    <row r="39" spans="1:6" ht="15">
      <c r="A39" s="614"/>
      <c r="F39" s="633"/>
    </row>
    <row r="40" spans="1:8" ht="12.75">
      <c r="A40" s="614" t="s">
        <v>547</v>
      </c>
      <c r="B40" s="635">
        <v>0.9296444152071852</v>
      </c>
      <c r="C40" s="636">
        <v>0.032453727969053305</v>
      </c>
      <c r="D40" s="636">
        <v>0.03790185682376152</v>
      </c>
      <c r="E40" s="637">
        <v>92.96338081565854</v>
      </c>
      <c r="F40" s="638">
        <v>77.55385026150758</v>
      </c>
      <c r="G40" s="637">
        <v>0.85101102857836</v>
      </c>
      <c r="H40" s="637">
        <v>78.40486129008593</v>
      </c>
    </row>
    <row r="41" spans="1:8" ht="12.75">
      <c r="A41" s="614" t="s">
        <v>548</v>
      </c>
      <c r="B41" s="635">
        <v>0.8134311266242656</v>
      </c>
      <c r="C41" s="636">
        <v>0.18656887337573447</v>
      </c>
      <c r="D41" s="636">
        <v>0</v>
      </c>
      <c r="E41" s="637">
        <v>72.81063266844589</v>
      </c>
      <c r="F41" s="638">
        <v>1221.0449031477958</v>
      </c>
      <c r="G41" s="637">
        <v>170.39943796279698</v>
      </c>
      <c r="H41" s="637">
        <v>1391.4443411105929</v>
      </c>
    </row>
    <row r="42" spans="1:8" ht="12.75">
      <c r="A42" s="614" t="s">
        <v>549</v>
      </c>
      <c r="B42" s="233" t="s">
        <v>34</v>
      </c>
      <c r="C42" s="637" t="s">
        <v>34</v>
      </c>
      <c r="D42" s="637" t="s">
        <v>34</v>
      </c>
      <c r="E42" s="637" t="s">
        <v>34</v>
      </c>
      <c r="F42" s="638" t="s">
        <v>34</v>
      </c>
      <c r="G42" s="637" t="s">
        <v>34</v>
      </c>
      <c r="H42" s="637" t="s">
        <v>34</v>
      </c>
    </row>
    <row r="43" spans="1:8" ht="12.75">
      <c r="A43" s="614" t="s">
        <v>550</v>
      </c>
      <c r="B43" s="233" t="s">
        <v>34</v>
      </c>
      <c r="C43" s="637" t="s">
        <v>34</v>
      </c>
      <c r="D43" s="637" t="s">
        <v>34</v>
      </c>
      <c r="E43" s="637" t="s">
        <v>34</v>
      </c>
      <c r="F43" s="638" t="s">
        <v>34</v>
      </c>
      <c r="G43" s="637" t="s">
        <v>34</v>
      </c>
      <c r="H43" s="637" t="s">
        <v>34</v>
      </c>
    </row>
    <row r="44" spans="1:8" ht="12.75">
      <c r="A44" s="614" t="s">
        <v>551</v>
      </c>
      <c r="B44" s="233" t="s">
        <v>34</v>
      </c>
      <c r="C44" s="637" t="s">
        <v>34</v>
      </c>
      <c r="D44" s="637" t="s">
        <v>34</v>
      </c>
      <c r="E44" s="637" t="s">
        <v>34</v>
      </c>
      <c r="F44" s="638" t="s">
        <v>34</v>
      </c>
      <c r="G44" s="637" t="s">
        <v>34</v>
      </c>
      <c r="H44" s="637" t="s">
        <v>34</v>
      </c>
    </row>
    <row r="45" spans="1:8" ht="12.75">
      <c r="A45" s="614" t="s">
        <v>552</v>
      </c>
      <c r="B45" s="233" t="s">
        <v>34</v>
      </c>
      <c r="C45" s="637" t="s">
        <v>34</v>
      </c>
      <c r="D45" s="637" t="s">
        <v>34</v>
      </c>
      <c r="E45" s="637" t="s">
        <v>34</v>
      </c>
      <c r="F45" s="638" t="s">
        <v>34</v>
      </c>
      <c r="G45" s="637" t="s">
        <v>34</v>
      </c>
      <c r="H45" s="637" t="s">
        <v>34</v>
      </c>
    </row>
    <row r="46" spans="1:8" ht="12.75">
      <c r="A46" s="614" t="s">
        <v>104</v>
      </c>
      <c r="B46" s="233"/>
      <c r="C46" s="637"/>
      <c r="D46" s="637"/>
      <c r="E46" s="637"/>
      <c r="F46" s="638"/>
      <c r="G46" s="637"/>
      <c r="H46" s="637"/>
    </row>
    <row r="47" spans="1:8" ht="12.75">
      <c r="A47" s="620" t="s">
        <v>553</v>
      </c>
      <c r="B47" s="621">
        <v>0.3005607245601067</v>
      </c>
      <c r="C47" s="621">
        <v>0.23565980649828222</v>
      </c>
      <c r="D47" s="621">
        <v>0.46377946894161104</v>
      </c>
      <c r="E47" s="622">
        <v>28.000830577026687</v>
      </c>
      <c r="F47" s="623">
        <v>9259.34699138911</v>
      </c>
      <c r="G47" s="624">
        <v>1942.0141182722414</v>
      </c>
      <c r="H47" s="623">
        <v>11201.361109661351</v>
      </c>
    </row>
    <row r="48" spans="1:8" ht="12.75">
      <c r="A48" s="620" t="s">
        <v>554</v>
      </c>
      <c r="B48" s="639" t="s">
        <v>34</v>
      </c>
      <c r="C48" s="639" t="s">
        <v>34</v>
      </c>
      <c r="D48" s="639" t="s">
        <v>34</v>
      </c>
      <c r="E48" s="622" t="s">
        <v>34</v>
      </c>
      <c r="F48" s="623" t="s">
        <v>34</v>
      </c>
      <c r="G48" s="624" t="s">
        <v>34</v>
      </c>
      <c r="H48" s="623" t="s">
        <v>34</v>
      </c>
    </row>
    <row r="49" spans="1:8" ht="12.75">
      <c r="A49" s="620" t="s">
        <v>555</v>
      </c>
      <c r="B49" s="639" t="s">
        <v>34</v>
      </c>
      <c r="C49" s="639" t="s">
        <v>34</v>
      </c>
      <c r="D49" s="639" t="s">
        <v>34</v>
      </c>
      <c r="E49" s="622" t="s">
        <v>34</v>
      </c>
      <c r="F49" s="623">
        <v>0</v>
      </c>
      <c r="G49" s="624">
        <v>0</v>
      </c>
      <c r="H49" s="623">
        <v>0</v>
      </c>
    </row>
    <row r="50" spans="1:8" ht="12.75">
      <c r="A50" s="620" t="s">
        <v>556</v>
      </c>
      <c r="B50" s="621">
        <v>0.5581316680374026</v>
      </c>
      <c r="C50" s="621">
        <v>0.30879180685878227</v>
      </c>
      <c r="D50" s="621">
        <v>0.1330765251038153</v>
      </c>
      <c r="E50" s="622">
        <v>50.822513701171644</v>
      </c>
      <c r="F50" s="623">
        <v>1641.1404645850687</v>
      </c>
      <c r="G50" s="624">
        <v>10.774334685252779</v>
      </c>
      <c r="H50" s="623">
        <v>1651.9147992703215</v>
      </c>
    </row>
    <row r="51" spans="1:8" ht="12.75">
      <c r="A51" s="620" t="s">
        <v>557</v>
      </c>
      <c r="B51" s="639" t="s">
        <v>34</v>
      </c>
      <c r="C51" s="639" t="s">
        <v>34</v>
      </c>
      <c r="D51" s="639" t="s">
        <v>34</v>
      </c>
      <c r="E51" s="622" t="s">
        <v>34</v>
      </c>
      <c r="F51" s="623" t="s">
        <v>34</v>
      </c>
      <c r="G51" s="624" t="s">
        <v>34</v>
      </c>
      <c r="H51" s="623" t="s">
        <v>34</v>
      </c>
    </row>
    <row r="52" spans="1:8" ht="12.75">
      <c r="A52" s="614"/>
      <c r="B52" s="617"/>
      <c r="C52" s="637"/>
      <c r="D52" s="637"/>
      <c r="E52" s="637"/>
      <c r="F52" s="638"/>
      <c r="G52" s="637"/>
      <c r="H52" s="637"/>
    </row>
    <row r="53" spans="1:8" ht="12.75">
      <c r="A53" s="614" t="s">
        <v>558</v>
      </c>
      <c r="B53" s="636">
        <v>0.48101158105848996</v>
      </c>
      <c r="C53" s="636">
        <v>0.5049162206977685</v>
      </c>
      <c r="D53" s="636">
        <v>0.14072198243741488</v>
      </c>
      <c r="E53" s="637">
        <v>44.780416618341604</v>
      </c>
      <c r="F53" s="638">
        <v>7256.793000146202</v>
      </c>
      <c r="G53" s="637">
        <v>47.827940513378174</v>
      </c>
      <c r="H53" s="637">
        <v>7304.62094065958</v>
      </c>
    </row>
    <row r="54" spans="1:8" ht="12.75">
      <c r="A54" s="614" t="s">
        <v>559</v>
      </c>
      <c r="B54" s="637" t="s">
        <v>34</v>
      </c>
      <c r="C54" s="637" t="s">
        <v>34</v>
      </c>
      <c r="D54" s="637" t="s">
        <v>34</v>
      </c>
      <c r="E54" s="637" t="s">
        <v>34</v>
      </c>
      <c r="F54" s="638" t="s">
        <v>34</v>
      </c>
      <c r="G54" s="637" t="s">
        <v>34</v>
      </c>
      <c r="H54" s="637" t="s">
        <v>34</v>
      </c>
    </row>
    <row r="55" spans="1:8" ht="12.75">
      <c r="A55" s="614" t="s">
        <v>560</v>
      </c>
      <c r="B55" s="637" t="s">
        <v>34</v>
      </c>
      <c r="C55" s="637" t="s">
        <v>34</v>
      </c>
      <c r="D55" s="637" t="s">
        <v>34</v>
      </c>
      <c r="E55" s="637" t="s">
        <v>34</v>
      </c>
      <c r="F55" s="638">
        <v>0</v>
      </c>
      <c r="G55" s="637">
        <v>0</v>
      </c>
      <c r="H55" s="637">
        <v>0</v>
      </c>
    </row>
    <row r="56" spans="1:8" ht="12.75">
      <c r="A56" s="614" t="s">
        <v>561</v>
      </c>
      <c r="B56" s="637" t="s">
        <v>34</v>
      </c>
      <c r="C56" s="637" t="s">
        <v>34</v>
      </c>
      <c r="D56" s="637" t="s">
        <v>34</v>
      </c>
      <c r="E56" s="637" t="s">
        <v>34</v>
      </c>
      <c r="F56" s="638" t="s">
        <v>34</v>
      </c>
      <c r="G56" s="637" t="s">
        <v>34</v>
      </c>
      <c r="H56" s="637" t="s">
        <v>34</v>
      </c>
    </row>
    <row r="57" spans="1:8" ht="12.75">
      <c r="A57" s="614" t="s">
        <v>562</v>
      </c>
      <c r="B57" s="637" t="s">
        <v>34</v>
      </c>
      <c r="C57" s="637" t="s">
        <v>34</v>
      </c>
      <c r="D57" s="637" t="s">
        <v>34</v>
      </c>
      <c r="E57" s="637" t="s">
        <v>34</v>
      </c>
      <c r="F57" s="638" t="s">
        <v>34</v>
      </c>
      <c r="G57" s="637" t="s">
        <v>34</v>
      </c>
      <c r="H57" s="637" t="s">
        <v>34</v>
      </c>
    </row>
    <row r="58" spans="1:8" ht="12.75">
      <c r="A58" s="614" t="s">
        <v>563</v>
      </c>
      <c r="B58" s="637" t="s">
        <v>34</v>
      </c>
      <c r="C58" s="637" t="s">
        <v>34</v>
      </c>
      <c r="D58" s="637" t="s">
        <v>34</v>
      </c>
      <c r="E58" s="637" t="s">
        <v>34</v>
      </c>
      <c r="F58" s="638" t="s">
        <v>34</v>
      </c>
      <c r="G58" s="637" t="s">
        <v>34</v>
      </c>
      <c r="H58" s="637" t="s">
        <v>34</v>
      </c>
    </row>
    <row r="59" spans="1:8" ht="12.75">
      <c r="A59" s="614"/>
      <c r="B59" s="640"/>
      <c r="C59" s="637"/>
      <c r="D59" s="637"/>
      <c r="E59" s="637"/>
      <c r="F59" s="638"/>
      <c r="G59" s="637"/>
      <c r="H59" s="637"/>
    </row>
    <row r="60" spans="1:8" ht="12.75">
      <c r="A60" s="620" t="s">
        <v>564</v>
      </c>
      <c r="B60" s="621">
        <v>0.5968356945590713</v>
      </c>
      <c r="C60" s="621">
        <v>0.4031643054409287</v>
      </c>
      <c r="D60" s="621">
        <v>0</v>
      </c>
      <c r="E60" s="622">
        <v>59.683569455907126</v>
      </c>
      <c r="F60" s="623">
        <v>30.627247748393987</v>
      </c>
      <c r="G60" s="624">
        <v>12.89590171177218</v>
      </c>
      <c r="H60" s="623">
        <v>43.52314946016617</v>
      </c>
    </row>
    <row r="61" spans="1:8" ht="12.75">
      <c r="A61" s="620" t="s">
        <v>565</v>
      </c>
      <c r="B61" s="621">
        <v>0.5144066313032918</v>
      </c>
      <c r="C61" s="621">
        <v>0.3362683939079417</v>
      </c>
      <c r="D61" s="621">
        <v>0.14932497478876652</v>
      </c>
      <c r="E61" s="622">
        <v>46.21871390698139</v>
      </c>
      <c r="F61" s="623">
        <v>173.97724288418243</v>
      </c>
      <c r="G61" s="624">
        <v>8.97026310582774</v>
      </c>
      <c r="H61" s="623">
        <v>182.94750599001017</v>
      </c>
    </row>
    <row r="62" spans="1:8" ht="12.75">
      <c r="A62" s="620" t="s">
        <v>566</v>
      </c>
      <c r="B62" s="621">
        <v>0.14850616795873187</v>
      </c>
      <c r="C62" s="621">
        <v>0.38370412403331516</v>
      </c>
      <c r="D62" s="621">
        <v>0.46778970800795294</v>
      </c>
      <c r="E62" s="622">
        <v>0</v>
      </c>
      <c r="F62" s="623">
        <v>66.66360451029301</v>
      </c>
      <c r="G62" s="624">
        <v>27.45022924372558</v>
      </c>
      <c r="H62" s="623">
        <v>94.1138337540186</v>
      </c>
    </row>
    <row r="63" spans="1:8" ht="12.75">
      <c r="A63" s="620" t="s">
        <v>567</v>
      </c>
      <c r="B63" s="621">
        <v>0.4520112105320529</v>
      </c>
      <c r="C63" s="621">
        <v>0.2919378184402799</v>
      </c>
      <c r="D63" s="621">
        <v>0.2560509710276672</v>
      </c>
      <c r="E63" s="622">
        <v>40.85775998368251</v>
      </c>
      <c r="F63" s="623">
        <v>41.60355378209394</v>
      </c>
      <c r="G63" s="624">
        <v>124.07508516421196</v>
      </c>
      <c r="H63" s="623">
        <v>165.6786389463059</v>
      </c>
    </row>
    <row r="64" spans="1:8" ht="12.75">
      <c r="A64" s="641" t="s">
        <v>568</v>
      </c>
      <c r="B64" s="621">
        <v>0.5554538852506713</v>
      </c>
      <c r="C64" s="621">
        <v>0.26534445465869994</v>
      </c>
      <c r="D64" s="621">
        <v>0.17920166009062868</v>
      </c>
      <c r="E64" s="622">
        <v>50.731098646921616</v>
      </c>
      <c r="F64" s="623">
        <v>360.8052895603245</v>
      </c>
      <c r="G64" s="624">
        <v>79.66510211252958</v>
      </c>
      <c r="H64" s="623">
        <v>440.47039167285413</v>
      </c>
    </row>
    <row r="65" spans="1:8" ht="12.75">
      <c r="A65" s="620" t="s">
        <v>569</v>
      </c>
      <c r="B65" s="639" t="s">
        <v>34</v>
      </c>
      <c r="C65" s="639" t="s">
        <v>34</v>
      </c>
      <c r="D65" s="639" t="s">
        <v>34</v>
      </c>
      <c r="E65" s="622" t="s">
        <v>34</v>
      </c>
      <c r="F65" s="623">
        <v>0</v>
      </c>
      <c r="G65" s="624">
        <v>7.796455177945</v>
      </c>
      <c r="H65" s="623">
        <v>7.796455177945</v>
      </c>
    </row>
    <row r="66" spans="1:8" ht="12.75">
      <c r="A66" s="620" t="s">
        <v>570</v>
      </c>
      <c r="B66" s="621">
        <v>0.5344898070657628</v>
      </c>
      <c r="C66" s="621">
        <v>0.3435013286318963</v>
      </c>
      <c r="D66" s="621">
        <v>0.12200886430234101</v>
      </c>
      <c r="E66" s="622">
        <v>49.123607440338624</v>
      </c>
      <c r="F66" s="623">
        <v>167.51244584315378</v>
      </c>
      <c r="G66" s="624">
        <v>29.294898687578794</v>
      </c>
      <c r="H66" s="623">
        <v>196.80734453073256</v>
      </c>
    </row>
    <row r="67" spans="1:8" ht="12.75">
      <c r="A67" s="614"/>
      <c r="C67" s="637"/>
      <c r="D67" s="637"/>
      <c r="E67" s="637"/>
      <c r="F67" s="638"/>
      <c r="G67" s="637"/>
      <c r="H67" s="637"/>
    </row>
    <row r="68" spans="1:8" ht="12.75">
      <c r="A68" s="614" t="s">
        <v>571</v>
      </c>
      <c r="B68" s="637" t="s">
        <v>34</v>
      </c>
      <c r="C68" s="637" t="s">
        <v>34</v>
      </c>
      <c r="D68" s="637" t="s">
        <v>34</v>
      </c>
      <c r="E68" s="637" t="s">
        <v>34</v>
      </c>
      <c r="F68" s="638" t="s">
        <v>34</v>
      </c>
      <c r="G68" s="637" t="s">
        <v>34</v>
      </c>
      <c r="H68" s="637" t="s">
        <v>34</v>
      </c>
    </row>
    <row r="69" spans="1:8" ht="12.75">
      <c r="A69" s="614" t="s">
        <v>572</v>
      </c>
      <c r="B69" s="636">
        <v>0.6731554854797289</v>
      </c>
      <c r="C69" s="636">
        <v>0.2678947944967763</v>
      </c>
      <c r="D69" s="636">
        <v>0.05894972002349472</v>
      </c>
      <c r="E69" s="637">
        <v>63.95018259210631</v>
      </c>
      <c r="F69" s="638">
        <v>471.3082264097127</v>
      </c>
      <c r="G69" s="637">
        <v>217.9677221597969</v>
      </c>
      <c r="H69" s="637">
        <v>689.2759485695096</v>
      </c>
    </row>
    <row r="70" spans="1:8" ht="12.75">
      <c r="A70" s="614" t="s">
        <v>573</v>
      </c>
      <c r="B70" s="637" t="s">
        <v>34</v>
      </c>
      <c r="C70" s="637" t="s">
        <v>34</v>
      </c>
      <c r="D70" s="637" t="s">
        <v>34</v>
      </c>
      <c r="E70" s="637" t="s">
        <v>34</v>
      </c>
      <c r="F70" s="638" t="s">
        <v>34</v>
      </c>
      <c r="G70" s="637" t="s">
        <v>34</v>
      </c>
      <c r="H70" s="637" t="s">
        <v>34</v>
      </c>
    </row>
    <row r="71" spans="1:8" ht="12.75">
      <c r="A71" s="614" t="s">
        <v>574</v>
      </c>
      <c r="B71" s="636">
        <v>0.9800101596863974</v>
      </c>
      <c r="C71" s="636">
        <v>0.01998752317520565</v>
      </c>
      <c r="D71" s="636">
        <v>2.3171383971571683E-06</v>
      </c>
      <c r="E71" s="637">
        <v>92.05681417381973</v>
      </c>
      <c r="F71" s="638">
        <v>38.78761822352376</v>
      </c>
      <c r="G71" s="637">
        <v>0</v>
      </c>
      <c r="H71" s="637">
        <v>38.78761822352376</v>
      </c>
    </row>
    <row r="72" spans="1:8" ht="12.75">
      <c r="A72" s="614" t="s">
        <v>575</v>
      </c>
      <c r="B72" s="637"/>
      <c r="C72" s="637"/>
      <c r="D72" s="637"/>
      <c r="E72" s="637"/>
      <c r="F72" s="638"/>
      <c r="G72" s="637"/>
      <c r="H72" s="637"/>
    </row>
    <row r="73" spans="1:8" ht="12.75">
      <c r="A73" s="614" t="s">
        <v>576</v>
      </c>
      <c r="B73" s="636">
        <v>0.6668831832497</v>
      </c>
      <c r="C73" s="636">
        <v>0.28193611055223916</v>
      </c>
      <c r="D73" s="636">
        <v>0.05118070619806084</v>
      </c>
      <c r="E73" s="637">
        <v>51.62092038908307</v>
      </c>
      <c r="F73" s="638">
        <v>206.3542694494814</v>
      </c>
      <c r="G73" s="637">
        <v>8.91558275185227</v>
      </c>
      <c r="H73" s="637">
        <v>215.26985220133366</v>
      </c>
    </row>
    <row r="74" spans="1:8" ht="12.75">
      <c r="A74" s="634"/>
      <c r="B74" s="637"/>
      <c r="C74" s="637"/>
      <c r="D74" s="637"/>
      <c r="E74" s="637"/>
      <c r="F74" s="638"/>
      <c r="G74" s="637"/>
      <c r="H74" s="637"/>
    </row>
    <row r="75" spans="1:8" ht="12.75">
      <c r="A75" s="614" t="s">
        <v>577</v>
      </c>
      <c r="B75" s="637" t="s">
        <v>34</v>
      </c>
      <c r="C75" s="637" t="s">
        <v>34</v>
      </c>
      <c r="D75" s="637" t="s">
        <v>34</v>
      </c>
      <c r="E75" s="637" t="s">
        <v>34</v>
      </c>
      <c r="F75" s="638" t="s">
        <v>34</v>
      </c>
      <c r="G75" s="637" t="s">
        <v>34</v>
      </c>
      <c r="H75" s="637" t="s">
        <v>34</v>
      </c>
    </row>
    <row r="76" spans="1:8" ht="12.75">
      <c r="A76" s="634"/>
      <c r="B76" s="637"/>
      <c r="C76" s="637"/>
      <c r="D76" s="637"/>
      <c r="E76" s="637"/>
      <c r="F76" s="637"/>
      <c r="G76" s="637"/>
      <c r="H76" s="637"/>
    </row>
    <row r="77" spans="1:8" ht="12.75">
      <c r="A77" s="634" t="s">
        <v>578</v>
      </c>
      <c r="B77" s="642">
        <v>0.5325176257733485</v>
      </c>
      <c r="C77" s="642">
        <v>0.24750460252282033</v>
      </c>
      <c r="D77" s="642">
        <v>0.21997777170383118</v>
      </c>
      <c r="E77" s="638">
        <v>28.261234676964907</v>
      </c>
      <c r="F77" s="643">
        <v>21032</v>
      </c>
      <c r="G77" s="643" t="s">
        <v>579</v>
      </c>
      <c r="H77" s="643">
        <v>23702</v>
      </c>
    </row>
    <row r="78" spans="1:8" ht="12.75">
      <c r="A78" s="644"/>
      <c r="B78" s="637"/>
      <c r="C78" s="637"/>
      <c r="D78" s="637"/>
      <c r="E78" s="638"/>
      <c r="F78" s="500"/>
      <c r="G78" s="500"/>
      <c r="H78" s="500"/>
    </row>
    <row r="79" spans="1:8" ht="12.75">
      <c r="A79" s="614" t="s">
        <v>580</v>
      </c>
      <c r="B79" s="642">
        <v>0.5128892315263451</v>
      </c>
      <c r="C79" s="642">
        <v>0.28114385926341334</v>
      </c>
      <c r="D79" s="642">
        <v>0.2059669092102415</v>
      </c>
      <c r="E79" s="638">
        <v>34.27329353338786</v>
      </c>
      <c r="F79" s="643">
        <v>125939.74519598504</v>
      </c>
      <c r="G79" s="643">
        <v>33239.650330074</v>
      </c>
      <c r="H79" s="643">
        <v>159179.39552605903</v>
      </c>
    </row>
    <row r="80" spans="1:8" ht="12.75">
      <c r="A80" s="614"/>
      <c r="B80" s="637"/>
      <c r="C80" s="637"/>
      <c r="D80" s="637"/>
      <c r="E80" s="638"/>
      <c r="F80" s="500"/>
      <c r="G80" s="500"/>
      <c r="H80" s="500"/>
    </row>
    <row r="81" spans="1:8" ht="12.75">
      <c r="A81" s="614" t="s">
        <v>385</v>
      </c>
      <c r="B81" s="637"/>
      <c r="C81" s="637"/>
      <c r="D81" s="637"/>
      <c r="E81" s="638"/>
      <c r="F81" s="500"/>
      <c r="G81" s="500"/>
      <c r="H81" s="500"/>
    </row>
    <row r="82" spans="1:8" ht="12.75">
      <c r="A82" s="634" t="s">
        <v>581</v>
      </c>
      <c r="B82" s="645">
        <v>0.4513022792714834</v>
      </c>
      <c r="C82" s="645">
        <v>0.3540710219818191</v>
      </c>
      <c r="D82" s="645">
        <v>0.19462669874669758</v>
      </c>
      <c r="E82" s="646">
        <v>42.15329379390112</v>
      </c>
      <c r="F82" s="643">
        <v>33444.88437845483</v>
      </c>
      <c r="G82" s="643">
        <v>15671.471226173668</v>
      </c>
      <c r="H82" s="643">
        <v>49116.355604628494</v>
      </c>
    </row>
    <row r="83" spans="1:8" ht="12.75">
      <c r="A83" s="647"/>
      <c r="B83" s="648"/>
      <c r="C83" s="648"/>
      <c r="D83" s="648"/>
      <c r="E83" s="648"/>
      <c r="F83" s="649"/>
      <c r="G83" s="649"/>
      <c r="H83" s="649"/>
    </row>
    <row r="84" spans="1:8" ht="15" customHeight="1">
      <c r="A84" s="679" t="s">
        <v>582</v>
      </c>
      <c r="B84" s="679"/>
      <c r="C84" s="679"/>
      <c r="D84" s="679"/>
      <c r="E84" s="679"/>
      <c r="F84" s="679"/>
      <c r="G84" s="679"/>
      <c r="H84" s="679"/>
    </row>
    <row r="85" spans="1:8" ht="12.75">
      <c r="A85" s="680"/>
      <c r="B85" s="680"/>
      <c r="C85" s="680"/>
      <c r="D85" s="680"/>
      <c r="E85" s="680"/>
      <c r="F85" s="680"/>
      <c r="G85" s="680"/>
      <c r="H85" s="680"/>
    </row>
    <row r="86" spans="1:8" ht="12.75">
      <c r="A86" s="650" t="s">
        <v>583</v>
      </c>
      <c r="B86" s="605"/>
      <c r="C86" s="605"/>
      <c r="D86" s="605"/>
      <c r="E86" s="605"/>
      <c r="F86" s="651"/>
      <c r="G86" s="605"/>
      <c r="H86" s="651"/>
    </row>
    <row r="87" spans="1:8" ht="12.75">
      <c r="A87" s="650" t="s">
        <v>584</v>
      </c>
      <c r="B87" s="605"/>
      <c r="C87" s="605"/>
      <c r="D87" s="605"/>
      <c r="E87" s="605"/>
      <c r="F87" s="651"/>
      <c r="G87" s="605"/>
      <c r="H87" s="651"/>
    </row>
    <row r="88" spans="1:8" ht="12.75">
      <c r="A88" s="605" t="s">
        <v>585</v>
      </c>
      <c r="B88" s="605"/>
      <c r="C88" s="605"/>
      <c r="D88" s="605"/>
      <c r="E88" s="605"/>
      <c r="F88" s="652"/>
      <c r="G88" s="652"/>
      <c r="H88" s="652"/>
    </row>
    <row r="89" spans="1:8" ht="12.75">
      <c r="A89" s="605" t="s">
        <v>586</v>
      </c>
      <c r="B89" s="625"/>
      <c r="C89" s="625"/>
      <c r="D89" s="625"/>
      <c r="E89" s="625"/>
      <c r="F89" s="653"/>
      <c r="G89" s="625"/>
      <c r="H89" s="653"/>
    </row>
    <row r="90" spans="1:8" ht="12.75">
      <c r="A90" s="605" t="s">
        <v>587</v>
      </c>
      <c r="B90" s="625"/>
      <c r="C90" s="625"/>
      <c r="D90" s="625"/>
      <c r="E90" s="625"/>
      <c r="F90" s="653"/>
      <c r="G90" s="625"/>
      <c r="H90" s="653"/>
    </row>
  </sheetData>
  <sheetProtection/>
  <mergeCells count="3">
    <mergeCell ref="A1:H2"/>
    <mergeCell ref="B3:E3"/>
    <mergeCell ref="A84:H8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64"/>
  <sheetViews>
    <sheetView showGridLines="0" zoomScale="90" zoomScaleNormal="90" zoomScalePageLayoutView="0" workbookViewId="0" topLeftCell="A1">
      <pane ySplit="7" topLeftCell="A8" activePane="bottomLeft" state="frozen"/>
      <selection pane="topLeft" activeCell="A1" sqref="A1"/>
      <selection pane="bottomLeft" activeCell="A1" sqref="A1:N2"/>
    </sheetView>
  </sheetViews>
  <sheetFormatPr defaultColWidth="9.140625" defaultRowHeight="12.75"/>
  <cols>
    <col min="1" max="1" width="6.57421875" style="125" customWidth="1"/>
    <col min="2" max="2" width="9.8515625" style="125" customWidth="1"/>
    <col min="3" max="3" width="6.140625" style="125" customWidth="1"/>
    <col min="4" max="4" width="1.7109375" style="125" customWidth="1"/>
    <col min="5" max="5" width="7.00390625" style="125" customWidth="1"/>
    <col min="6" max="6" width="9.28125" style="125" customWidth="1"/>
    <col min="7" max="7" width="1.7109375" style="125" customWidth="1"/>
    <col min="8" max="8" width="9.421875" style="125" customWidth="1"/>
    <col min="9" max="9" width="0.85546875" style="126" customWidth="1"/>
    <col min="10" max="10" width="8.421875" style="127" customWidth="1"/>
    <col min="11" max="11" width="10.140625" style="127" customWidth="1"/>
    <col min="12" max="12" width="1.7109375" style="125" customWidth="1"/>
    <col min="13" max="13" width="13.421875" style="127" customWidth="1"/>
    <col min="14" max="14" width="10.57421875" style="125" customWidth="1"/>
    <col min="15" max="15" width="2.140625" style="125" customWidth="1"/>
    <col min="16" max="16" width="9.140625" style="125" customWidth="1"/>
    <col min="17" max="17" width="10.57421875" style="125" bestFit="1" customWidth="1"/>
    <col min="18" max="16384" width="9.140625" style="125" customWidth="1"/>
  </cols>
  <sheetData>
    <row r="1" spans="1:14" s="60" customFormat="1" ht="20.25" customHeight="1">
      <c r="A1" s="660" t="s">
        <v>39</v>
      </c>
      <c r="B1" s="660"/>
      <c r="C1" s="660"/>
      <c r="D1" s="660"/>
      <c r="E1" s="660"/>
      <c r="F1" s="660"/>
      <c r="G1" s="660"/>
      <c r="H1" s="660"/>
      <c r="I1" s="660"/>
      <c r="J1" s="660"/>
      <c r="K1" s="660"/>
      <c r="L1" s="660"/>
      <c r="M1" s="660"/>
      <c r="N1" s="660"/>
    </row>
    <row r="2" spans="1:14" s="60" customFormat="1" ht="18" customHeight="1">
      <c r="A2" s="660"/>
      <c r="B2" s="660"/>
      <c r="C2" s="660"/>
      <c r="D2" s="660"/>
      <c r="E2" s="660"/>
      <c r="F2" s="660"/>
      <c r="G2" s="660"/>
      <c r="H2" s="660"/>
      <c r="I2" s="660"/>
      <c r="J2" s="660"/>
      <c r="K2" s="660"/>
      <c r="L2" s="660"/>
      <c r="M2" s="660"/>
      <c r="N2" s="660"/>
    </row>
    <row r="3" spans="1:15" s="60" customFormat="1" ht="15" customHeight="1">
      <c r="A3" s="61"/>
      <c r="B3" s="62"/>
      <c r="C3" s="62"/>
      <c r="D3" s="61"/>
      <c r="E3" s="62"/>
      <c r="F3" s="62"/>
      <c r="G3" s="61"/>
      <c r="H3" s="63"/>
      <c r="I3" s="3"/>
      <c r="J3" s="64"/>
      <c r="K3" s="64"/>
      <c r="L3" s="61"/>
      <c r="M3" s="64"/>
      <c r="N3" s="65" t="s">
        <v>0</v>
      </c>
      <c r="O3" s="61"/>
    </row>
    <row r="4" spans="1:15" s="74" customFormat="1" ht="15" customHeight="1">
      <c r="A4" s="66"/>
      <c r="B4" s="67" t="s">
        <v>40</v>
      </c>
      <c r="C4" s="68"/>
      <c r="D4" s="66"/>
      <c r="E4" s="67" t="s">
        <v>41</v>
      </c>
      <c r="F4" s="67"/>
      <c r="G4" s="66"/>
      <c r="H4" s="67" t="s">
        <v>42</v>
      </c>
      <c r="I4" s="69"/>
      <c r="J4" s="70" t="s">
        <v>43</v>
      </c>
      <c r="K4" s="71"/>
      <c r="L4" s="66"/>
      <c r="M4" s="70" t="s">
        <v>44</v>
      </c>
      <c r="N4" s="72"/>
      <c r="O4" s="73"/>
    </row>
    <row r="5" spans="1:15" s="61" customFormat="1" ht="15" customHeight="1">
      <c r="A5" s="75"/>
      <c r="B5" s="76"/>
      <c r="C5" s="76"/>
      <c r="D5" s="77"/>
      <c r="E5" s="661" t="s">
        <v>45</v>
      </c>
      <c r="F5" s="78"/>
      <c r="G5" s="77"/>
      <c r="H5" s="661" t="s">
        <v>46</v>
      </c>
      <c r="I5" s="79"/>
      <c r="J5" s="80" t="s">
        <v>47</v>
      </c>
      <c r="K5" s="81" t="s">
        <v>48</v>
      </c>
      <c r="L5" s="77"/>
      <c r="M5" s="80" t="s">
        <v>47</v>
      </c>
      <c r="N5" s="82" t="s">
        <v>48</v>
      </c>
      <c r="O5" s="83"/>
    </row>
    <row r="6" spans="1:15" s="60" customFormat="1" ht="15" customHeight="1">
      <c r="A6" s="75"/>
      <c r="B6" s="84"/>
      <c r="C6" s="84"/>
      <c r="D6" s="77"/>
      <c r="E6" s="662"/>
      <c r="F6" s="662" t="s">
        <v>49</v>
      </c>
      <c r="G6" s="77"/>
      <c r="H6" s="662"/>
      <c r="I6" s="79"/>
      <c r="J6" s="81" t="s">
        <v>50</v>
      </c>
      <c r="K6" s="81" t="s">
        <v>50</v>
      </c>
      <c r="L6" s="77"/>
      <c r="M6" s="81" t="s">
        <v>50</v>
      </c>
      <c r="N6" s="85" t="s">
        <v>50</v>
      </c>
      <c r="O6" s="83"/>
    </row>
    <row r="7" spans="1:15" s="60" customFormat="1" ht="15" customHeight="1">
      <c r="A7" s="75"/>
      <c r="B7" s="84" t="s">
        <v>47</v>
      </c>
      <c r="C7" s="84" t="s">
        <v>51</v>
      </c>
      <c r="D7" s="77"/>
      <c r="E7" s="662"/>
      <c r="F7" s="662"/>
      <c r="G7" s="77"/>
      <c r="H7" s="662"/>
      <c r="I7" s="86"/>
      <c r="J7" s="81" t="s">
        <v>52</v>
      </c>
      <c r="K7" s="81" t="s">
        <v>53</v>
      </c>
      <c r="L7" s="81"/>
      <c r="M7" s="81" t="s">
        <v>52</v>
      </c>
      <c r="N7" s="81" t="s">
        <v>53</v>
      </c>
      <c r="O7" s="83"/>
    </row>
    <row r="8" spans="2:13" s="60" customFormat="1" ht="9.75" customHeight="1">
      <c r="B8" s="87"/>
      <c r="C8" s="87"/>
      <c r="E8" s="87"/>
      <c r="F8" s="87"/>
      <c r="H8" s="87"/>
      <c r="I8" s="88"/>
      <c r="J8" s="89"/>
      <c r="K8" s="90"/>
      <c r="M8" s="90"/>
    </row>
    <row r="9" spans="1:14" s="60" customFormat="1" ht="12.75" customHeight="1">
      <c r="A9" s="91">
        <v>1970</v>
      </c>
      <c r="B9" s="92">
        <v>186</v>
      </c>
      <c r="C9" s="92">
        <v>3</v>
      </c>
      <c r="D9" s="92"/>
      <c r="E9" s="92">
        <v>317</v>
      </c>
      <c r="F9" s="92">
        <v>14</v>
      </c>
      <c r="G9" s="92"/>
      <c r="H9" s="92">
        <v>520</v>
      </c>
      <c r="I9" s="93"/>
      <c r="J9" s="94">
        <v>0.36</v>
      </c>
      <c r="K9" s="95">
        <v>1.01</v>
      </c>
      <c r="L9" s="96"/>
      <c r="M9" s="60">
        <v>0.33</v>
      </c>
      <c r="N9" s="60">
        <v>0.78</v>
      </c>
    </row>
    <row r="10" spans="1:14" s="60" customFormat="1" ht="12.75" customHeight="1">
      <c r="A10" s="91">
        <v>1971</v>
      </c>
      <c r="B10" s="92">
        <v>231</v>
      </c>
      <c r="C10" s="92">
        <v>5</v>
      </c>
      <c r="D10" s="92"/>
      <c r="E10" s="92">
        <v>297</v>
      </c>
      <c r="F10" s="92">
        <v>19</v>
      </c>
      <c r="G10" s="92"/>
      <c r="H10" s="92">
        <v>552</v>
      </c>
      <c r="I10" s="93"/>
      <c r="J10" s="94">
        <v>0.4</v>
      </c>
      <c r="K10" s="95">
        <v>0.96</v>
      </c>
      <c r="L10" s="96"/>
      <c r="M10" s="60">
        <v>0.32</v>
      </c>
      <c r="N10" s="60">
        <v>0.77</v>
      </c>
    </row>
    <row r="11" spans="1:14" s="60" customFormat="1" ht="12.75" customHeight="1">
      <c r="A11" s="91">
        <v>1972</v>
      </c>
      <c r="B11" s="92">
        <v>243</v>
      </c>
      <c r="C11" s="92">
        <v>6</v>
      </c>
      <c r="D11" s="92"/>
      <c r="E11" s="92">
        <v>315</v>
      </c>
      <c r="F11" s="92">
        <v>20</v>
      </c>
      <c r="G11" s="92"/>
      <c r="H11" s="92">
        <v>584</v>
      </c>
      <c r="I11" s="93"/>
      <c r="J11" s="94">
        <v>0.38</v>
      </c>
      <c r="K11" s="95">
        <v>0.92</v>
      </c>
      <c r="L11" s="96"/>
      <c r="M11" s="60">
        <v>0.34</v>
      </c>
      <c r="N11" s="60">
        <v>0.77</v>
      </c>
    </row>
    <row r="12" spans="1:14" s="60" customFormat="1" ht="12.75" customHeight="1">
      <c r="A12" s="91">
        <v>1973</v>
      </c>
      <c r="B12" s="92">
        <v>246</v>
      </c>
      <c r="C12" s="92">
        <v>25</v>
      </c>
      <c r="D12" s="92"/>
      <c r="E12" s="92">
        <v>307</v>
      </c>
      <c r="F12" s="92">
        <v>23</v>
      </c>
      <c r="G12" s="92"/>
      <c r="H12" s="92">
        <v>601</v>
      </c>
      <c r="I12" s="93"/>
      <c r="J12" s="94">
        <v>0.34</v>
      </c>
      <c r="K12" s="95">
        <v>0.82</v>
      </c>
      <c r="L12" s="96"/>
      <c r="M12" s="60">
        <v>0.27</v>
      </c>
      <c r="N12" s="60">
        <v>0.71</v>
      </c>
    </row>
    <row r="13" spans="1:14" s="60" customFormat="1" ht="12.75" customHeight="1">
      <c r="A13" s="91">
        <v>1974</v>
      </c>
      <c r="B13" s="92">
        <v>307</v>
      </c>
      <c r="C13" s="92">
        <v>34</v>
      </c>
      <c r="D13" s="92"/>
      <c r="E13" s="92">
        <v>655</v>
      </c>
      <c r="F13" s="92">
        <v>24</v>
      </c>
      <c r="G13" s="92"/>
      <c r="H13" s="92">
        <v>1020</v>
      </c>
      <c r="I13" s="93"/>
      <c r="J13" s="94">
        <v>0.4</v>
      </c>
      <c r="K13" s="95">
        <v>1.25</v>
      </c>
      <c r="L13" s="96"/>
      <c r="M13" s="60">
        <v>0.32</v>
      </c>
      <c r="N13" s="60">
        <v>0.64</v>
      </c>
    </row>
    <row r="14" spans="1:14" s="60" customFormat="1" ht="12.75" customHeight="1">
      <c r="A14" s="91"/>
      <c r="B14" s="92"/>
      <c r="C14" s="92"/>
      <c r="D14" s="92"/>
      <c r="E14" s="92"/>
      <c r="F14" s="92"/>
      <c r="G14" s="92"/>
      <c r="H14" s="92"/>
      <c r="I14" s="93"/>
      <c r="J14" s="94"/>
      <c r="K14" s="95"/>
      <c r="L14" s="96"/>
      <c r="M14" s="95"/>
      <c r="N14" s="97"/>
    </row>
    <row r="15" spans="1:14" s="60" customFormat="1" ht="12.75" customHeight="1">
      <c r="A15" s="98">
        <v>1975</v>
      </c>
      <c r="B15" s="99">
        <v>388</v>
      </c>
      <c r="C15" s="99">
        <v>14</v>
      </c>
      <c r="D15" s="99"/>
      <c r="E15" s="99">
        <v>633</v>
      </c>
      <c r="F15" s="99">
        <v>24</v>
      </c>
      <c r="G15" s="99"/>
      <c r="H15" s="99">
        <v>1059</v>
      </c>
      <c r="I15" s="93"/>
      <c r="J15" s="100">
        <v>0.39</v>
      </c>
      <c r="K15" s="101">
        <v>1</v>
      </c>
      <c r="L15" s="102"/>
      <c r="M15" s="101">
        <v>0.34</v>
      </c>
      <c r="N15" s="103">
        <v>1.14</v>
      </c>
    </row>
    <row r="16" spans="1:14" s="60" customFormat="1" ht="12.75" customHeight="1">
      <c r="A16" s="98">
        <v>1976</v>
      </c>
      <c r="B16" s="99">
        <v>487</v>
      </c>
      <c r="C16" s="99">
        <v>17</v>
      </c>
      <c r="D16" s="99"/>
      <c r="E16" s="99">
        <v>3882</v>
      </c>
      <c r="F16" s="99">
        <v>29</v>
      </c>
      <c r="G16" s="99"/>
      <c r="H16" s="99">
        <v>4415</v>
      </c>
      <c r="I16" s="93"/>
      <c r="J16" s="100">
        <v>0.39</v>
      </c>
      <c r="K16" s="101">
        <v>3.37</v>
      </c>
      <c r="L16" s="102"/>
      <c r="M16" s="101">
        <v>0.31</v>
      </c>
      <c r="N16" s="103">
        <v>1.08</v>
      </c>
    </row>
    <row r="17" spans="1:14" s="60" customFormat="1" ht="12.75" customHeight="1">
      <c r="A17" s="98">
        <v>1977</v>
      </c>
      <c r="B17" s="99">
        <v>638</v>
      </c>
      <c r="C17" s="99">
        <v>57</v>
      </c>
      <c r="D17" s="99"/>
      <c r="E17" s="99">
        <v>3329</v>
      </c>
      <c r="F17" s="99">
        <v>29</v>
      </c>
      <c r="G17" s="99"/>
      <c r="H17" s="99">
        <v>4053</v>
      </c>
      <c r="I17" s="93"/>
      <c r="J17" s="100">
        <v>0.44</v>
      </c>
      <c r="K17" s="101">
        <v>2.71</v>
      </c>
      <c r="L17" s="102"/>
      <c r="M17" s="101">
        <v>0.31</v>
      </c>
      <c r="N17" s="103">
        <v>1.07</v>
      </c>
    </row>
    <row r="18" spans="1:14" s="60" customFormat="1" ht="12.75" customHeight="1">
      <c r="A18" s="98">
        <v>1978</v>
      </c>
      <c r="B18" s="99">
        <v>763</v>
      </c>
      <c r="C18" s="99">
        <v>185</v>
      </c>
      <c r="D18" s="99"/>
      <c r="E18" s="99">
        <v>3887</v>
      </c>
      <c r="F18" s="99">
        <v>29</v>
      </c>
      <c r="G18" s="99"/>
      <c r="H18" s="99">
        <v>4865</v>
      </c>
      <c r="I18" s="93"/>
      <c r="J18" s="100">
        <v>0.46</v>
      </c>
      <c r="K18" s="101">
        <v>2.93</v>
      </c>
      <c r="L18" s="102"/>
      <c r="M18" s="101">
        <v>0.33</v>
      </c>
      <c r="N18" s="103">
        <v>1.22</v>
      </c>
    </row>
    <row r="19" spans="1:14" s="60" customFormat="1" ht="12.75" customHeight="1">
      <c r="A19" s="98">
        <v>1979</v>
      </c>
      <c r="B19" s="99">
        <v>1016</v>
      </c>
      <c r="C19" s="99">
        <v>67</v>
      </c>
      <c r="D19" s="99"/>
      <c r="E19" s="99">
        <v>5226</v>
      </c>
      <c r="F19" s="99">
        <v>51</v>
      </c>
      <c r="G19" s="99"/>
      <c r="H19" s="99">
        <v>6359</v>
      </c>
      <c r="I19" s="93"/>
      <c r="J19" s="100">
        <v>0.51</v>
      </c>
      <c r="K19" s="101">
        <v>3.25</v>
      </c>
      <c r="L19" s="102"/>
      <c r="M19" s="101">
        <v>0.33</v>
      </c>
      <c r="N19" s="103">
        <v>1.15</v>
      </c>
    </row>
    <row r="20" spans="1:14" s="60" customFormat="1" ht="12.75" customHeight="1">
      <c r="A20" s="91"/>
      <c r="B20" s="92"/>
      <c r="C20" s="92"/>
      <c r="D20" s="92"/>
      <c r="E20" s="92"/>
      <c r="F20" s="92"/>
      <c r="G20" s="92"/>
      <c r="H20" s="92"/>
      <c r="I20" s="93"/>
      <c r="J20" s="94"/>
      <c r="K20" s="95"/>
      <c r="L20" s="96"/>
      <c r="M20" s="95"/>
      <c r="N20" s="97"/>
    </row>
    <row r="21" spans="1:14" s="60" customFormat="1" ht="12.75" customHeight="1">
      <c r="A21" s="91">
        <v>1980</v>
      </c>
      <c r="B21" s="92">
        <v>797</v>
      </c>
      <c r="C21" s="92">
        <v>-71</v>
      </c>
      <c r="D21" s="92"/>
      <c r="E21" s="92" t="s">
        <v>54</v>
      </c>
      <c r="F21" s="92">
        <v>52</v>
      </c>
      <c r="G21" s="92"/>
      <c r="H21" s="92" t="s">
        <v>55</v>
      </c>
      <c r="I21" s="93"/>
      <c r="J21" s="94">
        <v>0.35</v>
      </c>
      <c r="K21" s="95">
        <v>2.32</v>
      </c>
      <c r="L21" s="96"/>
      <c r="M21" s="95">
        <v>0.35</v>
      </c>
      <c r="N21" s="97">
        <v>0.97</v>
      </c>
    </row>
    <row r="22" spans="1:14" s="60" customFormat="1" ht="12.75" customHeight="1">
      <c r="A22" s="91">
        <v>1981</v>
      </c>
      <c r="B22" s="92" t="s">
        <v>56</v>
      </c>
      <c r="C22" s="92">
        <v>173</v>
      </c>
      <c r="D22" s="92"/>
      <c r="E22" s="92" t="s">
        <v>57</v>
      </c>
      <c r="F22" s="92">
        <v>47</v>
      </c>
      <c r="G22" s="92"/>
      <c r="H22" s="92" t="s">
        <v>58</v>
      </c>
      <c r="I22" s="93"/>
      <c r="J22" s="94">
        <v>0.43</v>
      </c>
      <c r="K22" s="95">
        <v>2.34</v>
      </c>
      <c r="L22" s="96"/>
      <c r="M22" s="95">
        <v>0.32</v>
      </c>
      <c r="N22" s="97">
        <v>1.18</v>
      </c>
    </row>
    <row r="23" spans="1:14" s="60" customFormat="1" ht="12.75" customHeight="1">
      <c r="A23" s="91">
        <v>1982</v>
      </c>
      <c r="B23" s="92" t="s">
        <v>59</v>
      </c>
      <c r="C23" s="92">
        <v>89</v>
      </c>
      <c r="D23" s="92"/>
      <c r="E23" s="92" t="s">
        <v>60</v>
      </c>
      <c r="F23" s="92">
        <v>57</v>
      </c>
      <c r="G23" s="92"/>
      <c r="H23" s="92" t="s">
        <v>61</v>
      </c>
      <c r="I23" s="93"/>
      <c r="J23" s="94">
        <v>0.37</v>
      </c>
      <c r="K23" s="95">
        <v>1.29</v>
      </c>
      <c r="L23" s="96"/>
      <c r="M23" s="95">
        <v>0.36</v>
      </c>
      <c r="N23" s="97">
        <v>1.1</v>
      </c>
    </row>
    <row r="24" spans="1:14" s="60" customFormat="1" ht="12.75" customHeight="1">
      <c r="A24" s="91">
        <v>1983</v>
      </c>
      <c r="B24" s="92" t="s">
        <v>62</v>
      </c>
      <c r="C24" s="92">
        <v>137</v>
      </c>
      <c r="D24" s="92"/>
      <c r="E24" s="92" t="s">
        <v>63</v>
      </c>
      <c r="F24" s="92">
        <v>55</v>
      </c>
      <c r="G24" s="92"/>
      <c r="H24" s="92" t="s">
        <v>64</v>
      </c>
      <c r="I24" s="93"/>
      <c r="J24" s="94">
        <v>0.35</v>
      </c>
      <c r="K24" s="95">
        <v>1.33</v>
      </c>
      <c r="L24" s="96"/>
      <c r="M24" s="95">
        <v>0.34</v>
      </c>
      <c r="N24" s="97">
        <v>0.88</v>
      </c>
    </row>
    <row r="25" spans="1:14" s="60" customFormat="1" ht="12.75" customHeight="1">
      <c r="A25" s="91">
        <v>1984</v>
      </c>
      <c r="B25" s="92" t="s">
        <v>65</v>
      </c>
      <c r="C25" s="92">
        <v>350</v>
      </c>
      <c r="D25" s="92"/>
      <c r="E25" s="92" t="s">
        <v>66</v>
      </c>
      <c r="F25" s="92">
        <v>105</v>
      </c>
      <c r="G25" s="92"/>
      <c r="H25" s="92" t="s">
        <v>67</v>
      </c>
      <c r="I25" s="93"/>
      <c r="J25" s="94">
        <v>0.33</v>
      </c>
      <c r="K25" s="95">
        <v>1.13</v>
      </c>
      <c r="L25" s="96"/>
      <c r="M25" s="95">
        <v>0.34</v>
      </c>
      <c r="N25" s="97">
        <v>0.95</v>
      </c>
    </row>
    <row r="26" spans="1:14" s="60" customFormat="1" ht="12.75" customHeight="1">
      <c r="A26" s="91"/>
      <c r="B26" s="92"/>
      <c r="C26" s="92"/>
      <c r="D26" s="92"/>
      <c r="E26" s="92"/>
      <c r="F26" s="92"/>
      <c r="G26" s="92"/>
      <c r="H26" s="92"/>
      <c r="I26" s="93"/>
      <c r="J26" s="94"/>
      <c r="K26" s="95"/>
      <c r="L26" s="96"/>
      <c r="M26" s="95"/>
      <c r="N26" s="97"/>
    </row>
    <row r="27" spans="1:14" s="60" customFormat="1" ht="12.75" customHeight="1">
      <c r="A27" s="98">
        <v>1985</v>
      </c>
      <c r="B27" s="99" t="s">
        <v>68</v>
      </c>
      <c r="C27" s="99">
        <v>299</v>
      </c>
      <c r="D27" s="99"/>
      <c r="E27" s="99">
        <v>292</v>
      </c>
      <c r="F27" s="99">
        <v>130</v>
      </c>
      <c r="G27" s="99"/>
      <c r="H27" s="99" t="s">
        <v>69</v>
      </c>
      <c r="I27" s="93"/>
      <c r="J27" s="100">
        <v>0.33</v>
      </c>
      <c r="K27" s="101">
        <v>0.54</v>
      </c>
      <c r="L27" s="102"/>
      <c r="M27" s="101">
        <v>0.33</v>
      </c>
      <c r="N27" s="103">
        <v>0.51</v>
      </c>
    </row>
    <row r="28" spans="1:14" s="60" customFormat="1" ht="12.75" customHeight="1">
      <c r="A28" s="98">
        <v>1986</v>
      </c>
      <c r="B28" s="99" t="s">
        <v>70</v>
      </c>
      <c r="C28" s="99">
        <v>220</v>
      </c>
      <c r="D28" s="99"/>
      <c r="E28" s="99" t="s">
        <v>71</v>
      </c>
      <c r="F28" s="99">
        <v>130</v>
      </c>
      <c r="G28" s="99"/>
      <c r="H28" s="99" t="s">
        <v>72</v>
      </c>
      <c r="I28" s="93"/>
      <c r="J28" s="100">
        <v>0.31</v>
      </c>
      <c r="K28" s="101">
        <v>1.2</v>
      </c>
      <c r="L28" s="102"/>
      <c r="M28" s="101">
        <v>0.34</v>
      </c>
      <c r="N28" s="103">
        <v>0.63</v>
      </c>
    </row>
    <row r="29" spans="1:14" s="60" customFormat="1" ht="12.75" customHeight="1">
      <c r="A29" s="98">
        <v>1987</v>
      </c>
      <c r="B29" s="99" t="s">
        <v>73</v>
      </c>
      <c r="C29" s="99">
        <v>161</v>
      </c>
      <c r="D29" s="99"/>
      <c r="E29" s="99">
        <v>693</v>
      </c>
      <c r="F29" s="99">
        <v>135</v>
      </c>
      <c r="G29" s="99"/>
      <c r="H29" s="99" t="s">
        <v>74</v>
      </c>
      <c r="I29" s="93"/>
      <c r="J29" s="100">
        <v>0.28</v>
      </c>
      <c r="K29" s="101">
        <v>0.51</v>
      </c>
      <c r="L29" s="102"/>
      <c r="M29" s="101">
        <v>0.32</v>
      </c>
      <c r="N29" s="103">
        <v>0.51</v>
      </c>
    </row>
    <row r="30" spans="1:14" s="60" customFormat="1" ht="12.75" customHeight="1">
      <c r="A30" s="98">
        <v>1988</v>
      </c>
      <c r="B30" s="99" t="s">
        <v>75</v>
      </c>
      <c r="C30" s="99">
        <v>181</v>
      </c>
      <c r="D30" s="99"/>
      <c r="E30" s="99">
        <v>607</v>
      </c>
      <c r="F30" s="99">
        <v>134</v>
      </c>
      <c r="G30" s="99"/>
      <c r="H30" s="99" t="s">
        <v>76</v>
      </c>
      <c r="I30" s="93"/>
      <c r="J30" s="100">
        <v>0.32</v>
      </c>
      <c r="K30" s="101">
        <v>0.52</v>
      </c>
      <c r="L30" s="102"/>
      <c r="M30" s="101">
        <v>0.34</v>
      </c>
      <c r="N30" s="103">
        <v>0.58</v>
      </c>
    </row>
    <row r="31" spans="1:14" s="60" customFormat="1" ht="12.75" customHeight="1">
      <c r="A31" s="98">
        <v>1989</v>
      </c>
      <c r="B31" s="99" t="s">
        <v>77</v>
      </c>
      <c r="C31" s="99">
        <v>280</v>
      </c>
      <c r="D31" s="99"/>
      <c r="E31" s="99" t="s">
        <v>78</v>
      </c>
      <c r="F31" s="99">
        <v>160</v>
      </c>
      <c r="G31" s="99"/>
      <c r="H31" s="99" t="s">
        <v>79</v>
      </c>
      <c r="I31" s="93"/>
      <c r="J31" s="100">
        <v>0.31</v>
      </c>
      <c r="K31" s="101">
        <v>1.14</v>
      </c>
      <c r="L31" s="102"/>
      <c r="M31" s="101">
        <v>0.31</v>
      </c>
      <c r="N31" s="103">
        <v>0.6</v>
      </c>
    </row>
    <row r="32" spans="1:14" s="60" customFormat="1" ht="12.75" customHeight="1">
      <c r="A32" s="91"/>
      <c r="B32" s="92"/>
      <c r="C32" s="92"/>
      <c r="D32" s="92"/>
      <c r="E32" s="92"/>
      <c r="F32" s="92"/>
      <c r="G32" s="92"/>
      <c r="H32" s="92"/>
      <c r="I32" s="93"/>
      <c r="J32" s="94"/>
      <c r="K32" s="95"/>
      <c r="L32" s="96"/>
      <c r="M32" s="95"/>
      <c r="N32" s="97"/>
    </row>
    <row r="33" spans="1:14" s="60" customFormat="1" ht="12.75" customHeight="1">
      <c r="A33" s="91">
        <v>1990</v>
      </c>
      <c r="B33" s="92" t="s">
        <v>75</v>
      </c>
      <c r="C33" s="92">
        <v>354</v>
      </c>
      <c r="D33" s="92"/>
      <c r="E33" s="92" t="s">
        <v>80</v>
      </c>
      <c r="F33" s="92">
        <v>184</v>
      </c>
      <c r="G33" s="92"/>
      <c r="H33" s="92" t="s">
        <v>81</v>
      </c>
      <c r="I33" s="93"/>
      <c r="J33" s="94">
        <v>0.27</v>
      </c>
      <c r="K33" s="95">
        <v>0.68</v>
      </c>
      <c r="L33" s="96"/>
      <c r="M33" s="95">
        <v>0.33</v>
      </c>
      <c r="N33" s="97">
        <v>0.48</v>
      </c>
    </row>
    <row r="34" spans="1:14" s="60" customFormat="1" ht="12.75" customHeight="1">
      <c r="A34" s="91">
        <v>1991</v>
      </c>
      <c r="B34" s="92" t="s">
        <v>82</v>
      </c>
      <c r="C34" s="92">
        <v>293</v>
      </c>
      <c r="D34" s="92"/>
      <c r="E34" s="92">
        <v>866</v>
      </c>
      <c r="F34" s="92">
        <v>215</v>
      </c>
      <c r="G34" s="92"/>
      <c r="H34" s="92" t="s">
        <v>83</v>
      </c>
      <c r="I34" s="93"/>
      <c r="J34" s="94">
        <v>0.32</v>
      </c>
      <c r="K34" s="95">
        <v>0.56</v>
      </c>
      <c r="L34" s="96"/>
      <c r="M34" s="95">
        <v>0.33</v>
      </c>
      <c r="N34" s="97">
        <v>0.55</v>
      </c>
    </row>
    <row r="35" spans="1:14" s="60" customFormat="1" ht="12.75" customHeight="1">
      <c r="A35" s="91">
        <v>1992</v>
      </c>
      <c r="B35" s="92" t="s">
        <v>84</v>
      </c>
      <c r="C35" s="92">
        <v>170</v>
      </c>
      <c r="D35" s="92"/>
      <c r="E35" s="92" t="s">
        <v>85</v>
      </c>
      <c r="F35" s="92">
        <v>250</v>
      </c>
      <c r="G35" s="92"/>
      <c r="H35" s="92" t="s">
        <v>86</v>
      </c>
      <c r="I35" s="93"/>
      <c r="J35" s="94">
        <v>0.31</v>
      </c>
      <c r="K35" s="95">
        <v>0.89</v>
      </c>
      <c r="L35" s="96"/>
      <c r="M35" s="95">
        <v>0.33</v>
      </c>
      <c r="N35" s="97">
        <v>0.6</v>
      </c>
    </row>
    <row r="36" spans="1:14" s="60" customFormat="1" ht="12.75" customHeight="1">
      <c r="A36" s="91">
        <v>1993</v>
      </c>
      <c r="B36" s="92" t="s">
        <v>87</v>
      </c>
      <c r="C36" s="92">
        <v>87</v>
      </c>
      <c r="D36" s="92"/>
      <c r="E36" s="92" t="s">
        <v>88</v>
      </c>
      <c r="F36" s="92">
        <v>300</v>
      </c>
      <c r="G36" s="92"/>
      <c r="H36" s="92" t="s">
        <v>89</v>
      </c>
      <c r="I36" s="93"/>
      <c r="J36" s="94">
        <v>0.31</v>
      </c>
      <c r="K36" s="95">
        <v>0.94</v>
      </c>
      <c r="L36" s="96"/>
      <c r="M36" s="95">
        <v>0.29</v>
      </c>
      <c r="N36" s="97">
        <v>0.71</v>
      </c>
    </row>
    <row r="37" spans="1:14" s="60" customFormat="1" ht="12.75" customHeight="1">
      <c r="A37" s="91">
        <v>1994</v>
      </c>
      <c r="B37" s="92" t="s">
        <v>90</v>
      </c>
      <c r="C37" s="92">
        <v>22</v>
      </c>
      <c r="D37" s="92"/>
      <c r="E37" s="92" t="s">
        <v>91</v>
      </c>
      <c r="F37" s="92">
        <v>350</v>
      </c>
      <c r="G37" s="92"/>
      <c r="H37" s="92" t="s">
        <v>92</v>
      </c>
      <c r="I37" s="93"/>
      <c r="J37" s="94">
        <v>0.31</v>
      </c>
      <c r="K37" s="95">
        <v>1.15</v>
      </c>
      <c r="L37" s="96"/>
      <c r="M37" s="95">
        <v>0.29</v>
      </c>
      <c r="N37" s="97">
        <v>0.82</v>
      </c>
    </row>
    <row r="38" spans="1:14" s="60" customFormat="1" ht="12.75" customHeight="1">
      <c r="A38" s="91"/>
      <c r="B38" s="92"/>
      <c r="C38" s="92"/>
      <c r="D38" s="92"/>
      <c r="E38" s="92"/>
      <c r="F38" s="92"/>
      <c r="G38" s="92"/>
      <c r="H38" s="92"/>
      <c r="I38" s="93"/>
      <c r="J38" s="94"/>
      <c r="K38" s="95"/>
      <c r="L38" s="96"/>
      <c r="M38" s="95"/>
      <c r="N38" s="97"/>
    </row>
    <row r="39" spans="1:14" s="60" customFormat="1" ht="12.75" customHeight="1">
      <c r="A39" s="98">
        <v>1995</v>
      </c>
      <c r="B39" s="99" t="s">
        <v>93</v>
      </c>
      <c r="C39" s="99">
        <v>135</v>
      </c>
      <c r="D39" s="99"/>
      <c r="E39" s="99" t="s">
        <v>94</v>
      </c>
      <c r="F39" s="99">
        <v>307</v>
      </c>
      <c r="G39" s="99"/>
      <c r="H39" s="99" t="s">
        <v>95</v>
      </c>
      <c r="I39" s="93"/>
      <c r="J39" s="100">
        <v>0.29</v>
      </c>
      <c r="K39" s="101">
        <v>1.15</v>
      </c>
      <c r="L39" s="102"/>
      <c r="M39" s="101">
        <v>0.26</v>
      </c>
      <c r="N39" s="103">
        <v>0.73</v>
      </c>
    </row>
    <row r="40" spans="1:14" s="60" customFormat="1" ht="12.75" customHeight="1">
      <c r="A40" s="98">
        <v>1996</v>
      </c>
      <c r="B40" s="99" t="s">
        <v>96</v>
      </c>
      <c r="C40" s="99">
        <v>52</v>
      </c>
      <c r="D40" s="99"/>
      <c r="E40" s="99" t="s">
        <v>97</v>
      </c>
      <c r="F40" s="99">
        <v>245</v>
      </c>
      <c r="G40" s="99"/>
      <c r="H40" s="99" t="s">
        <v>98</v>
      </c>
      <c r="I40" s="93"/>
      <c r="J40" s="100">
        <v>0.27</v>
      </c>
      <c r="K40" s="101">
        <v>1.83</v>
      </c>
      <c r="L40" s="102"/>
      <c r="M40" s="101">
        <v>0.24</v>
      </c>
      <c r="N40" s="103">
        <v>0.85</v>
      </c>
    </row>
    <row r="41" spans="1:14" s="60" customFormat="1" ht="12.75" customHeight="1">
      <c r="A41" s="98">
        <v>1997</v>
      </c>
      <c r="B41" s="99">
        <v>2095.91</v>
      </c>
      <c r="C41" s="99">
        <v>-68.82</v>
      </c>
      <c r="D41" s="99"/>
      <c r="E41" s="99">
        <v>8830.07</v>
      </c>
      <c r="F41" s="99">
        <v>216.03</v>
      </c>
      <c r="G41" s="99"/>
      <c r="H41" s="99">
        <v>11073.19</v>
      </c>
      <c r="I41" s="93"/>
      <c r="J41" s="100">
        <v>0.26</v>
      </c>
      <c r="K41" s="101">
        <v>1.3867940596688182</v>
      </c>
      <c r="L41" s="102"/>
      <c r="M41" s="101">
        <v>0.22</v>
      </c>
      <c r="N41" s="103">
        <v>0.83</v>
      </c>
    </row>
    <row r="42" spans="1:14" s="60" customFormat="1" ht="12.75" customHeight="1">
      <c r="A42" s="98">
        <v>1998</v>
      </c>
      <c r="B42" s="99">
        <v>2331.53</v>
      </c>
      <c r="C42" s="99">
        <v>-32.79</v>
      </c>
      <c r="D42" s="99"/>
      <c r="E42" s="99">
        <v>4048</v>
      </c>
      <c r="F42" s="99">
        <v>253</v>
      </c>
      <c r="G42" s="99"/>
      <c r="H42" s="99">
        <v>6600</v>
      </c>
      <c r="I42" s="93"/>
      <c r="J42" s="100">
        <v>0.27</v>
      </c>
      <c r="K42" s="101">
        <v>0.83</v>
      </c>
      <c r="L42" s="102"/>
      <c r="M42" s="101">
        <v>0.23</v>
      </c>
      <c r="N42" s="103">
        <v>0.8</v>
      </c>
    </row>
    <row r="43" spans="1:14" s="60" customFormat="1" ht="12.75" customHeight="1">
      <c r="A43" s="98">
        <v>1999</v>
      </c>
      <c r="B43" s="99">
        <v>2118</v>
      </c>
      <c r="C43" s="99">
        <v>-14.63</v>
      </c>
      <c r="D43" s="99"/>
      <c r="E43" s="99">
        <v>7056</v>
      </c>
      <c r="F43" s="99">
        <v>296.72</v>
      </c>
      <c r="G43" s="99"/>
      <c r="H43" s="99">
        <v>9456</v>
      </c>
      <c r="I43" s="93"/>
      <c r="J43" s="100">
        <v>0.24</v>
      </c>
      <c r="K43" s="101">
        <v>1.05</v>
      </c>
      <c r="L43" s="102"/>
      <c r="M43" s="101">
        <v>0.22</v>
      </c>
      <c r="N43" s="103">
        <v>0.79</v>
      </c>
    </row>
    <row r="44" spans="1:14" s="60" customFormat="1" ht="12.75" customHeight="1">
      <c r="A44" s="91"/>
      <c r="B44" s="92"/>
      <c r="C44" s="92"/>
      <c r="D44" s="92"/>
      <c r="E44" s="92"/>
      <c r="F44" s="92"/>
      <c r="G44" s="92"/>
      <c r="H44" s="92"/>
      <c r="I44" s="93"/>
      <c r="J44" s="94"/>
      <c r="K44" s="95"/>
      <c r="L44" s="96"/>
      <c r="M44" s="95"/>
      <c r="N44" s="97"/>
    </row>
    <row r="45" spans="1:14" s="60" customFormat="1" ht="12.75" customHeight="1">
      <c r="A45" s="91">
        <v>2000</v>
      </c>
      <c r="B45" s="92">
        <v>2974</v>
      </c>
      <c r="C45" s="92">
        <v>-47</v>
      </c>
      <c r="D45" s="92"/>
      <c r="E45" s="92">
        <v>1383</v>
      </c>
      <c r="F45" s="92">
        <v>354</v>
      </c>
      <c r="G45" s="92"/>
      <c r="H45" s="92">
        <v>4664</v>
      </c>
      <c r="I45" s="93"/>
      <c r="J45" s="94">
        <v>0.32</v>
      </c>
      <c r="K45" s="95">
        <v>0.5</v>
      </c>
      <c r="L45" s="96"/>
      <c r="M45" s="95">
        <v>0.22</v>
      </c>
      <c r="N45" s="97">
        <v>0.55</v>
      </c>
    </row>
    <row r="46" spans="1:14" s="60" customFormat="1" ht="12.75" customHeight="1">
      <c r="A46" s="91">
        <v>2001</v>
      </c>
      <c r="B46" s="92">
        <v>3179</v>
      </c>
      <c r="C46" s="92">
        <v>2</v>
      </c>
      <c r="D46" s="92"/>
      <c r="E46" s="92">
        <v>3242</v>
      </c>
      <c r="F46" s="92">
        <v>216</v>
      </c>
      <c r="G46" s="92"/>
      <c r="H46" s="92">
        <v>6639</v>
      </c>
      <c r="I46" s="93"/>
      <c r="J46" s="94">
        <v>0.32</v>
      </c>
      <c r="K46" s="95">
        <v>0.67</v>
      </c>
      <c r="L46" s="96"/>
      <c r="M46" s="95">
        <v>0.22</v>
      </c>
      <c r="N46" s="97">
        <v>0.45</v>
      </c>
    </row>
    <row r="47" spans="1:14" s="60" customFormat="1" ht="12.75" customHeight="1">
      <c r="A47" s="91">
        <v>2002</v>
      </c>
      <c r="B47" s="92">
        <v>3281</v>
      </c>
      <c r="C47" s="92">
        <v>-3</v>
      </c>
      <c r="D47" s="92"/>
      <c r="E47" s="92">
        <v>1573</v>
      </c>
      <c r="F47" s="92">
        <v>231</v>
      </c>
      <c r="G47" s="92"/>
      <c r="H47" s="92">
        <v>5083</v>
      </c>
      <c r="I47" s="93"/>
      <c r="J47" s="94">
        <v>0.31</v>
      </c>
      <c r="K47" s="95">
        <v>0.49</v>
      </c>
      <c r="L47" s="96"/>
      <c r="M47" s="95">
        <v>0.23</v>
      </c>
      <c r="N47" s="97">
        <v>0.29</v>
      </c>
    </row>
    <row r="48" spans="1:14" s="60" customFormat="1" ht="12.75" customHeight="1">
      <c r="A48" s="91">
        <v>2003</v>
      </c>
      <c r="B48" s="92">
        <v>3847</v>
      </c>
      <c r="C48" s="92">
        <v>30</v>
      </c>
      <c r="D48" s="92"/>
      <c r="E48" s="92">
        <v>7251</v>
      </c>
      <c r="F48" s="92">
        <v>238</v>
      </c>
      <c r="G48" s="92"/>
      <c r="H48" s="92">
        <v>11367</v>
      </c>
      <c r="I48" s="93"/>
      <c r="J48" s="94">
        <v>0.34</v>
      </c>
      <c r="K48" s="95">
        <v>1.01</v>
      </c>
      <c r="L48" s="96"/>
      <c r="M48" s="95">
        <v>0.24</v>
      </c>
      <c r="N48" s="97">
        <v>0.45</v>
      </c>
    </row>
    <row r="49" spans="1:14" s="60" customFormat="1" ht="12.75" customHeight="1">
      <c r="A49" s="91">
        <v>2004</v>
      </c>
      <c r="B49" s="92">
        <v>4302</v>
      </c>
      <c r="C49" s="92">
        <v>-85</v>
      </c>
      <c r="D49" s="92"/>
      <c r="E49" s="92">
        <v>12858</v>
      </c>
      <c r="F49" s="92">
        <v>213</v>
      </c>
      <c r="G49" s="92"/>
      <c r="H49" s="92">
        <v>17288</v>
      </c>
      <c r="I49" s="93"/>
      <c r="J49" s="94">
        <v>0.36</v>
      </c>
      <c r="K49" s="95">
        <v>1.45</v>
      </c>
      <c r="L49" s="96"/>
      <c r="M49" s="95">
        <v>0.25</v>
      </c>
      <c r="N49" s="97">
        <v>0.52</v>
      </c>
    </row>
    <row r="50" spans="1:14" s="60" customFormat="1" ht="12.75" customHeight="1">
      <c r="A50" s="91"/>
      <c r="B50" s="92"/>
      <c r="C50" s="92"/>
      <c r="D50" s="92"/>
      <c r="E50" s="92"/>
      <c r="F50" s="92"/>
      <c r="G50" s="92"/>
      <c r="H50" s="92"/>
      <c r="I50" s="93"/>
      <c r="J50" s="94"/>
      <c r="K50" s="95"/>
      <c r="L50" s="96"/>
      <c r="M50" s="95"/>
      <c r="N50" s="97"/>
    </row>
    <row r="51" spans="1:14" s="60" customFormat="1" ht="12.75" customHeight="1">
      <c r="A51" s="98">
        <v>2005</v>
      </c>
      <c r="B51" s="99">
        <v>5926</v>
      </c>
      <c r="C51" s="99">
        <v>-54</v>
      </c>
      <c r="D51" s="99"/>
      <c r="E51" s="99">
        <v>19212</v>
      </c>
      <c r="F51" s="99">
        <v>399</v>
      </c>
      <c r="G51" s="99"/>
      <c r="H51" s="99">
        <v>25480</v>
      </c>
      <c r="I51" s="93"/>
      <c r="J51" s="100">
        <v>0.47</v>
      </c>
      <c r="K51" s="101">
        <v>2.03</v>
      </c>
      <c r="L51" s="101"/>
      <c r="M51" s="101">
        <v>0.32</v>
      </c>
      <c r="N51" s="103">
        <v>0.93</v>
      </c>
    </row>
    <row r="52" spans="1:14" s="60" customFormat="1" ht="12.75" customHeight="1">
      <c r="A52" s="98">
        <v>2006</v>
      </c>
      <c r="B52" s="99">
        <v>6770</v>
      </c>
      <c r="C52" s="99">
        <v>-102</v>
      </c>
      <c r="D52" s="99"/>
      <c r="E52" s="99">
        <v>7676</v>
      </c>
      <c r="F52" s="99">
        <v>295</v>
      </c>
      <c r="G52" s="99"/>
      <c r="H52" s="99">
        <v>14640</v>
      </c>
      <c r="I52" s="93"/>
      <c r="J52" s="100">
        <v>0.51</v>
      </c>
      <c r="K52" s="101">
        <v>1.11</v>
      </c>
      <c r="L52" s="101"/>
      <c r="M52" s="101">
        <v>0.3</v>
      </c>
      <c r="N52" s="103">
        <v>0.89</v>
      </c>
    </row>
    <row r="53" spans="1:14" s="60" customFormat="1" ht="12.75" customHeight="1">
      <c r="A53" s="104">
        <v>2007</v>
      </c>
      <c r="B53" s="99">
        <v>4921</v>
      </c>
      <c r="C53" s="99">
        <v>-22</v>
      </c>
      <c r="D53" s="99"/>
      <c r="E53" s="99">
        <v>23909</v>
      </c>
      <c r="F53" s="99">
        <v>334</v>
      </c>
      <c r="G53" s="99"/>
      <c r="H53" s="99">
        <v>29142</v>
      </c>
      <c r="I53" s="93"/>
      <c r="J53" s="100">
        <v>0.36</v>
      </c>
      <c r="K53" s="101">
        <v>2.1</v>
      </c>
      <c r="L53" s="101"/>
      <c r="M53" s="101">
        <v>0.27</v>
      </c>
      <c r="N53" s="103">
        <v>1.14</v>
      </c>
    </row>
    <row r="54" spans="1:19" s="60" customFormat="1" ht="12.75" customHeight="1">
      <c r="A54" s="104">
        <v>2008</v>
      </c>
      <c r="B54" s="99">
        <v>6355.96</v>
      </c>
      <c r="C54" s="99">
        <v>-12.41</v>
      </c>
      <c r="D54" s="99"/>
      <c r="E54" s="99">
        <v>16524</v>
      </c>
      <c r="F54" s="105">
        <v>255.5</v>
      </c>
      <c r="G54" s="99"/>
      <c r="H54" s="99">
        <v>23123</v>
      </c>
      <c r="I54" s="93"/>
      <c r="J54" s="100">
        <v>0.43</v>
      </c>
      <c r="K54" s="101">
        <v>1.59</v>
      </c>
      <c r="L54" s="101"/>
      <c r="M54" s="101">
        <v>0.3</v>
      </c>
      <c r="N54" s="103">
        <v>0.68</v>
      </c>
      <c r="Q54"/>
      <c r="R54" s="106"/>
      <c r="S54" s="107"/>
    </row>
    <row r="55" spans="1:19" s="60" customFormat="1" ht="12.75" customHeight="1">
      <c r="A55" s="104">
        <v>2009</v>
      </c>
      <c r="B55" s="99">
        <v>7223.12850457</v>
      </c>
      <c r="C55" s="99">
        <v>194.677020062</v>
      </c>
      <c r="D55" s="99"/>
      <c r="E55" s="99">
        <v>11728</v>
      </c>
      <c r="F55" s="105">
        <v>210.55800000000002</v>
      </c>
      <c r="G55" s="99"/>
      <c r="H55" s="99">
        <v>19356</v>
      </c>
      <c r="I55" s="93"/>
      <c r="J55" s="100">
        <v>0.51</v>
      </c>
      <c r="K55" s="101">
        <v>1.36</v>
      </c>
      <c r="L55" s="101"/>
      <c r="M55" s="101">
        <v>0.31</v>
      </c>
      <c r="N55" s="102">
        <v>0.87</v>
      </c>
      <c r="Q55"/>
      <c r="R55" s="106"/>
      <c r="S55" s="107"/>
    </row>
    <row r="56" spans="1:17" s="60" customFormat="1" ht="12.75" customHeight="1">
      <c r="A56" s="108"/>
      <c r="B56" s="109"/>
      <c r="C56" s="109"/>
      <c r="D56" s="109"/>
      <c r="E56" s="109"/>
      <c r="F56" s="110"/>
      <c r="G56" s="109"/>
      <c r="H56" s="109"/>
      <c r="I56" s="93"/>
      <c r="J56" s="94"/>
      <c r="K56" s="111"/>
      <c r="L56" s="111"/>
      <c r="M56" s="111"/>
      <c r="N56" s="93"/>
      <c r="Q56" s="112"/>
    </row>
    <row r="57" spans="1:18" s="60" customFormat="1" ht="12.75" customHeight="1">
      <c r="A57" s="108">
        <v>2010</v>
      </c>
      <c r="B57" s="109">
        <v>8452</v>
      </c>
      <c r="C57" s="27">
        <v>-12.328962609999998</v>
      </c>
      <c r="D57" s="109"/>
      <c r="E57" s="109">
        <v>23739</v>
      </c>
      <c r="F57" s="110">
        <v>227.68486104199997</v>
      </c>
      <c r="G57" s="109"/>
      <c r="H57" s="110">
        <v>32406</v>
      </c>
      <c r="I57" s="93"/>
      <c r="J57" s="94">
        <v>0.57</v>
      </c>
      <c r="K57" s="111">
        <v>1.99</v>
      </c>
      <c r="L57" s="111"/>
      <c r="M57" s="60">
        <v>0.32</v>
      </c>
      <c r="N57" s="93">
        <v>1.23</v>
      </c>
      <c r="Q57" s="112"/>
      <c r="R57" s="113"/>
    </row>
    <row r="58" spans="1:18" s="60" customFormat="1" ht="12.75" customHeight="1">
      <c r="A58" s="108">
        <v>2011</v>
      </c>
      <c r="B58" s="109">
        <v>8628.623088011343</v>
      </c>
      <c r="C58" s="27">
        <v>-25</v>
      </c>
      <c r="D58" s="109"/>
      <c r="E58" s="109">
        <v>20228</v>
      </c>
      <c r="F58" s="110">
        <v>393</v>
      </c>
      <c r="G58" s="109"/>
      <c r="H58" s="110">
        <v>29226</v>
      </c>
      <c r="I58" s="93"/>
      <c r="J58" s="94">
        <v>0.56</v>
      </c>
      <c r="K58" s="111">
        <v>1.91</v>
      </c>
      <c r="L58" s="111"/>
      <c r="M58" s="60">
        <v>0.31</v>
      </c>
      <c r="N58" s="93">
        <v>1.15</v>
      </c>
      <c r="Q58" s="51"/>
      <c r="R58" s="114"/>
    </row>
    <row r="59" spans="1:14" s="60" customFormat="1" ht="12.75" customHeight="1">
      <c r="A59" s="115">
        <v>2012</v>
      </c>
      <c r="B59" s="116">
        <v>8765.55</v>
      </c>
      <c r="C59" s="116">
        <v>22</v>
      </c>
      <c r="D59" s="116"/>
      <c r="E59" s="116">
        <v>30608.77</v>
      </c>
      <c r="F59" s="116">
        <v>647</v>
      </c>
      <c r="G59" s="116"/>
      <c r="H59" s="116">
        <v>40044</v>
      </c>
      <c r="I59" s="117"/>
      <c r="J59" s="118">
        <v>0.56</v>
      </c>
      <c r="K59" s="119">
        <v>2.57</v>
      </c>
      <c r="L59" s="120"/>
      <c r="M59" s="119">
        <v>0.29</v>
      </c>
      <c r="N59" s="120" t="s">
        <v>24</v>
      </c>
    </row>
    <row r="60" spans="1:14" s="60" customFormat="1" ht="12.75" customHeight="1">
      <c r="A60" s="91"/>
      <c r="B60" s="92"/>
      <c r="C60" s="92"/>
      <c r="D60" s="92"/>
      <c r="E60" s="92"/>
      <c r="F60" s="92"/>
      <c r="G60" s="92"/>
      <c r="H60" s="92"/>
      <c r="I60" s="93"/>
      <c r="J60" s="121"/>
      <c r="K60" s="95"/>
      <c r="L60" s="96"/>
      <c r="M60" s="95"/>
      <c r="N60" s="96"/>
    </row>
    <row r="61" spans="1:18" s="60" customFormat="1" ht="12.75" customHeight="1">
      <c r="A61" s="122" t="s">
        <v>99</v>
      </c>
      <c r="B61" s="92"/>
      <c r="C61" s="92"/>
      <c r="D61" s="92"/>
      <c r="E61" s="92"/>
      <c r="F61" s="92"/>
      <c r="G61" s="92"/>
      <c r="H61" s="92"/>
      <c r="I61" s="93"/>
      <c r="J61" s="121"/>
      <c r="K61" s="95"/>
      <c r="L61" s="96"/>
      <c r="M61" s="95"/>
      <c r="N61" s="96"/>
      <c r="R61" s="123"/>
    </row>
    <row r="62" spans="1:14" s="60" customFormat="1" ht="12.75" customHeight="1">
      <c r="A62" s="122" t="s">
        <v>100</v>
      </c>
      <c r="B62" s="92"/>
      <c r="C62" s="92"/>
      <c r="D62" s="92"/>
      <c r="E62" s="92"/>
      <c r="F62" s="92"/>
      <c r="G62" s="92"/>
      <c r="H62" s="92"/>
      <c r="I62" s="93"/>
      <c r="J62" s="121"/>
      <c r="K62" s="95"/>
      <c r="L62" s="96"/>
      <c r="M62" s="95"/>
      <c r="N62" s="96"/>
    </row>
    <row r="63" spans="1:17" s="60" customFormat="1" ht="11.25">
      <c r="A63" s="124" t="s">
        <v>101</v>
      </c>
      <c r="B63" s="109"/>
      <c r="C63" s="109"/>
      <c r="D63" s="109"/>
      <c r="E63" s="109"/>
      <c r="F63" s="92"/>
      <c r="G63" s="92"/>
      <c r="H63" s="92"/>
      <c r="I63" s="93"/>
      <c r="J63" s="121"/>
      <c r="K63" s="95"/>
      <c r="L63" s="96"/>
      <c r="M63" s="95"/>
      <c r="N63" s="96"/>
      <c r="Q63" s="112"/>
    </row>
    <row r="64" spans="1:14" s="60" customFormat="1" ht="12.75" customHeight="1">
      <c r="A64" s="122"/>
      <c r="B64" s="92"/>
      <c r="C64" s="92"/>
      <c r="D64" s="92"/>
      <c r="E64" s="92"/>
      <c r="F64" s="92"/>
      <c r="G64" s="92"/>
      <c r="H64" s="92"/>
      <c r="I64" s="93"/>
      <c r="J64" s="121"/>
      <c r="K64" s="95"/>
      <c r="L64" s="96"/>
      <c r="M64" s="95"/>
      <c r="N64" s="96"/>
    </row>
  </sheetData>
  <sheetProtection/>
  <mergeCells count="4">
    <mergeCell ref="A1:N2"/>
    <mergeCell ref="E5:E7"/>
    <mergeCell ref="H5:H7"/>
    <mergeCell ref="F6:F7"/>
  </mergeCells>
  <printOptions/>
  <pageMargins left="0.75" right="0.75" top="1" bottom="1" header="0.5" footer="0.5"/>
  <pageSetup horizontalDpi="600" verticalDpi="600" orientation="portrait" paperSize="9" scale="91" r:id="rId2"/>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dimension ref="A1:K51"/>
  <sheetViews>
    <sheetView showGridLines="0" zoomScalePageLayoutView="0" workbookViewId="0" topLeftCell="A1">
      <selection activeCell="A1" sqref="A1:F2"/>
    </sheetView>
  </sheetViews>
  <sheetFormatPr defaultColWidth="9.140625" defaultRowHeight="12.75"/>
  <cols>
    <col min="1" max="1" width="17.8515625" style="126" customWidth="1"/>
    <col min="2" max="2" width="6.7109375" style="164" customWidth="1"/>
    <col min="3" max="6" width="18.421875" style="126" customWidth="1"/>
    <col min="7" max="7" width="9.140625" style="126" customWidth="1"/>
    <col min="8" max="8" width="18.421875" style="126" bestFit="1" customWidth="1"/>
    <col min="9" max="9" width="13.00390625" style="126" bestFit="1" customWidth="1"/>
    <col min="10" max="11" width="12.8515625" style="126" bestFit="1" customWidth="1"/>
    <col min="12" max="16384" width="9.140625" style="126" customWidth="1"/>
  </cols>
  <sheetData>
    <row r="1" spans="1:6" ht="20.25" customHeight="1">
      <c r="A1" s="663" t="s">
        <v>102</v>
      </c>
      <c r="B1" s="663"/>
      <c r="C1" s="663"/>
      <c r="D1" s="663"/>
      <c r="E1" s="663"/>
      <c r="F1" s="663"/>
    </row>
    <row r="2" spans="1:6" ht="20.25" customHeight="1">
      <c r="A2" s="663"/>
      <c r="B2" s="663"/>
      <c r="C2" s="663"/>
      <c r="D2" s="663"/>
      <c r="E2" s="663"/>
      <c r="F2" s="663"/>
    </row>
    <row r="3" spans="1:6" ht="12.75">
      <c r="A3" s="165"/>
      <c r="B3" s="166"/>
      <c r="C3" s="59"/>
      <c r="D3" s="59"/>
      <c r="E3" s="59"/>
      <c r="F3" s="167" t="s">
        <v>103</v>
      </c>
    </row>
    <row r="4" spans="1:6" ht="22.5">
      <c r="A4" s="168" t="s">
        <v>104</v>
      </c>
      <c r="B4" s="168"/>
      <c r="C4" s="169" t="s">
        <v>105</v>
      </c>
      <c r="D4" s="170" t="s">
        <v>106</v>
      </c>
      <c r="E4" s="169" t="s">
        <v>107</v>
      </c>
      <c r="F4" s="169" t="s">
        <v>108</v>
      </c>
    </row>
    <row r="5" spans="1:6" ht="12.75" customHeight="1">
      <c r="A5" s="58"/>
      <c r="B5" s="58"/>
      <c r="C5" s="132"/>
      <c r="D5" s="133"/>
      <c r="E5" s="134"/>
      <c r="F5" s="134"/>
    </row>
    <row r="6" spans="1:11" ht="12.75" customHeight="1">
      <c r="A6" s="26" t="s">
        <v>109</v>
      </c>
      <c r="B6" s="132">
        <v>2008</v>
      </c>
      <c r="C6" s="171">
        <v>4071637.918034</v>
      </c>
      <c r="D6" s="172">
        <v>303599.70843000006</v>
      </c>
      <c r="E6" s="173">
        <v>48080218.631</v>
      </c>
      <c r="F6" s="173">
        <v>17951441.758</v>
      </c>
      <c r="H6" s="138"/>
      <c r="I6" s="138"/>
      <c r="J6" s="138"/>
      <c r="K6" s="138"/>
    </row>
    <row r="7" spans="1:11" ht="12.75" customHeight="1">
      <c r="A7" s="58"/>
      <c r="B7" s="132">
        <v>2009</v>
      </c>
      <c r="C7" s="171">
        <v>4732057.276555001</v>
      </c>
      <c r="D7" s="172">
        <v>27266.18962</v>
      </c>
      <c r="E7" s="173">
        <v>53458524.57</v>
      </c>
      <c r="F7" s="173">
        <v>24547700.759999998</v>
      </c>
      <c r="H7" s="138"/>
      <c r="I7" s="138"/>
      <c r="J7" s="138"/>
      <c r="K7" s="138"/>
    </row>
    <row r="8" spans="1:11" ht="12.75" customHeight="1">
      <c r="A8" s="58"/>
      <c r="B8" s="132">
        <v>2010</v>
      </c>
      <c r="C8" s="171">
        <v>5190836.3473741</v>
      </c>
      <c r="D8" s="172">
        <v>106063.30975900001</v>
      </c>
      <c r="E8" s="173">
        <v>58840485.23726698</v>
      </c>
      <c r="F8" s="173">
        <v>22425371.735851996</v>
      </c>
      <c r="H8" s="138"/>
      <c r="I8" s="138">
        <v>0.40488492</v>
      </c>
      <c r="J8" s="138"/>
      <c r="K8" s="138"/>
    </row>
    <row r="9" spans="1:11" ht="12.75" customHeight="1">
      <c r="A9" s="58"/>
      <c r="B9" s="132">
        <v>2011</v>
      </c>
      <c r="C9" s="171">
        <v>5285795.431</v>
      </c>
      <c r="D9" s="171">
        <v>113280.66150999999</v>
      </c>
      <c r="E9" s="173">
        <v>59104433</v>
      </c>
      <c r="F9" s="173">
        <v>22679612</v>
      </c>
      <c r="H9" s="140"/>
      <c r="I9" s="138"/>
      <c r="J9" s="138"/>
      <c r="K9" s="138"/>
    </row>
    <row r="10" spans="1:11" ht="12.75" customHeight="1">
      <c r="A10" s="58"/>
      <c r="B10" s="132">
        <v>2012</v>
      </c>
      <c r="C10" s="171">
        <v>5495655</v>
      </c>
      <c r="D10" s="171">
        <v>70472</v>
      </c>
      <c r="E10" s="174"/>
      <c r="F10" s="174"/>
      <c r="H10" s="140"/>
      <c r="I10" s="138"/>
      <c r="J10" s="138"/>
      <c r="K10" s="138"/>
    </row>
    <row r="11" spans="1:8" ht="12.75" customHeight="1">
      <c r="A11" s="58"/>
      <c r="B11" s="58"/>
      <c r="C11" s="175"/>
      <c r="D11" s="176"/>
      <c r="E11" s="175"/>
      <c r="F11" s="177"/>
      <c r="H11" s="138"/>
    </row>
    <row r="12" spans="1:8" ht="12.75" customHeight="1">
      <c r="A12" s="22" t="s">
        <v>110</v>
      </c>
      <c r="B12" s="178">
        <v>2008</v>
      </c>
      <c r="C12" s="179">
        <v>883243.106475</v>
      </c>
      <c r="D12" s="180">
        <v>6312.07454</v>
      </c>
      <c r="E12" s="181">
        <v>10624076.777999999</v>
      </c>
      <c r="F12" s="181">
        <v>1447134.41</v>
      </c>
      <c r="H12" s="146"/>
    </row>
    <row r="13" spans="1:9" ht="12.75" customHeight="1">
      <c r="A13" s="182"/>
      <c r="B13" s="178">
        <v>2009</v>
      </c>
      <c r="C13" s="179">
        <v>1443281.5069010006</v>
      </c>
      <c r="D13" s="180">
        <v>7121.89339</v>
      </c>
      <c r="E13" s="181">
        <v>13398393.690000001</v>
      </c>
      <c r="F13" s="181">
        <v>1794134.892</v>
      </c>
      <c r="H13" s="146"/>
      <c r="I13" s="147"/>
    </row>
    <row r="14" spans="1:8" ht="12.75" customHeight="1">
      <c r="A14" s="182"/>
      <c r="B14" s="178">
        <v>2010</v>
      </c>
      <c r="C14" s="179">
        <v>1742602.74905</v>
      </c>
      <c r="D14" s="180">
        <v>221.62633999999997</v>
      </c>
      <c r="E14" s="181">
        <v>15707852.926016</v>
      </c>
      <c r="F14" s="181">
        <v>1568138.4487319998</v>
      </c>
      <c r="H14" s="148"/>
    </row>
    <row r="15" spans="1:6" ht="12.75" customHeight="1">
      <c r="A15" s="182"/>
      <c r="B15" s="178">
        <v>2011</v>
      </c>
      <c r="C15" s="179">
        <v>1696489</v>
      </c>
      <c r="D15" s="180">
        <v>16504.23645</v>
      </c>
      <c r="E15" s="181">
        <v>16665577.5</v>
      </c>
      <c r="F15" s="181">
        <v>942580</v>
      </c>
    </row>
    <row r="16" spans="1:6" ht="12.75" customHeight="1">
      <c r="A16" s="182"/>
      <c r="B16" s="178">
        <v>2012</v>
      </c>
      <c r="C16" s="179">
        <v>1747715</v>
      </c>
      <c r="D16" s="180">
        <v>121.67142999999999</v>
      </c>
      <c r="E16" s="179"/>
      <c r="F16" s="179"/>
    </row>
    <row r="17" spans="1:6" ht="12.75" customHeight="1">
      <c r="A17" s="58"/>
      <c r="B17" s="58"/>
      <c r="C17" s="175"/>
      <c r="D17" s="176"/>
      <c r="E17" s="175"/>
      <c r="F17" s="175"/>
    </row>
    <row r="18" spans="1:6" ht="12.75" customHeight="1">
      <c r="A18" s="26" t="s">
        <v>111</v>
      </c>
      <c r="B18" s="159">
        <v>2008</v>
      </c>
      <c r="C18" s="175">
        <v>1433821.970112</v>
      </c>
      <c r="D18" s="176">
        <v>9331.73278</v>
      </c>
      <c r="E18" s="175">
        <v>15096016.694</v>
      </c>
      <c r="F18" s="175">
        <v>8905948.031</v>
      </c>
    </row>
    <row r="19" spans="1:6" ht="12.75" customHeight="1">
      <c r="A19" s="58"/>
      <c r="B19" s="159">
        <v>2009</v>
      </c>
      <c r="C19" s="183">
        <v>1789422.7291060002</v>
      </c>
      <c r="D19" s="176">
        <v>12164.85363</v>
      </c>
      <c r="E19" s="175">
        <v>18025336.758</v>
      </c>
      <c r="F19" s="175">
        <v>12267019.446</v>
      </c>
    </row>
    <row r="20" spans="1:11" ht="12.75" customHeight="1">
      <c r="A20" s="58"/>
      <c r="B20" s="159">
        <v>2010</v>
      </c>
      <c r="C20" s="175">
        <v>1991329.3341450996</v>
      </c>
      <c r="D20" s="184">
        <v>96777.470849</v>
      </c>
      <c r="E20" s="175">
        <v>18949336.687562995</v>
      </c>
      <c r="F20" s="175">
        <v>11813735.680202998</v>
      </c>
      <c r="H20" s="150"/>
      <c r="I20" s="150"/>
      <c r="J20" s="150"/>
      <c r="K20" s="150"/>
    </row>
    <row r="21" spans="1:11" ht="12.75" customHeight="1">
      <c r="A21" s="58"/>
      <c r="B21" s="159">
        <v>2011</v>
      </c>
      <c r="C21" s="175">
        <v>2126291.431</v>
      </c>
      <c r="D21" s="184">
        <v>91003.67476</v>
      </c>
      <c r="E21" s="175">
        <v>20356060</v>
      </c>
      <c r="F21" s="175">
        <v>10620433</v>
      </c>
      <c r="H21" s="150"/>
      <c r="I21" s="150"/>
      <c r="J21" s="150"/>
      <c r="K21" s="150"/>
    </row>
    <row r="22" spans="1:11" ht="12.75" customHeight="1">
      <c r="A22" s="58"/>
      <c r="B22" s="159">
        <v>2012</v>
      </c>
      <c r="C22" s="175">
        <v>2174067</v>
      </c>
      <c r="D22" s="184">
        <v>52527</v>
      </c>
      <c r="E22" s="175"/>
      <c r="F22" s="175"/>
      <c r="H22" s="150"/>
      <c r="I22" s="150"/>
      <c r="J22" s="150"/>
      <c r="K22" s="150"/>
    </row>
    <row r="23" spans="1:6" ht="12.75" customHeight="1">
      <c r="A23" s="26"/>
      <c r="B23" s="159"/>
      <c r="C23" s="175"/>
      <c r="D23" s="176"/>
      <c r="E23" s="175"/>
      <c r="F23" s="175"/>
    </row>
    <row r="24" spans="1:11" s="151" customFormat="1" ht="12.75" customHeight="1">
      <c r="A24" s="22" t="s">
        <v>112</v>
      </c>
      <c r="B24" s="178">
        <v>2008</v>
      </c>
      <c r="C24" s="179">
        <v>61917.86868</v>
      </c>
      <c r="D24" s="185">
        <v>0</v>
      </c>
      <c r="E24" s="179">
        <v>3873227.641</v>
      </c>
      <c r="F24" s="179">
        <v>1247642.872</v>
      </c>
      <c r="H24" s="152"/>
      <c r="I24" s="152"/>
      <c r="J24" s="153"/>
      <c r="K24" s="153"/>
    </row>
    <row r="25" spans="1:11" s="151" customFormat="1" ht="12.75" customHeight="1">
      <c r="A25" s="22"/>
      <c r="B25" s="178">
        <v>2009</v>
      </c>
      <c r="C25" s="179">
        <v>80988.22656</v>
      </c>
      <c r="D25" s="185">
        <v>46.5744</v>
      </c>
      <c r="E25" s="179">
        <v>4207855.3440000005</v>
      </c>
      <c r="F25" s="179">
        <v>1597977.612</v>
      </c>
      <c r="H25" s="154"/>
      <c r="I25" s="152"/>
      <c r="J25" s="153"/>
      <c r="K25" s="153"/>
    </row>
    <row r="26" spans="1:11" s="151" customFormat="1" ht="12.75" customHeight="1">
      <c r="A26" s="22"/>
      <c r="B26" s="178">
        <v>2010</v>
      </c>
      <c r="C26" s="179">
        <v>81528.27222300002</v>
      </c>
      <c r="D26" s="185">
        <v>0</v>
      </c>
      <c r="E26" s="179">
        <v>5086504.869867</v>
      </c>
      <c r="F26" s="179">
        <v>1832686.8676849997</v>
      </c>
      <c r="H26" s="152"/>
      <c r="I26" s="152"/>
      <c r="J26" s="153"/>
      <c r="K26" s="153"/>
    </row>
    <row r="27" spans="1:11" s="151" customFormat="1" ht="12.75" customHeight="1">
      <c r="A27" s="22"/>
      <c r="B27" s="178">
        <v>2011</v>
      </c>
      <c r="C27" s="179">
        <v>102089</v>
      </c>
      <c r="D27" s="185">
        <v>1706.13</v>
      </c>
      <c r="E27" s="179">
        <v>4837366</v>
      </c>
      <c r="F27" s="179">
        <v>2292431</v>
      </c>
      <c r="H27" s="152"/>
      <c r="I27" s="152"/>
      <c r="J27" s="155"/>
      <c r="K27" s="153"/>
    </row>
    <row r="28" spans="1:11" s="151" customFormat="1" ht="12.75" customHeight="1">
      <c r="A28" s="22"/>
      <c r="B28" s="178">
        <v>2012</v>
      </c>
      <c r="C28" s="179">
        <v>163645</v>
      </c>
      <c r="D28" s="185">
        <v>2300</v>
      </c>
      <c r="E28" s="179"/>
      <c r="F28" s="179"/>
      <c r="H28" s="152"/>
      <c r="I28" s="152"/>
      <c r="J28" s="155"/>
      <c r="K28" s="153"/>
    </row>
    <row r="29" spans="1:8" ht="12.75" customHeight="1">
      <c r="A29" s="58"/>
      <c r="B29" s="159"/>
      <c r="C29" s="175"/>
      <c r="D29" s="176"/>
      <c r="E29" s="175"/>
      <c r="F29" s="175"/>
      <c r="H29" s="138"/>
    </row>
    <row r="30" spans="1:11" ht="12.75" customHeight="1">
      <c r="A30" s="26" t="s">
        <v>113</v>
      </c>
      <c r="B30" s="159">
        <v>2008</v>
      </c>
      <c r="C30" s="175">
        <v>1646956.673604</v>
      </c>
      <c r="D30" s="176">
        <v>286020.23772000003</v>
      </c>
      <c r="E30" s="175">
        <v>15611470.240999999</v>
      </c>
      <c r="F30" s="175">
        <v>4779478.777000001</v>
      </c>
      <c r="H30" s="156"/>
      <c r="I30" s="156"/>
      <c r="J30" s="156"/>
      <c r="K30" s="156"/>
    </row>
    <row r="31" spans="1:11" ht="12.75" customHeight="1">
      <c r="A31" s="58"/>
      <c r="B31" s="159">
        <v>2009</v>
      </c>
      <c r="C31" s="175">
        <v>1377729.700319</v>
      </c>
      <c r="D31" s="176">
        <v>7481.36966</v>
      </c>
      <c r="E31" s="175">
        <v>14551022.574</v>
      </c>
      <c r="F31" s="175">
        <v>6520212.93</v>
      </c>
      <c r="H31" s="156"/>
      <c r="I31" s="156"/>
      <c r="J31" s="156"/>
      <c r="K31" s="156"/>
    </row>
    <row r="32" spans="1:11" ht="12.75" customHeight="1">
      <c r="A32" s="58"/>
      <c r="B32" s="159">
        <v>2010</v>
      </c>
      <c r="C32" s="175">
        <v>1331068.5294559998</v>
      </c>
      <c r="D32" s="176">
        <v>8507.58073</v>
      </c>
      <c r="E32" s="175">
        <v>15607424.366178999</v>
      </c>
      <c r="F32" s="175">
        <v>5081014.352251</v>
      </c>
      <c r="H32" s="156"/>
      <c r="I32" s="156"/>
      <c r="J32" s="156"/>
      <c r="K32" s="156"/>
    </row>
    <row r="33" spans="1:11" ht="12.75" customHeight="1">
      <c r="A33" s="58"/>
      <c r="B33" s="159">
        <v>2011</v>
      </c>
      <c r="C33" s="175">
        <v>1336273</v>
      </c>
      <c r="D33" s="176">
        <v>3477.16132</v>
      </c>
      <c r="E33" s="175">
        <v>13956388</v>
      </c>
      <c r="F33" s="175">
        <v>4594032</v>
      </c>
      <c r="H33" s="156"/>
      <c r="I33" s="156"/>
      <c r="J33" s="156"/>
      <c r="K33" s="156"/>
    </row>
    <row r="34" spans="1:11" ht="12.75" customHeight="1">
      <c r="A34" s="58"/>
      <c r="B34" s="159">
        <v>2012</v>
      </c>
      <c r="C34" s="175">
        <v>1366325</v>
      </c>
      <c r="D34" s="176">
        <v>15523</v>
      </c>
      <c r="E34" s="175"/>
      <c r="F34" s="175"/>
      <c r="H34" s="156"/>
      <c r="I34" s="156"/>
      <c r="J34" s="156"/>
      <c r="K34" s="156"/>
    </row>
    <row r="35" spans="1:6" ht="12.75" customHeight="1">
      <c r="A35" s="58"/>
      <c r="B35" s="159"/>
      <c r="C35" s="186"/>
      <c r="D35" s="186"/>
      <c r="E35" s="175"/>
      <c r="F35" s="175"/>
    </row>
    <row r="36" spans="1:11" ht="12.75" customHeight="1">
      <c r="A36" s="22" t="s">
        <v>114</v>
      </c>
      <c r="B36" s="178">
        <v>2008</v>
      </c>
      <c r="C36" s="179">
        <v>42200.299162999996</v>
      </c>
      <c r="D36" s="180">
        <v>1791.16511</v>
      </c>
      <c r="E36" s="179">
        <v>2149748.7579999994</v>
      </c>
      <c r="F36" s="179">
        <v>1449621.56</v>
      </c>
      <c r="H36" s="157"/>
      <c r="I36" s="157"/>
      <c r="J36" s="157"/>
      <c r="K36" s="157"/>
    </row>
    <row r="37" spans="1:11" ht="12.75" customHeight="1">
      <c r="A37" s="182"/>
      <c r="B37" s="178">
        <v>2009</v>
      </c>
      <c r="C37" s="179">
        <v>36923.51938400001</v>
      </c>
      <c r="D37" s="180">
        <v>296.92322</v>
      </c>
      <c r="E37" s="179">
        <v>2410621.884</v>
      </c>
      <c r="F37" s="179">
        <v>2179548.096</v>
      </c>
      <c r="H37" s="157"/>
      <c r="I37" s="157"/>
      <c r="J37" s="157"/>
      <c r="K37" s="157"/>
    </row>
    <row r="38" spans="1:11" ht="12.75" customHeight="1">
      <c r="A38" s="182"/>
      <c r="B38" s="178">
        <v>2010</v>
      </c>
      <c r="C38" s="187">
        <v>39804.93458</v>
      </c>
      <c r="D38" s="180">
        <v>365.2672</v>
      </c>
      <c r="E38" s="179">
        <v>2345765.3794330005</v>
      </c>
      <c r="F38" s="179">
        <v>1966900.2399279997</v>
      </c>
      <c r="H38" s="157"/>
      <c r="I38" s="157"/>
      <c r="J38" s="157"/>
      <c r="K38" s="157"/>
    </row>
    <row r="39" spans="1:11" ht="12.75" customHeight="1">
      <c r="A39" s="182"/>
      <c r="B39" s="178">
        <v>2011</v>
      </c>
      <c r="C39" s="187">
        <v>22167</v>
      </c>
      <c r="D39" s="180">
        <v>377.5891</v>
      </c>
      <c r="E39" s="179">
        <v>2053286</v>
      </c>
      <c r="F39" s="179">
        <v>4081689</v>
      </c>
      <c r="H39" s="157"/>
      <c r="I39" s="157"/>
      <c r="J39" s="157"/>
      <c r="K39" s="157"/>
    </row>
    <row r="40" spans="1:11" ht="12.75" customHeight="1">
      <c r="A40" s="182"/>
      <c r="B40" s="178">
        <v>2012</v>
      </c>
      <c r="C40" s="187">
        <v>38306</v>
      </c>
      <c r="D40" s="180" t="s">
        <v>34</v>
      </c>
      <c r="E40" s="179"/>
      <c r="F40" s="179"/>
      <c r="H40" s="157"/>
      <c r="I40" s="157"/>
      <c r="J40" s="157"/>
      <c r="K40" s="157"/>
    </row>
    <row r="41" spans="1:6" ht="12.75" customHeight="1">
      <c r="A41" s="58"/>
      <c r="B41" s="159"/>
      <c r="C41" s="3"/>
      <c r="D41" s="3"/>
      <c r="E41" s="175"/>
      <c r="F41" s="175"/>
    </row>
    <row r="42" spans="1:11" s="3" customFormat="1" ht="12.75" customHeight="1">
      <c r="A42" s="26" t="s">
        <v>115</v>
      </c>
      <c r="B42" s="159">
        <v>2008</v>
      </c>
      <c r="C42" s="160">
        <v>3498</v>
      </c>
      <c r="D42" s="176">
        <v>144.49828</v>
      </c>
      <c r="E42" s="160">
        <v>725678.519</v>
      </c>
      <c r="F42" s="160">
        <v>121616.10799999998</v>
      </c>
      <c r="H42" s="161"/>
      <c r="I42" s="161"/>
      <c r="J42" s="161"/>
      <c r="K42" s="161"/>
    </row>
    <row r="43" spans="1:11" s="3" customFormat="1" ht="12.75" customHeight="1">
      <c r="A43" s="26"/>
      <c r="B43" s="159">
        <v>2009</v>
      </c>
      <c r="C43" s="160">
        <v>3711.5942849999997</v>
      </c>
      <c r="D43" s="176">
        <v>154.57532</v>
      </c>
      <c r="E43" s="175">
        <v>865294.32</v>
      </c>
      <c r="F43" s="175">
        <v>188807.78399999999</v>
      </c>
      <c r="H43" s="161"/>
      <c r="I43" s="161"/>
      <c r="J43" s="161"/>
      <c r="K43" s="161"/>
    </row>
    <row r="44" spans="1:11" s="3" customFormat="1" ht="12.75" customHeight="1">
      <c r="A44" s="26"/>
      <c r="B44" s="159">
        <v>2010</v>
      </c>
      <c r="C44" s="160">
        <v>4502.527920000001</v>
      </c>
      <c r="D44" s="176">
        <v>191.36464</v>
      </c>
      <c r="E44" s="175">
        <v>1143601.0082089999</v>
      </c>
      <c r="F44" s="175">
        <v>162896.147053</v>
      </c>
      <c r="H44" s="161"/>
      <c r="I44" s="161"/>
      <c r="J44" s="161"/>
      <c r="K44" s="161"/>
    </row>
    <row r="45" spans="1:11" s="3" customFormat="1" ht="12.75" customHeight="1">
      <c r="A45" s="26"/>
      <c r="B45" s="159">
        <v>2011</v>
      </c>
      <c r="C45" s="160">
        <v>2486</v>
      </c>
      <c r="D45" s="176">
        <v>211.86988</v>
      </c>
      <c r="E45" s="175">
        <v>1235755</v>
      </c>
      <c r="F45" s="175">
        <v>148446.6</v>
      </c>
      <c r="H45" s="161"/>
      <c r="I45" s="161"/>
      <c r="J45" s="161"/>
      <c r="K45" s="161"/>
    </row>
    <row r="46" spans="1:6" s="3" customFormat="1" ht="12.75" customHeight="1">
      <c r="A46" s="26"/>
      <c r="B46" s="159">
        <v>2012</v>
      </c>
      <c r="C46" s="160">
        <v>5597</v>
      </c>
      <c r="D46" s="176" t="s">
        <v>34</v>
      </c>
      <c r="E46" s="160"/>
      <c r="F46" s="160"/>
    </row>
    <row r="47" spans="1:6" ht="12.75">
      <c r="A47" s="3"/>
      <c r="B47" s="165"/>
      <c r="C47" s="3"/>
      <c r="D47" s="3"/>
      <c r="E47" s="3"/>
      <c r="F47" s="3"/>
    </row>
    <row r="48" spans="1:6" ht="12.75">
      <c r="A48" s="58" t="s">
        <v>116</v>
      </c>
      <c r="B48" s="165"/>
      <c r="C48" s="3"/>
      <c r="D48" s="3"/>
      <c r="E48" s="3"/>
      <c r="F48" s="3"/>
    </row>
    <row r="49" spans="1:6" ht="12.75" customHeight="1">
      <c r="A49" s="664" t="s">
        <v>117</v>
      </c>
      <c r="B49" s="664"/>
      <c r="C49" s="664"/>
      <c r="D49" s="664"/>
      <c r="E49" s="664"/>
      <c r="F49" s="664"/>
    </row>
    <row r="50" spans="1:6" ht="11.25">
      <c r="A50" s="664"/>
      <c r="B50" s="664"/>
      <c r="C50" s="664"/>
      <c r="D50" s="664"/>
      <c r="E50" s="664"/>
      <c r="F50" s="664"/>
    </row>
    <row r="51" spans="1:6" ht="12.75">
      <c r="A51" s="3"/>
      <c r="B51" s="165"/>
      <c r="C51" s="3"/>
      <c r="D51" s="3"/>
      <c r="E51" s="3"/>
      <c r="F51" s="3"/>
    </row>
  </sheetData>
  <sheetProtection/>
  <mergeCells count="2">
    <mergeCell ref="A1:F2"/>
    <mergeCell ref="A49:F5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382"/>
  <sheetViews>
    <sheetView showGridLines="0" zoomScalePageLayoutView="0" workbookViewId="0" topLeftCell="A1">
      <selection activeCell="A1" sqref="A1:F2"/>
    </sheetView>
  </sheetViews>
  <sheetFormatPr defaultColWidth="9.140625" defaultRowHeight="12.75"/>
  <cols>
    <col min="1" max="1" width="18.00390625" style="0" customWidth="1"/>
    <col min="2" max="2" width="14.7109375" style="0" customWidth="1"/>
    <col min="3" max="3" width="12.57421875" style="233" customWidth="1"/>
    <col min="4" max="4" width="11.421875" style="233" customWidth="1"/>
    <col min="5" max="5" width="12.00390625" style="0" customWidth="1"/>
    <col min="6" max="6" width="14.00390625" style="0" customWidth="1"/>
  </cols>
  <sheetData>
    <row r="1" spans="1:6" ht="30" customHeight="1">
      <c r="A1" s="665" t="s">
        <v>118</v>
      </c>
      <c r="B1" s="665"/>
      <c r="C1" s="665"/>
      <c r="D1" s="665"/>
      <c r="E1" s="665"/>
      <c r="F1" s="665"/>
    </row>
    <row r="2" spans="1:6" ht="12.75">
      <c r="A2" s="665"/>
      <c r="B2" s="665"/>
      <c r="C2" s="665"/>
      <c r="D2" s="665"/>
      <c r="E2" s="665"/>
      <c r="F2" s="665"/>
    </row>
    <row r="3" spans="1:6" ht="12.75">
      <c r="A3" s="188"/>
      <c r="B3" s="188"/>
      <c r="C3" s="189"/>
      <c r="D3" s="190"/>
      <c r="E3" s="191"/>
      <c r="F3" s="192" t="s">
        <v>103</v>
      </c>
    </row>
    <row r="4" spans="1:6" ht="33.75">
      <c r="A4" s="193"/>
      <c r="B4" s="193"/>
      <c r="C4" s="194" t="s">
        <v>105</v>
      </c>
      <c r="D4" s="195" t="s">
        <v>119</v>
      </c>
      <c r="E4" s="194" t="s">
        <v>120</v>
      </c>
      <c r="F4" s="194" t="s">
        <v>121</v>
      </c>
    </row>
    <row r="5" spans="1:6" ht="12.75">
      <c r="A5" s="196"/>
      <c r="B5" s="196"/>
      <c r="C5" s="197"/>
      <c r="D5" s="198"/>
      <c r="E5" s="199"/>
      <c r="F5" s="199"/>
    </row>
    <row r="6" spans="1:6" ht="12.75">
      <c r="A6" s="200" t="s">
        <v>122</v>
      </c>
      <c r="B6" s="196"/>
      <c r="C6" s="201"/>
      <c r="D6" s="202"/>
      <c r="E6" s="203"/>
      <c r="F6" s="203"/>
    </row>
    <row r="7" spans="1:6" ht="12.75">
      <c r="A7" s="196" t="s">
        <v>123</v>
      </c>
      <c r="B7" s="204">
        <v>2008</v>
      </c>
      <c r="C7" s="205">
        <v>1168.6809099999998</v>
      </c>
      <c r="D7" s="206">
        <v>0</v>
      </c>
      <c r="E7" s="205">
        <v>135251.217</v>
      </c>
      <c r="F7" s="205">
        <v>56054.834</v>
      </c>
    </row>
    <row r="8" spans="1:6" ht="12.75">
      <c r="A8" s="196"/>
      <c r="B8" s="204">
        <v>2009</v>
      </c>
      <c r="C8" s="205">
        <v>2311.9940699999997</v>
      </c>
      <c r="D8" s="206">
        <v>0</v>
      </c>
      <c r="E8" s="205">
        <v>128225.65799999998</v>
      </c>
      <c r="F8" s="205">
        <v>68661.45</v>
      </c>
    </row>
    <row r="9" spans="1:6" ht="12.75">
      <c r="A9" s="196"/>
      <c r="B9" s="204">
        <v>2010</v>
      </c>
      <c r="C9" s="205">
        <v>1422.9169299999999</v>
      </c>
      <c r="D9" s="206">
        <v>0</v>
      </c>
      <c r="E9" s="205">
        <v>92561.839432</v>
      </c>
      <c r="F9" s="205">
        <v>37138.689911999994</v>
      </c>
    </row>
    <row r="10" spans="1:6" ht="12.75">
      <c r="A10" s="196"/>
      <c r="B10" s="204">
        <v>2011</v>
      </c>
      <c r="C10" s="205">
        <v>901.1724110000002</v>
      </c>
      <c r="D10" s="206">
        <v>0</v>
      </c>
      <c r="E10" s="205">
        <v>73380.23805801</v>
      </c>
      <c r="F10" s="205">
        <v>48769.2</v>
      </c>
    </row>
    <row r="11" spans="1:6" ht="12.75">
      <c r="A11" s="196"/>
      <c r="B11" s="204">
        <v>2012</v>
      </c>
      <c r="C11" s="205">
        <v>2150.5037230000007</v>
      </c>
      <c r="D11" s="206">
        <v>0</v>
      </c>
      <c r="E11" s="205"/>
      <c r="F11" s="205"/>
    </row>
    <row r="12" spans="1:6" ht="12.75">
      <c r="A12" s="196"/>
      <c r="B12" s="204"/>
      <c r="C12" s="205"/>
      <c r="D12" s="206"/>
      <c r="E12" s="205"/>
      <c r="F12" s="205"/>
    </row>
    <row r="13" spans="1:6" ht="12.75">
      <c r="A13" s="207" t="s">
        <v>124</v>
      </c>
      <c r="B13" s="208">
        <v>2008</v>
      </c>
      <c r="C13" s="209">
        <v>4840.30635</v>
      </c>
      <c r="D13" s="210">
        <v>0</v>
      </c>
      <c r="E13" s="209">
        <v>534626.71</v>
      </c>
      <c r="F13" s="209">
        <v>149245.58099999998</v>
      </c>
    </row>
    <row r="14" spans="1:6" ht="12.75">
      <c r="A14" s="207"/>
      <c r="B14" s="208">
        <v>2009</v>
      </c>
      <c r="C14" s="209">
        <v>22814.02646</v>
      </c>
      <c r="D14" s="210">
        <v>0</v>
      </c>
      <c r="E14" s="209">
        <v>371303.196</v>
      </c>
      <c r="F14" s="209">
        <v>142655.766</v>
      </c>
    </row>
    <row r="15" spans="1:6" ht="12.75">
      <c r="A15" s="207"/>
      <c r="B15" s="208">
        <v>2010</v>
      </c>
      <c r="C15" s="209">
        <v>5818.011029999998</v>
      </c>
      <c r="D15" s="210">
        <v>0</v>
      </c>
      <c r="E15" s="209">
        <v>236959.86286599998</v>
      </c>
      <c r="F15" s="209">
        <v>95514.287584</v>
      </c>
    </row>
    <row r="16" spans="1:6" ht="12.75">
      <c r="A16" s="207"/>
      <c r="B16" s="208">
        <v>2011</v>
      </c>
      <c r="C16" s="209">
        <v>10864.203971</v>
      </c>
      <c r="D16" s="210">
        <v>0</v>
      </c>
      <c r="E16" s="209">
        <v>143396.3570113787</v>
      </c>
      <c r="F16" s="209">
        <v>44590.4</v>
      </c>
    </row>
    <row r="17" spans="1:6" ht="12.75">
      <c r="A17" s="207"/>
      <c r="B17" s="208">
        <v>2012</v>
      </c>
      <c r="C17" s="209">
        <v>8894.897823000005</v>
      </c>
      <c r="D17" s="210">
        <v>0</v>
      </c>
      <c r="E17" s="209"/>
      <c r="F17" s="209"/>
    </row>
    <row r="18" spans="1:6" ht="12.75">
      <c r="A18" s="196"/>
      <c r="B18" s="204"/>
      <c r="C18" s="205"/>
      <c r="D18" s="206"/>
      <c r="E18" s="205"/>
      <c r="F18" s="205"/>
    </row>
    <row r="19" spans="1:6" ht="12.75">
      <c r="A19" s="196" t="s">
        <v>125</v>
      </c>
      <c r="B19" s="204">
        <v>2008</v>
      </c>
      <c r="C19" s="205">
        <v>630.115</v>
      </c>
      <c r="D19" s="206">
        <v>0</v>
      </c>
      <c r="E19" s="205">
        <v>28839.886</v>
      </c>
      <c r="F19" s="205">
        <v>3360.4159999999997</v>
      </c>
    </row>
    <row r="20" spans="1:6" ht="12.75">
      <c r="A20" s="196"/>
      <c r="B20" s="204">
        <v>2009</v>
      </c>
      <c r="C20" s="211">
        <v>1190</v>
      </c>
      <c r="D20" s="206">
        <v>0</v>
      </c>
      <c r="E20" s="205">
        <v>20729.676000000003</v>
      </c>
      <c r="F20" s="205">
        <v>3860.4060000000004</v>
      </c>
    </row>
    <row r="21" spans="1:6" ht="12.75">
      <c r="A21" s="196"/>
      <c r="B21" s="204">
        <v>2010</v>
      </c>
      <c r="C21" s="211">
        <v>1019.83341</v>
      </c>
      <c r="D21" s="206">
        <v>0</v>
      </c>
      <c r="E21" s="205">
        <v>11246.496579</v>
      </c>
      <c r="F21" s="205">
        <v>-6396.970996</v>
      </c>
    </row>
    <row r="22" spans="1:6" ht="12.75">
      <c r="A22" s="196"/>
      <c r="B22" s="204">
        <v>2011</v>
      </c>
      <c r="C22" s="205">
        <v>10525.963615000002</v>
      </c>
      <c r="D22" s="206">
        <v>0</v>
      </c>
      <c r="E22" s="205">
        <v>289719.9345423804</v>
      </c>
      <c r="F22" s="205">
        <v>36387.799999999996</v>
      </c>
    </row>
    <row r="23" spans="1:6" ht="12.75">
      <c r="A23" s="196"/>
      <c r="B23" s="204">
        <v>2012</v>
      </c>
      <c r="C23" s="205">
        <v>9892.886276</v>
      </c>
      <c r="D23" s="206">
        <v>0</v>
      </c>
      <c r="E23" s="205"/>
      <c r="F23" s="205"/>
    </row>
    <row r="24" spans="1:6" ht="12.75">
      <c r="A24" s="196"/>
      <c r="B24" s="204"/>
      <c r="C24" s="205"/>
      <c r="D24" s="206"/>
      <c r="E24" s="205"/>
      <c r="F24" s="205"/>
    </row>
    <row r="25" spans="1:6" ht="12.75">
      <c r="A25" s="207" t="s">
        <v>126</v>
      </c>
      <c r="B25" s="208">
        <v>2008</v>
      </c>
      <c r="C25" s="209">
        <v>3692.94954</v>
      </c>
      <c r="D25" s="210">
        <v>0</v>
      </c>
      <c r="E25" s="209">
        <v>339551.245</v>
      </c>
      <c r="F25" s="209">
        <v>204393.987</v>
      </c>
    </row>
    <row r="26" spans="1:6" ht="12.75">
      <c r="A26" s="207"/>
      <c r="B26" s="208">
        <v>2009</v>
      </c>
      <c r="C26" s="212">
        <v>3044.61426</v>
      </c>
      <c r="D26" s="210">
        <v>0</v>
      </c>
      <c r="E26" s="209">
        <v>451148.94</v>
      </c>
      <c r="F26" s="209">
        <v>195337.82400000002</v>
      </c>
    </row>
    <row r="27" spans="1:6" ht="12.75">
      <c r="A27" s="207"/>
      <c r="B27" s="208">
        <v>2010</v>
      </c>
      <c r="C27" s="212">
        <v>2083.4051799999997</v>
      </c>
      <c r="D27" s="210">
        <v>0</v>
      </c>
      <c r="E27" s="209">
        <v>387767.80662999995</v>
      </c>
      <c r="F27" s="209">
        <v>247558.89274500002</v>
      </c>
    </row>
    <row r="28" spans="1:6" ht="12.75">
      <c r="A28" s="207"/>
      <c r="B28" s="208">
        <v>2011</v>
      </c>
      <c r="C28" s="209">
        <v>2729.7617290000003</v>
      </c>
      <c r="D28" s="210">
        <v>0</v>
      </c>
      <c r="E28" s="209">
        <v>525401.7555263487</v>
      </c>
      <c r="F28" s="209">
        <v>347745.6</v>
      </c>
    </row>
    <row r="29" spans="1:6" ht="12.75">
      <c r="A29" s="207"/>
      <c r="B29" s="208">
        <v>2012</v>
      </c>
      <c r="C29" s="209">
        <v>5437.848213999995</v>
      </c>
      <c r="D29" s="210">
        <v>0</v>
      </c>
      <c r="E29" s="209"/>
      <c r="F29" s="209"/>
    </row>
    <row r="30" spans="1:6" ht="12.75">
      <c r="A30" s="196"/>
      <c r="B30" s="204"/>
      <c r="C30" s="205"/>
      <c r="D30" s="206"/>
      <c r="E30" s="205"/>
      <c r="F30" s="205"/>
    </row>
    <row r="31" spans="1:6" ht="12.75">
      <c r="A31" s="196" t="s">
        <v>127</v>
      </c>
      <c r="B31" s="204">
        <v>2008</v>
      </c>
      <c r="C31" s="205">
        <v>807.4494599999999</v>
      </c>
      <c r="D31" s="206">
        <v>0</v>
      </c>
      <c r="E31" s="205">
        <v>138501.093</v>
      </c>
      <c r="F31" s="205">
        <v>49604.825</v>
      </c>
    </row>
    <row r="32" spans="1:6" ht="12.75">
      <c r="A32" s="196"/>
      <c r="B32" s="204">
        <v>2009</v>
      </c>
      <c r="C32" s="211">
        <v>2447.4128570000003</v>
      </c>
      <c r="D32" s="206">
        <v>0</v>
      </c>
      <c r="E32" s="205">
        <v>223756.302</v>
      </c>
      <c r="F32" s="205">
        <v>83341.236</v>
      </c>
    </row>
    <row r="33" spans="1:6" ht="12.75">
      <c r="A33" s="196"/>
      <c r="B33" s="204">
        <v>2010</v>
      </c>
      <c r="C33" s="211">
        <v>1621.6516190000002</v>
      </c>
      <c r="D33" s="206">
        <v>0</v>
      </c>
      <c r="E33" s="205">
        <v>230019.01984199998</v>
      </c>
      <c r="F33" s="205">
        <v>124456.049074</v>
      </c>
    </row>
    <row r="34" spans="1:6" ht="12.75">
      <c r="A34" s="196"/>
      <c r="B34" s="204">
        <v>2011</v>
      </c>
      <c r="C34" s="205">
        <v>3740.568846</v>
      </c>
      <c r="D34" s="206">
        <v>0</v>
      </c>
      <c r="E34" s="205">
        <v>306353.28781486454</v>
      </c>
      <c r="F34" s="205">
        <v>254503.80000000002</v>
      </c>
    </row>
    <row r="35" spans="1:6" ht="12.75">
      <c r="A35" s="196"/>
      <c r="B35" s="204">
        <v>2012</v>
      </c>
      <c r="C35" s="205">
        <v>7102.6146229999995</v>
      </c>
      <c r="D35" s="206">
        <v>0</v>
      </c>
      <c r="E35" s="205"/>
      <c r="F35" s="205"/>
    </row>
    <row r="36" spans="1:6" ht="12.75">
      <c r="A36" s="196"/>
      <c r="B36" s="204"/>
      <c r="C36" s="205"/>
      <c r="D36" s="206"/>
      <c r="E36" s="205"/>
      <c r="F36" s="205"/>
    </row>
    <row r="37" spans="1:6" ht="12.75">
      <c r="A37" s="207" t="s">
        <v>128</v>
      </c>
      <c r="B37" s="208">
        <v>2008</v>
      </c>
      <c r="C37" s="209">
        <v>6105.442389999999</v>
      </c>
      <c r="D37" s="210">
        <v>0</v>
      </c>
      <c r="E37" s="209">
        <v>79102.424</v>
      </c>
      <c r="F37" s="209">
        <v>62466.153999999995</v>
      </c>
    </row>
    <row r="38" spans="1:6" ht="12.75">
      <c r="A38" s="207"/>
      <c r="B38" s="208">
        <v>2009</v>
      </c>
      <c r="C38" s="212">
        <v>927.7736400000001</v>
      </c>
      <c r="D38" s="210">
        <v>0</v>
      </c>
      <c r="E38" s="209">
        <v>66664.026</v>
      </c>
      <c r="F38" s="209">
        <v>62349.078</v>
      </c>
    </row>
    <row r="39" spans="1:6" ht="12.75">
      <c r="A39" s="207"/>
      <c r="B39" s="208">
        <v>2010</v>
      </c>
      <c r="C39" s="212">
        <v>22.18276</v>
      </c>
      <c r="D39" s="210">
        <v>0</v>
      </c>
      <c r="E39" s="209">
        <v>73047.193094</v>
      </c>
      <c r="F39" s="209">
        <v>92341.700754</v>
      </c>
    </row>
    <row r="40" spans="1:6" ht="12.75">
      <c r="A40" s="207"/>
      <c r="B40" s="208">
        <v>2011</v>
      </c>
      <c r="C40" s="209">
        <v>13372.107059999998</v>
      </c>
      <c r="D40" s="210">
        <v>0</v>
      </c>
      <c r="E40" s="209">
        <v>187935.04704982045</v>
      </c>
      <c r="F40" s="209">
        <v>93341.00000000001</v>
      </c>
    </row>
    <row r="41" spans="1:6" ht="12.75">
      <c r="A41" s="207"/>
      <c r="B41" s="208">
        <v>2012</v>
      </c>
      <c r="C41" s="209">
        <v>2410.11111</v>
      </c>
      <c r="D41" s="210">
        <v>0</v>
      </c>
      <c r="E41" s="209"/>
      <c r="F41" s="209"/>
    </row>
    <row r="42" spans="1:6" ht="12.75">
      <c r="A42" s="196"/>
      <c r="B42" s="204"/>
      <c r="C42" s="205"/>
      <c r="D42" s="206"/>
      <c r="E42" s="205"/>
      <c r="F42" s="205"/>
    </row>
    <row r="43" spans="1:6" ht="12.75">
      <c r="A43" s="196" t="s">
        <v>129</v>
      </c>
      <c r="B43" s="213">
        <v>2008</v>
      </c>
      <c r="C43" s="214">
        <v>17244.943649999997</v>
      </c>
      <c r="D43" s="215">
        <v>0</v>
      </c>
      <c r="E43" s="214">
        <v>1255872.575</v>
      </c>
      <c r="F43" s="214">
        <v>525125.797</v>
      </c>
    </row>
    <row r="44" spans="1:6" ht="12.75">
      <c r="A44" s="196"/>
      <c r="B44" s="213">
        <v>2009</v>
      </c>
      <c r="C44" s="214">
        <v>32735.821287000002</v>
      </c>
      <c r="D44" s="215">
        <v>0</v>
      </c>
      <c r="E44" s="214">
        <v>1261827.798</v>
      </c>
      <c r="F44" s="214">
        <v>556205.76</v>
      </c>
    </row>
    <row r="45" spans="1:6" ht="12.75">
      <c r="A45" s="196"/>
      <c r="B45" s="213">
        <v>2010</v>
      </c>
      <c r="C45" s="214">
        <v>11988.000928999996</v>
      </c>
      <c r="D45" s="215">
        <v>0</v>
      </c>
      <c r="E45" s="214">
        <v>1031602.218443</v>
      </c>
      <c r="F45" s="214">
        <v>590612.6490730001</v>
      </c>
    </row>
    <row r="46" spans="1:6" ht="12.75">
      <c r="A46" s="196"/>
      <c r="B46" s="213">
        <v>2011</v>
      </c>
      <c r="C46" s="214">
        <v>42133.777632</v>
      </c>
      <c r="D46" s="215">
        <v>0</v>
      </c>
      <c r="E46" s="214">
        <v>1526187</v>
      </c>
      <c r="F46" s="214">
        <v>825338</v>
      </c>
    </row>
    <row r="47" spans="1:6" ht="12.75">
      <c r="A47" s="196"/>
      <c r="B47" s="213">
        <v>2012</v>
      </c>
      <c r="C47" s="214">
        <v>35889</v>
      </c>
      <c r="D47" s="215">
        <v>0</v>
      </c>
      <c r="E47" s="205"/>
      <c r="F47" s="205"/>
    </row>
    <row r="48" spans="1:6" ht="12.75">
      <c r="A48" s="196"/>
      <c r="B48" s="204"/>
      <c r="C48" s="214"/>
      <c r="D48" s="215"/>
      <c r="E48" s="205"/>
      <c r="F48" s="205"/>
    </row>
    <row r="49" spans="1:6" ht="12.75">
      <c r="A49" s="200" t="s">
        <v>130</v>
      </c>
      <c r="B49" s="196"/>
      <c r="C49" s="205" t="s">
        <v>104</v>
      </c>
      <c r="D49" s="206" t="s">
        <v>104</v>
      </c>
      <c r="E49" s="205"/>
      <c r="F49" s="205"/>
    </row>
    <row r="50" spans="1:6" ht="12.75">
      <c r="A50" s="207" t="s">
        <v>131</v>
      </c>
      <c r="B50" s="208">
        <v>2008</v>
      </c>
      <c r="C50" s="209">
        <v>5278.78659</v>
      </c>
      <c r="D50" s="210">
        <v>0</v>
      </c>
      <c r="E50" s="209">
        <v>115995.149</v>
      </c>
      <c r="F50" s="209">
        <v>83258.72799999999</v>
      </c>
    </row>
    <row r="51" spans="1:6" ht="12.75">
      <c r="A51" s="207"/>
      <c r="B51" s="208">
        <v>2009</v>
      </c>
      <c r="C51" s="209">
        <v>2840.51007</v>
      </c>
      <c r="D51" s="210">
        <v>0</v>
      </c>
      <c r="E51" s="209">
        <v>84154.29</v>
      </c>
      <c r="F51" s="209">
        <v>62982.876</v>
      </c>
    </row>
    <row r="52" spans="1:6" ht="12.75">
      <c r="A52" s="207"/>
      <c r="B52" s="208">
        <v>2010</v>
      </c>
      <c r="C52" s="209">
        <v>10799.606200000002</v>
      </c>
      <c r="D52" s="210">
        <v>0</v>
      </c>
      <c r="E52" s="209">
        <v>96873.967654</v>
      </c>
      <c r="F52" s="209">
        <v>55222.434843</v>
      </c>
    </row>
    <row r="53" spans="1:6" ht="12.75">
      <c r="A53" s="207"/>
      <c r="B53" s="208">
        <v>2011</v>
      </c>
      <c r="C53" s="209">
        <v>428.205547</v>
      </c>
      <c r="D53" s="210">
        <v>0</v>
      </c>
      <c r="E53" s="209">
        <v>74722.14085485206</v>
      </c>
      <c r="F53" s="209">
        <v>49643.399999999994</v>
      </c>
    </row>
    <row r="54" spans="1:6" ht="12.75">
      <c r="A54" s="207"/>
      <c r="B54" s="208">
        <v>2012</v>
      </c>
      <c r="C54" s="209">
        <v>351.63065099999994</v>
      </c>
      <c r="D54" s="210">
        <v>0</v>
      </c>
      <c r="E54" s="209"/>
      <c r="F54" s="209"/>
    </row>
    <row r="55" spans="1:6" ht="12.75">
      <c r="A55" s="196"/>
      <c r="B55" s="204"/>
      <c r="C55" s="205"/>
      <c r="D55" s="206"/>
      <c r="E55" s="205"/>
      <c r="F55" s="205"/>
    </row>
    <row r="56" spans="1:6" ht="12.75">
      <c r="A56" s="196" t="s">
        <v>132</v>
      </c>
      <c r="B56" s="204">
        <v>2008</v>
      </c>
      <c r="C56" s="205">
        <v>0</v>
      </c>
      <c r="D56" s="206">
        <v>0</v>
      </c>
      <c r="E56" s="205">
        <v>168579.027</v>
      </c>
      <c r="F56" s="205">
        <v>183518.508</v>
      </c>
    </row>
    <row r="57" spans="1:6" ht="12.75">
      <c r="A57" s="196"/>
      <c r="B57" s="204">
        <v>2009</v>
      </c>
      <c r="C57" s="205">
        <v>16.951999999999998</v>
      </c>
      <c r="D57" s="206">
        <v>0</v>
      </c>
      <c r="E57" s="205">
        <v>208487.532</v>
      </c>
      <c r="F57" s="205">
        <v>226515.56399999998</v>
      </c>
    </row>
    <row r="58" spans="1:6" ht="12.75">
      <c r="A58" s="196"/>
      <c r="B58" s="204">
        <v>2010</v>
      </c>
      <c r="C58" s="205">
        <v>0</v>
      </c>
      <c r="D58" s="206">
        <v>0</v>
      </c>
      <c r="E58" s="205">
        <v>219491.21129999997</v>
      </c>
      <c r="F58" s="205">
        <v>225901.13163</v>
      </c>
    </row>
    <row r="59" spans="1:6" ht="12.75">
      <c r="A59" s="196"/>
      <c r="B59" s="204">
        <v>2011</v>
      </c>
      <c r="C59" s="205">
        <v>44.79091</v>
      </c>
      <c r="D59" s="206">
        <v>0</v>
      </c>
      <c r="E59" s="205">
        <v>265453.33884878986</v>
      </c>
      <c r="F59" s="205">
        <v>153462.4</v>
      </c>
    </row>
    <row r="60" spans="1:6" ht="12.75">
      <c r="A60" s="196"/>
      <c r="B60" s="204">
        <v>2012</v>
      </c>
      <c r="C60" s="205">
        <v>387.619593</v>
      </c>
      <c r="D60" s="206">
        <v>0</v>
      </c>
      <c r="E60" s="205"/>
      <c r="F60" s="205"/>
    </row>
    <row r="61" spans="1:6" ht="12.75">
      <c r="A61" s="196"/>
      <c r="B61" s="204"/>
      <c r="C61" s="205"/>
      <c r="D61" s="206"/>
      <c r="E61" s="205"/>
      <c r="F61" s="205"/>
    </row>
    <row r="62" spans="1:6" ht="12.75">
      <c r="A62" s="207" t="s">
        <v>133</v>
      </c>
      <c r="B62" s="208">
        <v>2008</v>
      </c>
      <c r="C62" s="209">
        <v>580.37274</v>
      </c>
      <c r="D62" s="210">
        <v>0</v>
      </c>
      <c r="E62" s="209">
        <v>377333.81700000004</v>
      </c>
      <c r="F62" s="209">
        <v>21566.354</v>
      </c>
    </row>
    <row r="63" spans="1:6" ht="12.75">
      <c r="A63" s="207"/>
      <c r="B63" s="208">
        <v>2009</v>
      </c>
      <c r="C63" s="212">
        <v>590</v>
      </c>
      <c r="D63" s="210">
        <v>0</v>
      </c>
      <c r="E63" s="209">
        <v>143014.278</v>
      </c>
      <c r="F63" s="209">
        <v>36254.526</v>
      </c>
    </row>
    <row r="64" spans="1:6" ht="12.75">
      <c r="A64" s="207"/>
      <c r="B64" s="208">
        <v>2010</v>
      </c>
      <c r="C64" s="212">
        <v>683.571369</v>
      </c>
      <c r="D64" s="210">
        <v>0</v>
      </c>
      <c r="E64" s="209">
        <v>68683.26753599998</v>
      </c>
      <c r="F64" s="209">
        <v>32716.492351</v>
      </c>
    </row>
    <row r="65" spans="1:6" ht="12.75">
      <c r="A65" s="207"/>
      <c r="B65" s="208">
        <v>2011</v>
      </c>
      <c r="C65" s="209">
        <v>974.275589</v>
      </c>
      <c r="D65" s="210">
        <v>0</v>
      </c>
      <c r="E65" s="209">
        <v>56197.64085007417</v>
      </c>
      <c r="F65" s="209">
        <v>13974.8</v>
      </c>
    </row>
    <row r="66" spans="1:6" ht="12.75">
      <c r="A66" s="207"/>
      <c r="B66" s="208">
        <v>2012</v>
      </c>
      <c r="C66" s="209">
        <v>568.4212719999999</v>
      </c>
      <c r="D66" s="210">
        <v>0</v>
      </c>
      <c r="E66" s="209"/>
      <c r="F66" s="209"/>
    </row>
    <row r="67" spans="1:6" ht="12.75">
      <c r="A67" s="196"/>
      <c r="B67" s="204"/>
      <c r="C67" s="205"/>
      <c r="D67" s="206"/>
      <c r="E67" s="205"/>
      <c r="F67" s="205"/>
    </row>
    <row r="68" spans="1:6" ht="12.75">
      <c r="A68" s="196" t="s">
        <v>134</v>
      </c>
      <c r="B68" s="204">
        <v>2008</v>
      </c>
      <c r="C68" s="205">
        <v>88.47783</v>
      </c>
      <c r="D68" s="206">
        <v>0</v>
      </c>
      <c r="E68" s="205">
        <v>262681.72899999993</v>
      </c>
      <c r="F68" s="205">
        <v>286602.58499999996</v>
      </c>
    </row>
    <row r="69" spans="1:6" ht="12.75">
      <c r="A69" s="196"/>
      <c r="B69" s="204">
        <v>2009</v>
      </c>
      <c r="C69" s="211">
        <v>126.33167</v>
      </c>
      <c r="D69" s="206">
        <v>0</v>
      </c>
      <c r="E69" s="205">
        <v>289927.374</v>
      </c>
      <c r="F69" s="205">
        <v>402890.664</v>
      </c>
    </row>
    <row r="70" spans="1:6" ht="12.75">
      <c r="A70" s="196"/>
      <c r="B70" s="204">
        <v>2010</v>
      </c>
      <c r="C70" s="211">
        <v>61.880425999999986</v>
      </c>
      <c r="D70" s="206">
        <v>0</v>
      </c>
      <c r="E70" s="205">
        <v>297044.77262599993</v>
      </c>
      <c r="F70" s="205">
        <v>387295.1559389999</v>
      </c>
    </row>
    <row r="71" spans="1:6" ht="12.75">
      <c r="A71" s="196"/>
      <c r="B71" s="204">
        <v>2011</v>
      </c>
      <c r="C71" s="205">
        <v>510.11364</v>
      </c>
      <c r="D71" s="206">
        <v>0</v>
      </c>
      <c r="E71" s="205">
        <v>291523.70155767037</v>
      </c>
      <c r="F71" s="205">
        <v>326535.39999999997</v>
      </c>
    </row>
    <row r="72" spans="1:6" ht="12.75">
      <c r="A72" s="196"/>
      <c r="B72" s="204">
        <v>2012</v>
      </c>
      <c r="C72" s="205">
        <v>1077.4877000000001</v>
      </c>
      <c r="D72" s="206">
        <v>0</v>
      </c>
      <c r="E72" s="205"/>
      <c r="F72" s="205"/>
    </row>
    <row r="73" spans="1:6" ht="12.75">
      <c r="A73" s="196"/>
      <c r="B73" s="204"/>
      <c r="C73" s="205"/>
      <c r="D73" s="206"/>
      <c r="E73" s="205"/>
      <c r="F73" s="205"/>
    </row>
    <row r="74" spans="1:6" ht="12.75">
      <c r="A74" s="207" t="s">
        <v>135</v>
      </c>
      <c r="B74" s="208">
        <v>2008</v>
      </c>
      <c r="C74" s="209">
        <v>7834.35464</v>
      </c>
      <c r="D74" s="210">
        <v>0</v>
      </c>
      <c r="E74" s="209">
        <v>140988.243</v>
      </c>
      <c r="F74" s="209">
        <v>139960.221</v>
      </c>
    </row>
    <row r="75" spans="1:6" ht="12.75">
      <c r="A75" s="207"/>
      <c r="B75" s="208">
        <v>2009</v>
      </c>
      <c r="C75" s="212">
        <v>9233.042010000001</v>
      </c>
      <c r="D75" s="210">
        <v>0</v>
      </c>
      <c r="E75" s="209">
        <v>166996.17</v>
      </c>
      <c r="F75" s="209">
        <v>184243.15800000002</v>
      </c>
    </row>
    <row r="76" spans="1:6" ht="12.75">
      <c r="A76" s="207"/>
      <c r="B76" s="208">
        <v>2010</v>
      </c>
      <c r="C76" s="212">
        <v>13041.005730000003</v>
      </c>
      <c r="D76" s="210">
        <v>0</v>
      </c>
      <c r="E76" s="209">
        <v>182980.564087</v>
      </c>
      <c r="F76" s="209">
        <v>224638.571565</v>
      </c>
    </row>
    <row r="77" spans="1:6" ht="12.75">
      <c r="A77" s="207"/>
      <c r="B77" s="208">
        <v>2011</v>
      </c>
      <c r="C77" s="209">
        <v>11055.119818000001</v>
      </c>
      <c r="D77" s="210">
        <v>0</v>
      </c>
      <c r="E77" s="209">
        <v>170434.13801565694</v>
      </c>
      <c r="F77" s="210">
        <v>189261.2</v>
      </c>
    </row>
    <row r="78" spans="1:6" ht="12.75">
      <c r="A78" s="207"/>
      <c r="B78" s="208">
        <v>2012</v>
      </c>
      <c r="C78" s="209">
        <v>733.878208</v>
      </c>
      <c r="D78" s="210">
        <v>0</v>
      </c>
      <c r="E78" s="209"/>
      <c r="F78" s="209"/>
    </row>
    <row r="79" spans="1:6" ht="12.75">
      <c r="A79" s="196"/>
      <c r="B79" s="204"/>
      <c r="C79" s="205"/>
      <c r="D79" s="206"/>
      <c r="E79" s="205"/>
      <c r="F79" s="205"/>
    </row>
    <row r="80" spans="1:6" ht="12.75">
      <c r="A80" s="196" t="s">
        <v>136</v>
      </c>
      <c r="B80" s="204">
        <v>2008</v>
      </c>
      <c r="C80" s="205">
        <v>1609.1673400000002</v>
      </c>
      <c r="D80" s="206">
        <v>0</v>
      </c>
      <c r="E80" s="205">
        <v>164936.734</v>
      </c>
      <c r="F80" s="205">
        <v>132918.823</v>
      </c>
    </row>
    <row r="81" spans="1:6" ht="12.75">
      <c r="A81" s="196"/>
      <c r="B81" s="204">
        <v>2009</v>
      </c>
      <c r="C81" s="211">
        <v>1443.7323769999998</v>
      </c>
      <c r="D81" s="206">
        <v>0</v>
      </c>
      <c r="E81" s="205">
        <v>171375.138</v>
      </c>
      <c r="F81" s="205">
        <v>243724.14</v>
      </c>
    </row>
    <row r="82" spans="1:6" ht="12.75">
      <c r="A82" s="196"/>
      <c r="B82" s="204">
        <v>2010</v>
      </c>
      <c r="C82" s="211">
        <v>669.0100799999999</v>
      </c>
      <c r="D82" s="206">
        <v>0</v>
      </c>
      <c r="E82" s="205">
        <v>172523.97688199996</v>
      </c>
      <c r="F82" s="205">
        <v>177185.73712200002</v>
      </c>
    </row>
    <row r="83" spans="1:6" ht="12.75">
      <c r="A83" s="196"/>
      <c r="B83" s="204">
        <v>2011</v>
      </c>
      <c r="C83" s="205">
        <v>510.6673430000001</v>
      </c>
      <c r="D83" s="206">
        <v>0</v>
      </c>
      <c r="E83" s="205">
        <v>203906.8110364197</v>
      </c>
      <c r="F83" s="205">
        <v>176216.40000000002</v>
      </c>
    </row>
    <row r="84" spans="1:6" ht="12.75">
      <c r="A84" s="196"/>
      <c r="B84" s="204">
        <v>2012</v>
      </c>
      <c r="C84" s="205">
        <v>1237.0836080000004</v>
      </c>
      <c r="D84" s="206">
        <v>0</v>
      </c>
      <c r="E84" s="205"/>
      <c r="F84" s="205"/>
    </row>
    <row r="85" spans="1:6" ht="12.75">
      <c r="A85" s="196"/>
      <c r="B85" s="204"/>
      <c r="C85" s="205"/>
      <c r="D85" s="206"/>
      <c r="E85" s="205"/>
      <c r="F85" s="205"/>
    </row>
    <row r="86" spans="1:6" ht="12.75">
      <c r="A86" s="207" t="s">
        <v>137</v>
      </c>
      <c r="B86" s="208">
        <v>2008</v>
      </c>
      <c r="C86" s="209">
        <v>443.82890999999995</v>
      </c>
      <c r="D86" s="210">
        <v>443.82890999999995</v>
      </c>
      <c r="E86" s="209">
        <v>89929.817</v>
      </c>
      <c r="F86" s="209">
        <v>32404.801</v>
      </c>
    </row>
    <row r="87" spans="1:6" ht="12.75">
      <c r="A87" s="207"/>
      <c r="B87" s="208">
        <v>2009</v>
      </c>
      <c r="C87" s="212">
        <v>460</v>
      </c>
      <c r="D87" s="210">
        <v>456.40736</v>
      </c>
      <c r="E87" s="209">
        <v>103635.576</v>
      </c>
      <c r="F87" s="209">
        <v>22061.292</v>
      </c>
    </row>
    <row r="88" spans="1:6" ht="12.75">
      <c r="A88" s="207"/>
      <c r="B88" s="208">
        <v>2010</v>
      </c>
      <c r="C88" s="212">
        <v>581.38861</v>
      </c>
      <c r="D88" s="210">
        <v>581.38861</v>
      </c>
      <c r="E88" s="209">
        <v>160532.893598</v>
      </c>
      <c r="F88" s="209">
        <v>52244.088023</v>
      </c>
    </row>
    <row r="89" spans="1:6" ht="12.75">
      <c r="A89" s="207"/>
      <c r="B89" s="208">
        <v>2011</v>
      </c>
      <c r="C89" s="209">
        <v>18.899691</v>
      </c>
      <c r="D89" s="210"/>
      <c r="E89" s="209">
        <v>137978.81455715123</v>
      </c>
      <c r="F89" s="209">
        <v>18891.4</v>
      </c>
    </row>
    <row r="90" spans="1:6" ht="12.75">
      <c r="A90" s="207"/>
      <c r="B90" s="208">
        <v>2012</v>
      </c>
      <c r="C90" s="209">
        <v>632.5078090000001</v>
      </c>
      <c r="D90" s="210">
        <v>620.4244</v>
      </c>
      <c r="E90" s="209"/>
      <c r="F90" s="209"/>
    </row>
    <row r="91" spans="1:6" ht="12.75">
      <c r="A91" s="196"/>
      <c r="B91" s="204"/>
      <c r="C91" s="205"/>
      <c r="D91" s="206"/>
      <c r="E91" s="205"/>
      <c r="F91" s="205"/>
    </row>
    <row r="92" spans="1:6" ht="12.75">
      <c r="A92" s="196" t="s">
        <v>138</v>
      </c>
      <c r="B92" s="204">
        <v>2008</v>
      </c>
      <c r="C92" s="205">
        <v>3126</v>
      </c>
      <c r="D92" s="206">
        <v>0</v>
      </c>
      <c r="E92" s="205">
        <v>71033.004</v>
      </c>
      <c r="F92" s="205">
        <v>70601.89799999999</v>
      </c>
    </row>
    <row r="93" spans="1:6" ht="12.75">
      <c r="A93" s="196"/>
      <c r="B93" s="204">
        <v>2009</v>
      </c>
      <c r="C93" s="211">
        <v>1559.7677800000001</v>
      </c>
      <c r="D93" s="206">
        <v>0</v>
      </c>
      <c r="E93" s="205">
        <v>63149.327999999994</v>
      </c>
      <c r="F93" s="205">
        <v>88155.54</v>
      </c>
    </row>
    <row r="94" spans="1:6" ht="12.75">
      <c r="A94" s="196"/>
      <c r="B94" s="204">
        <v>2010</v>
      </c>
      <c r="C94" s="211">
        <v>1956.23252</v>
      </c>
      <c r="D94" s="206">
        <v>456.23252</v>
      </c>
      <c r="E94" s="205">
        <v>73040.718427</v>
      </c>
      <c r="F94" s="205">
        <v>95617.882256</v>
      </c>
    </row>
    <row r="95" spans="1:6" ht="12.75">
      <c r="A95" s="196"/>
      <c r="B95" s="204">
        <v>2011</v>
      </c>
      <c r="C95" s="206" t="s">
        <v>34</v>
      </c>
      <c r="D95" s="206">
        <v>0</v>
      </c>
      <c r="E95" s="205">
        <v>67613.17673576782</v>
      </c>
      <c r="F95" s="205">
        <v>101041.4</v>
      </c>
    </row>
    <row r="96" spans="1:6" ht="12.75">
      <c r="A96" s="196"/>
      <c r="B96" s="204">
        <v>2012</v>
      </c>
      <c r="C96" s="205">
        <v>53.73724</v>
      </c>
      <c r="D96" s="206">
        <v>0</v>
      </c>
      <c r="E96" s="205"/>
      <c r="F96" s="205"/>
    </row>
    <row r="97" spans="1:6" ht="12.75">
      <c r="A97" s="196"/>
      <c r="B97" s="204"/>
      <c r="C97" s="205"/>
      <c r="D97" s="206"/>
      <c r="E97" s="205"/>
      <c r="F97" s="205"/>
    </row>
    <row r="98" spans="1:6" ht="12.75">
      <c r="A98" s="207" t="s">
        <v>139</v>
      </c>
      <c r="B98" s="208">
        <v>2008</v>
      </c>
      <c r="C98" s="209">
        <v>6361</v>
      </c>
      <c r="D98" s="210">
        <v>0</v>
      </c>
      <c r="E98" s="209">
        <v>153346.615</v>
      </c>
      <c r="F98" s="209">
        <v>77864.37599999999</v>
      </c>
    </row>
    <row r="99" spans="1:6" ht="12.75">
      <c r="A99" s="207"/>
      <c r="B99" s="208">
        <v>2009</v>
      </c>
      <c r="C99" s="212">
        <v>3563.93</v>
      </c>
      <c r="D99" s="210">
        <v>0</v>
      </c>
      <c r="E99" s="209">
        <v>227603.90399999998</v>
      </c>
      <c r="F99" s="209">
        <v>131733.954</v>
      </c>
    </row>
    <row r="100" spans="1:6" ht="12.75">
      <c r="A100" s="207"/>
      <c r="B100" s="208">
        <v>2010</v>
      </c>
      <c r="C100" s="212">
        <v>1851.0169999999998</v>
      </c>
      <c r="D100" s="210">
        <v>0</v>
      </c>
      <c r="E100" s="209">
        <v>184547.43350099996</v>
      </c>
      <c r="F100" s="209">
        <v>130509.86271899998</v>
      </c>
    </row>
    <row r="101" spans="1:6" ht="12.75">
      <c r="A101" s="207"/>
      <c r="B101" s="208">
        <v>2011</v>
      </c>
      <c r="C101" s="209">
        <v>239.618</v>
      </c>
      <c r="D101" s="210">
        <v>0</v>
      </c>
      <c r="E101" s="209">
        <v>154649.61627977985</v>
      </c>
      <c r="F101" s="209">
        <v>137162.6</v>
      </c>
    </row>
    <row r="102" spans="1:6" ht="12.75">
      <c r="A102" s="207"/>
      <c r="B102" s="208">
        <v>2012</v>
      </c>
      <c r="C102" s="209">
        <v>58.34437</v>
      </c>
      <c r="D102" s="210">
        <v>0</v>
      </c>
      <c r="E102" s="209"/>
      <c r="F102" s="209"/>
    </row>
    <row r="103" spans="1:6" ht="12.75">
      <c r="A103" s="196"/>
      <c r="B103" s="204"/>
      <c r="C103" s="205"/>
      <c r="D103" s="206"/>
      <c r="E103" s="205"/>
      <c r="F103" s="205"/>
    </row>
    <row r="104" spans="1:6" ht="12.75">
      <c r="A104" s="196" t="s">
        <v>140</v>
      </c>
      <c r="B104" s="204">
        <v>2008</v>
      </c>
      <c r="C104" s="206">
        <v>0</v>
      </c>
      <c r="D104" s="206">
        <v>0</v>
      </c>
      <c r="E104" s="205">
        <v>11496.16</v>
      </c>
      <c r="F104" s="205">
        <v>8412.094</v>
      </c>
    </row>
    <row r="105" spans="1:6" ht="12.75">
      <c r="A105" s="196"/>
      <c r="B105" s="204">
        <v>2009</v>
      </c>
      <c r="C105" s="206">
        <v>0</v>
      </c>
      <c r="D105" s="206">
        <v>0</v>
      </c>
      <c r="E105" s="205">
        <v>17996.022</v>
      </c>
      <c r="F105" s="205">
        <v>13828.32</v>
      </c>
    </row>
    <row r="106" spans="1:6" ht="12.75">
      <c r="A106" s="196"/>
      <c r="B106" s="204">
        <v>2010</v>
      </c>
      <c r="C106" s="205">
        <v>78.531</v>
      </c>
      <c r="D106" s="206">
        <v>0</v>
      </c>
      <c r="E106" s="205">
        <v>14477.355411999997</v>
      </c>
      <c r="F106" s="205">
        <v>18394.528947</v>
      </c>
    </row>
    <row r="107" spans="1:6" ht="12.75">
      <c r="A107" s="196"/>
      <c r="B107" s="204">
        <v>2011</v>
      </c>
      <c r="C107" s="205">
        <v>74.863</v>
      </c>
      <c r="D107" s="206">
        <v>0</v>
      </c>
      <c r="E107" s="205">
        <v>17607.012976239363</v>
      </c>
      <c r="F107" s="205">
        <v>13974.8</v>
      </c>
    </row>
    <row r="108" spans="1:6" ht="12.75">
      <c r="A108" s="196"/>
      <c r="B108" s="204">
        <v>2012</v>
      </c>
      <c r="C108" s="206">
        <v>0</v>
      </c>
      <c r="D108" s="206">
        <v>0</v>
      </c>
      <c r="E108" s="205"/>
      <c r="F108" s="205"/>
    </row>
    <row r="109" spans="1:6" ht="12.75">
      <c r="A109" s="196"/>
      <c r="B109" s="204"/>
      <c r="C109" s="205"/>
      <c r="D109" s="206"/>
      <c r="E109" s="205"/>
      <c r="F109" s="205"/>
    </row>
    <row r="110" spans="1:6" ht="12.75">
      <c r="A110" s="207" t="s">
        <v>141</v>
      </c>
      <c r="B110" s="208">
        <v>2008</v>
      </c>
      <c r="C110" s="209">
        <v>9</v>
      </c>
      <c r="D110" s="210">
        <v>0</v>
      </c>
      <c r="E110" s="209">
        <v>211451.96599999996</v>
      </c>
      <c r="F110" s="209">
        <v>56557.791</v>
      </c>
    </row>
    <row r="111" spans="1:6" ht="12.75">
      <c r="A111" s="207"/>
      <c r="B111" s="208">
        <v>2009</v>
      </c>
      <c r="C111" s="209">
        <v>0</v>
      </c>
      <c r="D111" s="210">
        <v>0</v>
      </c>
      <c r="E111" s="209">
        <v>144762.024</v>
      </c>
      <c r="F111" s="209">
        <v>36113.682</v>
      </c>
    </row>
    <row r="112" spans="1:6" ht="12.75">
      <c r="A112" s="207"/>
      <c r="B112" s="208">
        <v>2010</v>
      </c>
      <c r="C112" s="209">
        <v>50988.26321</v>
      </c>
      <c r="D112" s="210">
        <v>50233.41821</v>
      </c>
      <c r="E112" s="209">
        <v>786853.3311759998</v>
      </c>
      <c r="F112" s="209">
        <v>62234.49920399999</v>
      </c>
    </row>
    <row r="113" spans="1:6" ht="12.75">
      <c r="A113" s="207"/>
      <c r="B113" s="208">
        <v>2011</v>
      </c>
      <c r="C113" s="210">
        <v>0</v>
      </c>
      <c r="D113" s="210">
        <v>0</v>
      </c>
      <c r="E113" s="209">
        <v>109199.68062115701</v>
      </c>
      <c r="F113" s="209">
        <v>52259.8</v>
      </c>
    </row>
    <row r="114" spans="1:6" ht="12.75">
      <c r="A114" s="207"/>
      <c r="B114" s="208">
        <v>2012</v>
      </c>
      <c r="C114" s="209">
        <v>50.37866</v>
      </c>
      <c r="D114" s="210">
        <v>0</v>
      </c>
      <c r="E114" s="209"/>
      <c r="F114" s="209"/>
    </row>
    <row r="115" spans="1:6" ht="12.75">
      <c r="A115" s="196"/>
      <c r="B115" s="204"/>
      <c r="C115" s="205"/>
      <c r="D115" s="206"/>
      <c r="E115" s="205"/>
      <c r="F115" s="205"/>
    </row>
    <row r="116" spans="1:6" ht="12.75">
      <c r="A116" s="196" t="s">
        <v>142</v>
      </c>
      <c r="B116" s="204">
        <v>2008</v>
      </c>
      <c r="C116" s="205">
        <v>106589.5144</v>
      </c>
      <c r="D116" s="206">
        <v>0</v>
      </c>
      <c r="E116" s="205">
        <v>544696.9039999999</v>
      </c>
      <c r="F116" s="205">
        <v>429801.62799999997</v>
      </c>
    </row>
    <row r="117" spans="1:6" ht="12.75">
      <c r="A117" s="196"/>
      <c r="B117" s="204">
        <v>2009</v>
      </c>
      <c r="C117" s="211">
        <v>144339.99485000002</v>
      </c>
      <c r="D117" s="206">
        <v>6967.495</v>
      </c>
      <c r="E117" s="205">
        <v>703739.85</v>
      </c>
      <c r="F117" s="205">
        <v>801293.5260000001</v>
      </c>
    </row>
    <row r="118" spans="1:6" ht="12.75">
      <c r="A118" s="196"/>
      <c r="B118" s="204">
        <v>2010</v>
      </c>
      <c r="C118" s="211">
        <v>162378.54484000002</v>
      </c>
      <c r="D118" s="206">
        <v>0</v>
      </c>
      <c r="E118" s="205">
        <v>1546364.143611</v>
      </c>
      <c r="F118" s="205">
        <v>742488.9128919999</v>
      </c>
    </row>
    <row r="119" spans="1:6" ht="12.75">
      <c r="A119" s="196"/>
      <c r="B119" s="204">
        <v>2011</v>
      </c>
      <c r="C119" s="205">
        <v>238945.744154</v>
      </c>
      <c r="D119" s="206">
        <v>91003.67476</v>
      </c>
      <c r="E119" s="205">
        <v>2652099.239228511</v>
      </c>
      <c r="F119" s="205">
        <v>795800.9999999999</v>
      </c>
    </row>
    <row r="120" spans="1:6" ht="12.75">
      <c r="A120" s="196"/>
      <c r="B120" s="204">
        <v>2012</v>
      </c>
      <c r="C120" s="205">
        <v>138943.751852</v>
      </c>
      <c r="D120" s="206">
        <v>0</v>
      </c>
      <c r="E120" s="205"/>
      <c r="F120" s="205"/>
    </row>
    <row r="121" spans="1:6" ht="12.75">
      <c r="A121" s="196"/>
      <c r="B121" s="204"/>
      <c r="C121" s="205"/>
      <c r="D121" s="206"/>
      <c r="E121" s="205"/>
      <c r="F121" s="205"/>
    </row>
    <row r="122" spans="1:6" ht="12.75">
      <c r="A122" s="207" t="s">
        <v>143</v>
      </c>
      <c r="B122" s="208">
        <v>2008</v>
      </c>
      <c r="C122" s="209">
        <v>185</v>
      </c>
      <c r="D122" s="210">
        <v>180</v>
      </c>
      <c r="E122" s="209">
        <v>110656.067</v>
      </c>
      <c r="F122" s="209">
        <v>232432.45799999998</v>
      </c>
    </row>
    <row r="123" spans="1:6" ht="12.75">
      <c r="A123" s="207"/>
      <c r="B123" s="208">
        <v>2009</v>
      </c>
      <c r="C123" s="212">
        <v>94.746265</v>
      </c>
      <c r="D123" s="210">
        <v>150</v>
      </c>
      <c r="E123" s="209">
        <v>1102802.1179999998</v>
      </c>
      <c r="F123" s="209">
        <v>410643.4859999999</v>
      </c>
    </row>
    <row r="124" spans="1:6" ht="12.75">
      <c r="A124" s="207"/>
      <c r="B124" s="208">
        <v>2010</v>
      </c>
      <c r="C124" s="212">
        <v>16808.181725</v>
      </c>
      <c r="D124" s="210">
        <v>130</v>
      </c>
      <c r="E124" s="209">
        <v>283286.105251</v>
      </c>
      <c r="F124" s="209">
        <v>262709.61352499994</v>
      </c>
    </row>
    <row r="125" spans="1:6" ht="12.75">
      <c r="A125" s="207"/>
      <c r="B125" s="208">
        <v>2011</v>
      </c>
      <c r="C125" s="209">
        <v>6697.31269</v>
      </c>
      <c r="D125" s="210" t="s">
        <v>104</v>
      </c>
      <c r="E125" s="209">
        <v>450729.5459383558</v>
      </c>
      <c r="F125" s="209">
        <v>440925.39999999997</v>
      </c>
    </row>
    <row r="126" spans="1:6" ht="12.75">
      <c r="A126" s="207"/>
      <c r="B126" s="208">
        <v>2012</v>
      </c>
      <c r="C126" s="209">
        <v>47314.739795999994</v>
      </c>
      <c r="D126" s="210">
        <v>48582.355956</v>
      </c>
      <c r="E126" s="209"/>
      <c r="F126" s="209"/>
    </row>
    <row r="127" spans="1:6" ht="12.75">
      <c r="A127" s="196"/>
      <c r="B127" s="204"/>
      <c r="C127" s="205"/>
      <c r="D127" s="206"/>
      <c r="E127" s="205"/>
      <c r="F127" s="205"/>
    </row>
    <row r="128" spans="1:6" ht="12.75">
      <c r="A128" s="196" t="s">
        <v>144</v>
      </c>
      <c r="B128" s="204">
        <v>2008</v>
      </c>
      <c r="C128" s="206">
        <v>0</v>
      </c>
      <c r="D128" s="206">
        <v>0</v>
      </c>
      <c r="E128" s="205">
        <v>36550.051</v>
      </c>
      <c r="F128" s="205">
        <v>24932.297</v>
      </c>
    </row>
    <row r="129" spans="1:6" ht="12.75">
      <c r="A129" s="196"/>
      <c r="B129" s="204">
        <v>2009</v>
      </c>
      <c r="C129" s="211">
        <v>1503.83275</v>
      </c>
      <c r="D129" s="206">
        <v>0</v>
      </c>
      <c r="E129" s="205">
        <v>62534.736000000004</v>
      </c>
      <c r="F129" s="205">
        <v>34391.543999999994</v>
      </c>
    </row>
    <row r="130" spans="1:6" ht="12.75">
      <c r="A130" s="196"/>
      <c r="B130" s="204">
        <v>2010</v>
      </c>
      <c r="C130" s="211">
        <v>3.29233</v>
      </c>
      <c r="D130" s="206">
        <v>0</v>
      </c>
      <c r="E130" s="205">
        <v>64015.032629</v>
      </c>
      <c r="F130" s="205">
        <v>16400.331510999997</v>
      </c>
    </row>
    <row r="131" spans="1:6" ht="12.75">
      <c r="A131" s="196"/>
      <c r="B131" s="204">
        <v>2011</v>
      </c>
      <c r="C131" s="205">
        <v>12.2</v>
      </c>
      <c r="D131" s="206">
        <v>0</v>
      </c>
      <c r="E131" s="205">
        <v>55785.70789848543</v>
      </c>
      <c r="F131" s="205">
        <v>28265.800000000003</v>
      </c>
    </row>
    <row r="132" spans="1:6" ht="12.75">
      <c r="A132" s="196"/>
      <c r="B132" s="204">
        <v>2012</v>
      </c>
      <c r="C132" s="205">
        <v>69.67293</v>
      </c>
      <c r="D132" s="206">
        <v>0</v>
      </c>
      <c r="E132" s="205"/>
      <c r="F132" s="205"/>
    </row>
    <row r="133" spans="1:6" ht="12.75">
      <c r="A133" s="196"/>
      <c r="B133" s="204"/>
      <c r="C133" s="205"/>
      <c r="D133" s="206"/>
      <c r="E133" s="205"/>
      <c r="F133" s="205"/>
    </row>
    <row r="134" spans="1:6" ht="12.75">
      <c r="A134" s="207" t="s">
        <v>145</v>
      </c>
      <c r="B134" s="208">
        <v>2008</v>
      </c>
      <c r="C134" s="210">
        <v>0</v>
      </c>
      <c r="D134" s="210">
        <v>0</v>
      </c>
      <c r="E134" s="209">
        <v>10247.057999999999</v>
      </c>
      <c r="F134" s="209">
        <v>7439.342</v>
      </c>
    </row>
    <row r="135" spans="1:6" ht="12.75">
      <c r="A135" s="207"/>
      <c r="B135" s="208">
        <v>2009</v>
      </c>
      <c r="C135" s="210">
        <v>0</v>
      </c>
      <c r="D135" s="210">
        <v>0</v>
      </c>
      <c r="E135" s="209">
        <v>16049.814000000002</v>
      </c>
      <c r="F135" s="209">
        <v>4174.103999999999</v>
      </c>
    </row>
    <row r="136" spans="1:6" ht="12.75">
      <c r="A136" s="207"/>
      <c r="B136" s="208">
        <v>2010</v>
      </c>
      <c r="C136" s="210">
        <v>0</v>
      </c>
      <c r="D136" s="210">
        <v>0</v>
      </c>
      <c r="E136" s="209">
        <v>0</v>
      </c>
      <c r="F136" s="209">
        <v>0</v>
      </c>
    </row>
    <row r="137" spans="1:6" ht="12.75">
      <c r="A137" s="207"/>
      <c r="B137" s="208">
        <v>2011</v>
      </c>
      <c r="C137" s="210">
        <v>0</v>
      </c>
      <c r="D137" s="210">
        <v>0</v>
      </c>
      <c r="E137" s="209">
        <v>13500.166277066905</v>
      </c>
      <c r="F137" s="209">
        <v>1618.1999999999998</v>
      </c>
    </row>
    <row r="138" spans="1:6" ht="12.75">
      <c r="A138" s="207"/>
      <c r="B138" s="208">
        <v>2012</v>
      </c>
      <c r="C138" s="210">
        <v>0</v>
      </c>
      <c r="D138" s="210">
        <v>0</v>
      </c>
      <c r="E138" s="209"/>
      <c r="F138" s="209"/>
    </row>
    <row r="139" spans="1:6" ht="12.75">
      <c r="A139" s="196"/>
      <c r="B139" s="204"/>
      <c r="C139" s="205"/>
      <c r="D139" s="206"/>
      <c r="E139" s="205"/>
      <c r="F139" s="205"/>
    </row>
    <row r="140" spans="1:6" ht="12.75">
      <c r="A140" s="196" t="s">
        <v>146</v>
      </c>
      <c r="B140" s="204">
        <v>2008</v>
      </c>
      <c r="C140" s="205">
        <v>3077.556</v>
      </c>
      <c r="D140" s="206">
        <v>0</v>
      </c>
      <c r="E140" s="205">
        <v>29022.277</v>
      </c>
      <c r="F140" s="205">
        <v>46570.502</v>
      </c>
    </row>
    <row r="141" spans="1:6" ht="12.75">
      <c r="A141" s="196"/>
      <c r="B141" s="204">
        <v>2009</v>
      </c>
      <c r="C141" s="211">
        <v>4128.835</v>
      </c>
      <c r="D141" s="206">
        <v>0</v>
      </c>
      <c r="E141" s="205">
        <v>27791.081999999995</v>
      </c>
      <c r="F141" s="205">
        <v>55441.32</v>
      </c>
    </row>
    <row r="142" spans="1:6" ht="12.75">
      <c r="A142" s="196"/>
      <c r="B142" s="204">
        <v>2010</v>
      </c>
      <c r="C142" s="211">
        <v>3566.0967599999994</v>
      </c>
      <c r="D142" s="206">
        <v>0</v>
      </c>
      <c r="E142" s="205">
        <v>23412.395871999997</v>
      </c>
      <c r="F142" s="205">
        <v>67679.69415099999</v>
      </c>
    </row>
    <row r="143" spans="1:6" ht="12.75">
      <c r="A143" s="196"/>
      <c r="B143" s="204">
        <v>2011</v>
      </c>
      <c r="C143" s="205">
        <v>5220.058109999999</v>
      </c>
      <c r="D143" s="206">
        <v>0</v>
      </c>
      <c r="E143" s="205">
        <v>20883.752363876963</v>
      </c>
      <c r="F143" s="205">
        <v>60388.00000000001</v>
      </c>
    </row>
    <row r="144" spans="1:6" ht="12.75">
      <c r="A144" s="196"/>
      <c r="B144" s="204">
        <v>2012</v>
      </c>
      <c r="C144" s="205">
        <v>2528.617547</v>
      </c>
      <c r="D144" s="206">
        <v>0</v>
      </c>
      <c r="E144" s="205"/>
      <c r="F144" s="205"/>
    </row>
    <row r="145" spans="1:6" ht="12.75">
      <c r="A145" s="196"/>
      <c r="B145" s="204"/>
      <c r="C145" s="205"/>
      <c r="D145" s="206"/>
      <c r="E145" s="205"/>
      <c r="F145" s="205"/>
    </row>
    <row r="146" spans="1:6" ht="12.75">
      <c r="A146" s="207" t="s">
        <v>147</v>
      </c>
      <c r="B146" s="208">
        <v>2008</v>
      </c>
      <c r="C146" s="209">
        <v>140209.52203999998</v>
      </c>
      <c r="D146" s="210">
        <v>0</v>
      </c>
      <c r="E146" s="209">
        <v>1018858.234</v>
      </c>
      <c r="F146" s="209">
        <v>803266.5449999999</v>
      </c>
    </row>
    <row r="147" spans="1:6" ht="12.75">
      <c r="A147" s="207"/>
      <c r="B147" s="208">
        <v>2009</v>
      </c>
      <c r="C147" s="212">
        <v>219540</v>
      </c>
      <c r="D147" s="210">
        <v>0</v>
      </c>
      <c r="E147" s="209">
        <v>1162961.712</v>
      </c>
      <c r="F147" s="209">
        <v>1270060.77</v>
      </c>
    </row>
    <row r="148" spans="1:6" ht="12.75">
      <c r="A148" s="207"/>
      <c r="B148" s="208">
        <v>2010</v>
      </c>
      <c r="C148" s="212">
        <v>263499.1144199999</v>
      </c>
      <c r="D148" s="210">
        <v>0</v>
      </c>
      <c r="E148" s="209">
        <v>1248134.5069239999</v>
      </c>
      <c r="F148" s="209">
        <v>1011472.4787399999</v>
      </c>
    </row>
    <row r="149" spans="1:6" ht="12.75">
      <c r="A149" s="207"/>
      <c r="B149" s="208">
        <v>2011</v>
      </c>
      <c r="C149" s="209">
        <v>344490.6166759999</v>
      </c>
      <c r="D149" s="210">
        <v>0</v>
      </c>
      <c r="E149" s="209">
        <v>1233189.9460727847</v>
      </c>
      <c r="F149" s="209">
        <v>955252.6</v>
      </c>
    </row>
    <row r="150" spans="1:6" ht="12.75">
      <c r="A150" s="207"/>
      <c r="B150" s="208">
        <v>2012</v>
      </c>
      <c r="C150" s="209">
        <v>265685.24813400017</v>
      </c>
      <c r="D150" s="210">
        <v>0</v>
      </c>
      <c r="E150" s="209"/>
      <c r="F150" s="209"/>
    </row>
    <row r="151" spans="1:6" ht="12.75">
      <c r="A151" s="196"/>
      <c r="B151" s="204"/>
      <c r="C151" s="205"/>
      <c r="D151" s="206"/>
      <c r="E151" s="205"/>
      <c r="F151" s="205"/>
    </row>
    <row r="152" spans="1:6" ht="12.75">
      <c r="A152" s="196" t="s">
        <v>148</v>
      </c>
      <c r="B152" s="204">
        <v>2008</v>
      </c>
      <c r="C152" s="205">
        <v>0</v>
      </c>
      <c r="D152" s="206">
        <v>0</v>
      </c>
      <c r="E152" s="205">
        <v>20781.52</v>
      </c>
      <c r="F152" s="205">
        <v>13137.678999999998</v>
      </c>
    </row>
    <row r="153" spans="1:6" ht="12.75">
      <c r="A153" s="196"/>
      <c r="B153" s="204">
        <v>2009</v>
      </c>
      <c r="C153" s="205">
        <v>0</v>
      </c>
      <c r="D153" s="206">
        <v>0</v>
      </c>
      <c r="E153" s="205">
        <v>33636.108</v>
      </c>
      <c r="F153" s="205">
        <v>16011.402</v>
      </c>
    </row>
    <row r="154" spans="1:6" ht="12.75">
      <c r="A154" s="196"/>
      <c r="B154" s="204">
        <v>2010</v>
      </c>
      <c r="C154" s="205">
        <v>105.96262</v>
      </c>
      <c r="D154" s="206">
        <v>0</v>
      </c>
      <c r="E154" s="205">
        <v>54238.285459</v>
      </c>
      <c r="F154" s="205">
        <v>13078.827339999998</v>
      </c>
    </row>
    <row r="155" spans="1:6" ht="12.75">
      <c r="A155" s="196"/>
      <c r="B155" s="204">
        <v>2011</v>
      </c>
      <c r="C155" s="205">
        <v>125.531</v>
      </c>
      <c r="D155" s="206">
        <v>0</v>
      </c>
      <c r="E155" s="205">
        <v>38415.86843982746</v>
      </c>
      <c r="F155" s="205">
        <v>3410</v>
      </c>
    </row>
    <row r="156" spans="1:6" ht="12.75">
      <c r="A156" s="196"/>
      <c r="B156" s="204">
        <v>2012</v>
      </c>
      <c r="C156" s="205">
        <v>0</v>
      </c>
      <c r="D156" s="206">
        <v>0</v>
      </c>
      <c r="E156" s="205"/>
      <c r="F156" s="205"/>
    </row>
    <row r="157" spans="1:6" ht="12.75">
      <c r="A157" s="196"/>
      <c r="B157" s="204"/>
      <c r="C157" s="205"/>
      <c r="D157" s="206"/>
      <c r="E157" s="205"/>
      <c r="F157" s="205"/>
    </row>
    <row r="158" spans="1:6" ht="12.75">
      <c r="A158" s="207" t="s">
        <v>149</v>
      </c>
      <c r="B158" s="208">
        <v>2008</v>
      </c>
      <c r="C158" s="209">
        <v>2081.3482</v>
      </c>
      <c r="D158" s="210">
        <v>49.2765</v>
      </c>
      <c r="E158" s="209">
        <v>15392.695</v>
      </c>
      <c r="F158" s="209">
        <v>34062.901</v>
      </c>
    </row>
    <row r="159" spans="1:6" ht="12.75">
      <c r="A159" s="207"/>
      <c r="B159" s="208">
        <v>2009</v>
      </c>
      <c r="C159" s="212">
        <v>2387.68818</v>
      </c>
      <c r="D159" s="210">
        <v>0</v>
      </c>
      <c r="E159" s="209">
        <v>14013.978</v>
      </c>
      <c r="F159" s="209">
        <v>67253.01</v>
      </c>
    </row>
    <row r="160" spans="1:6" ht="12.75">
      <c r="A160" s="207"/>
      <c r="B160" s="208">
        <v>2010</v>
      </c>
      <c r="C160" s="212">
        <v>1284.0720800000001</v>
      </c>
      <c r="D160" s="210">
        <v>0</v>
      </c>
      <c r="E160" s="209">
        <v>21586.539778</v>
      </c>
      <c r="F160" s="209">
        <v>55306.605513999995</v>
      </c>
    </row>
    <row r="161" spans="1:6" ht="12.75">
      <c r="A161" s="207"/>
      <c r="B161" s="208">
        <v>2011</v>
      </c>
      <c r="C161" s="209">
        <v>5502.168786000003</v>
      </c>
      <c r="D161" s="210">
        <v>0</v>
      </c>
      <c r="E161" s="209">
        <v>22806.106137957686</v>
      </c>
      <c r="F161" s="209">
        <v>59718.399999999994</v>
      </c>
    </row>
    <row r="162" spans="1:6" ht="12.75">
      <c r="A162" s="207"/>
      <c r="B162" s="208">
        <v>2012</v>
      </c>
      <c r="C162" s="209">
        <v>8898.134547000009</v>
      </c>
      <c r="D162" s="210">
        <v>0</v>
      </c>
      <c r="E162" s="209"/>
      <c r="F162" s="209"/>
    </row>
    <row r="163" spans="1:6" ht="12.75">
      <c r="A163" s="196"/>
      <c r="B163" s="204"/>
      <c r="C163" s="205"/>
      <c r="D163" s="206"/>
      <c r="E163" s="205"/>
      <c r="F163" s="205"/>
    </row>
    <row r="164" spans="1:6" ht="12.75">
      <c r="A164" s="196" t="s">
        <v>150</v>
      </c>
      <c r="B164" s="204">
        <v>2008</v>
      </c>
      <c r="C164" s="205">
        <v>83331.63617299999</v>
      </c>
      <c r="D164" s="206">
        <v>0</v>
      </c>
      <c r="E164" s="205">
        <v>401088.863</v>
      </c>
      <c r="F164" s="205">
        <v>318145.174</v>
      </c>
    </row>
    <row r="165" spans="1:6" ht="12.75">
      <c r="A165" s="196"/>
      <c r="B165" s="204">
        <v>2009</v>
      </c>
      <c r="C165" s="211">
        <v>98545.608384</v>
      </c>
      <c r="D165" s="206">
        <v>0</v>
      </c>
      <c r="E165" s="205">
        <v>525296.904</v>
      </c>
      <c r="F165" s="205">
        <v>484023.21</v>
      </c>
    </row>
    <row r="166" spans="1:6" ht="12.75">
      <c r="A166" s="196"/>
      <c r="B166" s="204">
        <v>2010</v>
      </c>
      <c r="C166" s="211">
        <v>107858.19771099997</v>
      </c>
      <c r="D166" s="206">
        <v>0</v>
      </c>
      <c r="E166" s="205">
        <v>582506.365989</v>
      </c>
      <c r="F166" s="205">
        <v>510993.66897400003</v>
      </c>
    </row>
    <row r="167" spans="1:6" ht="12.75">
      <c r="A167" s="196"/>
      <c r="B167" s="204">
        <v>2011</v>
      </c>
      <c r="C167" s="205">
        <v>81379.07206599998</v>
      </c>
      <c r="D167" s="206">
        <v>0</v>
      </c>
      <c r="E167" s="205">
        <v>562644.2391949841</v>
      </c>
      <c r="F167" s="205">
        <v>556896.4</v>
      </c>
    </row>
    <row r="168" spans="1:6" ht="12.75">
      <c r="A168" s="196"/>
      <c r="B168" s="204">
        <v>2012</v>
      </c>
      <c r="C168" s="205">
        <v>52685.810481000044</v>
      </c>
      <c r="D168" s="206">
        <v>0</v>
      </c>
      <c r="E168" s="205"/>
      <c r="F168" s="205"/>
    </row>
    <row r="169" spans="1:6" ht="12.75">
      <c r="A169" s="196"/>
      <c r="B169" s="204"/>
      <c r="C169" s="205"/>
      <c r="D169" s="206"/>
      <c r="E169" s="205"/>
      <c r="F169" s="205"/>
    </row>
    <row r="170" spans="1:6" ht="12.75">
      <c r="A170" s="207" t="s">
        <v>151</v>
      </c>
      <c r="B170" s="208">
        <v>2008</v>
      </c>
      <c r="C170" s="209">
        <v>641.6775200000001</v>
      </c>
      <c r="D170" s="210">
        <v>100</v>
      </c>
      <c r="E170" s="209">
        <v>116033.83799999999</v>
      </c>
      <c r="F170" s="209">
        <v>64737.75099999999</v>
      </c>
    </row>
    <row r="171" spans="1:6" ht="12.75">
      <c r="A171" s="207"/>
      <c r="B171" s="208">
        <v>2009</v>
      </c>
      <c r="C171" s="212">
        <v>556.59641</v>
      </c>
      <c r="D171" s="210">
        <v>100</v>
      </c>
      <c r="E171" s="209">
        <v>109487.004</v>
      </c>
      <c r="F171" s="209">
        <v>30409.5</v>
      </c>
    </row>
    <row r="172" spans="1:6" ht="12.75">
      <c r="A172" s="207"/>
      <c r="B172" s="208">
        <v>2010</v>
      </c>
      <c r="C172" s="210">
        <v>0</v>
      </c>
      <c r="D172" s="210">
        <v>0</v>
      </c>
      <c r="E172" s="209">
        <v>59385.645723999995</v>
      </c>
      <c r="F172" s="209">
        <v>82616.75091999999</v>
      </c>
    </row>
    <row r="173" spans="1:6" ht="12.75">
      <c r="A173" s="207"/>
      <c r="B173" s="208">
        <v>2011</v>
      </c>
      <c r="C173" s="209">
        <v>176.86365099999998</v>
      </c>
      <c r="D173" s="210">
        <v>0</v>
      </c>
      <c r="E173" s="209">
        <v>51516.584582020456</v>
      </c>
      <c r="F173" s="209">
        <v>72967.8</v>
      </c>
    </row>
    <row r="174" spans="1:6" ht="12.75">
      <c r="A174" s="207"/>
      <c r="B174" s="208">
        <v>2012</v>
      </c>
      <c r="C174" s="209">
        <v>1643.88488</v>
      </c>
      <c r="D174" s="210">
        <v>1347.03078</v>
      </c>
      <c r="E174" s="209"/>
      <c r="F174" s="209"/>
    </row>
    <row r="175" spans="1:6" ht="12.75">
      <c r="A175" s="196"/>
      <c r="B175" s="204"/>
      <c r="C175" s="205"/>
      <c r="D175" s="206"/>
      <c r="E175" s="205"/>
      <c r="F175" s="205"/>
    </row>
    <row r="176" spans="1:6" ht="12.75">
      <c r="A176" s="196" t="s">
        <v>152</v>
      </c>
      <c r="B176" s="204">
        <v>2008</v>
      </c>
      <c r="C176" s="205">
        <v>70.14182000000001</v>
      </c>
      <c r="D176" s="206">
        <v>0</v>
      </c>
      <c r="E176" s="205">
        <v>29210.195</v>
      </c>
      <c r="F176" s="205">
        <v>43292.990999999995</v>
      </c>
    </row>
    <row r="177" spans="1:6" ht="12.75">
      <c r="A177" s="196"/>
      <c r="B177" s="204">
        <v>2009</v>
      </c>
      <c r="C177" s="211">
        <v>84.83127999999999</v>
      </c>
      <c r="D177" s="206">
        <v>0</v>
      </c>
      <c r="E177" s="205">
        <v>32400.522</v>
      </c>
      <c r="F177" s="205">
        <v>60108.378000000004</v>
      </c>
    </row>
    <row r="178" spans="1:6" ht="12.75">
      <c r="A178" s="196"/>
      <c r="B178" s="204">
        <v>2010</v>
      </c>
      <c r="C178" s="211">
        <v>47</v>
      </c>
      <c r="D178" s="206">
        <v>0</v>
      </c>
      <c r="E178" s="205">
        <v>34820.759126</v>
      </c>
      <c r="F178" s="205">
        <v>54833.95482299999</v>
      </c>
    </row>
    <row r="179" spans="1:6" ht="12.75">
      <c r="A179" s="196"/>
      <c r="B179" s="204">
        <v>2011</v>
      </c>
      <c r="C179" s="205">
        <v>45.783037</v>
      </c>
      <c r="D179" s="206">
        <v>0</v>
      </c>
      <c r="E179" s="205">
        <v>32667.531342657505</v>
      </c>
      <c r="F179" s="205">
        <v>41099.8</v>
      </c>
    </row>
    <row r="180" spans="1:6" ht="12.75">
      <c r="A180" s="196"/>
      <c r="B180" s="204">
        <v>2012</v>
      </c>
      <c r="C180" s="205">
        <v>57.065123</v>
      </c>
      <c r="D180" s="206">
        <v>0</v>
      </c>
      <c r="E180" s="205"/>
      <c r="F180" s="205"/>
    </row>
    <row r="181" spans="1:6" ht="12.75">
      <c r="A181" s="196"/>
      <c r="B181" s="204"/>
      <c r="C181" s="205"/>
      <c r="D181" s="206"/>
      <c r="E181" s="205"/>
      <c r="F181" s="205"/>
    </row>
    <row r="182" spans="1:6" ht="12.75">
      <c r="A182" s="207" t="s">
        <v>153</v>
      </c>
      <c r="B182" s="208">
        <v>2008</v>
      </c>
      <c r="C182" s="209">
        <v>50506.935119999995</v>
      </c>
      <c r="D182" s="210">
        <v>0</v>
      </c>
      <c r="E182" s="209">
        <v>526844.694</v>
      </c>
      <c r="F182" s="209">
        <v>225247.35799999998</v>
      </c>
    </row>
    <row r="183" spans="1:6" ht="12.75">
      <c r="A183" s="207"/>
      <c r="B183" s="208">
        <v>2009</v>
      </c>
      <c r="C183" s="212">
        <v>84005.26689</v>
      </c>
      <c r="D183" s="210">
        <v>0</v>
      </c>
      <c r="E183" s="209">
        <v>783604.8</v>
      </c>
      <c r="F183" s="209">
        <v>351226.524</v>
      </c>
    </row>
    <row r="184" spans="1:6" ht="12.75">
      <c r="A184" s="207"/>
      <c r="B184" s="208">
        <v>2010</v>
      </c>
      <c r="C184" s="212">
        <v>68136.461319</v>
      </c>
      <c r="D184" s="210">
        <v>0</v>
      </c>
      <c r="E184" s="209">
        <v>750297.3612939998</v>
      </c>
      <c r="F184" s="209">
        <v>300670.58614599996</v>
      </c>
    </row>
    <row r="185" spans="1:6" ht="12.75">
      <c r="A185" s="207"/>
      <c r="B185" s="208">
        <v>2011</v>
      </c>
      <c r="C185" s="209">
        <v>88592.88798</v>
      </c>
      <c r="D185" s="210">
        <v>0</v>
      </c>
      <c r="E185" s="209">
        <v>975856.6794969786</v>
      </c>
      <c r="F185" s="209">
        <v>566283.2</v>
      </c>
    </row>
    <row r="186" spans="1:6" ht="12.75">
      <c r="A186" s="207"/>
      <c r="B186" s="208">
        <v>2012</v>
      </c>
      <c r="C186" s="209">
        <v>101793.90859699999</v>
      </c>
      <c r="D186" s="210">
        <v>0</v>
      </c>
      <c r="E186" s="209"/>
      <c r="F186" s="209"/>
    </row>
    <row r="187" spans="1:6" ht="12.75">
      <c r="A187" s="196"/>
      <c r="B187" s="204"/>
      <c r="C187" s="205"/>
      <c r="D187" s="206"/>
      <c r="E187" s="205"/>
      <c r="F187" s="205"/>
    </row>
    <row r="188" spans="1:6" ht="12.75">
      <c r="A188" s="196" t="s">
        <v>154</v>
      </c>
      <c r="B188" s="204">
        <v>2008</v>
      </c>
      <c r="C188" s="205">
        <v>4374.343620000001</v>
      </c>
      <c r="D188" s="206">
        <v>878.3785799999999</v>
      </c>
      <c r="E188" s="205">
        <v>36450.564999999995</v>
      </c>
      <c r="F188" s="205">
        <v>43182.450999999994</v>
      </c>
    </row>
    <row r="189" spans="1:6" ht="12.75">
      <c r="A189" s="196"/>
      <c r="B189" s="204">
        <v>2009</v>
      </c>
      <c r="C189" s="211">
        <v>5225.807400000001</v>
      </c>
      <c r="D189" s="206">
        <v>923.34236</v>
      </c>
      <c r="E189" s="205">
        <v>45268.541999999994</v>
      </c>
      <c r="F189" s="205">
        <v>30505.53</v>
      </c>
    </row>
    <row r="190" spans="1:6" ht="12.75">
      <c r="A190" s="196"/>
      <c r="B190" s="204">
        <v>2010</v>
      </c>
      <c r="C190" s="211">
        <v>3119.8770399999994</v>
      </c>
      <c r="D190" s="206">
        <v>919.57189</v>
      </c>
      <c r="E190" s="205">
        <v>60933.091136999996</v>
      </c>
      <c r="F190" s="205">
        <v>103037.85063799997</v>
      </c>
    </row>
    <row r="191" spans="1:6" ht="12.75">
      <c r="A191" s="196"/>
      <c r="B191" s="204">
        <v>2011</v>
      </c>
      <c r="C191" s="205">
        <v>1156.324369</v>
      </c>
      <c r="D191" s="206">
        <v>0</v>
      </c>
      <c r="E191" s="205">
        <v>88821.48233422985</v>
      </c>
      <c r="F191" s="205">
        <v>70704.8</v>
      </c>
    </row>
    <row r="192" spans="1:6" ht="12.75">
      <c r="A192" s="196"/>
      <c r="B192" s="204">
        <v>2012</v>
      </c>
      <c r="C192" s="205">
        <v>3127.1334070000003</v>
      </c>
      <c r="D192" s="206">
        <v>1093.03109</v>
      </c>
      <c r="E192" s="205"/>
      <c r="F192" s="205"/>
    </row>
    <row r="193" spans="1:6" ht="12.75">
      <c r="A193" s="196"/>
      <c r="B193" s="204"/>
      <c r="C193" s="205"/>
      <c r="D193" s="206"/>
      <c r="E193" s="205"/>
      <c r="F193" s="205"/>
    </row>
    <row r="194" spans="1:6" ht="12.75">
      <c r="A194" s="207" t="s">
        <v>155</v>
      </c>
      <c r="B194" s="208">
        <v>2008</v>
      </c>
      <c r="C194" s="209">
        <v>17907.6894</v>
      </c>
      <c r="D194" s="210">
        <v>7583.80279</v>
      </c>
      <c r="E194" s="209">
        <v>452782.894</v>
      </c>
      <c r="F194" s="209">
        <v>222876.275</v>
      </c>
    </row>
    <row r="195" spans="1:6" ht="12.75">
      <c r="A195" s="207"/>
      <c r="B195" s="208">
        <v>2009</v>
      </c>
      <c r="C195" s="212">
        <v>21383.007240000003</v>
      </c>
      <c r="D195" s="210">
        <v>3547.60891</v>
      </c>
      <c r="E195" s="209">
        <v>218180.16</v>
      </c>
      <c r="F195" s="209">
        <v>104538.258</v>
      </c>
    </row>
    <row r="196" spans="1:6" ht="12.75">
      <c r="A196" s="207"/>
      <c r="B196" s="208">
        <v>2010</v>
      </c>
      <c r="C196" s="212">
        <v>16561.095568999997</v>
      </c>
      <c r="D196" s="210">
        <v>3457.169839</v>
      </c>
      <c r="E196" s="209">
        <v>454845.35675</v>
      </c>
      <c r="F196" s="209">
        <v>462653.8051519999</v>
      </c>
    </row>
    <row r="197" spans="1:6" ht="12.75">
      <c r="A197" s="216"/>
      <c r="B197" s="208">
        <v>2011</v>
      </c>
      <c r="C197" s="217">
        <v>19658.95949</v>
      </c>
      <c r="D197" s="210">
        <v>0</v>
      </c>
      <c r="E197" s="217">
        <v>326132.31089948077</v>
      </c>
      <c r="F197" s="217">
        <v>150554.6</v>
      </c>
    </row>
    <row r="198" spans="1:6" ht="12.75">
      <c r="A198" s="216"/>
      <c r="B198" s="208">
        <v>2012</v>
      </c>
      <c r="C198" s="209">
        <v>8620.75132</v>
      </c>
      <c r="D198" s="210">
        <v>0</v>
      </c>
      <c r="E198" s="209"/>
      <c r="F198" s="209"/>
    </row>
    <row r="199" spans="1:6" ht="12.75">
      <c r="A199" s="218"/>
      <c r="B199" s="204"/>
      <c r="C199" s="219"/>
      <c r="D199" s="220"/>
      <c r="E199" s="205"/>
      <c r="F199" s="205"/>
    </row>
    <row r="200" spans="1:6" ht="12.75">
      <c r="A200" s="196" t="s">
        <v>156</v>
      </c>
      <c r="B200" s="204">
        <v>2008</v>
      </c>
      <c r="C200" s="205">
        <v>1337.62708</v>
      </c>
      <c r="D200" s="206">
        <v>0</v>
      </c>
      <c r="E200" s="205">
        <v>151699.569</v>
      </c>
      <c r="F200" s="205">
        <v>312026.785</v>
      </c>
    </row>
    <row r="201" spans="1:6" ht="12.75">
      <c r="A201" s="196"/>
      <c r="B201" s="204">
        <v>2009</v>
      </c>
      <c r="C201" s="211">
        <v>830.22546</v>
      </c>
      <c r="D201" s="206">
        <v>0</v>
      </c>
      <c r="E201" s="205">
        <v>154653.114</v>
      </c>
      <c r="F201" s="205">
        <v>129582.88199999998</v>
      </c>
    </row>
    <row r="202" spans="1:6" ht="12.75">
      <c r="A202" s="196"/>
      <c r="B202" s="204">
        <v>2010</v>
      </c>
      <c r="C202" s="211">
        <v>-190.9346300000001</v>
      </c>
      <c r="D202" s="206">
        <v>0</v>
      </c>
      <c r="E202" s="205">
        <v>138803.911146</v>
      </c>
      <c r="F202" s="205">
        <v>159581.117549</v>
      </c>
    </row>
    <row r="203" spans="1:6" ht="12.75">
      <c r="A203" s="196"/>
      <c r="B203" s="204">
        <v>2011</v>
      </c>
      <c r="C203" s="205">
        <v>503.54745399999996</v>
      </c>
      <c r="D203" s="206">
        <v>0</v>
      </c>
      <c r="E203" s="205">
        <v>142004.52294767744</v>
      </c>
      <c r="F203" s="205">
        <v>130274.40000000001</v>
      </c>
    </row>
    <row r="204" spans="1:6" ht="12.75">
      <c r="A204" s="196"/>
      <c r="B204" s="204">
        <v>2012</v>
      </c>
      <c r="C204" s="205">
        <v>1796.525706</v>
      </c>
      <c r="D204" s="206">
        <v>0</v>
      </c>
      <c r="E204" s="205"/>
      <c r="F204" s="205"/>
    </row>
    <row r="205" spans="1:6" ht="12.75">
      <c r="A205" s="196"/>
      <c r="B205" s="204"/>
      <c r="C205" s="205"/>
      <c r="D205" s="206"/>
      <c r="E205" s="205"/>
      <c r="F205" s="205"/>
    </row>
    <row r="206" spans="1:6" ht="12.75">
      <c r="A206" s="207" t="s">
        <v>157</v>
      </c>
      <c r="B206" s="208">
        <v>2008</v>
      </c>
      <c r="C206" s="209">
        <v>81164.52218</v>
      </c>
      <c r="D206" s="210">
        <v>0</v>
      </c>
      <c r="E206" s="209">
        <v>238755.346</v>
      </c>
      <c r="F206" s="209">
        <v>266622.48</v>
      </c>
    </row>
    <row r="207" spans="1:6" ht="12.75">
      <c r="A207" s="207"/>
      <c r="B207" s="208">
        <v>2009</v>
      </c>
      <c r="C207" s="212">
        <v>71510</v>
      </c>
      <c r="D207" s="210">
        <v>0</v>
      </c>
      <c r="E207" s="209">
        <v>278589.432</v>
      </c>
      <c r="F207" s="209">
        <v>213461.886</v>
      </c>
    </row>
    <row r="208" spans="1:6" ht="12.75">
      <c r="A208" s="207"/>
      <c r="B208" s="208">
        <v>2010</v>
      </c>
      <c r="C208" s="212">
        <v>95847.85962000003</v>
      </c>
      <c r="D208" s="210">
        <v>0</v>
      </c>
      <c r="E208" s="209">
        <v>334837.40390499996</v>
      </c>
      <c r="F208" s="209">
        <v>326103.078122</v>
      </c>
    </row>
    <row r="209" spans="1:6" ht="12.75">
      <c r="A209" s="207"/>
      <c r="B209" s="208">
        <v>2011</v>
      </c>
      <c r="C209" s="209">
        <v>64914.58064200003</v>
      </c>
      <c r="D209" s="210">
        <v>0</v>
      </c>
      <c r="E209" s="209">
        <v>280975.721433656</v>
      </c>
      <c r="F209" s="209">
        <v>220013.2</v>
      </c>
    </row>
    <row r="210" spans="1:6" ht="12.75">
      <c r="A210" s="207"/>
      <c r="B210" s="208">
        <v>2012</v>
      </c>
      <c r="C210" s="209">
        <v>124252.91423000011</v>
      </c>
      <c r="D210" s="210">
        <v>0</v>
      </c>
      <c r="E210" s="209"/>
      <c r="F210" s="209"/>
    </row>
    <row r="211" spans="1:6" ht="12.75">
      <c r="A211" s="196"/>
      <c r="B211" s="204"/>
      <c r="C211" s="205"/>
      <c r="D211" s="206"/>
      <c r="E211" s="205"/>
      <c r="F211" s="205"/>
    </row>
    <row r="212" spans="1:6" ht="12.75">
      <c r="A212" s="196" t="s">
        <v>158</v>
      </c>
      <c r="B212" s="204">
        <v>2008</v>
      </c>
      <c r="C212" s="206">
        <v>0</v>
      </c>
      <c r="D212" s="206">
        <v>0</v>
      </c>
      <c r="E212" s="205">
        <v>293677.145</v>
      </c>
      <c r="F212" s="205">
        <v>239125.65499999997</v>
      </c>
    </row>
    <row r="213" spans="1:6" ht="12.75">
      <c r="A213" s="196"/>
      <c r="B213" s="204">
        <v>2009</v>
      </c>
      <c r="C213" s="211">
        <v>16.954259999999998</v>
      </c>
      <c r="D213" s="206">
        <v>0</v>
      </c>
      <c r="E213" s="205">
        <v>367871.724</v>
      </c>
      <c r="F213" s="205">
        <v>261777.78</v>
      </c>
    </row>
    <row r="214" spans="1:6" ht="12.75">
      <c r="A214" s="196"/>
      <c r="B214" s="204">
        <v>2010</v>
      </c>
      <c r="C214" s="211">
        <v>33.204269999999994</v>
      </c>
      <c r="D214" s="206">
        <v>0</v>
      </c>
      <c r="E214" s="205">
        <v>443132.68414699996</v>
      </c>
      <c r="F214" s="205">
        <v>261492.37612899998</v>
      </c>
    </row>
    <row r="215" spans="1:6" ht="12.75">
      <c r="A215" s="196"/>
      <c r="B215" s="204">
        <v>2011</v>
      </c>
      <c r="C215" s="205">
        <v>8.845726</v>
      </c>
      <c r="D215" s="206">
        <v>0</v>
      </c>
      <c r="E215" s="205">
        <v>488053.1679156375</v>
      </c>
      <c r="F215" s="205">
        <v>300669</v>
      </c>
    </row>
    <row r="216" spans="1:6" ht="12.75">
      <c r="A216" s="196"/>
      <c r="B216" s="204">
        <v>2012</v>
      </c>
      <c r="C216" s="205">
        <v>410.671134</v>
      </c>
      <c r="D216" s="206">
        <v>0</v>
      </c>
      <c r="E216" s="205"/>
      <c r="F216" s="205"/>
    </row>
    <row r="217" spans="1:6" ht="12.75">
      <c r="A217" s="196"/>
      <c r="B217" s="204"/>
      <c r="C217" s="205"/>
      <c r="D217" s="206"/>
      <c r="E217" s="205"/>
      <c r="F217" s="205"/>
    </row>
    <row r="218" spans="1:6" ht="12.75">
      <c r="A218" s="207" t="s">
        <v>159</v>
      </c>
      <c r="B218" s="208">
        <v>2008</v>
      </c>
      <c r="C218" s="210">
        <v>0</v>
      </c>
      <c r="D218" s="210">
        <v>0</v>
      </c>
      <c r="E218" s="209">
        <v>76869.516</v>
      </c>
      <c r="F218" s="209">
        <v>86431.226</v>
      </c>
    </row>
    <row r="219" spans="1:6" ht="12.75">
      <c r="A219" s="207"/>
      <c r="B219" s="208">
        <v>2009</v>
      </c>
      <c r="C219" s="212">
        <v>496.874419</v>
      </c>
      <c r="D219" s="210">
        <v>0</v>
      </c>
      <c r="E219" s="209">
        <v>78213.234</v>
      </c>
      <c r="F219" s="209">
        <v>92054.358</v>
      </c>
    </row>
    <row r="220" spans="1:6" ht="12.75">
      <c r="A220" s="207"/>
      <c r="B220" s="208">
        <v>2010</v>
      </c>
      <c r="C220" s="210">
        <v>0</v>
      </c>
      <c r="D220" s="210">
        <v>0</v>
      </c>
      <c r="E220" s="209">
        <v>68398.382188</v>
      </c>
      <c r="F220" s="209">
        <v>162158.03501499997</v>
      </c>
    </row>
    <row r="221" spans="1:6" ht="12.75">
      <c r="A221" s="207"/>
      <c r="B221" s="208">
        <v>2011</v>
      </c>
      <c r="C221" s="209">
        <v>903.9008510000001</v>
      </c>
      <c r="D221" s="210">
        <v>0</v>
      </c>
      <c r="E221" s="209">
        <v>81618.89708978453</v>
      </c>
      <c r="F221" s="209">
        <v>147591</v>
      </c>
    </row>
    <row r="222" spans="1:6" ht="12.75">
      <c r="A222" s="207"/>
      <c r="B222" s="208">
        <v>2012</v>
      </c>
      <c r="C222" s="209">
        <v>216.73504000000003</v>
      </c>
      <c r="D222" s="210">
        <v>0</v>
      </c>
      <c r="E222" s="209"/>
      <c r="F222" s="209"/>
    </row>
    <row r="223" spans="1:6" ht="12.75">
      <c r="A223" s="196"/>
      <c r="B223" s="204"/>
      <c r="C223" s="205"/>
      <c r="D223" s="206"/>
      <c r="E223" s="205"/>
      <c r="F223" s="205"/>
    </row>
    <row r="224" spans="1:6" ht="12.75">
      <c r="A224" s="196" t="s">
        <v>160</v>
      </c>
      <c r="B224" s="204">
        <v>2008</v>
      </c>
      <c r="C224" s="205">
        <v>333.00568</v>
      </c>
      <c r="D224" s="206">
        <v>0</v>
      </c>
      <c r="E224" s="205">
        <v>8892.943</v>
      </c>
      <c r="F224" s="205">
        <v>52777.323</v>
      </c>
    </row>
    <row r="225" spans="1:6" ht="12.75">
      <c r="A225" s="196"/>
      <c r="B225" s="204">
        <v>2009</v>
      </c>
      <c r="C225" s="211">
        <v>13291.112959</v>
      </c>
      <c r="D225" s="206">
        <v>0</v>
      </c>
      <c r="E225" s="205">
        <v>40735.926</v>
      </c>
      <c r="F225" s="205">
        <v>60076.368</v>
      </c>
    </row>
    <row r="226" spans="1:6" ht="12.75">
      <c r="A226" s="196"/>
      <c r="B226" s="204">
        <v>2010</v>
      </c>
      <c r="C226" s="211">
        <v>3577.7683500000003</v>
      </c>
      <c r="D226" s="206">
        <v>0</v>
      </c>
      <c r="E226" s="205">
        <v>37650.188604999996</v>
      </c>
      <c r="F226" s="205">
        <v>44759.37297099999</v>
      </c>
    </row>
    <row r="227" spans="1:6" ht="12.75">
      <c r="A227" s="196"/>
      <c r="B227" s="204">
        <v>2011</v>
      </c>
      <c r="C227" s="205">
        <v>8445.221164000002</v>
      </c>
      <c r="D227" s="206">
        <v>0</v>
      </c>
      <c r="E227" s="205">
        <v>70864.9504899758</v>
      </c>
      <c r="F227" s="205">
        <v>43914.6</v>
      </c>
    </row>
    <row r="228" spans="1:6" ht="12.75">
      <c r="A228" s="196"/>
      <c r="B228" s="204">
        <v>2012</v>
      </c>
      <c r="C228" s="205">
        <v>20.709451</v>
      </c>
      <c r="D228" s="206">
        <v>0</v>
      </c>
      <c r="E228" s="205"/>
      <c r="F228" s="205"/>
    </row>
    <row r="229" spans="1:6" ht="12.75">
      <c r="A229" s="196"/>
      <c r="B229" s="204"/>
      <c r="C229" s="205"/>
      <c r="D229" s="206"/>
      <c r="E229" s="205"/>
      <c r="F229" s="205"/>
    </row>
    <row r="230" spans="1:6" ht="12.75">
      <c r="A230" s="207" t="s">
        <v>161</v>
      </c>
      <c r="B230" s="208">
        <v>2008</v>
      </c>
      <c r="C230" s="209">
        <v>0</v>
      </c>
      <c r="D230" s="210">
        <v>0</v>
      </c>
      <c r="E230" s="209">
        <v>262377.744</v>
      </c>
      <c r="F230" s="209">
        <v>447.687</v>
      </c>
    </row>
    <row r="231" spans="1:6" ht="12.75">
      <c r="A231" s="207"/>
      <c r="B231" s="208">
        <v>2009</v>
      </c>
      <c r="C231" s="209">
        <v>0</v>
      </c>
      <c r="D231" s="210">
        <v>0</v>
      </c>
      <c r="E231" s="209">
        <v>347660.61</v>
      </c>
      <c r="F231" s="209">
        <v>774.6419999999999</v>
      </c>
    </row>
    <row r="232" spans="1:6" ht="12.75">
      <c r="A232" s="207"/>
      <c r="B232" s="208">
        <v>2010</v>
      </c>
      <c r="C232" s="209">
        <v>0</v>
      </c>
      <c r="D232" s="210">
        <v>0</v>
      </c>
      <c r="E232" s="209">
        <v>390325.300095</v>
      </c>
      <c r="F232" s="209">
        <v>647.4667</v>
      </c>
    </row>
    <row r="233" spans="1:6" ht="12.75">
      <c r="A233" s="207"/>
      <c r="B233" s="208">
        <v>2011</v>
      </c>
      <c r="C233" s="209">
        <v>0</v>
      </c>
      <c r="D233" s="210">
        <v>0</v>
      </c>
      <c r="E233" s="209" t="s">
        <v>34</v>
      </c>
      <c r="F233" s="210" t="s">
        <v>34</v>
      </c>
    </row>
    <row r="234" spans="1:6" ht="12.75">
      <c r="A234" s="207"/>
      <c r="B234" s="208">
        <v>2012</v>
      </c>
      <c r="C234" s="209">
        <v>0</v>
      </c>
      <c r="D234" s="210">
        <v>0</v>
      </c>
      <c r="E234" s="209"/>
      <c r="F234" s="209"/>
    </row>
    <row r="235" spans="1:6" ht="12.75">
      <c r="A235" s="196"/>
      <c r="B235" s="204"/>
      <c r="C235" s="205"/>
      <c r="D235" s="206"/>
      <c r="E235" s="205"/>
      <c r="F235" s="205"/>
    </row>
    <row r="236" spans="1:6" ht="12.75">
      <c r="A236" s="196" t="s">
        <v>162</v>
      </c>
      <c r="B236" s="204">
        <v>2008</v>
      </c>
      <c r="C236" s="205">
        <v>109367.08762100001</v>
      </c>
      <c r="D236" s="206">
        <v>0</v>
      </c>
      <c r="E236" s="205">
        <v>741314.402</v>
      </c>
      <c r="F236" s="205">
        <v>360277.495</v>
      </c>
    </row>
    <row r="237" spans="1:6" ht="12.75">
      <c r="A237" s="196"/>
      <c r="B237" s="204">
        <v>2009</v>
      </c>
      <c r="C237" s="211">
        <v>35141.968629999996</v>
      </c>
      <c r="D237" s="206">
        <v>0</v>
      </c>
      <c r="E237" s="205">
        <v>824359.932</v>
      </c>
      <c r="F237" s="205">
        <v>463434.37799999997</v>
      </c>
    </row>
    <row r="238" spans="1:6" ht="12.75">
      <c r="A238" s="196"/>
      <c r="B238" s="204">
        <v>2010</v>
      </c>
      <c r="C238" s="211">
        <v>67612.76922999999</v>
      </c>
      <c r="D238" s="206">
        <v>0</v>
      </c>
      <c r="E238" s="205">
        <v>878825.9759109999</v>
      </c>
      <c r="F238" s="205">
        <v>382134.84634000005</v>
      </c>
    </row>
    <row r="239" spans="1:6" ht="12.75">
      <c r="A239" s="196"/>
      <c r="B239" s="204">
        <v>2011</v>
      </c>
      <c r="C239" s="205">
        <v>116278.24205000003</v>
      </c>
      <c r="D239" s="206">
        <v>0</v>
      </c>
      <c r="E239" s="205">
        <v>1061638.5959611523</v>
      </c>
      <c r="F239" s="205">
        <v>228017.4</v>
      </c>
    </row>
    <row r="240" spans="1:6" ht="12.75">
      <c r="A240" s="196"/>
      <c r="B240" s="204">
        <v>2012</v>
      </c>
      <c r="C240" s="205">
        <v>81780.27744800005</v>
      </c>
      <c r="D240" s="206">
        <v>0</v>
      </c>
      <c r="E240" s="205"/>
      <c r="F240" s="205"/>
    </row>
    <row r="241" spans="1:6" ht="12.75">
      <c r="A241" s="196"/>
      <c r="B241" s="204"/>
      <c r="C241" s="205"/>
      <c r="D241" s="206"/>
      <c r="E241" s="205"/>
      <c r="F241" s="205"/>
    </row>
    <row r="242" spans="1:6" ht="12.75">
      <c r="A242" s="207" t="s">
        <v>163</v>
      </c>
      <c r="B242" s="208">
        <v>2008</v>
      </c>
      <c r="C242" s="209">
        <v>559.0608599999999</v>
      </c>
      <c r="D242" s="210">
        <v>0</v>
      </c>
      <c r="E242" s="209">
        <v>82893.94599999998</v>
      </c>
      <c r="F242" s="209">
        <v>31940.533</v>
      </c>
    </row>
    <row r="243" spans="1:6" ht="12.75">
      <c r="A243" s="207"/>
      <c r="B243" s="208">
        <v>2009</v>
      </c>
      <c r="C243" s="212">
        <v>440</v>
      </c>
      <c r="D243" s="210">
        <v>0</v>
      </c>
      <c r="E243" s="209">
        <v>157828.506</v>
      </c>
      <c r="F243" s="209">
        <v>50204.484000000004</v>
      </c>
    </row>
    <row r="244" spans="1:6" ht="12.75">
      <c r="A244" s="207"/>
      <c r="B244" s="208">
        <v>2010</v>
      </c>
      <c r="C244" s="212">
        <v>362.45359</v>
      </c>
      <c r="D244" s="210">
        <v>0</v>
      </c>
      <c r="E244" s="209">
        <v>136809.71370999998</v>
      </c>
      <c r="F244" s="209">
        <v>28643.926808</v>
      </c>
    </row>
    <row r="245" spans="1:6" ht="12.75">
      <c r="A245" s="207"/>
      <c r="B245" s="208">
        <v>2011</v>
      </c>
      <c r="C245" s="209">
        <v>-451.8580200000001</v>
      </c>
      <c r="D245" s="210">
        <v>0</v>
      </c>
      <c r="E245" s="209">
        <v>146048.9555632758</v>
      </c>
      <c r="F245" s="209">
        <v>24211</v>
      </c>
    </row>
    <row r="246" spans="1:6" ht="12.75">
      <c r="A246" s="207"/>
      <c r="B246" s="208">
        <v>2012</v>
      </c>
      <c r="C246" s="209">
        <v>190.06481300000002</v>
      </c>
      <c r="D246" s="210">
        <v>0</v>
      </c>
      <c r="E246" s="209"/>
      <c r="F246" s="209"/>
    </row>
    <row r="247" spans="1:6" ht="12.75">
      <c r="A247" s="196"/>
      <c r="B247" s="204"/>
      <c r="C247" s="205"/>
      <c r="D247" s="206"/>
      <c r="E247" s="205"/>
      <c r="F247" s="205"/>
    </row>
    <row r="248" spans="1:6" ht="12.75">
      <c r="A248" s="196" t="s">
        <v>164</v>
      </c>
      <c r="B248" s="204">
        <v>2008</v>
      </c>
      <c r="C248" s="205">
        <v>4061.62207</v>
      </c>
      <c r="D248" s="206">
        <v>0</v>
      </c>
      <c r="E248" s="205">
        <v>148731.57</v>
      </c>
      <c r="F248" s="205">
        <v>185685.09199999998</v>
      </c>
    </row>
    <row r="249" spans="1:6" ht="12.75">
      <c r="A249" s="196"/>
      <c r="B249" s="204">
        <v>2009</v>
      </c>
      <c r="C249" s="211">
        <v>3969.48236</v>
      </c>
      <c r="D249" s="206">
        <v>0</v>
      </c>
      <c r="E249" s="205">
        <v>163462.266</v>
      </c>
      <c r="F249" s="205">
        <v>136189.74599999998</v>
      </c>
    </row>
    <row r="250" spans="1:6" ht="12.75">
      <c r="A250" s="196"/>
      <c r="B250" s="204">
        <v>2010</v>
      </c>
      <c r="C250" s="211">
        <v>2060.53634</v>
      </c>
      <c r="D250" s="206">
        <v>0</v>
      </c>
      <c r="E250" s="205">
        <v>246529.42069199999</v>
      </c>
      <c r="F250" s="205">
        <v>233482.96668699998</v>
      </c>
    </row>
    <row r="251" spans="1:6" ht="12.75">
      <c r="A251" s="196"/>
      <c r="B251" s="204">
        <v>2011</v>
      </c>
      <c r="C251" s="205">
        <v>368.4546</v>
      </c>
      <c r="D251" s="206">
        <v>0</v>
      </c>
      <c r="E251" s="205">
        <v>188758.9129529979</v>
      </c>
      <c r="F251" s="205">
        <v>209615.8</v>
      </c>
    </row>
    <row r="252" spans="1:6" ht="12.75">
      <c r="A252" s="196"/>
      <c r="B252" s="204">
        <v>2012</v>
      </c>
      <c r="C252" s="205">
        <v>38.174330000000005</v>
      </c>
      <c r="D252" s="206">
        <v>0</v>
      </c>
      <c r="E252" s="205"/>
      <c r="F252" s="205"/>
    </row>
    <row r="253" spans="1:6" ht="12.75">
      <c r="A253" s="196"/>
      <c r="B253" s="204"/>
      <c r="C253" s="205"/>
      <c r="D253" s="206"/>
      <c r="E253" s="205"/>
      <c r="F253" s="205"/>
    </row>
    <row r="254" spans="1:6" ht="12.75">
      <c r="A254" s="207" t="s">
        <v>165</v>
      </c>
      <c r="B254" s="208">
        <v>2008</v>
      </c>
      <c r="C254" s="209">
        <v>26094.118232999997</v>
      </c>
      <c r="D254" s="210">
        <v>0</v>
      </c>
      <c r="E254" s="209">
        <v>352174.913</v>
      </c>
      <c r="F254" s="209">
        <v>359824.28099999996</v>
      </c>
    </row>
    <row r="255" spans="1:6" ht="12.75">
      <c r="A255" s="207"/>
      <c r="B255" s="208">
        <v>2009</v>
      </c>
      <c r="C255" s="212">
        <v>120928.954296</v>
      </c>
      <c r="D255" s="210">
        <v>0</v>
      </c>
      <c r="E255" s="209">
        <v>440143.90199999994</v>
      </c>
      <c r="F255" s="209">
        <v>620622.6839999999</v>
      </c>
    </row>
    <row r="256" spans="1:6" ht="12.75">
      <c r="A256" s="207"/>
      <c r="B256" s="208">
        <v>2010</v>
      </c>
      <c r="C256" s="212">
        <v>171335.234003</v>
      </c>
      <c r="D256" s="210">
        <v>0</v>
      </c>
      <c r="E256" s="209">
        <v>549835.1963069999</v>
      </c>
      <c r="F256" s="209">
        <v>783590.0990079999</v>
      </c>
    </row>
    <row r="257" spans="1:6" ht="12.75">
      <c r="A257" s="207"/>
      <c r="B257" s="208">
        <v>2011</v>
      </c>
      <c r="C257" s="209">
        <v>186428.31704000005</v>
      </c>
      <c r="D257" s="210">
        <v>0</v>
      </c>
      <c r="E257" s="209">
        <v>534258.3139855062</v>
      </c>
      <c r="F257" s="209">
        <v>570114.7999999999</v>
      </c>
    </row>
    <row r="258" spans="1:6" ht="12.75">
      <c r="A258" s="207"/>
      <c r="B258" s="208">
        <v>2012</v>
      </c>
      <c r="C258" s="209">
        <v>197313.2412670001</v>
      </c>
      <c r="D258" s="210">
        <v>0</v>
      </c>
      <c r="E258" s="209"/>
      <c r="F258" s="209"/>
    </row>
    <row r="259" spans="1:6" ht="12.75">
      <c r="A259" s="196"/>
      <c r="B259" s="204"/>
      <c r="C259" s="205"/>
      <c r="D259" s="206"/>
      <c r="E259" s="205"/>
      <c r="F259" s="205"/>
    </row>
    <row r="260" spans="1:6" ht="12.75">
      <c r="A260" s="196" t="s">
        <v>166</v>
      </c>
      <c r="B260" s="204">
        <v>2008</v>
      </c>
      <c r="C260" s="205">
        <v>55201.67349</v>
      </c>
      <c r="D260" s="206">
        <v>0</v>
      </c>
      <c r="E260" s="205">
        <v>249577.21199999997</v>
      </c>
      <c r="F260" s="205">
        <v>265218.622</v>
      </c>
    </row>
    <row r="261" spans="1:6" ht="12.75">
      <c r="A261" s="196"/>
      <c r="B261" s="204">
        <v>2009</v>
      </c>
      <c r="C261" s="211">
        <v>57522.84723000001</v>
      </c>
      <c r="D261" s="206">
        <v>0</v>
      </c>
      <c r="E261" s="205">
        <v>332795.16599999997</v>
      </c>
      <c r="F261" s="205">
        <v>263608.752</v>
      </c>
    </row>
    <row r="262" spans="1:6" ht="12.75">
      <c r="A262" s="196"/>
      <c r="B262" s="204">
        <v>2010</v>
      </c>
      <c r="C262" s="211">
        <v>68747.09384999999</v>
      </c>
      <c r="D262" s="206">
        <v>0</v>
      </c>
      <c r="E262" s="205">
        <v>354675.783593</v>
      </c>
      <c r="F262" s="205">
        <v>312331.46141299995</v>
      </c>
    </row>
    <row r="263" spans="1:6" ht="12.75">
      <c r="A263" s="196"/>
      <c r="B263" s="204">
        <v>2011</v>
      </c>
      <c r="C263" s="205">
        <v>84569.232604</v>
      </c>
      <c r="D263" s="206">
        <v>0</v>
      </c>
      <c r="E263" s="205">
        <v>368823.54406413063</v>
      </c>
      <c r="F263" s="205">
        <v>410626</v>
      </c>
    </row>
    <row r="264" spans="1:6" ht="12.75">
      <c r="A264" s="196"/>
      <c r="B264" s="204">
        <v>2012</v>
      </c>
      <c r="C264" s="205">
        <v>28242.022757</v>
      </c>
      <c r="D264" s="206">
        <v>0</v>
      </c>
      <c r="E264" s="205"/>
      <c r="F264" s="205"/>
    </row>
    <row r="265" spans="1:6" ht="12.75">
      <c r="A265" s="196"/>
      <c r="B265" s="204"/>
      <c r="C265" s="205"/>
      <c r="D265" s="206"/>
      <c r="E265" s="205"/>
      <c r="F265" s="205"/>
    </row>
    <row r="266" spans="1:6" ht="12.75">
      <c r="A266" s="207" t="s">
        <v>167</v>
      </c>
      <c r="B266" s="208">
        <v>2008</v>
      </c>
      <c r="C266" s="209">
        <v>0</v>
      </c>
      <c r="D266" s="210">
        <v>0</v>
      </c>
      <c r="E266" s="209">
        <v>14607.860999999999</v>
      </c>
      <c r="F266" s="209">
        <v>11518.267999999998</v>
      </c>
    </row>
    <row r="267" spans="1:6" ht="12.75">
      <c r="A267" s="207"/>
      <c r="B267" s="208">
        <v>2009</v>
      </c>
      <c r="C267" s="209">
        <v>0</v>
      </c>
      <c r="D267" s="210">
        <v>0</v>
      </c>
      <c r="E267" s="209">
        <v>12586.332</v>
      </c>
      <c r="F267" s="209">
        <v>7061.406</v>
      </c>
    </row>
    <row r="268" spans="1:6" ht="12.75">
      <c r="A268" s="207"/>
      <c r="B268" s="208">
        <v>2010</v>
      </c>
      <c r="C268" s="209">
        <v>0</v>
      </c>
      <c r="D268" s="210">
        <v>0</v>
      </c>
      <c r="E268" s="209">
        <v>21392.299767999997</v>
      </c>
      <c r="F268" s="209">
        <v>10527.808542</v>
      </c>
    </row>
    <row r="269" spans="1:6" ht="12.75">
      <c r="A269" s="207"/>
      <c r="B269" s="208">
        <v>2011</v>
      </c>
      <c r="C269" s="209">
        <v>0</v>
      </c>
      <c r="D269" s="210">
        <v>0</v>
      </c>
      <c r="E269" s="209">
        <v>23667.42049127957</v>
      </c>
      <c r="F269" s="209">
        <v>22853.2</v>
      </c>
    </row>
    <row r="270" spans="1:6" ht="12.75">
      <c r="A270" s="207"/>
      <c r="B270" s="208">
        <v>2012</v>
      </c>
      <c r="C270" s="209">
        <v>0</v>
      </c>
      <c r="D270" s="210">
        <v>0</v>
      </c>
      <c r="E270" s="209"/>
      <c r="F270" s="209"/>
    </row>
    <row r="271" spans="1:6" ht="12.75">
      <c r="A271" s="196"/>
      <c r="B271" s="204"/>
      <c r="C271" s="205"/>
      <c r="D271" s="206"/>
      <c r="E271" s="205"/>
      <c r="F271" s="205"/>
    </row>
    <row r="272" spans="1:6" ht="12.75">
      <c r="A272" s="196" t="s">
        <v>168</v>
      </c>
      <c r="B272" s="204">
        <v>2008</v>
      </c>
      <c r="C272" s="205">
        <v>537.15</v>
      </c>
      <c r="D272" s="206">
        <v>0</v>
      </c>
      <c r="E272" s="205">
        <v>306422.40699999995</v>
      </c>
      <c r="F272" s="205">
        <v>260664.374</v>
      </c>
    </row>
    <row r="273" spans="1:6" ht="12.75">
      <c r="A273" s="196"/>
      <c r="B273" s="204">
        <v>2009</v>
      </c>
      <c r="C273" s="211">
        <v>4174.72755</v>
      </c>
      <c r="D273" s="206">
        <v>0</v>
      </c>
      <c r="E273" s="205">
        <v>329293.272</v>
      </c>
      <c r="F273" s="205">
        <v>319267.74</v>
      </c>
    </row>
    <row r="274" spans="1:6" ht="12.75">
      <c r="A274" s="196"/>
      <c r="B274" s="204">
        <v>2010</v>
      </c>
      <c r="C274" s="211">
        <v>603.6464869999999</v>
      </c>
      <c r="D274" s="206">
        <v>0</v>
      </c>
      <c r="E274" s="205">
        <v>345980.305812</v>
      </c>
      <c r="F274" s="205">
        <v>245687.71398199996</v>
      </c>
    </row>
    <row r="275" spans="1:6" ht="12.75">
      <c r="A275" s="196"/>
      <c r="B275" s="204">
        <v>2011</v>
      </c>
      <c r="C275" s="205">
        <v>1243.4046670000005</v>
      </c>
      <c r="D275" s="206">
        <v>0</v>
      </c>
      <c r="E275" s="205">
        <v>368068.3336528847</v>
      </c>
      <c r="F275" s="205">
        <v>279657.2</v>
      </c>
    </row>
    <row r="276" spans="1:6" ht="12.75">
      <c r="A276" s="196"/>
      <c r="B276" s="204">
        <v>2012</v>
      </c>
      <c r="C276" s="205">
        <v>3205.2835610000006</v>
      </c>
      <c r="D276" s="206">
        <v>0</v>
      </c>
      <c r="E276" s="205"/>
      <c r="F276" s="205"/>
    </row>
    <row r="277" spans="1:6" ht="12.75">
      <c r="A277" s="196"/>
      <c r="B277" s="204"/>
      <c r="C277" s="205"/>
      <c r="D277" s="206"/>
      <c r="E277" s="205"/>
      <c r="F277" s="205"/>
    </row>
    <row r="278" spans="1:6" ht="12.75">
      <c r="A278" s="207" t="s">
        <v>169</v>
      </c>
      <c r="B278" s="208">
        <v>2008</v>
      </c>
      <c r="C278" s="209">
        <v>38.80518</v>
      </c>
      <c r="D278" s="210">
        <v>0</v>
      </c>
      <c r="E278" s="209">
        <v>2780.081</v>
      </c>
      <c r="F278" s="209">
        <v>4040.2369999999996</v>
      </c>
    </row>
    <row r="279" spans="1:6" ht="12.75">
      <c r="A279" s="207"/>
      <c r="B279" s="208">
        <v>2009</v>
      </c>
      <c r="C279" s="212">
        <v>37.62998999999999</v>
      </c>
      <c r="D279" s="210">
        <v>0</v>
      </c>
      <c r="E279" s="209">
        <v>7541.556</v>
      </c>
      <c r="F279" s="209">
        <v>7279.074</v>
      </c>
    </row>
    <row r="280" spans="1:6" ht="12.75">
      <c r="A280" s="207"/>
      <c r="B280" s="208">
        <v>2010</v>
      </c>
      <c r="C280" s="212">
        <v>27.83567</v>
      </c>
      <c r="D280" s="210">
        <v>0</v>
      </c>
      <c r="E280" s="209">
        <v>18944.875642</v>
      </c>
      <c r="F280" s="209">
        <v>6254.528321999999</v>
      </c>
    </row>
    <row r="281" spans="1:6" ht="12.75">
      <c r="A281" s="207"/>
      <c r="B281" s="208">
        <v>2011</v>
      </c>
      <c r="C281" s="209">
        <v>45.534850999999996</v>
      </c>
      <c r="D281" s="210">
        <v>0</v>
      </c>
      <c r="E281" s="209">
        <v>4144.295149316887</v>
      </c>
      <c r="F281" s="209">
        <v>5641.999999999999</v>
      </c>
    </row>
    <row r="282" spans="1:6" ht="12.75">
      <c r="A282" s="207"/>
      <c r="B282" s="208">
        <v>2012</v>
      </c>
      <c r="C282" s="209">
        <v>1142.882751</v>
      </c>
      <c r="D282" s="210">
        <v>884.117129</v>
      </c>
      <c r="E282" s="209"/>
      <c r="F282" s="209"/>
    </row>
    <row r="283" spans="1:6" ht="12.75">
      <c r="A283" s="196"/>
      <c r="B283" s="204"/>
      <c r="C283" s="205"/>
      <c r="D283" s="206"/>
      <c r="E283" s="205"/>
      <c r="F283" s="205"/>
    </row>
    <row r="284" spans="1:6" ht="12.75">
      <c r="A284" s="196" t="s">
        <v>170</v>
      </c>
      <c r="B284" s="204">
        <v>2008</v>
      </c>
      <c r="C284" s="205">
        <v>51172.64761</v>
      </c>
      <c r="D284" s="206">
        <v>76.446</v>
      </c>
      <c r="E284" s="205">
        <v>96656.17599999999</v>
      </c>
      <c r="F284" s="205">
        <v>106593.722</v>
      </c>
    </row>
    <row r="285" spans="1:6" ht="12.75">
      <c r="A285" s="196"/>
      <c r="B285" s="204">
        <v>2009</v>
      </c>
      <c r="C285" s="211">
        <v>51390</v>
      </c>
      <c r="D285" s="206">
        <v>0</v>
      </c>
      <c r="E285" s="205">
        <v>125684.064</v>
      </c>
      <c r="F285" s="205">
        <v>153993.70799999998</v>
      </c>
    </row>
    <row r="286" spans="1:6" ht="12.75">
      <c r="A286" s="196"/>
      <c r="B286" s="204">
        <v>2010</v>
      </c>
      <c r="C286" s="211">
        <v>54902.40239000002</v>
      </c>
      <c r="D286" s="206">
        <v>0</v>
      </c>
      <c r="E286" s="205">
        <v>129195.50531799998</v>
      </c>
      <c r="F286" s="205">
        <v>172472.17954599997</v>
      </c>
    </row>
    <row r="287" spans="1:6" ht="12.75">
      <c r="A287" s="196"/>
      <c r="B287" s="204">
        <v>2011</v>
      </c>
      <c r="C287" s="205">
        <v>45884.52502100001</v>
      </c>
      <c r="D287" s="206">
        <v>0</v>
      </c>
      <c r="E287" s="205">
        <v>109667.78624796237</v>
      </c>
      <c r="F287" s="205">
        <v>150976.2</v>
      </c>
    </row>
    <row r="288" spans="1:6" ht="12.75">
      <c r="A288" s="196"/>
      <c r="B288" s="204">
        <v>2012</v>
      </c>
      <c r="C288" s="205">
        <v>62811.93675000001</v>
      </c>
      <c r="D288" s="206">
        <v>0</v>
      </c>
      <c r="E288" s="205"/>
      <c r="F288" s="205"/>
    </row>
    <row r="289" spans="1:6" ht="12.75">
      <c r="A289" s="196"/>
      <c r="B289" s="204"/>
      <c r="C289" s="205"/>
      <c r="D289" s="206"/>
      <c r="E289" s="205"/>
      <c r="F289" s="205"/>
    </row>
    <row r="290" spans="1:6" ht="12.75">
      <c r="A290" s="207" t="s">
        <v>171</v>
      </c>
      <c r="B290" s="208">
        <v>2008</v>
      </c>
      <c r="C290" s="209">
        <v>42077.30212</v>
      </c>
      <c r="D290" s="210">
        <v>0</v>
      </c>
      <c r="E290" s="209">
        <v>312590.53900000005</v>
      </c>
      <c r="F290" s="209">
        <v>102067.10899999998</v>
      </c>
    </row>
    <row r="291" spans="1:6" ht="12.75">
      <c r="A291" s="207"/>
      <c r="B291" s="208">
        <v>2009</v>
      </c>
      <c r="C291" s="212">
        <v>28011.351436999998</v>
      </c>
      <c r="D291" s="210">
        <v>0</v>
      </c>
      <c r="E291" s="209">
        <v>319792.70399999997</v>
      </c>
      <c r="F291" s="209">
        <v>97624.098</v>
      </c>
    </row>
    <row r="292" spans="1:6" ht="12.75">
      <c r="A292" s="207"/>
      <c r="B292" s="208">
        <v>2010</v>
      </c>
      <c r="C292" s="212">
        <v>40358.52807609999</v>
      </c>
      <c r="D292" s="210">
        <v>0</v>
      </c>
      <c r="E292" s="209">
        <v>199639.88227799995</v>
      </c>
      <c r="F292" s="209">
        <v>117010.182024</v>
      </c>
    </row>
    <row r="293" spans="1:6" ht="12.75">
      <c r="A293" s="207"/>
      <c r="B293" s="208">
        <v>2011</v>
      </c>
      <c r="C293" s="209">
        <v>94907.08661499998</v>
      </c>
      <c r="D293" s="210">
        <v>0</v>
      </c>
      <c r="E293" s="209">
        <v>470989.1574664923</v>
      </c>
      <c r="F293" s="209">
        <v>142755</v>
      </c>
    </row>
    <row r="294" spans="1:6" ht="12.75">
      <c r="A294" s="207"/>
      <c r="B294" s="208">
        <v>2012</v>
      </c>
      <c r="C294" s="209">
        <v>89753.99256300004</v>
      </c>
      <c r="D294" s="210">
        <v>0</v>
      </c>
      <c r="E294" s="209"/>
      <c r="F294" s="209"/>
    </row>
    <row r="295" spans="1:6" ht="12.75">
      <c r="A295" s="196"/>
      <c r="B295" s="204"/>
      <c r="C295" s="205"/>
      <c r="D295" s="206"/>
      <c r="E295" s="205"/>
      <c r="F295" s="205"/>
    </row>
    <row r="296" spans="1:6" ht="12.75">
      <c r="A296" s="196" t="s">
        <v>172</v>
      </c>
      <c r="B296" s="204">
        <v>2008</v>
      </c>
      <c r="C296" s="205">
        <v>62728.069623999996</v>
      </c>
      <c r="D296" s="206">
        <v>0</v>
      </c>
      <c r="E296" s="205">
        <v>487332.171</v>
      </c>
      <c r="F296" s="205">
        <v>133537.847</v>
      </c>
    </row>
    <row r="297" spans="1:6" ht="12.75">
      <c r="A297" s="196"/>
      <c r="B297" s="204">
        <v>2009</v>
      </c>
      <c r="C297" s="211">
        <v>43103.635705</v>
      </c>
      <c r="D297" s="206">
        <v>0</v>
      </c>
      <c r="E297" s="205">
        <v>551378.652</v>
      </c>
      <c r="F297" s="205">
        <v>135159.02399999998</v>
      </c>
    </row>
    <row r="298" spans="1:6" ht="12.75">
      <c r="A298" s="196"/>
      <c r="B298" s="204">
        <v>2010</v>
      </c>
      <c r="C298" s="211">
        <v>25441.784849999996</v>
      </c>
      <c r="D298" s="206">
        <v>0</v>
      </c>
      <c r="E298" s="205">
        <v>531945.691386</v>
      </c>
      <c r="F298" s="205">
        <v>134142.150906</v>
      </c>
    </row>
    <row r="299" spans="1:6" ht="12.75">
      <c r="A299" s="196"/>
      <c r="B299" s="204">
        <v>2011</v>
      </c>
      <c r="C299" s="205">
        <v>29074.007368999995</v>
      </c>
      <c r="D299" s="206">
        <v>0</v>
      </c>
      <c r="E299" s="205">
        <v>645449.0038726755</v>
      </c>
      <c r="F299" s="205">
        <v>224669.4</v>
      </c>
    </row>
    <row r="300" spans="1:6" ht="12.75">
      <c r="A300" s="196"/>
      <c r="B300" s="204">
        <v>2012</v>
      </c>
      <c r="C300" s="205">
        <v>-13708.495722000036</v>
      </c>
      <c r="D300" s="206">
        <v>0</v>
      </c>
      <c r="E300" s="205"/>
      <c r="F300" s="205"/>
    </row>
    <row r="301" spans="1:6" ht="12.75">
      <c r="A301" s="196"/>
      <c r="B301" s="204"/>
      <c r="C301" s="205"/>
      <c r="D301" s="206"/>
      <c r="E301" s="205"/>
      <c r="F301" s="205"/>
    </row>
    <row r="302" spans="1:6" ht="12.75">
      <c r="A302" s="196" t="s">
        <v>173</v>
      </c>
      <c r="B302" s="204">
        <v>2011</v>
      </c>
      <c r="C302" s="205">
        <v>51774.411476999994</v>
      </c>
      <c r="D302" s="206">
        <v>0</v>
      </c>
      <c r="E302" s="205">
        <v>649593.2990219923</v>
      </c>
      <c r="F302" s="205">
        <v>27707.8</v>
      </c>
    </row>
    <row r="303" spans="1:6" ht="12.75">
      <c r="A303" s="196"/>
      <c r="B303" s="204">
        <v>2012</v>
      </c>
      <c r="C303" s="205">
        <v>108512.02595799994</v>
      </c>
      <c r="D303" s="206">
        <v>0</v>
      </c>
      <c r="E303" s="205"/>
      <c r="F303" s="205"/>
    </row>
    <row r="304" spans="1:6" ht="12.75">
      <c r="A304" s="196"/>
      <c r="B304" s="204"/>
      <c r="C304" s="205"/>
      <c r="D304" s="206"/>
      <c r="E304" s="205"/>
      <c r="F304" s="205"/>
    </row>
    <row r="305" spans="1:6" ht="12.75">
      <c r="A305" s="207" t="s">
        <v>174</v>
      </c>
      <c r="B305" s="208">
        <v>2008</v>
      </c>
      <c r="C305" s="209">
        <v>30960.713050000002</v>
      </c>
      <c r="D305" s="210">
        <v>0</v>
      </c>
      <c r="E305" s="209">
        <v>30962.254</v>
      </c>
      <c r="F305" s="209">
        <v>5482.784</v>
      </c>
    </row>
    <row r="306" spans="1:6" ht="12.75">
      <c r="A306" s="207"/>
      <c r="B306" s="208">
        <v>2009</v>
      </c>
      <c r="C306" s="212">
        <v>21285.61566</v>
      </c>
      <c r="D306" s="210">
        <v>0</v>
      </c>
      <c r="E306" s="209">
        <v>21286.65</v>
      </c>
      <c r="F306" s="209">
        <v>973.1039999999999</v>
      </c>
    </row>
    <row r="307" spans="1:6" ht="12.75">
      <c r="A307" s="207"/>
      <c r="B307" s="208">
        <v>2010</v>
      </c>
      <c r="C307" s="212">
        <v>34740.33453</v>
      </c>
      <c r="D307" s="210">
        <v>0</v>
      </c>
      <c r="E307" s="209">
        <v>34749.537789</v>
      </c>
      <c r="F307" s="209">
        <v>0</v>
      </c>
    </row>
    <row r="308" spans="1:6" ht="12.75">
      <c r="A308" s="207"/>
      <c r="B308" s="208">
        <v>2011</v>
      </c>
      <c r="C308" s="209">
        <v>49433.19124000001</v>
      </c>
      <c r="D308" s="210">
        <v>0</v>
      </c>
      <c r="E308" s="209">
        <v>49463.16123243423</v>
      </c>
      <c r="F308" s="209">
        <v>2907.8</v>
      </c>
    </row>
    <row r="309" spans="1:6" ht="12.75">
      <c r="A309" s="207"/>
      <c r="B309" s="208">
        <v>2012</v>
      </c>
      <c r="C309" s="209">
        <v>106156.10106699998</v>
      </c>
      <c r="D309" s="210">
        <v>0</v>
      </c>
      <c r="E309" s="209"/>
      <c r="F309" s="209"/>
    </row>
    <row r="310" spans="1:6" ht="12.75">
      <c r="A310" s="196"/>
      <c r="B310" s="204"/>
      <c r="C310" s="205"/>
      <c r="D310" s="206"/>
      <c r="E310" s="205"/>
      <c r="F310" s="205"/>
    </row>
    <row r="311" spans="1:6" ht="12.75">
      <c r="A311" s="196" t="s">
        <v>175</v>
      </c>
      <c r="B311" s="204">
        <v>2008</v>
      </c>
      <c r="C311" s="205">
        <v>110078.1854</v>
      </c>
      <c r="D311" s="206">
        <v>0</v>
      </c>
      <c r="E311" s="205">
        <v>1006389.3219999999</v>
      </c>
      <c r="F311" s="205">
        <v>253667.19199999998</v>
      </c>
    </row>
    <row r="312" spans="1:6" ht="12.75">
      <c r="A312" s="196"/>
      <c r="B312" s="204">
        <v>2009</v>
      </c>
      <c r="C312" s="211">
        <v>187210</v>
      </c>
      <c r="D312" s="206">
        <v>0</v>
      </c>
      <c r="E312" s="205">
        <v>1223422.2</v>
      </c>
      <c r="F312" s="205">
        <v>203071.44</v>
      </c>
    </row>
    <row r="313" spans="1:6" ht="12.75">
      <c r="A313" s="196"/>
      <c r="B313" s="204">
        <v>2010</v>
      </c>
      <c r="C313" s="211">
        <v>77103.644328</v>
      </c>
      <c r="D313" s="206">
        <v>0</v>
      </c>
      <c r="E313" s="205">
        <v>996010.9739439999</v>
      </c>
      <c r="F313" s="205">
        <v>315393.978904</v>
      </c>
    </row>
    <row r="314" spans="1:6" ht="12.75">
      <c r="A314" s="196"/>
      <c r="B314" s="204">
        <v>2011</v>
      </c>
      <c r="C314" s="205">
        <v>98146.05145699995</v>
      </c>
      <c r="D314" s="206">
        <v>0</v>
      </c>
      <c r="E314" s="205">
        <v>419946.91991963465</v>
      </c>
      <c r="F314" s="205">
        <v>249060.19999999998</v>
      </c>
    </row>
    <row r="315" spans="1:6" ht="12.75">
      <c r="A315" s="196"/>
      <c r="B315" s="204">
        <v>2012</v>
      </c>
      <c r="C315" s="205">
        <v>51758.16425299999</v>
      </c>
      <c r="D315" s="206">
        <v>0</v>
      </c>
      <c r="E315" s="205"/>
      <c r="F315" s="205"/>
    </row>
    <row r="316" spans="1:6" ht="12.75">
      <c r="A316" s="196"/>
      <c r="B316" s="204"/>
      <c r="C316" s="205"/>
      <c r="D316" s="206"/>
      <c r="E316" s="205"/>
      <c r="F316" s="205"/>
    </row>
    <row r="317" spans="1:6" ht="12.75">
      <c r="A317" s="207" t="s">
        <v>176</v>
      </c>
      <c r="B317" s="208">
        <v>2008</v>
      </c>
      <c r="C317" s="209">
        <v>1373.73498</v>
      </c>
      <c r="D317" s="210">
        <v>0</v>
      </c>
      <c r="E317" s="209">
        <v>9843.587</v>
      </c>
      <c r="F317" s="209">
        <v>29177.033</v>
      </c>
    </row>
    <row r="318" spans="1:6" ht="12.75">
      <c r="A318" s="207"/>
      <c r="B318" s="208">
        <v>2009</v>
      </c>
      <c r="C318" s="212">
        <v>-2423.6588500000003</v>
      </c>
      <c r="D318" s="210">
        <v>0</v>
      </c>
      <c r="E318" s="209">
        <v>11862.906</v>
      </c>
      <c r="F318" s="209">
        <v>25665.618000000002</v>
      </c>
    </row>
    <row r="319" spans="1:6" ht="12.75">
      <c r="A319" s="207"/>
      <c r="B319" s="208">
        <v>2010</v>
      </c>
      <c r="C319" s="212">
        <v>10.56252</v>
      </c>
      <c r="D319" s="210">
        <v>0</v>
      </c>
      <c r="E319" s="209">
        <v>20123.265035999997</v>
      </c>
      <c r="F319" s="209">
        <v>38640.812655999995</v>
      </c>
    </row>
    <row r="320" spans="1:6" ht="12.75">
      <c r="A320" s="207"/>
      <c r="B320" s="208">
        <v>2011</v>
      </c>
      <c r="C320" s="209">
        <v>17.661988</v>
      </c>
      <c r="D320" s="210">
        <v>0</v>
      </c>
      <c r="E320" s="209">
        <v>41767.50472775393</v>
      </c>
      <c r="F320" s="209">
        <v>33517.200000000004</v>
      </c>
    </row>
    <row r="321" spans="1:6" ht="12.75">
      <c r="A321" s="207"/>
      <c r="B321" s="208">
        <v>2012</v>
      </c>
      <c r="C321" s="209">
        <v>4834.157577999999</v>
      </c>
      <c r="D321" s="210">
        <v>0</v>
      </c>
      <c r="E321" s="209"/>
      <c r="F321" s="209"/>
    </row>
    <row r="322" spans="1:6" ht="12.75">
      <c r="A322" s="196"/>
      <c r="B322" s="204"/>
      <c r="C322" s="205"/>
      <c r="D322" s="206"/>
      <c r="E322" s="205"/>
      <c r="F322" s="205"/>
    </row>
    <row r="323" spans="1:6" ht="12.75">
      <c r="A323" s="196" t="s">
        <v>177</v>
      </c>
      <c r="B323" s="204">
        <v>2008</v>
      </c>
      <c r="C323" s="205">
        <v>140506.06694</v>
      </c>
      <c r="D323" s="206">
        <v>0</v>
      </c>
      <c r="E323" s="205">
        <v>758790.7760000001</v>
      </c>
      <c r="F323" s="205">
        <v>530636.216</v>
      </c>
    </row>
    <row r="324" spans="1:6" ht="12.75">
      <c r="A324" s="196"/>
      <c r="B324" s="204">
        <v>2009</v>
      </c>
      <c r="C324" s="211">
        <v>138697.21323</v>
      </c>
      <c r="D324" s="206">
        <v>0</v>
      </c>
      <c r="E324" s="205">
        <v>901926.564</v>
      </c>
      <c r="F324" s="205">
        <v>977425.35</v>
      </c>
    </row>
    <row r="325" spans="1:6" ht="12.75">
      <c r="A325" s="196"/>
      <c r="B325" s="204">
        <v>2010</v>
      </c>
      <c r="C325" s="211">
        <v>156006.4531099999</v>
      </c>
      <c r="D325" s="206">
        <v>0</v>
      </c>
      <c r="E325" s="205">
        <v>1071855.223182</v>
      </c>
      <c r="F325" s="205">
        <v>840282.2832599998</v>
      </c>
    </row>
    <row r="326" spans="1:6" ht="12.75">
      <c r="A326" s="196"/>
      <c r="B326" s="204">
        <v>2011</v>
      </c>
      <c r="C326" s="205">
        <v>99134.07560400006</v>
      </c>
      <c r="D326" s="206">
        <v>0</v>
      </c>
      <c r="E326" s="205">
        <v>1037128.5853416232</v>
      </c>
      <c r="F326" s="205">
        <v>475260.99999999994</v>
      </c>
    </row>
    <row r="327" spans="1:6" ht="12.75">
      <c r="A327" s="196"/>
      <c r="B327" s="204">
        <v>2012</v>
      </c>
      <c r="C327" s="205">
        <v>157759.68089500003</v>
      </c>
      <c r="D327" s="206">
        <v>0</v>
      </c>
      <c r="E327" s="205"/>
      <c r="F327" s="205"/>
    </row>
    <row r="328" spans="1:6" ht="12.75">
      <c r="A328" s="196"/>
      <c r="B328" s="204"/>
      <c r="C328" s="205"/>
      <c r="D328" s="206"/>
      <c r="E328" s="205"/>
      <c r="F328" s="205"/>
    </row>
    <row r="329" spans="1:6" ht="12.75">
      <c r="A329" s="207" t="s">
        <v>178</v>
      </c>
      <c r="B329" s="208">
        <v>2008</v>
      </c>
      <c r="C329" s="209">
        <v>4989.6006</v>
      </c>
      <c r="D329" s="210">
        <v>20</v>
      </c>
      <c r="E329" s="209">
        <v>97280.72699999998</v>
      </c>
      <c r="F329" s="209">
        <v>85220.813</v>
      </c>
    </row>
    <row r="330" spans="1:6" ht="12.75">
      <c r="A330" s="207"/>
      <c r="B330" s="208">
        <v>2009</v>
      </c>
      <c r="C330" s="212">
        <v>6668.227849999999</v>
      </c>
      <c r="D330" s="210">
        <v>20</v>
      </c>
      <c r="E330" s="209">
        <v>231637.164</v>
      </c>
      <c r="F330" s="209">
        <v>87169.632</v>
      </c>
    </row>
    <row r="331" spans="1:6" ht="12.75">
      <c r="A331" s="207"/>
      <c r="B331" s="208">
        <v>2010</v>
      </c>
      <c r="C331" s="212">
        <v>-54.889891999999996</v>
      </c>
      <c r="D331" s="210">
        <v>20</v>
      </c>
      <c r="E331" s="209">
        <v>163666.63242599997</v>
      </c>
      <c r="F331" s="209">
        <v>107039.194844</v>
      </c>
    </row>
    <row r="332" spans="1:6" ht="12.75">
      <c r="A332" s="207"/>
      <c r="B332" s="208">
        <v>2011</v>
      </c>
      <c r="C332" s="209">
        <v>1196.1614749999999</v>
      </c>
      <c r="D332" s="210">
        <v>0</v>
      </c>
      <c r="E332" s="209">
        <v>204855.50510674526</v>
      </c>
      <c r="F332" s="209">
        <v>141707.2</v>
      </c>
    </row>
    <row r="333" spans="1:6" ht="12.75">
      <c r="A333" s="207"/>
      <c r="B333" s="208">
        <v>2012</v>
      </c>
      <c r="C333" s="209">
        <v>33.419545</v>
      </c>
      <c r="D333" s="210">
        <v>0</v>
      </c>
      <c r="E333" s="209"/>
      <c r="F333" s="209"/>
    </row>
    <row r="334" spans="1:6" ht="12.75">
      <c r="A334" s="196"/>
      <c r="B334" s="204"/>
      <c r="C334" s="205"/>
      <c r="D334" s="206"/>
      <c r="E334" s="205"/>
      <c r="F334" s="205"/>
    </row>
    <row r="335" spans="1:6" ht="12.75">
      <c r="A335" s="196" t="s">
        <v>179</v>
      </c>
      <c r="B335" s="204">
        <v>2008</v>
      </c>
      <c r="C335" s="205">
        <v>36288.97247</v>
      </c>
      <c r="D335" s="206">
        <v>0</v>
      </c>
      <c r="E335" s="205">
        <v>555839.3359999999</v>
      </c>
      <c r="F335" s="205">
        <v>349052.15799999994</v>
      </c>
    </row>
    <row r="336" spans="1:6" ht="12.75">
      <c r="A336" s="196"/>
      <c r="B336" s="204">
        <v>2009</v>
      </c>
      <c r="C336" s="211">
        <v>75124.32037</v>
      </c>
      <c r="D336" s="206">
        <v>0</v>
      </c>
      <c r="E336" s="205">
        <v>648689.0519999999</v>
      </c>
      <c r="F336" s="205">
        <v>492185.76</v>
      </c>
    </row>
    <row r="337" spans="1:6" ht="12.75">
      <c r="A337" s="196"/>
      <c r="B337" s="204">
        <v>2010</v>
      </c>
      <c r="C337" s="211">
        <v>116073.63920499998</v>
      </c>
      <c r="D337" s="206">
        <v>0</v>
      </c>
      <c r="E337" s="205">
        <v>668858.9997679999</v>
      </c>
      <c r="F337" s="205">
        <v>444123.308198</v>
      </c>
    </row>
    <row r="338" spans="1:6" ht="12.75">
      <c r="A338" s="196"/>
      <c r="B338" s="204">
        <v>2011</v>
      </c>
      <c r="C338" s="205">
        <v>89188.27443799998</v>
      </c>
      <c r="D338" s="206">
        <v>0</v>
      </c>
      <c r="E338" s="205">
        <v>620714.3025522796</v>
      </c>
      <c r="F338" s="205">
        <v>362867.39999999997</v>
      </c>
    </row>
    <row r="339" spans="1:6" ht="12.75">
      <c r="A339" s="196"/>
      <c r="B339" s="204">
        <v>2012</v>
      </c>
      <c r="C339" s="205">
        <v>94160.86955000005</v>
      </c>
      <c r="D339" s="206">
        <v>0</v>
      </c>
      <c r="E339" s="205"/>
      <c r="F339" s="205"/>
    </row>
    <row r="340" spans="1:6" ht="12.75">
      <c r="A340" s="196"/>
      <c r="B340" s="204"/>
      <c r="C340" s="205"/>
      <c r="D340" s="206"/>
      <c r="E340" s="205"/>
      <c r="F340" s="205"/>
    </row>
    <row r="341" spans="1:6" ht="12.75">
      <c r="A341" s="207" t="s">
        <v>180</v>
      </c>
      <c r="B341" s="208">
        <v>2008</v>
      </c>
      <c r="C341" s="209">
        <v>34026.46879</v>
      </c>
      <c r="D341" s="210">
        <v>0</v>
      </c>
      <c r="E341" s="209">
        <v>389023.42199999996</v>
      </c>
      <c r="F341" s="209">
        <v>227728.98099999997</v>
      </c>
    </row>
    <row r="342" spans="1:6" ht="12.75">
      <c r="A342" s="207"/>
      <c r="B342" s="208">
        <v>2009</v>
      </c>
      <c r="C342" s="212">
        <v>47072.04984000001</v>
      </c>
      <c r="D342" s="210">
        <v>0</v>
      </c>
      <c r="E342" s="209">
        <v>448511.31600000005</v>
      </c>
      <c r="F342" s="209">
        <v>362346.79799999995</v>
      </c>
    </row>
    <row r="343" spans="1:6" ht="12.75">
      <c r="A343" s="207"/>
      <c r="B343" s="208">
        <v>2010</v>
      </c>
      <c r="C343" s="212">
        <v>51346.44947</v>
      </c>
      <c r="D343" s="210">
        <v>0</v>
      </c>
      <c r="E343" s="209">
        <v>384031.923771</v>
      </c>
      <c r="F343" s="209">
        <v>207972.77870699996</v>
      </c>
    </row>
    <row r="344" spans="1:6" ht="12.75">
      <c r="A344" s="207"/>
      <c r="B344" s="208">
        <v>2011</v>
      </c>
      <c r="C344" s="209">
        <v>57759.911500999995</v>
      </c>
      <c r="D344" s="210">
        <v>0</v>
      </c>
      <c r="E344" s="209">
        <v>438246.72922354593</v>
      </c>
      <c r="F344" s="209">
        <v>209801.8</v>
      </c>
    </row>
    <row r="345" spans="1:6" ht="12.75">
      <c r="A345" s="207"/>
      <c r="B345" s="208">
        <v>2012</v>
      </c>
      <c r="C345" s="209">
        <v>53177.46498500001</v>
      </c>
      <c r="D345" s="210">
        <v>0</v>
      </c>
      <c r="E345" s="209"/>
      <c r="F345" s="209"/>
    </row>
    <row r="346" spans="1:6" ht="12.75">
      <c r="A346" s="196"/>
      <c r="B346" s="204"/>
      <c r="C346" s="205"/>
      <c r="D346" s="206"/>
      <c r="E346" s="205"/>
      <c r="F346" s="205"/>
    </row>
    <row r="347" spans="1:6" ht="12.75">
      <c r="A347" s="196" t="s">
        <v>181</v>
      </c>
      <c r="B347" s="204">
        <v>2008</v>
      </c>
      <c r="C347" s="205">
        <v>49323.424549999996</v>
      </c>
      <c r="D347" s="206">
        <v>0</v>
      </c>
      <c r="E347" s="205">
        <v>294229.84500000003</v>
      </c>
      <c r="F347" s="205">
        <v>44227.054</v>
      </c>
    </row>
    <row r="348" spans="1:6" ht="12.75">
      <c r="A348" s="196"/>
      <c r="B348" s="204">
        <v>2009</v>
      </c>
      <c r="C348" s="211">
        <v>70330</v>
      </c>
      <c r="D348" s="206">
        <v>0</v>
      </c>
      <c r="E348" s="205">
        <v>397199.28599999996</v>
      </c>
      <c r="F348" s="205">
        <v>74199.18</v>
      </c>
    </row>
    <row r="349" spans="1:6" ht="12.75">
      <c r="A349" s="196"/>
      <c r="B349" s="204">
        <v>2010</v>
      </c>
      <c r="C349" s="211">
        <v>69936.46804000004</v>
      </c>
      <c r="D349" s="206">
        <v>183.25858</v>
      </c>
      <c r="E349" s="205">
        <v>339945.91616799997</v>
      </c>
      <c r="F349" s="205">
        <v>135631.32431599998</v>
      </c>
    </row>
    <row r="350" spans="1:6" ht="12.75">
      <c r="A350" s="196"/>
      <c r="B350" s="204">
        <v>2011</v>
      </c>
      <c r="C350" s="205">
        <v>48357.46571499998</v>
      </c>
      <c r="D350" s="206">
        <v>0</v>
      </c>
      <c r="E350" s="205">
        <v>337023.5684831525</v>
      </c>
      <c r="F350" s="205">
        <v>108803.8</v>
      </c>
    </row>
    <row r="351" spans="1:6" ht="12.75">
      <c r="A351" s="196"/>
      <c r="B351" s="204">
        <v>2012</v>
      </c>
      <c r="C351" s="205">
        <v>138830.69035400005</v>
      </c>
      <c r="D351" s="206">
        <v>0</v>
      </c>
      <c r="E351" s="205"/>
      <c r="F351" s="205"/>
    </row>
    <row r="352" spans="1:6" ht="12.75">
      <c r="A352" s="196"/>
      <c r="B352" s="204"/>
      <c r="C352" s="205"/>
      <c r="D352" s="206"/>
      <c r="E352" s="205"/>
      <c r="F352" s="205"/>
    </row>
    <row r="353" spans="1:6" ht="12.75">
      <c r="A353" s="207" t="s">
        <v>182</v>
      </c>
      <c r="B353" s="208">
        <v>2008</v>
      </c>
      <c r="C353" s="209">
        <v>26104.31233</v>
      </c>
      <c r="D353" s="210">
        <v>0</v>
      </c>
      <c r="E353" s="209">
        <v>1145575.763</v>
      </c>
      <c r="F353" s="209">
        <v>364223.773</v>
      </c>
    </row>
    <row r="354" spans="1:6" ht="12.75">
      <c r="A354" s="207"/>
      <c r="B354" s="208">
        <v>2009</v>
      </c>
      <c r="C354" s="212">
        <v>26750</v>
      </c>
      <c r="D354" s="210">
        <v>0</v>
      </c>
      <c r="E354" s="209">
        <v>1026195.786</v>
      </c>
      <c r="F354" s="209">
        <v>618343.572</v>
      </c>
    </row>
    <row r="355" spans="1:6" ht="12.75">
      <c r="A355" s="207"/>
      <c r="B355" s="208">
        <v>2010</v>
      </c>
      <c r="C355" s="212">
        <v>106188.35444999998</v>
      </c>
      <c r="D355" s="210">
        <v>0</v>
      </c>
      <c r="E355" s="209">
        <v>1285590.4555189998</v>
      </c>
      <c r="F355" s="209">
        <v>292667.89773399994</v>
      </c>
    </row>
    <row r="356" spans="1:6" ht="12.75">
      <c r="A356" s="207"/>
      <c r="B356" s="208">
        <v>2011</v>
      </c>
      <c r="C356" s="209">
        <v>59304.336228</v>
      </c>
      <c r="D356" s="210">
        <v>0</v>
      </c>
      <c r="E356" s="209">
        <v>1182416.0890852953</v>
      </c>
      <c r="F356" s="209">
        <v>402553.6</v>
      </c>
    </row>
    <row r="357" spans="1:6" ht="12.75">
      <c r="A357" s="207"/>
      <c r="B357" s="208">
        <v>2012</v>
      </c>
      <c r="C357" s="209">
        <v>61306.004999000004</v>
      </c>
      <c r="D357" s="210">
        <v>0</v>
      </c>
      <c r="E357" s="209"/>
      <c r="F357" s="209"/>
    </row>
    <row r="358" spans="1:6" ht="12.75">
      <c r="A358" s="196"/>
      <c r="B358" s="204"/>
      <c r="C358" s="205"/>
      <c r="D358" s="206"/>
      <c r="E358" s="205"/>
      <c r="F358" s="205"/>
    </row>
    <row r="359" spans="1:6" ht="12.75">
      <c r="A359" s="196" t="s">
        <v>183</v>
      </c>
      <c r="B359" s="213">
        <v>2008</v>
      </c>
      <c r="C359" s="214">
        <v>1302629.939291</v>
      </c>
      <c r="D359" s="215">
        <v>9331.732779999998</v>
      </c>
      <c r="E359" s="214">
        <v>13231676.689</v>
      </c>
      <c r="F359" s="214">
        <v>8271006.271000001</v>
      </c>
    </row>
    <row r="360" spans="1:6" ht="12.75">
      <c r="A360" s="200"/>
      <c r="B360" s="213">
        <v>2009</v>
      </c>
      <c r="C360" s="214">
        <v>1603210.0129520001</v>
      </c>
      <c r="D360" s="215">
        <v>12164.85363</v>
      </c>
      <c r="E360" s="214">
        <v>15902190.282</v>
      </c>
      <c r="F360" s="221">
        <v>11022137.741999999</v>
      </c>
    </row>
    <row r="361" spans="1:6" ht="12.75">
      <c r="A361" s="200"/>
      <c r="B361" s="213">
        <v>2010</v>
      </c>
      <c r="C361" s="214">
        <v>1866149.6004160997</v>
      </c>
      <c r="D361" s="215">
        <v>96777.47084899999</v>
      </c>
      <c r="E361" s="214">
        <v>17232630.529848997</v>
      </c>
      <c r="F361" s="221">
        <v>10908674.353607997</v>
      </c>
    </row>
    <row r="362" spans="1:6" ht="12.75">
      <c r="A362" s="196"/>
      <c r="B362" s="213">
        <v>2011</v>
      </c>
      <c r="C362" s="214">
        <v>1993294.6593040002</v>
      </c>
      <c r="D362" s="215">
        <v>91003.67476</v>
      </c>
      <c r="E362" s="214">
        <v>18040522</v>
      </c>
      <c r="F362" s="214">
        <v>10162098</v>
      </c>
    </row>
    <row r="363" spans="1:6" ht="12.75">
      <c r="A363" s="196"/>
      <c r="B363" s="213">
        <v>2012</v>
      </c>
      <c r="C363" s="214">
        <v>1990515</v>
      </c>
      <c r="D363" s="215">
        <v>52527</v>
      </c>
      <c r="E363" s="205"/>
      <c r="F363" s="205"/>
    </row>
    <row r="364" spans="1:6" ht="12.75">
      <c r="A364" s="196"/>
      <c r="B364" s="204"/>
      <c r="C364" s="205"/>
      <c r="D364" s="206"/>
      <c r="E364" s="205"/>
      <c r="F364" s="205"/>
    </row>
    <row r="365" spans="1:6" ht="12.75">
      <c r="A365" s="207" t="s">
        <v>184</v>
      </c>
      <c r="B365" s="208">
        <v>2008</v>
      </c>
      <c r="C365" s="209">
        <v>113947.087171</v>
      </c>
      <c r="D365" s="210">
        <v>0</v>
      </c>
      <c r="E365" s="209">
        <v>608467.43</v>
      </c>
      <c r="F365" s="209">
        <v>109815.963</v>
      </c>
    </row>
    <row r="366" spans="1:6" ht="12.75">
      <c r="A366" s="207"/>
      <c r="B366" s="208">
        <v>2009</v>
      </c>
      <c r="C366" s="209">
        <v>153476.894867</v>
      </c>
      <c r="D366" s="210">
        <v>0</v>
      </c>
      <c r="E366" s="209">
        <v>861318.6780000001</v>
      </c>
      <c r="F366" s="209">
        <v>688675.9439999999</v>
      </c>
    </row>
    <row r="367" spans="1:6" ht="12.75">
      <c r="A367" s="207"/>
      <c r="B367" s="208">
        <v>2010</v>
      </c>
      <c r="C367" s="209">
        <v>113191.73280000004</v>
      </c>
      <c r="D367" s="210">
        <v>0</v>
      </c>
      <c r="E367" s="209">
        <v>685103.9392710001</v>
      </c>
      <c r="F367" s="209">
        <v>314448.677522</v>
      </c>
    </row>
    <row r="368" spans="1:6" ht="12.75">
      <c r="A368" s="207"/>
      <c r="B368" s="208">
        <v>2011</v>
      </c>
      <c r="C368" s="209">
        <v>90863.15993300006</v>
      </c>
      <c r="D368" s="210">
        <v>0</v>
      </c>
      <c r="E368" s="209">
        <v>789350.914961004</v>
      </c>
      <c r="F368" s="209">
        <v>458335</v>
      </c>
    </row>
    <row r="369" spans="1:6" ht="12.75">
      <c r="A369" s="207"/>
      <c r="B369" s="208">
        <v>2012</v>
      </c>
      <c r="C369" s="209">
        <v>147660.99603499993</v>
      </c>
      <c r="D369" s="210">
        <v>0</v>
      </c>
      <c r="E369" s="209"/>
      <c r="F369" s="209"/>
    </row>
    <row r="370" spans="1:6" ht="12.75">
      <c r="A370" s="196"/>
      <c r="B370" s="204"/>
      <c r="C370" s="205"/>
      <c r="D370" s="206"/>
      <c r="E370" s="205"/>
      <c r="F370" s="205"/>
    </row>
    <row r="371" spans="1:6" ht="12.75">
      <c r="A371" s="200" t="s">
        <v>185</v>
      </c>
      <c r="B371" s="213">
        <v>2008</v>
      </c>
      <c r="C371" s="214">
        <v>1433821.970112</v>
      </c>
      <c r="D371" s="215">
        <v>9331.732779999998</v>
      </c>
      <c r="E371" s="214">
        <v>15096016.694</v>
      </c>
      <c r="F371" s="214">
        <v>8905948.031</v>
      </c>
    </row>
    <row r="372" spans="1:6" ht="12.75">
      <c r="A372" s="200"/>
      <c r="B372" s="213">
        <v>2009</v>
      </c>
      <c r="C372" s="214">
        <v>1789422.7291060002</v>
      </c>
      <c r="D372" s="215">
        <v>12164.85363</v>
      </c>
      <c r="E372" s="214">
        <v>18025336.758</v>
      </c>
      <c r="F372" s="214">
        <v>12267019.446</v>
      </c>
    </row>
    <row r="373" spans="1:6" ht="12.75">
      <c r="A373" s="200"/>
      <c r="B373" s="213">
        <v>2010</v>
      </c>
      <c r="C373" s="214">
        <v>1991329.3341450996</v>
      </c>
      <c r="D373" s="215">
        <v>96777.47084899998</v>
      </c>
      <c r="E373" s="214">
        <v>18949336.687562995</v>
      </c>
      <c r="F373" s="214">
        <v>11813735.680202998</v>
      </c>
    </row>
    <row r="374" spans="1:6" ht="12.75">
      <c r="A374" s="200"/>
      <c r="B374" s="213">
        <v>2011</v>
      </c>
      <c r="C374" s="214">
        <v>2126292</v>
      </c>
      <c r="D374" s="215">
        <v>91004</v>
      </c>
      <c r="E374" s="214">
        <v>20356060</v>
      </c>
      <c r="F374" s="214">
        <v>10620433</v>
      </c>
    </row>
    <row r="375" spans="1:6" ht="12.75">
      <c r="A375" s="222"/>
      <c r="B375" s="223">
        <v>2012</v>
      </c>
      <c r="C375" s="224">
        <v>2174065</v>
      </c>
      <c r="D375" s="224">
        <v>52527</v>
      </c>
      <c r="E375" s="225"/>
      <c r="F375" s="225"/>
    </row>
    <row r="376" spans="1:6" ht="12.75">
      <c r="A376" s="218"/>
      <c r="B376" s="226"/>
      <c r="C376" s="227"/>
      <c r="D376" s="228"/>
      <c r="E376" s="227"/>
      <c r="F376" s="227"/>
    </row>
    <row r="377" spans="1:6" ht="12.75">
      <c r="A377" s="218"/>
      <c r="B377" s="213"/>
      <c r="C377" s="229"/>
      <c r="D377" s="229"/>
      <c r="E377" s="229"/>
      <c r="F377" s="229"/>
    </row>
    <row r="378" spans="1:6" ht="12.75">
      <c r="A378" s="196" t="s">
        <v>186</v>
      </c>
      <c r="B378" s="203"/>
      <c r="C378" s="230"/>
      <c r="D378" s="231"/>
      <c r="E378" s="203"/>
      <c r="F378" s="203"/>
    </row>
    <row r="379" spans="1:6" ht="12.75">
      <c r="A379" s="196" t="s">
        <v>187</v>
      </c>
      <c r="B379" s="203"/>
      <c r="C379" s="230"/>
      <c r="D379" s="231"/>
      <c r="E379" s="203"/>
      <c r="F379" s="203"/>
    </row>
    <row r="380" spans="1:6" ht="12.75">
      <c r="A380" s="666" t="s">
        <v>188</v>
      </c>
      <c r="B380" s="666"/>
      <c r="C380" s="666"/>
      <c r="D380" s="666"/>
      <c r="E380" s="666"/>
      <c r="F380" s="666"/>
    </row>
    <row r="381" spans="1:6" ht="12.75">
      <c r="A381" s="666"/>
      <c r="B381" s="666"/>
      <c r="C381" s="666"/>
      <c r="D381" s="666"/>
      <c r="E381" s="666"/>
      <c r="F381" s="666"/>
    </row>
    <row r="382" spans="1:6" ht="12.75">
      <c r="A382" s="232" t="s">
        <v>189</v>
      </c>
      <c r="B382" s="203"/>
      <c r="C382" s="231"/>
      <c r="D382" s="231"/>
      <c r="E382" s="203"/>
      <c r="F382" s="203"/>
    </row>
  </sheetData>
  <sheetProtection/>
  <mergeCells count="2">
    <mergeCell ref="A1:F2"/>
    <mergeCell ref="A380:F38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4:F273"/>
  <sheetViews>
    <sheetView showGridLines="0" zoomScalePageLayoutView="0" workbookViewId="0" topLeftCell="A1">
      <selection activeCell="A4" sqref="A4:F5"/>
    </sheetView>
  </sheetViews>
  <sheetFormatPr defaultColWidth="9.140625" defaultRowHeight="12.75"/>
  <cols>
    <col min="1" max="1" width="21.57421875" style="0" customWidth="1"/>
    <col min="2" max="2" width="12.140625" style="0" customWidth="1"/>
    <col min="4" max="4" width="10.7109375" style="0" customWidth="1"/>
    <col min="5" max="5" width="10.421875" style="0" customWidth="1"/>
    <col min="6" max="6" width="18.7109375" style="0" customWidth="1"/>
  </cols>
  <sheetData>
    <row r="1" ht="2.25" customHeight="1"/>
    <row r="2" ht="12.75" hidden="1"/>
    <row r="3" ht="12.75" hidden="1"/>
    <row r="4" spans="1:6" ht="26.25" customHeight="1">
      <c r="A4" s="665" t="s">
        <v>190</v>
      </c>
      <c r="B4" s="665"/>
      <c r="C4" s="665"/>
      <c r="D4" s="665"/>
      <c r="E4" s="665"/>
      <c r="F4" s="665"/>
    </row>
    <row r="5" spans="1:6" ht="12.75">
      <c r="A5" s="665"/>
      <c r="B5" s="665"/>
      <c r="C5" s="665"/>
      <c r="D5" s="665"/>
      <c r="E5" s="665"/>
      <c r="F5" s="665"/>
    </row>
    <row r="6" spans="1:6" ht="12.75">
      <c r="A6" s="188"/>
      <c r="B6" s="188"/>
      <c r="C6" s="234"/>
      <c r="D6" s="235"/>
      <c r="E6" s="236"/>
      <c r="F6" s="237" t="s">
        <v>103</v>
      </c>
    </row>
    <row r="7" spans="1:6" ht="33.75">
      <c r="A7" s="193"/>
      <c r="B7" s="193"/>
      <c r="C7" s="194" t="s">
        <v>105</v>
      </c>
      <c r="D7" s="195" t="s">
        <v>119</v>
      </c>
      <c r="E7" s="194" t="s">
        <v>120</v>
      </c>
      <c r="F7" s="194" t="s">
        <v>121</v>
      </c>
    </row>
    <row r="8" spans="1:6" ht="12.75">
      <c r="A8" s="218"/>
      <c r="B8" s="218"/>
      <c r="C8" s="218"/>
      <c r="D8" s="218"/>
      <c r="E8" s="218"/>
      <c r="F8" s="218"/>
    </row>
    <row r="9" spans="1:6" ht="12.75">
      <c r="A9" s="200" t="s">
        <v>191</v>
      </c>
      <c r="B9" s="218"/>
      <c r="C9" s="218"/>
      <c r="D9" s="218"/>
      <c r="E9" s="218"/>
      <c r="F9" s="218"/>
    </row>
    <row r="10" spans="1:6" ht="12.75">
      <c r="A10" s="232" t="s">
        <v>192</v>
      </c>
      <c r="B10" s="204">
        <v>2008</v>
      </c>
      <c r="C10" s="238">
        <v>-80.67289</v>
      </c>
      <c r="D10" s="239">
        <v>0</v>
      </c>
      <c r="E10" s="240">
        <v>34201.076</v>
      </c>
      <c r="F10" s="241">
        <v>2127.895</v>
      </c>
    </row>
    <row r="11" spans="1:6" ht="12.75">
      <c r="A11" s="196"/>
      <c r="B11" s="204">
        <v>2009</v>
      </c>
      <c r="C11" s="242">
        <v>1640.1407</v>
      </c>
      <c r="D11" s="239">
        <v>0</v>
      </c>
      <c r="E11" s="238">
        <v>63194.14199999999</v>
      </c>
      <c r="F11" s="241">
        <v>6536.442</v>
      </c>
    </row>
    <row r="12" spans="1:6" ht="12.75">
      <c r="A12" s="196"/>
      <c r="B12" s="204">
        <v>2010</v>
      </c>
      <c r="C12" s="242">
        <v>496.57262000000003</v>
      </c>
      <c r="D12" s="239">
        <v>0</v>
      </c>
      <c r="E12" s="238">
        <v>58239.62966499999</v>
      </c>
      <c r="F12" s="241">
        <v>3198.485498</v>
      </c>
    </row>
    <row r="13" spans="1:6" ht="12.75">
      <c r="A13" s="196"/>
      <c r="B13" s="204">
        <v>2011</v>
      </c>
      <c r="C13" s="242">
        <v>196.26165</v>
      </c>
      <c r="D13" s="239">
        <v>0</v>
      </c>
      <c r="E13" s="238">
        <v>19510.642525247873</v>
      </c>
      <c r="F13" s="241">
        <v>4172.6</v>
      </c>
    </row>
    <row r="14" spans="1:6" ht="12.75">
      <c r="A14" s="196"/>
      <c r="B14" s="204">
        <v>2012</v>
      </c>
      <c r="C14" s="238">
        <v>657.2806849999998</v>
      </c>
      <c r="D14" s="239">
        <v>0</v>
      </c>
      <c r="E14" s="238"/>
      <c r="F14" s="241"/>
    </row>
    <row r="15" spans="1:6" ht="12.75">
      <c r="A15" s="196"/>
      <c r="B15" s="196"/>
      <c r="C15" s="240" t="s">
        <v>104</v>
      </c>
      <c r="D15" s="239" t="s">
        <v>104</v>
      </c>
      <c r="E15" s="243" t="s">
        <v>193</v>
      </c>
      <c r="F15" s="244" t="s">
        <v>104</v>
      </c>
    </row>
    <row r="16" spans="1:6" ht="12.75">
      <c r="A16" s="207" t="s">
        <v>194</v>
      </c>
      <c r="B16" s="208">
        <v>2008</v>
      </c>
      <c r="C16" s="245">
        <v>131.786</v>
      </c>
      <c r="D16" s="246">
        <v>0</v>
      </c>
      <c r="E16" s="245">
        <v>50793.13</v>
      </c>
      <c r="F16" s="247">
        <v>16835.242000000002</v>
      </c>
    </row>
    <row r="17" spans="1:6" ht="12.75">
      <c r="A17" s="207"/>
      <c r="B17" s="208">
        <v>2009</v>
      </c>
      <c r="C17" s="248">
        <v>610</v>
      </c>
      <c r="D17" s="246">
        <v>0</v>
      </c>
      <c r="E17" s="249">
        <v>55498.937999999995</v>
      </c>
      <c r="F17" s="247">
        <v>18604.212</v>
      </c>
    </row>
    <row r="18" spans="1:6" ht="12.75">
      <c r="A18" s="207"/>
      <c r="B18" s="208">
        <v>2010</v>
      </c>
      <c r="C18" s="248">
        <v>249.56387</v>
      </c>
      <c r="D18" s="246">
        <v>0</v>
      </c>
      <c r="E18" s="249">
        <v>56659.810917</v>
      </c>
      <c r="F18" s="247">
        <v>26792.172046</v>
      </c>
    </row>
    <row r="19" spans="1:6" ht="12.75">
      <c r="A19" s="207"/>
      <c r="B19" s="208">
        <v>2011</v>
      </c>
      <c r="C19" s="245">
        <v>165.82592400000001</v>
      </c>
      <c r="D19" s="246">
        <v>0</v>
      </c>
      <c r="E19" s="249">
        <v>37473.415777859314</v>
      </c>
      <c r="F19" s="249">
        <v>14117.4</v>
      </c>
    </row>
    <row r="20" spans="1:6" ht="12.75">
      <c r="A20" s="207"/>
      <c r="B20" s="208">
        <v>2012</v>
      </c>
      <c r="C20" s="245">
        <v>1448.7756319999999</v>
      </c>
      <c r="D20" s="246">
        <v>0</v>
      </c>
      <c r="E20" s="249"/>
      <c r="F20" s="247"/>
    </row>
    <row r="21" spans="1:6" ht="12.75">
      <c r="A21" s="196"/>
      <c r="B21" s="196"/>
      <c r="C21" s="240" t="s">
        <v>104</v>
      </c>
      <c r="D21" s="239" t="s">
        <v>104</v>
      </c>
      <c r="E21" s="238"/>
      <c r="F21" s="241"/>
    </row>
    <row r="22" spans="1:6" ht="12.75">
      <c r="A22" s="196" t="s">
        <v>195</v>
      </c>
      <c r="B22" s="204">
        <v>2008</v>
      </c>
      <c r="C22" s="240">
        <v>18</v>
      </c>
      <c r="D22" s="239">
        <v>0</v>
      </c>
      <c r="E22" s="240">
        <v>113751.187</v>
      </c>
      <c r="F22" s="241">
        <v>15011.332</v>
      </c>
    </row>
    <row r="23" spans="1:6" ht="12.75">
      <c r="A23" s="196"/>
      <c r="B23" s="204">
        <v>2009</v>
      </c>
      <c r="C23" s="242">
        <v>21.3279</v>
      </c>
      <c r="D23" s="239">
        <v>0</v>
      </c>
      <c r="E23" s="238">
        <v>166259.94</v>
      </c>
      <c r="F23" s="241">
        <v>10588.908</v>
      </c>
    </row>
    <row r="24" spans="1:6" ht="12.75">
      <c r="A24" s="196"/>
      <c r="B24" s="204">
        <v>2010</v>
      </c>
      <c r="C24" s="242">
        <v>-31611.54505</v>
      </c>
      <c r="D24" s="239">
        <v>0</v>
      </c>
      <c r="E24" s="238">
        <v>154466.13061899997</v>
      </c>
      <c r="F24" s="241">
        <v>28941.76149</v>
      </c>
    </row>
    <row r="25" spans="1:6" ht="12.75">
      <c r="A25" s="196"/>
      <c r="B25" s="204">
        <v>2011</v>
      </c>
      <c r="C25" s="242">
        <v>6.02131</v>
      </c>
      <c r="D25" s="239">
        <v>0</v>
      </c>
      <c r="E25" s="238">
        <v>155735.6213339683</v>
      </c>
      <c r="F25" s="241">
        <v>19213.8</v>
      </c>
    </row>
    <row r="26" spans="1:6" ht="12.75">
      <c r="A26" s="196"/>
      <c r="B26" s="204">
        <v>2012</v>
      </c>
      <c r="C26" s="238">
        <v>-82.47900999999999</v>
      </c>
      <c r="D26" s="239">
        <v>0</v>
      </c>
      <c r="E26" s="238"/>
      <c r="F26" s="241"/>
    </row>
    <row r="27" spans="1:6" ht="12.75">
      <c r="A27" s="196"/>
      <c r="B27" s="196"/>
      <c r="C27" s="240" t="s">
        <v>104</v>
      </c>
      <c r="D27" s="239" t="s">
        <v>104</v>
      </c>
      <c r="E27" s="238"/>
      <c r="F27" s="241"/>
    </row>
    <row r="28" spans="1:6" ht="12.75">
      <c r="A28" s="207" t="s">
        <v>196</v>
      </c>
      <c r="B28" s="208">
        <v>2008</v>
      </c>
      <c r="C28" s="245">
        <v>362.707</v>
      </c>
      <c r="D28" s="246">
        <v>0</v>
      </c>
      <c r="E28" s="245">
        <v>259581.082</v>
      </c>
      <c r="F28" s="247">
        <v>36516.888999999996</v>
      </c>
    </row>
    <row r="29" spans="1:6" ht="12.75">
      <c r="A29" s="207"/>
      <c r="B29" s="208">
        <v>2009</v>
      </c>
      <c r="C29" s="248">
        <v>462.85964999999993</v>
      </c>
      <c r="D29" s="246">
        <v>0</v>
      </c>
      <c r="E29" s="249">
        <v>218545.074</v>
      </c>
      <c r="F29" s="247">
        <v>21882.036</v>
      </c>
    </row>
    <row r="30" spans="1:6" ht="12.75">
      <c r="A30" s="207"/>
      <c r="B30" s="208">
        <v>2010</v>
      </c>
      <c r="C30" s="248">
        <v>148.74768000000003</v>
      </c>
      <c r="D30" s="246">
        <v>0</v>
      </c>
      <c r="E30" s="249">
        <v>229358.60380799999</v>
      </c>
      <c r="F30" s="247">
        <v>25257.675966999996</v>
      </c>
    </row>
    <row r="31" spans="1:6" ht="12.75">
      <c r="A31" s="207"/>
      <c r="B31" s="208">
        <v>2011</v>
      </c>
      <c r="C31" s="245">
        <v>57.98538</v>
      </c>
      <c r="D31" s="246">
        <v>0</v>
      </c>
      <c r="E31" s="249">
        <v>180351.7358955734</v>
      </c>
      <c r="F31" s="249">
        <v>63351.600000000006</v>
      </c>
    </row>
    <row r="32" spans="1:6" ht="12.75">
      <c r="A32" s="207"/>
      <c r="B32" s="208">
        <v>2012</v>
      </c>
      <c r="C32" s="245">
        <v>9478.164585000002</v>
      </c>
      <c r="D32" s="246">
        <v>0</v>
      </c>
      <c r="E32" s="249"/>
      <c r="F32" s="247"/>
    </row>
    <row r="33" spans="1:6" ht="12.75">
      <c r="A33" s="196"/>
      <c r="B33" s="196"/>
      <c r="C33" s="240" t="s">
        <v>104</v>
      </c>
      <c r="D33" s="239" t="s">
        <v>104</v>
      </c>
      <c r="E33" s="238"/>
      <c r="F33" s="241"/>
    </row>
    <row r="34" spans="1:6" ht="12.75">
      <c r="A34" s="196" t="s">
        <v>197</v>
      </c>
      <c r="B34" s="204">
        <v>2008</v>
      </c>
      <c r="C34" s="239">
        <v>0</v>
      </c>
      <c r="D34" s="239">
        <v>0</v>
      </c>
      <c r="E34" s="240">
        <v>307798.63</v>
      </c>
      <c r="F34" s="241">
        <v>196103.487</v>
      </c>
    </row>
    <row r="35" spans="1:6" ht="12.75">
      <c r="A35" s="196"/>
      <c r="B35" s="204">
        <v>2009</v>
      </c>
      <c r="C35" s="242">
        <v>5100.863120000001</v>
      </c>
      <c r="D35" s="239">
        <v>0</v>
      </c>
      <c r="E35" s="238">
        <v>450796.83</v>
      </c>
      <c r="F35" s="241">
        <v>265996.698</v>
      </c>
    </row>
    <row r="36" spans="1:6" ht="12.75">
      <c r="A36" s="196"/>
      <c r="B36" s="204">
        <v>2010</v>
      </c>
      <c r="C36" s="242">
        <v>16943.516310000006</v>
      </c>
      <c r="D36" s="239">
        <v>0</v>
      </c>
      <c r="E36" s="238">
        <v>1507160.034926</v>
      </c>
      <c r="F36" s="241">
        <v>462705.60248799995</v>
      </c>
    </row>
    <row r="37" spans="1:6" ht="12.75">
      <c r="A37" s="196"/>
      <c r="B37" s="204">
        <v>2011</v>
      </c>
      <c r="C37" s="242">
        <v>9713.947889999998</v>
      </c>
      <c r="D37" s="239">
        <v>1706.13</v>
      </c>
      <c r="E37" s="238">
        <v>739151.2675423959</v>
      </c>
      <c r="F37" s="241">
        <v>326188.2</v>
      </c>
    </row>
    <row r="38" spans="1:6" ht="12.75">
      <c r="A38" s="196"/>
      <c r="B38" s="204">
        <v>2012</v>
      </c>
      <c r="C38" s="238">
        <v>3263.66499</v>
      </c>
      <c r="D38" s="250" t="s">
        <v>34</v>
      </c>
      <c r="E38" s="238"/>
      <c r="F38" s="241"/>
    </row>
    <row r="39" spans="1:6" ht="12.75">
      <c r="A39" s="218"/>
      <c r="B39" s="196"/>
      <c r="C39" s="240" t="s">
        <v>104</v>
      </c>
      <c r="D39" s="239" t="s">
        <v>104</v>
      </c>
      <c r="E39" s="238"/>
      <c r="F39" s="241"/>
    </row>
    <row r="40" spans="1:6" ht="12.75">
      <c r="A40" s="207" t="s">
        <v>198</v>
      </c>
      <c r="B40" s="208">
        <v>2008</v>
      </c>
      <c r="C40" s="245">
        <v>18</v>
      </c>
      <c r="D40" s="246">
        <v>0</v>
      </c>
      <c r="E40" s="245">
        <v>196634.079</v>
      </c>
      <c r="F40" s="247">
        <v>115215.84199999999</v>
      </c>
    </row>
    <row r="41" spans="1:6" ht="12.75">
      <c r="A41" s="207"/>
      <c r="B41" s="208">
        <v>2009</v>
      </c>
      <c r="C41" s="248">
        <v>63.142970000000005</v>
      </c>
      <c r="D41" s="246">
        <v>0</v>
      </c>
      <c r="E41" s="249">
        <v>195094.548</v>
      </c>
      <c r="F41" s="247">
        <v>97796.95199999999</v>
      </c>
    </row>
    <row r="42" spans="1:6" ht="12.75">
      <c r="A42" s="207"/>
      <c r="B42" s="208">
        <v>2010</v>
      </c>
      <c r="C42" s="248">
        <v>16354.273280000001</v>
      </c>
      <c r="D42" s="246">
        <v>0</v>
      </c>
      <c r="E42" s="249">
        <v>181601.460016</v>
      </c>
      <c r="F42" s="247">
        <v>189655.945764</v>
      </c>
    </row>
    <row r="43" spans="1:6" ht="12.75">
      <c r="A43" s="207"/>
      <c r="B43" s="208">
        <v>2011</v>
      </c>
      <c r="C43" s="245">
        <v>12.2</v>
      </c>
      <c r="D43" s="246">
        <v>0</v>
      </c>
      <c r="E43" s="249">
        <v>100511.6401876493</v>
      </c>
      <c r="F43" s="249">
        <v>286229.2</v>
      </c>
    </row>
    <row r="44" spans="1:6" ht="12.75">
      <c r="A44" s="207"/>
      <c r="B44" s="208">
        <v>2012</v>
      </c>
      <c r="C44" s="245">
        <v>6874.842939</v>
      </c>
      <c r="D44" s="246">
        <v>0</v>
      </c>
      <c r="E44" s="249"/>
      <c r="F44" s="247"/>
    </row>
    <row r="45" spans="1:6" ht="12.75">
      <c r="A45" s="196"/>
      <c r="B45" s="196"/>
      <c r="C45" s="240" t="s">
        <v>104</v>
      </c>
      <c r="D45" s="239" t="s">
        <v>104</v>
      </c>
      <c r="E45" s="238"/>
      <c r="F45" s="241"/>
    </row>
    <row r="46" spans="1:6" ht="12.75">
      <c r="A46" s="196" t="s">
        <v>199</v>
      </c>
      <c r="B46" s="204">
        <v>2008</v>
      </c>
      <c r="C46" s="240">
        <v>3732.89456</v>
      </c>
      <c r="D46" s="239">
        <v>0</v>
      </c>
      <c r="E46" s="240">
        <v>58221.418</v>
      </c>
      <c r="F46" s="241">
        <v>23788.208</v>
      </c>
    </row>
    <row r="47" spans="1:6" ht="12.75">
      <c r="A47" s="196"/>
      <c r="B47" s="204">
        <v>2009</v>
      </c>
      <c r="C47" s="242">
        <v>7451.864265</v>
      </c>
      <c r="D47" s="239">
        <v>0</v>
      </c>
      <c r="E47" s="238">
        <v>101612.544</v>
      </c>
      <c r="F47" s="241">
        <v>16318.697999999999</v>
      </c>
    </row>
    <row r="48" spans="1:6" ht="12.75">
      <c r="A48" s="196"/>
      <c r="B48" s="204">
        <v>2010</v>
      </c>
      <c r="C48" s="242">
        <v>6093.1173100000005</v>
      </c>
      <c r="D48" s="239">
        <v>0</v>
      </c>
      <c r="E48" s="238">
        <v>272635.278036</v>
      </c>
      <c r="F48" s="241">
        <v>31564.001624999997</v>
      </c>
    </row>
    <row r="49" spans="1:6" ht="12.75">
      <c r="A49" s="196"/>
      <c r="B49" s="204">
        <v>2011</v>
      </c>
      <c r="C49" s="242">
        <v>3590.1426870000005</v>
      </c>
      <c r="D49" s="239">
        <v>0</v>
      </c>
      <c r="E49" s="238">
        <v>528778.3574477046</v>
      </c>
      <c r="F49" s="241">
        <v>67890</v>
      </c>
    </row>
    <row r="50" spans="1:6" ht="12.75">
      <c r="A50" s="196"/>
      <c r="B50" s="204">
        <v>2012</v>
      </c>
      <c r="C50" s="238">
        <v>3713.4819159999997</v>
      </c>
      <c r="D50" s="239">
        <v>0</v>
      </c>
      <c r="E50" s="238"/>
      <c r="F50" s="241"/>
    </row>
    <row r="51" spans="1:6" ht="12.75">
      <c r="A51" s="196"/>
      <c r="B51" s="196"/>
      <c r="C51" s="240" t="s">
        <v>104</v>
      </c>
      <c r="D51" s="239" t="s">
        <v>104</v>
      </c>
      <c r="E51" s="238"/>
      <c r="F51" s="241"/>
    </row>
    <row r="52" spans="1:6" ht="12.75">
      <c r="A52" s="207" t="s">
        <v>200</v>
      </c>
      <c r="B52" s="208">
        <v>2008</v>
      </c>
      <c r="C52" s="245">
        <v>5890.911160000001</v>
      </c>
      <c r="D52" s="246">
        <v>0</v>
      </c>
      <c r="E52" s="245">
        <v>298640.391</v>
      </c>
      <c r="F52" s="247">
        <v>109086.399</v>
      </c>
    </row>
    <row r="53" spans="1:6" ht="12.75">
      <c r="A53" s="207"/>
      <c r="B53" s="208">
        <v>2009</v>
      </c>
      <c r="C53" s="248">
        <v>4518.12187</v>
      </c>
      <c r="D53" s="246">
        <v>0</v>
      </c>
      <c r="E53" s="249">
        <v>302744.17799999996</v>
      </c>
      <c r="F53" s="247">
        <v>191317.368</v>
      </c>
    </row>
    <row r="54" spans="1:6" ht="12.75">
      <c r="A54" s="207"/>
      <c r="B54" s="208">
        <v>2010</v>
      </c>
      <c r="C54" s="248">
        <v>4694.60073</v>
      </c>
      <c r="D54" s="246">
        <v>0</v>
      </c>
      <c r="E54" s="249">
        <v>255399.71448199998</v>
      </c>
      <c r="F54" s="247">
        <v>146081.436854</v>
      </c>
    </row>
    <row r="55" spans="1:6" ht="12.75">
      <c r="A55" s="207"/>
      <c r="B55" s="208">
        <v>2011</v>
      </c>
      <c r="C55" s="245">
        <v>17.560679999999998</v>
      </c>
      <c r="D55" s="246">
        <v>0</v>
      </c>
      <c r="E55" s="249">
        <v>208101.03745259583</v>
      </c>
      <c r="F55" s="249">
        <v>178473.2</v>
      </c>
    </row>
    <row r="56" spans="1:6" ht="12.75">
      <c r="A56" s="207"/>
      <c r="B56" s="208">
        <v>2012</v>
      </c>
      <c r="C56" s="245">
        <v>11403.727337999999</v>
      </c>
      <c r="D56" s="246">
        <v>0</v>
      </c>
      <c r="E56" s="249"/>
      <c r="F56" s="247"/>
    </row>
    <row r="57" spans="1:6" ht="12.75">
      <c r="A57" s="196"/>
      <c r="B57" s="196"/>
      <c r="C57" s="240" t="s">
        <v>104</v>
      </c>
      <c r="D57" s="239" t="s">
        <v>104</v>
      </c>
      <c r="E57" s="238"/>
      <c r="F57" s="241"/>
    </row>
    <row r="58" spans="1:6" ht="12.75">
      <c r="A58" s="196" t="s">
        <v>201</v>
      </c>
      <c r="B58" s="204">
        <v>2008</v>
      </c>
      <c r="C58" s="240">
        <v>20</v>
      </c>
      <c r="D58" s="239">
        <v>0</v>
      </c>
      <c r="E58" s="240">
        <v>15066.601999999999</v>
      </c>
      <c r="F58" s="241">
        <v>613.4970000000001</v>
      </c>
    </row>
    <row r="59" spans="1:6" ht="12.75">
      <c r="A59" s="196"/>
      <c r="B59" s="204">
        <v>2009</v>
      </c>
      <c r="C59" s="242">
        <v>47.68782</v>
      </c>
      <c r="D59" s="239">
        <v>0</v>
      </c>
      <c r="E59" s="238">
        <v>37490.112</v>
      </c>
      <c r="F59" s="241">
        <v>4346.958</v>
      </c>
    </row>
    <row r="60" spans="1:6" ht="12.75">
      <c r="A60" s="196"/>
      <c r="B60" s="204">
        <v>2010</v>
      </c>
      <c r="C60" s="242">
        <v>26.408</v>
      </c>
      <c r="D60" s="239">
        <v>0</v>
      </c>
      <c r="E60" s="238">
        <v>80124.00412499999</v>
      </c>
      <c r="F60" s="241">
        <v>3166.112163</v>
      </c>
    </row>
    <row r="61" spans="1:6" ht="12.75">
      <c r="A61" s="196"/>
      <c r="B61" s="204">
        <v>2011</v>
      </c>
      <c r="C61" s="242">
        <v>122.995766</v>
      </c>
      <c r="D61" s="239">
        <v>0</v>
      </c>
      <c r="E61" s="238">
        <v>56534.676901374034</v>
      </c>
      <c r="F61" s="241">
        <v>11823.4</v>
      </c>
    </row>
    <row r="62" spans="1:6" ht="12.75">
      <c r="A62" s="196"/>
      <c r="B62" s="204">
        <v>2012</v>
      </c>
      <c r="C62" s="238">
        <v>456.05408399999993</v>
      </c>
      <c r="D62" s="239">
        <v>0</v>
      </c>
      <c r="E62" s="238"/>
      <c r="F62" s="241"/>
    </row>
    <row r="63" spans="1:6" ht="12.75">
      <c r="A63" s="196"/>
      <c r="B63" s="196"/>
      <c r="C63" s="240" t="s">
        <v>104</v>
      </c>
      <c r="D63" s="239" t="s">
        <v>104</v>
      </c>
      <c r="E63" s="238"/>
      <c r="F63" s="241"/>
    </row>
    <row r="64" spans="1:6" ht="12.75">
      <c r="A64" s="207" t="s">
        <v>202</v>
      </c>
      <c r="B64" s="208">
        <v>2008</v>
      </c>
      <c r="C64" s="251">
        <v>6225.26001</v>
      </c>
      <c r="D64" s="246">
        <v>0</v>
      </c>
      <c r="E64" s="245">
        <v>132642.473</v>
      </c>
      <c r="F64" s="247">
        <v>85403.204</v>
      </c>
    </row>
    <row r="65" spans="1:6" ht="12.75">
      <c r="A65" s="207"/>
      <c r="B65" s="208">
        <v>2009</v>
      </c>
      <c r="C65" s="248">
        <v>848.8594</v>
      </c>
      <c r="D65" s="246">
        <v>0</v>
      </c>
      <c r="E65" s="249">
        <v>121874.87400000001</v>
      </c>
      <c r="F65" s="247">
        <v>96478.14</v>
      </c>
    </row>
    <row r="66" spans="1:6" ht="12.75">
      <c r="A66" s="207"/>
      <c r="B66" s="208">
        <v>2010</v>
      </c>
      <c r="C66" s="248">
        <v>303.614</v>
      </c>
      <c r="D66" s="246">
        <v>0</v>
      </c>
      <c r="E66" s="249">
        <v>148431.740975</v>
      </c>
      <c r="F66" s="247">
        <v>60997.83780699999</v>
      </c>
    </row>
    <row r="67" spans="1:6" ht="12.75">
      <c r="A67" s="207"/>
      <c r="B67" s="208">
        <v>2011</v>
      </c>
      <c r="C67" s="245">
        <v>3477.4159529999997</v>
      </c>
      <c r="D67" s="246">
        <v>0</v>
      </c>
      <c r="E67" s="249">
        <v>201928.2845871223</v>
      </c>
      <c r="F67" s="249">
        <v>61014.2</v>
      </c>
    </row>
    <row r="68" spans="1:6" ht="12.75">
      <c r="A68" s="207"/>
      <c r="B68" s="208">
        <v>2012</v>
      </c>
      <c r="C68" s="245">
        <v>1411.6861129999993</v>
      </c>
      <c r="D68" s="246">
        <v>0</v>
      </c>
      <c r="E68" s="249"/>
      <c r="F68" s="247"/>
    </row>
    <row r="69" spans="1:6" ht="12.75">
      <c r="A69" s="218"/>
      <c r="B69" s="196"/>
      <c r="C69" s="240" t="s">
        <v>104</v>
      </c>
      <c r="D69" s="239" t="s">
        <v>104</v>
      </c>
      <c r="E69" s="238"/>
      <c r="F69" s="241"/>
    </row>
    <row r="70" spans="1:6" ht="12.75">
      <c r="A70" s="200" t="s">
        <v>203</v>
      </c>
      <c r="B70" s="213">
        <v>2008</v>
      </c>
      <c r="C70" s="252">
        <v>16318.88584</v>
      </c>
      <c r="D70" s="253">
        <v>0</v>
      </c>
      <c r="E70" s="254">
        <v>1467330.068</v>
      </c>
      <c r="F70" s="255">
        <v>600701.995</v>
      </c>
    </row>
    <row r="71" spans="1:6" ht="12.75">
      <c r="A71" s="200"/>
      <c r="B71" s="213">
        <v>2009</v>
      </c>
      <c r="C71" s="252">
        <v>20764.867695</v>
      </c>
      <c r="D71" s="253">
        <v>0</v>
      </c>
      <c r="E71" s="254">
        <v>1713111.18</v>
      </c>
      <c r="F71" s="255">
        <v>729866.4119999999</v>
      </c>
    </row>
    <row r="72" spans="1:6" ht="12.75">
      <c r="A72" s="200"/>
      <c r="B72" s="213">
        <v>2010</v>
      </c>
      <c r="C72" s="252">
        <v>13698.868750000005</v>
      </c>
      <c r="D72" s="253">
        <v>0</v>
      </c>
      <c r="E72" s="254">
        <v>2944076.407569</v>
      </c>
      <c r="F72" s="254">
        <v>978361.0317019998</v>
      </c>
    </row>
    <row r="73" spans="1:6" ht="12.75">
      <c r="A73" s="200"/>
      <c r="B73" s="213">
        <v>2011</v>
      </c>
      <c r="C73" s="256">
        <v>17360.357239999998</v>
      </c>
      <c r="D73" s="257">
        <v>1706.13</v>
      </c>
      <c r="E73" s="254">
        <v>2228077</v>
      </c>
      <c r="F73" s="255">
        <v>1032474</v>
      </c>
    </row>
    <row r="74" spans="1:6" ht="12.75">
      <c r="A74" s="200"/>
      <c r="B74" s="213">
        <v>2012</v>
      </c>
      <c r="C74" s="254">
        <v>38625</v>
      </c>
      <c r="D74" s="258" t="s">
        <v>34</v>
      </c>
      <c r="E74" s="254"/>
      <c r="F74" s="255"/>
    </row>
    <row r="75" spans="1:6" ht="12.75">
      <c r="A75" s="200"/>
      <c r="B75" s="204"/>
      <c r="C75" s="240"/>
      <c r="D75" s="239"/>
      <c r="E75" s="238"/>
      <c r="F75" s="241"/>
    </row>
    <row r="76" spans="1:6" ht="12.75">
      <c r="A76" s="200" t="s">
        <v>204</v>
      </c>
      <c r="B76" s="196"/>
      <c r="C76" s="240" t="s">
        <v>104</v>
      </c>
      <c r="D76" s="239" t="s">
        <v>104</v>
      </c>
      <c r="E76" s="238"/>
      <c r="F76" s="241"/>
    </row>
    <row r="77" spans="1:6" ht="12.75">
      <c r="A77" s="207" t="s">
        <v>205</v>
      </c>
      <c r="B77" s="208">
        <v>2008</v>
      </c>
      <c r="C77" s="245">
        <v>27.65949</v>
      </c>
      <c r="D77" s="246">
        <v>0</v>
      </c>
      <c r="E77" s="245">
        <v>44.216</v>
      </c>
      <c r="F77" s="247">
        <v>1807.329</v>
      </c>
    </row>
    <row r="78" spans="1:6" ht="12.75">
      <c r="A78" s="207"/>
      <c r="B78" s="208">
        <v>2009</v>
      </c>
      <c r="C78" s="248">
        <v>135.64100000000002</v>
      </c>
      <c r="D78" s="246">
        <v>0</v>
      </c>
      <c r="E78" s="249">
        <v>985.908</v>
      </c>
      <c r="F78" s="247">
        <v>-89.62800000000001</v>
      </c>
    </row>
    <row r="79" spans="1:6" ht="12.75">
      <c r="A79" s="207"/>
      <c r="B79" s="208">
        <v>2010</v>
      </c>
      <c r="C79" s="248">
        <v>57.79407</v>
      </c>
      <c r="D79" s="246">
        <v>0</v>
      </c>
      <c r="E79" s="249">
        <v>194.24000999999998</v>
      </c>
      <c r="F79" s="247">
        <v>5160.309598999999</v>
      </c>
    </row>
    <row r="80" spans="1:6" ht="12.75">
      <c r="A80" s="207"/>
      <c r="B80" s="208">
        <v>2011</v>
      </c>
      <c r="C80" s="245">
        <v>244</v>
      </c>
      <c r="D80" s="246">
        <v>0</v>
      </c>
      <c r="E80" s="249">
        <v>243.41492593879306</v>
      </c>
      <c r="F80" s="249">
        <v>-55.8</v>
      </c>
    </row>
    <row r="81" spans="1:6" ht="12.75">
      <c r="A81" s="207"/>
      <c r="B81" s="208">
        <v>2012</v>
      </c>
      <c r="C81" s="245">
        <v>347.132001</v>
      </c>
      <c r="D81" s="246">
        <v>0</v>
      </c>
      <c r="E81" s="249"/>
      <c r="F81" s="247"/>
    </row>
    <row r="82" spans="1:6" ht="12.75">
      <c r="A82" s="196"/>
      <c r="B82" s="196"/>
      <c r="C82" s="240" t="s">
        <v>104</v>
      </c>
      <c r="D82" s="239" t="s">
        <v>104</v>
      </c>
      <c r="E82" s="238"/>
      <c r="F82" s="241"/>
    </row>
    <row r="83" spans="1:6" ht="12.75">
      <c r="A83" s="232" t="s">
        <v>206</v>
      </c>
      <c r="B83" s="204">
        <v>2008</v>
      </c>
      <c r="C83" s="240">
        <v>10.8866</v>
      </c>
      <c r="D83" s="239">
        <v>0</v>
      </c>
      <c r="E83" s="240">
        <v>342.674</v>
      </c>
      <c r="F83" s="241">
        <v>4007.0749999999994</v>
      </c>
    </row>
    <row r="84" spans="1:6" ht="12.75">
      <c r="A84" s="196"/>
      <c r="B84" s="204">
        <v>2009</v>
      </c>
      <c r="C84" s="242">
        <v>3.64963</v>
      </c>
      <c r="D84" s="239">
        <v>0</v>
      </c>
      <c r="E84" s="238">
        <v>1818.168</v>
      </c>
      <c r="F84" s="241">
        <v>1984.62</v>
      </c>
    </row>
    <row r="85" spans="1:6" ht="12.75">
      <c r="A85" s="196"/>
      <c r="B85" s="204">
        <v>2010</v>
      </c>
      <c r="C85" s="240">
        <v>3.15806</v>
      </c>
      <c r="D85" s="239">
        <v>0</v>
      </c>
      <c r="E85" s="238">
        <v>4551.690901</v>
      </c>
      <c r="F85" s="241">
        <v>7789.024400999999</v>
      </c>
    </row>
    <row r="86" spans="1:6" ht="12.75">
      <c r="A86" s="196"/>
      <c r="B86" s="204">
        <v>2011</v>
      </c>
      <c r="C86" s="242">
        <v>2.01652</v>
      </c>
      <c r="D86" s="239">
        <v>0</v>
      </c>
      <c r="E86" s="238">
        <v>6927.9632767194935</v>
      </c>
      <c r="F86" s="241">
        <v>2263</v>
      </c>
    </row>
    <row r="87" spans="1:6" ht="12.75">
      <c r="A87" s="196"/>
      <c r="B87" s="204">
        <v>2012</v>
      </c>
      <c r="C87" s="240">
        <v>3.30736</v>
      </c>
      <c r="D87" s="239">
        <v>0</v>
      </c>
      <c r="E87" s="238"/>
      <c r="F87" s="241"/>
    </row>
    <row r="88" spans="1:6" ht="12.75">
      <c r="A88" s="196"/>
      <c r="B88" s="196"/>
      <c r="C88" s="240" t="s">
        <v>104</v>
      </c>
      <c r="D88" s="239" t="s">
        <v>104</v>
      </c>
      <c r="E88" s="240"/>
      <c r="F88" s="241"/>
    </row>
    <row r="89" spans="1:6" ht="12.75">
      <c r="A89" s="207" t="s">
        <v>207</v>
      </c>
      <c r="B89" s="208">
        <v>2008</v>
      </c>
      <c r="C89" s="245">
        <v>96.8744</v>
      </c>
      <c r="D89" s="246">
        <v>0</v>
      </c>
      <c r="E89" s="245">
        <v>668.7669999999999</v>
      </c>
      <c r="F89" s="247">
        <v>3260.93</v>
      </c>
    </row>
    <row r="90" spans="1:6" ht="12.75">
      <c r="A90" s="207"/>
      <c r="B90" s="208">
        <v>2009</v>
      </c>
      <c r="C90" s="248">
        <v>289.88575</v>
      </c>
      <c r="D90" s="246">
        <v>0</v>
      </c>
      <c r="E90" s="249">
        <v>1843.7759999999998</v>
      </c>
      <c r="F90" s="247">
        <v>5973.066</v>
      </c>
    </row>
    <row r="91" spans="1:6" ht="12.75">
      <c r="A91" s="207"/>
      <c r="B91" s="208">
        <v>2010</v>
      </c>
      <c r="C91" s="248">
        <v>51.91839</v>
      </c>
      <c r="D91" s="246">
        <v>0</v>
      </c>
      <c r="E91" s="249">
        <v>1586.293415</v>
      </c>
      <c r="F91" s="247">
        <v>8902.667124999998</v>
      </c>
    </row>
    <row r="92" spans="1:6" ht="12.75">
      <c r="A92" s="207"/>
      <c r="B92" s="208">
        <v>2011</v>
      </c>
      <c r="C92" s="245" t="s">
        <v>34</v>
      </c>
      <c r="D92" s="246">
        <v>0</v>
      </c>
      <c r="E92" s="249" t="s">
        <v>34</v>
      </c>
      <c r="F92" s="249" t="s">
        <v>34</v>
      </c>
    </row>
    <row r="93" spans="1:6" ht="12.75">
      <c r="A93" s="207"/>
      <c r="B93" s="208">
        <v>2012</v>
      </c>
      <c r="C93" s="245" t="s">
        <v>34</v>
      </c>
      <c r="D93" s="246">
        <v>0</v>
      </c>
      <c r="E93" s="249"/>
      <c r="F93" s="247"/>
    </row>
    <row r="94" spans="1:6" ht="12.75">
      <c r="A94" s="218"/>
      <c r="B94" s="196"/>
      <c r="C94" s="240" t="s">
        <v>104</v>
      </c>
      <c r="D94" s="239" t="s">
        <v>104</v>
      </c>
      <c r="E94" s="240"/>
      <c r="F94" s="241"/>
    </row>
    <row r="95" spans="1:6" ht="12.75">
      <c r="A95" s="196" t="s">
        <v>208</v>
      </c>
      <c r="B95" s="204">
        <v>2008</v>
      </c>
      <c r="C95" s="240">
        <v>51.7734</v>
      </c>
      <c r="D95" s="239">
        <v>0</v>
      </c>
      <c r="E95" s="240">
        <v>2453.9880000000003</v>
      </c>
      <c r="F95" s="241">
        <v>10368.652</v>
      </c>
    </row>
    <row r="96" spans="1:6" ht="12.75">
      <c r="A96" s="196"/>
      <c r="B96" s="204">
        <v>2009</v>
      </c>
      <c r="C96" s="242">
        <v>33.06297000000001</v>
      </c>
      <c r="D96" s="239">
        <v>0</v>
      </c>
      <c r="E96" s="238">
        <v>4551.822</v>
      </c>
      <c r="F96" s="241">
        <v>12836.01</v>
      </c>
    </row>
    <row r="97" spans="1:6" ht="12.75">
      <c r="A97" s="196"/>
      <c r="B97" s="204">
        <v>2010</v>
      </c>
      <c r="C97" s="242">
        <v>50.956019999999995</v>
      </c>
      <c r="D97" s="239">
        <v>0</v>
      </c>
      <c r="E97" s="238">
        <v>7685.4297289999995</v>
      </c>
      <c r="F97" s="241">
        <v>8812.021787</v>
      </c>
    </row>
    <row r="98" spans="1:6" ht="12.75">
      <c r="A98" s="196"/>
      <c r="B98" s="204">
        <v>2011</v>
      </c>
      <c r="C98" s="242">
        <v>322.39805100000007</v>
      </c>
      <c r="D98" s="239">
        <v>0</v>
      </c>
      <c r="E98" s="238">
        <v>3988.2599403817626</v>
      </c>
      <c r="F98" s="241">
        <v>13658.6</v>
      </c>
    </row>
    <row r="99" spans="1:6" ht="12.75">
      <c r="A99" s="196"/>
      <c r="B99" s="204">
        <v>2012</v>
      </c>
      <c r="C99" s="240">
        <v>142.298936</v>
      </c>
      <c r="D99" s="239">
        <v>0</v>
      </c>
      <c r="E99" s="238"/>
      <c r="F99" s="241"/>
    </row>
    <row r="100" spans="1:6" ht="12.75">
      <c r="A100" s="196"/>
      <c r="B100" s="196"/>
      <c r="C100" s="240" t="s">
        <v>104</v>
      </c>
      <c r="D100" s="239" t="s">
        <v>104</v>
      </c>
      <c r="E100" s="240"/>
      <c r="F100" s="241"/>
    </row>
    <row r="101" spans="1:6" ht="12.75">
      <c r="A101" s="207" t="s">
        <v>209</v>
      </c>
      <c r="B101" s="208">
        <v>2008</v>
      </c>
      <c r="C101" s="245">
        <v>134.43982</v>
      </c>
      <c r="D101" s="246">
        <v>0</v>
      </c>
      <c r="E101" s="245">
        <v>298.458</v>
      </c>
      <c r="F101" s="247">
        <v>12192.561999999998</v>
      </c>
    </row>
    <row r="102" spans="1:6" ht="12.75">
      <c r="A102" s="207"/>
      <c r="B102" s="208">
        <v>2009</v>
      </c>
      <c r="C102" s="248">
        <v>0.7103600000000001</v>
      </c>
      <c r="D102" s="246">
        <v>0</v>
      </c>
      <c r="E102" s="249">
        <v>3303.432</v>
      </c>
      <c r="F102" s="247">
        <v>19199.597999999998</v>
      </c>
    </row>
    <row r="103" spans="1:6" ht="12.75">
      <c r="A103" s="207"/>
      <c r="B103" s="208">
        <v>2010</v>
      </c>
      <c r="C103" s="248">
        <v>194.79766</v>
      </c>
      <c r="D103" s="246">
        <v>0</v>
      </c>
      <c r="E103" s="249">
        <v>3722.933525</v>
      </c>
      <c r="F103" s="247">
        <v>16212.566168</v>
      </c>
    </row>
    <row r="104" spans="1:6" ht="12.75">
      <c r="A104" s="207"/>
      <c r="B104" s="208">
        <v>2011</v>
      </c>
      <c r="C104" s="245">
        <v>18.115850000000002</v>
      </c>
      <c r="D104" s="246">
        <v>0</v>
      </c>
      <c r="E104" s="249">
        <v>5055.5407694980095</v>
      </c>
      <c r="F104" s="249">
        <v>10391.2</v>
      </c>
    </row>
    <row r="105" spans="1:6" ht="12.75">
      <c r="A105" s="207"/>
      <c r="B105" s="208">
        <v>2012</v>
      </c>
      <c r="C105" s="245">
        <v>34.35026</v>
      </c>
      <c r="D105" s="246">
        <v>0</v>
      </c>
      <c r="E105" s="249"/>
      <c r="F105" s="247"/>
    </row>
    <row r="106" spans="1:6" ht="12.75">
      <c r="A106" s="218"/>
      <c r="B106" s="196"/>
      <c r="C106" s="240" t="s">
        <v>104</v>
      </c>
      <c r="D106" s="239" t="s">
        <v>104</v>
      </c>
      <c r="E106" s="240"/>
      <c r="F106" s="241"/>
    </row>
    <row r="107" spans="1:6" ht="12.75">
      <c r="A107" s="196" t="s">
        <v>210</v>
      </c>
      <c r="B107" s="204">
        <v>2008</v>
      </c>
      <c r="C107" s="240">
        <v>817.55939</v>
      </c>
      <c r="D107" s="239">
        <v>0</v>
      </c>
      <c r="E107" s="240">
        <v>51506.113</v>
      </c>
      <c r="F107" s="241">
        <v>34692.979</v>
      </c>
    </row>
    <row r="108" spans="1:6" ht="12.75">
      <c r="A108" s="196"/>
      <c r="B108" s="204">
        <v>2009</v>
      </c>
      <c r="C108" s="242">
        <v>64.23935999999999</v>
      </c>
      <c r="D108" s="239">
        <v>0</v>
      </c>
      <c r="E108" s="238">
        <v>33380.028000000006</v>
      </c>
      <c r="F108" s="241">
        <v>43303.128000000004</v>
      </c>
    </row>
    <row r="109" spans="1:6" ht="12.75">
      <c r="A109" s="196"/>
      <c r="B109" s="204">
        <v>2010</v>
      </c>
      <c r="C109" s="242">
        <v>35.77993</v>
      </c>
      <c r="D109" s="239">
        <v>0</v>
      </c>
      <c r="E109" s="238">
        <v>59437.44305999999</v>
      </c>
      <c r="F109" s="241">
        <v>53946.92544399999</v>
      </c>
    </row>
    <row r="110" spans="1:6" ht="12.75">
      <c r="A110" s="196"/>
      <c r="B110" s="204">
        <v>2011</v>
      </c>
      <c r="C110" s="242">
        <v>96.01751300000001</v>
      </c>
      <c r="D110" s="239">
        <v>0</v>
      </c>
      <c r="E110" s="238">
        <v>117026.40670134281</v>
      </c>
      <c r="F110" s="241">
        <v>22400.600000000002</v>
      </c>
    </row>
    <row r="111" spans="1:6" ht="12.75">
      <c r="A111" s="196"/>
      <c r="B111" s="204">
        <v>2012</v>
      </c>
      <c r="C111" s="240">
        <v>144.97088499999998</v>
      </c>
      <c r="D111" s="239">
        <v>0</v>
      </c>
      <c r="E111" s="238"/>
      <c r="F111" s="241"/>
    </row>
    <row r="112" spans="1:6" ht="12.75">
      <c r="A112" s="196"/>
      <c r="B112" s="196"/>
      <c r="C112" s="240" t="s">
        <v>104</v>
      </c>
      <c r="D112" s="239" t="s">
        <v>104</v>
      </c>
      <c r="E112" s="240"/>
      <c r="F112" s="241"/>
    </row>
    <row r="113" spans="1:6" ht="12.75">
      <c r="A113" s="207" t="s">
        <v>211</v>
      </c>
      <c r="B113" s="208">
        <v>2008</v>
      </c>
      <c r="C113" s="245">
        <v>12.57209</v>
      </c>
      <c r="D113" s="246">
        <v>0</v>
      </c>
      <c r="E113" s="245">
        <v>746.145</v>
      </c>
      <c r="F113" s="247">
        <v>17061.849</v>
      </c>
    </row>
    <row r="114" spans="1:6" ht="12.75">
      <c r="A114" s="207"/>
      <c r="B114" s="208">
        <v>2009</v>
      </c>
      <c r="C114" s="248">
        <v>16.493000000000002</v>
      </c>
      <c r="D114" s="246">
        <v>0</v>
      </c>
      <c r="E114" s="249">
        <v>2106.258</v>
      </c>
      <c r="F114" s="247">
        <v>25716.834000000003</v>
      </c>
    </row>
    <row r="115" spans="1:6" ht="12.75">
      <c r="A115" s="207"/>
      <c r="B115" s="208">
        <v>2010</v>
      </c>
      <c r="C115" s="248">
        <v>0.92119</v>
      </c>
      <c r="D115" s="246">
        <v>0</v>
      </c>
      <c r="E115" s="249">
        <v>4305.653555</v>
      </c>
      <c r="F115" s="247">
        <v>18828.331636</v>
      </c>
    </row>
    <row r="116" spans="1:6" ht="12.75">
      <c r="A116" s="207"/>
      <c r="B116" s="208">
        <v>2011</v>
      </c>
      <c r="C116" s="245">
        <v>0.83943</v>
      </c>
      <c r="D116" s="246">
        <v>0</v>
      </c>
      <c r="E116" s="249">
        <v>5823.233997458818</v>
      </c>
      <c r="F116" s="249">
        <v>2294</v>
      </c>
    </row>
    <row r="117" spans="1:6" ht="12.75">
      <c r="A117" s="207"/>
      <c r="B117" s="208">
        <v>2012</v>
      </c>
      <c r="C117" s="245">
        <v>10.82476</v>
      </c>
      <c r="D117" s="246">
        <v>0</v>
      </c>
      <c r="E117" s="249"/>
      <c r="F117" s="247"/>
    </row>
    <row r="118" spans="1:6" ht="12.75">
      <c r="A118" s="196"/>
      <c r="B118" s="196"/>
      <c r="C118" s="240" t="s">
        <v>104</v>
      </c>
      <c r="D118" s="239" t="s">
        <v>104</v>
      </c>
      <c r="E118" s="240"/>
      <c r="F118" s="241"/>
    </row>
    <row r="119" spans="1:6" ht="12.75">
      <c r="A119" s="196" t="s">
        <v>212</v>
      </c>
      <c r="B119" s="204">
        <v>2008</v>
      </c>
      <c r="C119" s="240">
        <v>2575.7484900000004</v>
      </c>
      <c r="D119" s="239">
        <v>0</v>
      </c>
      <c r="E119" s="240">
        <v>23141.549</v>
      </c>
      <c r="F119" s="241">
        <v>68755.88</v>
      </c>
    </row>
    <row r="120" spans="1:6" ht="12.75">
      <c r="A120" s="196"/>
      <c r="B120" s="204">
        <v>2009</v>
      </c>
      <c r="C120" s="259">
        <v>1378.76571</v>
      </c>
      <c r="D120" s="239">
        <v>46.5744</v>
      </c>
      <c r="E120" s="238">
        <v>25985.718</v>
      </c>
      <c r="F120" s="241">
        <v>85076.17799999999</v>
      </c>
    </row>
    <row r="121" spans="1:6" ht="12.75">
      <c r="A121" s="196"/>
      <c r="B121" s="204">
        <v>2010</v>
      </c>
      <c r="C121" s="259">
        <v>1047.14976</v>
      </c>
      <c r="D121" s="239">
        <v>0</v>
      </c>
      <c r="E121" s="238">
        <v>41580.311474</v>
      </c>
      <c r="F121" s="241">
        <v>57605.112299</v>
      </c>
    </row>
    <row r="122" spans="1:6" ht="12.75">
      <c r="A122" s="196"/>
      <c r="B122" s="204">
        <v>2011</v>
      </c>
      <c r="C122" s="242">
        <v>367.3679629999999</v>
      </c>
      <c r="D122" s="239">
        <v>0</v>
      </c>
      <c r="E122" s="238">
        <v>43951.997652845654</v>
      </c>
      <c r="F122" s="241">
        <v>54597.200000000004</v>
      </c>
    </row>
    <row r="123" spans="1:6" ht="12.75">
      <c r="A123" s="196"/>
      <c r="B123" s="204">
        <v>2012</v>
      </c>
      <c r="C123" s="240">
        <v>562.8281029999999</v>
      </c>
      <c r="D123" s="239">
        <v>0</v>
      </c>
      <c r="E123" s="238"/>
      <c r="F123" s="241"/>
    </row>
    <row r="124" spans="1:6" ht="12.75">
      <c r="A124" s="196"/>
      <c r="B124" s="196"/>
      <c r="C124" s="240" t="s">
        <v>104</v>
      </c>
      <c r="D124" s="239" t="s">
        <v>104</v>
      </c>
      <c r="E124" s="240"/>
      <c r="F124" s="241"/>
    </row>
    <row r="125" spans="1:6" ht="12.75">
      <c r="A125" s="207" t="s">
        <v>213</v>
      </c>
      <c r="B125" s="208">
        <v>2008</v>
      </c>
      <c r="C125" s="245">
        <v>3325.7003</v>
      </c>
      <c r="D125" s="246">
        <v>0</v>
      </c>
      <c r="E125" s="260">
        <v>-2304.7589999999996</v>
      </c>
      <c r="F125" s="247">
        <v>50174.10599999999</v>
      </c>
    </row>
    <row r="126" spans="1:6" ht="12.75">
      <c r="A126" s="207"/>
      <c r="B126" s="208">
        <v>2009</v>
      </c>
      <c r="C126" s="248">
        <v>5310</v>
      </c>
      <c r="D126" s="246">
        <v>0</v>
      </c>
      <c r="E126" s="249">
        <v>4084.4759999999997</v>
      </c>
      <c r="F126" s="247">
        <v>92067.162</v>
      </c>
    </row>
    <row r="127" spans="1:6" ht="12.75">
      <c r="A127" s="207"/>
      <c r="B127" s="208">
        <v>2010</v>
      </c>
      <c r="C127" s="248">
        <v>2540.1799000000005</v>
      </c>
      <c r="D127" s="246">
        <v>0</v>
      </c>
      <c r="E127" s="249">
        <v>-1230.18673</v>
      </c>
      <c r="F127" s="247">
        <v>93604.26081899999</v>
      </c>
    </row>
    <row r="128" spans="1:6" ht="12.75">
      <c r="A128" s="207"/>
      <c r="B128" s="208">
        <v>2011</v>
      </c>
      <c r="C128" s="245">
        <v>6446.442063000001</v>
      </c>
      <c r="D128" s="246">
        <v>0</v>
      </c>
      <c r="E128" s="249">
        <v>-4200.467824533531</v>
      </c>
      <c r="F128" s="249">
        <v>32655.4</v>
      </c>
    </row>
    <row r="129" spans="1:6" ht="12.75">
      <c r="A129" s="207"/>
      <c r="B129" s="208">
        <v>2012</v>
      </c>
      <c r="C129" s="245">
        <v>8978.755371</v>
      </c>
      <c r="D129" s="246">
        <v>0</v>
      </c>
      <c r="E129" s="249"/>
      <c r="F129" s="247"/>
    </row>
    <row r="130" spans="1:6" ht="12.75">
      <c r="A130" s="196"/>
      <c r="B130" s="196"/>
      <c r="C130" s="240" t="s">
        <v>104</v>
      </c>
      <c r="D130" s="239" t="s">
        <v>104</v>
      </c>
      <c r="E130" s="240"/>
      <c r="F130" s="241"/>
    </row>
    <row r="131" spans="1:6" ht="12.75">
      <c r="A131" s="196" t="s">
        <v>214</v>
      </c>
      <c r="B131" s="204">
        <v>2008</v>
      </c>
      <c r="C131" s="240">
        <v>17826.819379999997</v>
      </c>
      <c r="D131" s="239">
        <v>0</v>
      </c>
      <c r="E131" s="240">
        <v>17835.629</v>
      </c>
      <c r="F131" s="241">
        <v>1365.169</v>
      </c>
    </row>
    <row r="132" spans="1:6" ht="12.75">
      <c r="A132" s="196"/>
      <c r="B132" s="204">
        <v>2009</v>
      </c>
      <c r="C132" s="242">
        <v>23857.83655</v>
      </c>
      <c r="D132" s="239">
        <v>0</v>
      </c>
      <c r="E132" s="238">
        <v>24711.72</v>
      </c>
      <c r="F132" s="241">
        <v>3508.2960000000003</v>
      </c>
    </row>
    <row r="133" spans="1:6" ht="12.75">
      <c r="A133" s="196"/>
      <c r="B133" s="204">
        <v>2010</v>
      </c>
      <c r="C133" s="242">
        <v>10736.469900000002</v>
      </c>
      <c r="D133" s="239">
        <v>0</v>
      </c>
      <c r="E133" s="238">
        <v>10741.472553</v>
      </c>
      <c r="F133" s="241">
        <v>5930.794972</v>
      </c>
    </row>
    <row r="134" spans="1:6" ht="12.75">
      <c r="A134" s="196"/>
      <c r="B134" s="204">
        <v>2011</v>
      </c>
      <c r="C134" s="242">
        <v>27743.75653</v>
      </c>
      <c r="D134" s="239">
        <v>0</v>
      </c>
      <c r="E134" s="238">
        <v>27761.784373737213</v>
      </c>
      <c r="F134" s="241">
        <v>1339.2000000000003</v>
      </c>
    </row>
    <row r="135" spans="1:6" ht="12.75">
      <c r="A135" s="196"/>
      <c r="B135" s="204">
        <v>2012</v>
      </c>
      <c r="C135" s="240">
        <v>21265.418762</v>
      </c>
      <c r="D135" s="239">
        <v>0</v>
      </c>
      <c r="E135" s="238"/>
      <c r="F135" s="241"/>
    </row>
    <row r="136" spans="1:6" ht="12.75">
      <c r="A136" s="218"/>
      <c r="B136" s="196"/>
      <c r="C136" s="240" t="s">
        <v>104</v>
      </c>
      <c r="D136" s="239" t="s">
        <v>104</v>
      </c>
      <c r="E136" s="240"/>
      <c r="F136" s="241"/>
    </row>
    <row r="137" spans="1:6" ht="12.75">
      <c r="A137" s="207" t="s">
        <v>215</v>
      </c>
      <c r="B137" s="208">
        <v>2008</v>
      </c>
      <c r="C137" s="245">
        <v>0.59562</v>
      </c>
      <c r="D137" s="246">
        <v>0</v>
      </c>
      <c r="E137" s="245">
        <v>18404.91</v>
      </c>
      <c r="F137" s="247">
        <v>8146.798000000001</v>
      </c>
    </row>
    <row r="138" spans="1:6" ht="12.75">
      <c r="A138" s="207"/>
      <c r="B138" s="208">
        <v>2009</v>
      </c>
      <c r="C138" s="248">
        <v>0.7445700000000001</v>
      </c>
      <c r="D138" s="246">
        <v>0</v>
      </c>
      <c r="E138" s="249">
        <v>1017.9180000000001</v>
      </c>
      <c r="F138" s="247">
        <v>3117.774</v>
      </c>
    </row>
    <row r="139" spans="1:6" ht="12.75">
      <c r="A139" s="207"/>
      <c r="B139" s="208">
        <v>2010</v>
      </c>
      <c r="C139" s="248">
        <v>1.20079</v>
      </c>
      <c r="D139" s="246">
        <v>0</v>
      </c>
      <c r="E139" s="249">
        <v>97.12000499999999</v>
      </c>
      <c r="F139" s="247">
        <v>7847.296403999999</v>
      </c>
    </row>
    <row r="140" spans="1:6" ht="12.75">
      <c r="A140" s="207"/>
      <c r="B140" s="208">
        <v>2011</v>
      </c>
      <c r="C140" s="245">
        <v>0.38233</v>
      </c>
      <c r="D140" s="246">
        <v>0</v>
      </c>
      <c r="E140" s="249">
        <v>948.6940703255523</v>
      </c>
      <c r="F140" s="249">
        <v>9206.999999999998</v>
      </c>
    </row>
    <row r="141" spans="1:6" ht="12.75">
      <c r="A141" s="207"/>
      <c r="B141" s="208">
        <v>2012</v>
      </c>
      <c r="C141" s="245">
        <v>2354.2385360000003</v>
      </c>
      <c r="D141" s="246">
        <v>2300</v>
      </c>
      <c r="E141" s="249"/>
      <c r="F141" s="247"/>
    </row>
    <row r="142" spans="1:6" ht="12.75">
      <c r="A142" s="196"/>
      <c r="B142" s="196"/>
      <c r="C142" s="240" t="s">
        <v>104</v>
      </c>
      <c r="D142" s="239" t="s">
        <v>104</v>
      </c>
      <c r="E142" s="240"/>
      <c r="F142" s="241"/>
    </row>
    <row r="143" spans="1:6" ht="12.75">
      <c r="A143" s="196" t="s">
        <v>216</v>
      </c>
      <c r="B143" s="204">
        <v>2008</v>
      </c>
      <c r="C143" s="240">
        <v>38.23184</v>
      </c>
      <c r="D143" s="239">
        <v>0</v>
      </c>
      <c r="E143" s="261">
        <v>-176.864</v>
      </c>
      <c r="F143" s="241">
        <v>10982.149</v>
      </c>
    </row>
    <row r="144" spans="1:6" ht="12.75">
      <c r="A144" s="196"/>
      <c r="B144" s="204">
        <v>2009</v>
      </c>
      <c r="C144" s="242">
        <v>7.958989999999999</v>
      </c>
      <c r="D144" s="239">
        <v>0</v>
      </c>
      <c r="E144" s="238">
        <v>4270.134</v>
      </c>
      <c r="F144" s="241">
        <v>22227.744</v>
      </c>
    </row>
    <row r="145" spans="1:6" ht="12.75">
      <c r="A145" s="196"/>
      <c r="B145" s="204">
        <v>2010</v>
      </c>
      <c r="C145" s="242">
        <v>10.687800000000001</v>
      </c>
      <c r="D145" s="239">
        <v>0</v>
      </c>
      <c r="E145" s="238">
        <v>938.8267149999999</v>
      </c>
      <c r="F145" s="241">
        <v>26449.014694999998</v>
      </c>
    </row>
    <row r="146" spans="1:6" ht="12.75">
      <c r="A146" s="196"/>
      <c r="B146" s="204">
        <v>2011</v>
      </c>
      <c r="C146" s="242">
        <v>230.07386599999998</v>
      </c>
      <c r="D146" s="239">
        <v>0</v>
      </c>
      <c r="E146" s="238">
        <v>1653.9732147123116</v>
      </c>
      <c r="F146" s="241">
        <v>17304.2</v>
      </c>
    </row>
    <row r="147" spans="1:6" ht="12.75">
      <c r="A147" s="196"/>
      <c r="B147" s="204">
        <v>2012</v>
      </c>
      <c r="C147" s="240">
        <v>160.81684399999997</v>
      </c>
      <c r="D147" s="239">
        <v>0</v>
      </c>
      <c r="E147" s="238"/>
      <c r="F147" s="241"/>
    </row>
    <row r="148" spans="1:6" ht="12.75">
      <c r="A148" s="196"/>
      <c r="B148" s="196"/>
      <c r="C148" s="240" t="s">
        <v>104</v>
      </c>
      <c r="D148" s="239" t="s">
        <v>104</v>
      </c>
      <c r="E148" s="240"/>
      <c r="F148" s="241"/>
    </row>
    <row r="149" spans="1:6" ht="12.75">
      <c r="A149" s="207" t="s">
        <v>217</v>
      </c>
      <c r="B149" s="208">
        <v>2008</v>
      </c>
      <c r="C149" s="245">
        <v>9.5882</v>
      </c>
      <c r="D149" s="246">
        <v>0</v>
      </c>
      <c r="E149" s="245">
        <v>5499.364999999999</v>
      </c>
      <c r="F149" s="247">
        <v>9920.964999999998</v>
      </c>
    </row>
    <row r="150" spans="1:6" ht="12.75">
      <c r="A150" s="207"/>
      <c r="B150" s="208">
        <v>2009</v>
      </c>
      <c r="C150" s="246">
        <v>0</v>
      </c>
      <c r="D150" s="246">
        <v>0</v>
      </c>
      <c r="E150" s="249">
        <v>3220.206</v>
      </c>
      <c r="F150" s="247">
        <v>17208.576</v>
      </c>
    </row>
    <row r="151" spans="1:6" ht="12.75">
      <c r="A151" s="207"/>
      <c r="B151" s="208">
        <v>2010</v>
      </c>
      <c r="C151" s="245">
        <v>10.3</v>
      </c>
      <c r="D151" s="246">
        <v>0</v>
      </c>
      <c r="E151" s="249">
        <v>686.314702</v>
      </c>
      <c r="F151" s="247">
        <v>10683.20055</v>
      </c>
    </row>
    <row r="152" spans="1:6" ht="12.75">
      <c r="A152" s="207"/>
      <c r="B152" s="208">
        <v>2011</v>
      </c>
      <c r="C152" s="245">
        <v>26.903935999999998</v>
      </c>
      <c r="D152" s="246">
        <v>0</v>
      </c>
      <c r="E152" s="249">
        <v>624.1408357404949</v>
      </c>
      <c r="F152" s="249">
        <v>10831.399999999998</v>
      </c>
    </row>
    <row r="153" spans="1:6" ht="12.75">
      <c r="A153" s="207"/>
      <c r="B153" s="208">
        <v>2012</v>
      </c>
      <c r="C153" s="245">
        <v>47.86072000000001</v>
      </c>
      <c r="D153" s="246">
        <v>0</v>
      </c>
      <c r="E153" s="249"/>
      <c r="F153" s="247"/>
    </row>
    <row r="154" spans="1:6" ht="12.75">
      <c r="A154" s="196"/>
      <c r="B154" s="196"/>
      <c r="C154" s="240" t="s">
        <v>104</v>
      </c>
      <c r="D154" s="239" t="s">
        <v>104</v>
      </c>
      <c r="E154" s="240"/>
      <c r="F154" s="241"/>
    </row>
    <row r="155" spans="1:6" ht="12.75">
      <c r="A155" s="196" t="s">
        <v>218</v>
      </c>
      <c r="B155" s="204">
        <v>2008</v>
      </c>
      <c r="C155" s="239">
        <v>0</v>
      </c>
      <c r="D155" s="239">
        <v>0</v>
      </c>
      <c r="E155" s="240">
        <v>40872.165</v>
      </c>
      <c r="F155" s="241">
        <v>15215.831</v>
      </c>
    </row>
    <row r="156" spans="1:6" ht="12.75">
      <c r="A156" s="196"/>
      <c r="B156" s="204">
        <v>2009</v>
      </c>
      <c r="C156" s="239">
        <v>0</v>
      </c>
      <c r="D156" s="239">
        <v>0</v>
      </c>
      <c r="E156" s="238">
        <v>79583.262</v>
      </c>
      <c r="F156" s="241">
        <v>20985.756</v>
      </c>
    </row>
    <row r="157" spans="1:6" ht="12.75">
      <c r="A157" s="196"/>
      <c r="B157" s="204">
        <v>2010</v>
      </c>
      <c r="C157" s="239">
        <v>0</v>
      </c>
      <c r="D157" s="239">
        <v>0</v>
      </c>
      <c r="E157" s="238">
        <v>51739.063997</v>
      </c>
      <c r="F157" s="241">
        <v>15377.334125</v>
      </c>
    </row>
    <row r="158" spans="1:6" ht="12.75">
      <c r="A158" s="196"/>
      <c r="B158" s="204">
        <v>2011</v>
      </c>
      <c r="C158" s="239">
        <v>0</v>
      </c>
      <c r="D158" s="239">
        <v>0</v>
      </c>
      <c r="E158" s="238">
        <v>41948.505570118665</v>
      </c>
      <c r="F158" s="241">
        <v>16957</v>
      </c>
    </row>
    <row r="159" spans="1:6" ht="12.75">
      <c r="A159" s="196"/>
      <c r="B159" s="204">
        <v>2012</v>
      </c>
      <c r="C159" s="239">
        <v>0</v>
      </c>
      <c r="D159" s="239">
        <v>0</v>
      </c>
      <c r="E159" s="238"/>
      <c r="F159" s="241"/>
    </row>
    <row r="160" spans="1:6" ht="12.75">
      <c r="A160" s="196"/>
      <c r="B160" s="196"/>
      <c r="C160" s="240"/>
      <c r="D160" s="239"/>
      <c r="E160" s="240"/>
      <c r="F160" s="241"/>
    </row>
    <row r="161" spans="1:6" ht="12.75">
      <c r="A161" s="207" t="s">
        <v>219</v>
      </c>
      <c r="B161" s="208">
        <v>2008</v>
      </c>
      <c r="C161" s="245">
        <v>467.21881</v>
      </c>
      <c r="D161" s="246">
        <v>0</v>
      </c>
      <c r="E161" s="245">
        <v>2138.9489999999996</v>
      </c>
      <c r="F161" s="247">
        <v>2918.256</v>
      </c>
    </row>
    <row r="162" spans="1:6" ht="12.75">
      <c r="A162" s="207"/>
      <c r="B162" s="208">
        <v>2009</v>
      </c>
      <c r="C162" s="248">
        <v>280</v>
      </c>
      <c r="D162" s="246">
        <v>0</v>
      </c>
      <c r="E162" s="249">
        <v>2829.6839999999997</v>
      </c>
      <c r="F162" s="247">
        <v>1562.088</v>
      </c>
    </row>
    <row r="163" spans="1:6" ht="12.75">
      <c r="A163" s="207"/>
      <c r="B163" s="208">
        <v>2010</v>
      </c>
      <c r="C163" s="248">
        <v>156.51979999999998</v>
      </c>
      <c r="D163" s="246">
        <v>0</v>
      </c>
      <c r="E163" s="249">
        <v>2272.6081169999998</v>
      </c>
      <c r="F163" s="247">
        <v>524.448027</v>
      </c>
    </row>
    <row r="164" spans="1:6" ht="12.75">
      <c r="A164" s="207"/>
      <c r="B164" s="208">
        <v>2011</v>
      </c>
      <c r="C164" s="245" t="s">
        <v>34</v>
      </c>
      <c r="D164" s="246">
        <v>0</v>
      </c>
      <c r="E164" s="249" t="s">
        <v>34</v>
      </c>
      <c r="F164" s="249" t="s">
        <v>34</v>
      </c>
    </row>
    <row r="165" spans="1:6" ht="12.75">
      <c r="A165" s="207"/>
      <c r="B165" s="208">
        <v>2012</v>
      </c>
      <c r="C165" s="245" t="s">
        <v>34</v>
      </c>
      <c r="D165" s="246">
        <v>0</v>
      </c>
      <c r="E165" s="249" t="s">
        <v>34</v>
      </c>
      <c r="F165" s="249" t="s">
        <v>34</v>
      </c>
    </row>
    <row r="166" spans="1:6" ht="12.75">
      <c r="A166" s="196"/>
      <c r="B166" s="196"/>
      <c r="C166" s="240" t="s">
        <v>104</v>
      </c>
      <c r="D166" s="239" t="s">
        <v>104</v>
      </c>
      <c r="E166" s="240"/>
      <c r="F166" s="241"/>
    </row>
    <row r="167" spans="1:6" ht="12.75">
      <c r="A167" s="196" t="s">
        <v>220</v>
      </c>
      <c r="B167" s="204">
        <v>2008</v>
      </c>
      <c r="C167" s="240">
        <v>0</v>
      </c>
      <c r="D167" s="239">
        <v>0</v>
      </c>
      <c r="E167" s="240">
        <v>0</v>
      </c>
      <c r="F167" s="241">
        <v>0</v>
      </c>
    </row>
    <row r="168" spans="1:6" ht="12.75">
      <c r="A168" s="196"/>
      <c r="B168" s="204">
        <v>2009</v>
      </c>
      <c r="C168" s="240">
        <v>0</v>
      </c>
      <c r="D168" s="239">
        <v>0</v>
      </c>
      <c r="E168" s="240">
        <v>0</v>
      </c>
      <c r="F168" s="241">
        <v>0</v>
      </c>
    </row>
    <row r="169" spans="1:6" ht="12.75">
      <c r="A169" s="196"/>
      <c r="B169" s="204">
        <v>2010</v>
      </c>
      <c r="C169" s="240">
        <v>0</v>
      </c>
      <c r="D169" s="239">
        <v>0</v>
      </c>
      <c r="E169" s="240">
        <v>0</v>
      </c>
      <c r="F169" s="241">
        <v>0</v>
      </c>
    </row>
    <row r="170" spans="1:6" ht="12.75">
      <c r="A170" s="196"/>
      <c r="B170" s="204">
        <v>2011</v>
      </c>
      <c r="C170" s="240">
        <v>0</v>
      </c>
      <c r="D170" s="239">
        <v>0</v>
      </c>
      <c r="E170" s="240">
        <v>0</v>
      </c>
      <c r="F170" s="241">
        <v>0</v>
      </c>
    </row>
    <row r="171" spans="1:6" ht="12.75">
      <c r="A171" s="196"/>
      <c r="B171" s="204">
        <v>2012</v>
      </c>
      <c r="C171" s="240">
        <v>0</v>
      </c>
      <c r="D171" s="239">
        <v>0</v>
      </c>
      <c r="E171" s="240">
        <v>0</v>
      </c>
      <c r="F171" s="241">
        <v>0</v>
      </c>
    </row>
    <row r="172" spans="1:6" ht="12.75">
      <c r="A172" s="196"/>
      <c r="B172" s="196"/>
      <c r="C172" s="240" t="s">
        <v>104</v>
      </c>
      <c r="D172" s="239" t="s">
        <v>104</v>
      </c>
      <c r="E172" s="240"/>
      <c r="F172" s="241"/>
    </row>
    <row r="173" spans="1:6" ht="12.75">
      <c r="A173" s="207" t="s">
        <v>221</v>
      </c>
      <c r="B173" s="208">
        <v>2008</v>
      </c>
      <c r="C173" s="245">
        <v>10107.58889</v>
      </c>
      <c r="D173" s="246">
        <v>0</v>
      </c>
      <c r="E173" s="245">
        <v>39308.024000000005</v>
      </c>
      <c r="F173" s="247">
        <v>11766.983</v>
      </c>
    </row>
    <row r="174" spans="1:6" ht="12.75">
      <c r="A174" s="207"/>
      <c r="B174" s="208">
        <v>2009</v>
      </c>
      <c r="C174" s="248">
        <v>12144.24062</v>
      </c>
      <c r="D174" s="246">
        <v>0</v>
      </c>
      <c r="E174" s="249">
        <v>30671.981999999996</v>
      </c>
      <c r="F174" s="247">
        <v>7407.114</v>
      </c>
    </row>
    <row r="175" spans="1:6" ht="12.75">
      <c r="A175" s="207"/>
      <c r="B175" s="208">
        <v>2010</v>
      </c>
      <c r="C175" s="248">
        <v>16133.456590000005</v>
      </c>
      <c r="D175" s="246">
        <v>0</v>
      </c>
      <c r="E175" s="249">
        <v>59424.49372599999</v>
      </c>
      <c r="F175" s="247">
        <v>30243.169556999997</v>
      </c>
    </row>
    <row r="176" spans="1:6" ht="12.75">
      <c r="A176" s="207"/>
      <c r="B176" s="208">
        <v>2011</v>
      </c>
      <c r="C176" s="245">
        <v>13362.926927</v>
      </c>
      <c r="D176" s="246">
        <v>0</v>
      </c>
      <c r="E176" s="249">
        <v>73018</v>
      </c>
      <c r="F176" s="249">
        <v>27875.2</v>
      </c>
    </row>
    <row r="177" spans="1:6" ht="12.75">
      <c r="A177" s="207"/>
      <c r="B177" s="208">
        <v>2012</v>
      </c>
      <c r="C177" s="245">
        <v>11190.298234999997</v>
      </c>
      <c r="D177" s="246" t="s">
        <v>34</v>
      </c>
      <c r="E177" s="249"/>
      <c r="F177" s="247"/>
    </row>
    <row r="178" spans="1:6" ht="12.75">
      <c r="A178" s="196"/>
      <c r="B178" s="196"/>
      <c r="C178" s="240" t="s">
        <v>104</v>
      </c>
      <c r="D178" s="239" t="s">
        <v>104</v>
      </c>
      <c r="E178" s="240"/>
      <c r="F178" s="241"/>
    </row>
    <row r="179" spans="1:6" ht="12.75">
      <c r="A179" s="200" t="s">
        <v>222</v>
      </c>
      <c r="B179" s="213">
        <v>2008</v>
      </c>
      <c r="C179" s="262">
        <v>35503.25672</v>
      </c>
      <c r="D179" s="239">
        <v>0</v>
      </c>
      <c r="E179" s="252">
        <v>200779.32899999997</v>
      </c>
      <c r="F179" s="255">
        <v>262637.513</v>
      </c>
    </row>
    <row r="180" spans="1:6" ht="12.75">
      <c r="A180" s="200"/>
      <c r="B180" s="213">
        <v>2009</v>
      </c>
      <c r="C180" s="252">
        <v>43523.22851</v>
      </c>
      <c r="D180" s="253">
        <v>46.5744</v>
      </c>
      <c r="E180" s="252">
        <v>224364.49200000003</v>
      </c>
      <c r="F180" s="255">
        <v>362084.31599999993</v>
      </c>
    </row>
    <row r="181" spans="1:6" ht="12.75">
      <c r="A181" s="200"/>
      <c r="B181" s="213">
        <v>2010</v>
      </c>
      <c r="C181" s="252">
        <v>31031.289860000008</v>
      </c>
      <c r="D181" s="253">
        <v>0</v>
      </c>
      <c r="E181" s="254">
        <v>247733.70875399996</v>
      </c>
      <c r="F181" s="254">
        <v>367916.477608</v>
      </c>
    </row>
    <row r="182" spans="1:6" ht="12.75">
      <c r="A182" s="200"/>
      <c r="B182" s="213">
        <v>2011</v>
      </c>
      <c r="C182" s="256">
        <v>48861.240979</v>
      </c>
      <c r="D182" s="253">
        <v>0</v>
      </c>
      <c r="E182" s="254">
        <v>324771</v>
      </c>
      <c r="F182" s="255">
        <v>221718</v>
      </c>
    </row>
    <row r="183" spans="1:6" ht="12.75">
      <c r="A183" s="200"/>
      <c r="B183" s="213">
        <v>2012</v>
      </c>
      <c r="C183" s="254">
        <v>45243</v>
      </c>
      <c r="D183" s="258">
        <v>2300</v>
      </c>
      <c r="E183" s="254"/>
      <c r="F183" s="255"/>
    </row>
    <row r="184" spans="1:6" ht="12.75">
      <c r="A184" s="200"/>
      <c r="B184" s="204"/>
      <c r="C184" s="240" t="s">
        <v>104</v>
      </c>
      <c r="D184" s="239" t="s">
        <v>104</v>
      </c>
      <c r="E184" s="240"/>
      <c r="F184" s="241"/>
    </row>
    <row r="185" spans="1:6" ht="12.75">
      <c r="A185" s="200" t="s">
        <v>223</v>
      </c>
      <c r="B185" s="196"/>
      <c r="C185" s="240" t="s">
        <v>104</v>
      </c>
      <c r="D185" s="239" t="s">
        <v>104</v>
      </c>
      <c r="E185" s="240"/>
      <c r="F185" s="241"/>
    </row>
    <row r="186" spans="1:6" ht="12.75">
      <c r="A186" s="207" t="s">
        <v>224</v>
      </c>
      <c r="B186" s="208">
        <v>2008</v>
      </c>
      <c r="C186" s="263">
        <v>540.81443</v>
      </c>
      <c r="D186" s="246">
        <v>0</v>
      </c>
      <c r="E186" s="245">
        <v>48289.399000000005</v>
      </c>
      <c r="F186" s="247">
        <v>23876.64</v>
      </c>
    </row>
    <row r="187" spans="1:6" ht="12.75">
      <c r="A187" s="207"/>
      <c r="B187" s="208">
        <v>2009</v>
      </c>
      <c r="C187" s="263">
        <v>636.715102</v>
      </c>
      <c r="D187" s="246">
        <v>0</v>
      </c>
      <c r="E187" s="249">
        <v>50492.57400000001</v>
      </c>
      <c r="F187" s="247">
        <v>30435.108</v>
      </c>
    </row>
    <row r="188" spans="1:6" ht="12.75">
      <c r="A188" s="207"/>
      <c r="B188" s="208">
        <v>2010</v>
      </c>
      <c r="C188" s="263">
        <v>349.59938</v>
      </c>
      <c r="D188" s="246">
        <v>0</v>
      </c>
      <c r="E188" s="249">
        <v>69881.080931</v>
      </c>
      <c r="F188" s="247">
        <v>8993.312463</v>
      </c>
    </row>
    <row r="189" spans="1:6" ht="12.75">
      <c r="A189" s="207"/>
      <c r="B189" s="208">
        <v>2011</v>
      </c>
      <c r="C189" s="263">
        <v>742.671741</v>
      </c>
      <c r="D189" s="246">
        <v>0</v>
      </c>
      <c r="E189" s="245">
        <v>37479.65718621672</v>
      </c>
      <c r="F189" s="245">
        <v>14452.199999999999</v>
      </c>
    </row>
    <row r="190" spans="1:6" ht="12.75">
      <c r="A190" s="207"/>
      <c r="B190" s="264">
        <v>2012</v>
      </c>
      <c r="C190" s="263">
        <v>2041</v>
      </c>
      <c r="D190" s="246">
        <v>0</v>
      </c>
      <c r="E190" s="249"/>
      <c r="F190" s="247"/>
    </row>
    <row r="191" spans="1:6" ht="12.75">
      <c r="A191" s="196"/>
      <c r="B191" s="196"/>
      <c r="C191" s="265" t="s">
        <v>104</v>
      </c>
      <c r="D191" s="239" t="s">
        <v>104</v>
      </c>
      <c r="E191" s="240"/>
      <c r="F191" s="241"/>
    </row>
    <row r="192" spans="1:6" ht="12.75">
      <c r="A192" s="196" t="s">
        <v>225</v>
      </c>
      <c r="B192" s="204">
        <v>2008</v>
      </c>
      <c r="C192" s="266">
        <v>566.35126</v>
      </c>
      <c r="D192" s="239">
        <v>0</v>
      </c>
      <c r="E192" s="240">
        <v>276653.985</v>
      </c>
      <c r="F192" s="241">
        <v>70137.63</v>
      </c>
    </row>
    <row r="193" spans="1:6" ht="12.75">
      <c r="A193" s="196"/>
      <c r="B193" s="204">
        <v>2009</v>
      </c>
      <c r="C193" s="266">
        <v>340</v>
      </c>
      <c r="D193" s="239">
        <v>0</v>
      </c>
      <c r="E193" s="238">
        <v>310484.196</v>
      </c>
      <c r="F193" s="241">
        <v>154032.12</v>
      </c>
    </row>
    <row r="194" spans="1:6" ht="12.75">
      <c r="A194" s="196"/>
      <c r="B194" s="204">
        <v>2010</v>
      </c>
      <c r="C194" s="266">
        <v>54.218</v>
      </c>
      <c r="D194" s="239">
        <v>0</v>
      </c>
      <c r="E194" s="238">
        <v>296092.99657699995</v>
      </c>
      <c r="F194" s="241">
        <v>140791.63391499998</v>
      </c>
    </row>
    <row r="195" spans="1:6" ht="12.75">
      <c r="A195" s="196"/>
      <c r="B195" s="204">
        <v>2011</v>
      </c>
      <c r="C195" s="266">
        <v>90.137861</v>
      </c>
      <c r="D195" s="239">
        <v>0</v>
      </c>
      <c r="E195" s="238">
        <v>267800.1083911742</v>
      </c>
      <c r="F195" s="241">
        <v>185659</v>
      </c>
    </row>
    <row r="196" spans="1:6" ht="12.75">
      <c r="A196" s="196"/>
      <c r="B196" s="204">
        <v>2012</v>
      </c>
      <c r="C196" s="266">
        <v>643.762438</v>
      </c>
      <c r="D196" s="239">
        <v>0</v>
      </c>
      <c r="E196" s="238"/>
      <c r="F196" s="241"/>
    </row>
    <row r="197" spans="1:6" ht="12.75">
      <c r="A197" s="218"/>
      <c r="B197" s="196"/>
      <c r="C197" s="265" t="s">
        <v>104</v>
      </c>
      <c r="D197" s="239" t="s">
        <v>104</v>
      </c>
      <c r="E197" s="240"/>
      <c r="F197" s="241"/>
    </row>
    <row r="198" spans="1:6" ht="12.75">
      <c r="A198" s="207" t="s">
        <v>226</v>
      </c>
      <c r="B198" s="208">
        <v>2008</v>
      </c>
      <c r="C198" s="263">
        <v>7461.49596</v>
      </c>
      <c r="D198" s="246">
        <v>0</v>
      </c>
      <c r="E198" s="245">
        <v>209445.66499999998</v>
      </c>
      <c r="F198" s="247">
        <v>44160.73</v>
      </c>
    </row>
    <row r="199" spans="1:6" ht="12.75">
      <c r="A199" s="207"/>
      <c r="B199" s="208">
        <v>2009</v>
      </c>
      <c r="C199" s="263">
        <v>8366.167044999998</v>
      </c>
      <c r="D199" s="246">
        <v>0</v>
      </c>
      <c r="E199" s="249">
        <v>197975.448</v>
      </c>
      <c r="F199" s="247">
        <v>17579.892</v>
      </c>
    </row>
    <row r="200" spans="1:6" ht="12.75">
      <c r="A200" s="207"/>
      <c r="B200" s="208">
        <v>2010</v>
      </c>
      <c r="C200" s="263">
        <v>26375.792939999996</v>
      </c>
      <c r="D200" s="246">
        <v>0</v>
      </c>
      <c r="E200" s="249">
        <v>395608.6283669999</v>
      </c>
      <c r="F200" s="247">
        <v>31460.406952999998</v>
      </c>
    </row>
    <row r="201" spans="1:6" ht="12.75">
      <c r="A201" s="207"/>
      <c r="B201" s="208">
        <v>2011</v>
      </c>
      <c r="C201" s="263">
        <v>30796.453479000003</v>
      </c>
      <c r="D201" s="246">
        <v>0</v>
      </c>
      <c r="E201" s="245">
        <v>404387.08888462407</v>
      </c>
      <c r="F201" s="245">
        <v>109597.40000000001</v>
      </c>
    </row>
    <row r="202" spans="1:6" ht="12.75">
      <c r="A202" s="207"/>
      <c r="B202" s="208">
        <v>2012</v>
      </c>
      <c r="C202" s="263">
        <v>46836.00978799998</v>
      </c>
      <c r="D202" s="246">
        <v>0</v>
      </c>
      <c r="E202" s="249"/>
      <c r="F202" s="247"/>
    </row>
    <row r="203" spans="1:6" ht="12.75">
      <c r="A203" s="196"/>
      <c r="B203" s="196"/>
      <c r="C203" s="265" t="s">
        <v>104</v>
      </c>
      <c r="D203" s="239" t="s">
        <v>104</v>
      </c>
      <c r="E203" s="240"/>
      <c r="F203" s="241"/>
    </row>
    <row r="204" spans="1:6" ht="12.75">
      <c r="A204" s="196" t="s">
        <v>227</v>
      </c>
      <c r="B204" s="204">
        <v>2008</v>
      </c>
      <c r="C204" s="267">
        <v>264.3</v>
      </c>
      <c r="D204" s="239">
        <v>0</v>
      </c>
      <c r="E204" s="240">
        <v>48051.73799999999</v>
      </c>
      <c r="F204" s="241">
        <v>10871.609</v>
      </c>
    </row>
    <row r="205" spans="1:6" ht="12.75">
      <c r="A205" s="196"/>
      <c r="B205" s="204">
        <v>2009</v>
      </c>
      <c r="C205" s="267">
        <v>380</v>
      </c>
      <c r="D205" s="239">
        <v>0</v>
      </c>
      <c r="E205" s="238">
        <v>38226.342000000004</v>
      </c>
      <c r="F205" s="241">
        <v>12240.624</v>
      </c>
    </row>
    <row r="206" spans="1:6" ht="12.75">
      <c r="A206" s="196"/>
      <c r="B206" s="204">
        <v>2010</v>
      </c>
      <c r="C206" s="267">
        <v>427.65288</v>
      </c>
      <c r="D206" s="239">
        <v>0</v>
      </c>
      <c r="E206" s="238">
        <v>101833.562576</v>
      </c>
      <c r="F206" s="241">
        <v>23949.793233</v>
      </c>
    </row>
    <row r="207" spans="1:6" ht="12.75">
      <c r="A207" s="196"/>
      <c r="B207" s="204">
        <v>2011</v>
      </c>
      <c r="C207" s="267">
        <v>343.89042199999994</v>
      </c>
      <c r="D207" s="239">
        <v>0</v>
      </c>
      <c r="E207" s="238">
        <v>35607.234678995235</v>
      </c>
      <c r="F207" s="241">
        <v>64355.99999999999</v>
      </c>
    </row>
    <row r="208" spans="1:6" ht="12.75">
      <c r="A208" s="196"/>
      <c r="B208" s="204">
        <v>2012</v>
      </c>
      <c r="C208" s="267">
        <v>885.508329</v>
      </c>
      <c r="D208" s="239">
        <v>0</v>
      </c>
      <c r="E208" s="238"/>
      <c r="F208" s="241"/>
    </row>
    <row r="209" spans="1:6" ht="12.75">
      <c r="A209" s="196"/>
      <c r="B209" s="196"/>
      <c r="C209" s="265" t="s">
        <v>104</v>
      </c>
      <c r="D209" s="239" t="s">
        <v>104</v>
      </c>
      <c r="E209" s="240"/>
      <c r="F209" s="241"/>
    </row>
    <row r="210" spans="1:6" ht="12.75">
      <c r="A210" s="207" t="s">
        <v>228</v>
      </c>
      <c r="B210" s="208">
        <v>2008</v>
      </c>
      <c r="C210" s="268">
        <v>1836.25614</v>
      </c>
      <c r="D210" s="246">
        <v>0</v>
      </c>
      <c r="E210" s="245">
        <v>497214.447</v>
      </c>
      <c r="F210" s="247">
        <v>39578.846999999994</v>
      </c>
    </row>
    <row r="211" spans="1:6" ht="12.75">
      <c r="A211" s="207"/>
      <c r="B211" s="208">
        <v>2009</v>
      </c>
      <c r="C211" s="268">
        <v>4962.692278</v>
      </c>
      <c r="D211" s="246">
        <v>0</v>
      </c>
      <c r="E211" s="249">
        <v>639258.9060000001</v>
      </c>
      <c r="F211" s="247">
        <v>38847.335999999996</v>
      </c>
    </row>
    <row r="212" spans="1:6" ht="12.75">
      <c r="A212" s="207"/>
      <c r="B212" s="208">
        <v>2010</v>
      </c>
      <c r="C212" s="268">
        <v>1709.1123799999996</v>
      </c>
      <c r="D212" s="246">
        <v>0</v>
      </c>
      <c r="E212" s="249">
        <v>509582.19156799995</v>
      </c>
      <c r="F212" s="247">
        <v>72600.441071</v>
      </c>
    </row>
    <row r="213" spans="1:6" ht="12.75">
      <c r="A213" s="207"/>
      <c r="B213" s="208">
        <v>2011</v>
      </c>
      <c r="C213" s="268">
        <v>2719.583825000001</v>
      </c>
      <c r="D213" s="246">
        <v>0</v>
      </c>
      <c r="E213" s="245">
        <v>580794.2546983176</v>
      </c>
      <c r="F213" s="245">
        <v>57635.2</v>
      </c>
    </row>
    <row r="214" spans="1:6" ht="12.75">
      <c r="A214" s="207"/>
      <c r="B214" s="208">
        <v>2012</v>
      </c>
      <c r="C214" s="268">
        <v>25050.696337</v>
      </c>
      <c r="D214" s="246">
        <v>0</v>
      </c>
      <c r="E214" s="249"/>
      <c r="F214" s="247"/>
    </row>
    <row r="215" spans="1:6" ht="12.75">
      <c r="A215" s="196"/>
      <c r="B215" s="196"/>
      <c r="C215" s="265" t="s">
        <v>104</v>
      </c>
      <c r="D215" s="239" t="s">
        <v>104</v>
      </c>
      <c r="E215" s="240"/>
      <c r="F215" s="241"/>
    </row>
    <row r="216" spans="1:6" ht="12.75">
      <c r="A216" s="196" t="s">
        <v>229</v>
      </c>
      <c r="B216" s="204">
        <v>2008</v>
      </c>
      <c r="C216" s="267">
        <v>-302.82564</v>
      </c>
      <c r="D216" s="239">
        <v>0</v>
      </c>
      <c r="E216" s="240">
        <v>108318.14599999998</v>
      </c>
      <c r="F216" s="241">
        <v>18836.015999999996</v>
      </c>
    </row>
    <row r="217" spans="1:6" ht="12.75">
      <c r="A217" s="196"/>
      <c r="B217" s="204">
        <v>2009</v>
      </c>
      <c r="C217" s="267">
        <v>-102.63335000000001</v>
      </c>
      <c r="D217" s="239">
        <v>0</v>
      </c>
      <c r="E217" s="238">
        <v>94256.646</v>
      </c>
      <c r="F217" s="241">
        <v>38879.346</v>
      </c>
    </row>
    <row r="218" spans="1:6" ht="12.75">
      <c r="A218" s="196"/>
      <c r="B218" s="204">
        <v>2010</v>
      </c>
      <c r="C218" s="267">
        <v>-22.352739999999983</v>
      </c>
      <c r="D218" s="239">
        <v>0</v>
      </c>
      <c r="E218" s="238">
        <v>88068.420534</v>
      </c>
      <c r="F218" s="241">
        <v>9032.160464999999</v>
      </c>
    </row>
    <row r="219" spans="1:6" ht="12.75">
      <c r="A219" s="196"/>
      <c r="B219" s="204">
        <v>2011</v>
      </c>
      <c r="C219" s="267">
        <v>138.238258</v>
      </c>
      <c r="D219" s="239">
        <v>0</v>
      </c>
      <c r="E219" s="238">
        <v>80227.06302608321</v>
      </c>
      <c r="F219" s="241">
        <v>20645.999999999996</v>
      </c>
    </row>
    <row r="220" spans="1:6" ht="12.75">
      <c r="A220" s="196"/>
      <c r="B220" s="204">
        <v>2012</v>
      </c>
      <c r="C220" s="267">
        <v>340.43776199999996</v>
      </c>
      <c r="D220" s="239">
        <v>0</v>
      </c>
      <c r="E220" s="238"/>
      <c r="F220" s="241"/>
    </row>
    <row r="221" spans="1:6" ht="12.75">
      <c r="A221" s="196"/>
      <c r="B221" s="204"/>
      <c r="C221" s="269"/>
      <c r="D221" s="239"/>
      <c r="E221" s="238"/>
      <c r="F221" s="241"/>
    </row>
    <row r="222" spans="1:6" ht="12.75">
      <c r="A222" s="207" t="s">
        <v>230</v>
      </c>
      <c r="B222" s="208">
        <v>2008</v>
      </c>
      <c r="C222" s="268">
        <v>36</v>
      </c>
      <c r="D222" s="246">
        <v>0</v>
      </c>
      <c r="E222" s="245">
        <v>56624.115</v>
      </c>
      <c r="F222" s="247">
        <v>17056.321999999996</v>
      </c>
    </row>
    <row r="223" spans="1:6" ht="12.75">
      <c r="A223" s="207"/>
      <c r="B223" s="208">
        <v>2009</v>
      </c>
      <c r="C223" s="268">
        <v>26.84625</v>
      </c>
      <c r="D223" s="246">
        <v>0</v>
      </c>
      <c r="E223" s="249">
        <v>77688.27</v>
      </c>
      <c r="F223" s="247">
        <v>17010.114</v>
      </c>
    </row>
    <row r="224" spans="1:6" ht="12.75">
      <c r="A224" s="207"/>
      <c r="B224" s="208">
        <v>2010</v>
      </c>
      <c r="C224" s="268">
        <v>7.242999999999999</v>
      </c>
      <c r="D224" s="246">
        <v>0</v>
      </c>
      <c r="E224" s="249">
        <v>43742.850252</v>
      </c>
      <c r="F224" s="247">
        <v>24008.065235999995</v>
      </c>
    </row>
    <row r="225" spans="1:6" ht="12.75">
      <c r="A225" s="207"/>
      <c r="B225" s="208">
        <v>2011</v>
      </c>
      <c r="C225" s="268">
        <v>28.896184</v>
      </c>
      <c r="D225" s="246">
        <v>0</v>
      </c>
      <c r="E225" s="245">
        <v>26725.710586407997</v>
      </c>
      <c r="F225" s="245">
        <v>31390.600000000002</v>
      </c>
    </row>
    <row r="226" spans="1:6" ht="12.75">
      <c r="A226" s="207"/>
      <c r="B226" s="208">
        <v>2012</v>
      </c>
      <c r="C226" s="268">
        <v>75.572768</v>
      </c>
      <c r="D226" s="246">
        <v>0</v>
      </c>
      <c r="E226" s="249"/>
      <c r="F226" s="247"/>
    </row>
    <row r="227" spans="1:6" ht="12.75">
      <c r="A227" s="218"/>
      <c r="B227" s="196"/>
      <c r="C227" s="265" t="s">
        <v>104</v>
      </c>
      <c r="D227" s="239" t="s">
        <v>104</v>
      </c>
      <c r="E227" s="240"/>
      <c r="F227" s="241"/>
    </row>
    <row r="228" spans="1:6" ht="12.75">
      <c r="A228" s="196" t="s">
        <v>231</v>
      </c>
      <c r="B228" s="204">
        <v>2008</v>
      </c>
      <c r="C228" s="267">
        <v>-6417.58937</v>
      </c>
      <c r="D228" s="239">
        <v>0</v>
      </c>
      <c r="E228" s="240">
        <v>216022.795</v>
      </c>
      <c r="F228" s="241">
        <v>38832.702</v>
      </c>
    </row>
    <row r="229" spans="1:6" ht="12.75">
      <c r="A229" s="196"/>
      <c r="B229" s="204">
        <v>2009</v>
      </c>
      <c r="C229" s="267">
        <v>683.73945</v>
      </c>
      <c r="D229" s="239">
        <v>0</v>
      </c>
      <c r="E229" s="238">
        <v>216835.74</v>
      </c>
      <c r="F229" s="241">
        <v>64929.084</v>
      </c>
    </row>
    <row r="230" spans="1:6" ht="12.75">
      <c r="A230" s="196"/>
      <c r="B230" s="204">
        <v>2010</v>
      </c>
      <c r="C230" s="267">
        <v>819.6306200000001</v>
      </c>
      <c r="D230" s="239">
        <v>0</v>
      </c>
      <c r="E230" s="238">
        <v>-203298.06913299998</v>
      </c>
      <c r="F230" s="241">
        <v>36743.735225</v>
      </c>
    </row>
    <row r="231" spans="1:6" ht="12.75">
      <c r="A231" s="196"/>
      <c r="B231" s="204">
        <v>2011</v>
      </c>
      <c r="C231" s="267">
        <v>371.652888</v>
      </c>
      <c r="D231" s="239">
        <v>0</v>
      </c>
      <c r="E231" s="238">
        <v>348651.3122529979</v>
      </c>
      <c r="F231" s="241">
        <v>24750.4</v>
      </c>
    </row>
    <row r="232" spans="1:6" ht="12.75">
      <c r="A232" s="196"/>
      <c r="B232" s="204">
        <v>2012</v>
      </c>
      <c r="C232" s="267">
        <v>2716.55801</v>
      </c>
      <c r="D232" s="239">
        <v>0</v>
      </c>
      <c r="E232" s="238"/>
      <c r="F232" s="241"/>
    </row>
    <row r="233" spans="1:6" ht="12.75">
      <c r="A233" s="196"/>
      <c r="B233" s="196"/>
      <c r="C233" s="265" t="s">
        <v>104</v>
      </c>
      <c r="D233" s="239" t="s">
        <v>104</v>
      </c>
      <c r="E233" s="240"/>
      <c r="F233" s="241"/>
    </row>
    <row r="234" spans="1:6" ht="12.75">
      <c r="A234" s="207" t="s">
        <v>232</v>
      </c>
      <c r="B234" s="208">
        <v>2008</v>
      </c>
      <c r="C234" s="268">
        <v>79.772</v>
      </c>
      <c r="D234" s="246">
        <v>0</v>
      </c>
      <c r="E234" s="245">
        <v>7096.668</v>
      </c>
      <c r="F234" s="247">
        <v>10738.961</v>
      </c>
    </row>
    <row r="235" spans="1:6" ht="12.75">
      <c r="A235" s="207"/>
      <c r="B235" s="208">
        <v>2009</v>
      </c>
      <c r="C235" s="268">
        <v>26.12089</v>
      </c>
      <c r="D235" s="246">
        <v>0</v>
      </c>
      <c r="E235" s="249">
        <v>20742.48</v>
      </c>
      <c r="F235" s="247">
        <v>11273.921999999999</v>
      </c>
    </row>
    <row r="236" spans="1:6" ht="12.75">
      <c r="A236" s="207"/>
      <c r="B236" s="208">
        <v>2010</v>
      </c>
      <c r="C236" s="268">
        <v>42.656</v>
      </c>
      <c r="D236" s="246">
        <v>0</v>
      </c>
      <c r="E236" s="249">
        <v>21314.603764</v>
      </c>
      <c r="F236" s="247">
        <v>8397.643098999999</v>
      </c>
    </row>
    <row r="237" spans="1:6" ht="12.75">
      <c r="A237" s="207"/>
      <c r="B237" s="208">
        <v>2011</v>
      </c>
      <c r="C237" s="268">
        <v>59.368471</v>
      </c>
      <c r="D237" s="246">
        <v>0</v>
      </c>
      <c r="E237" s="245">
        <v>705.2791443867592</v>
      </c>
      <c r="F237" s="245">
        <v>8084.799999999999</v>
      </c>
    </row>
    <row r="238" spans="1:6" ht="12.75">
      <c r="A238" s="207"/>
      <c r="B238" s="208">
        <v>2012</v>
      </c>
      <c r="C238" s="268">
        <v>123.378395</v>
      </c>
      <c r="D238" s="246">
        <v>0</v>
      </c>
      <c r="E238" s="249"/>
      <c r="F238" s="247"/>
    </row>
    <row r="239" spans="1:6" ht="12.75">
      <c r="A239" s="196"/>
      <c r="B239" s="196"/>
      <c r="C239" s="265" t="s">
        <v>104</v>
      </c>
      <c r="D239" s="239" t="s">
        <v>104</v>
      </c>
      <c r="E239" s="240"/>
      <c r="F239" s="241"/>
    </row>
    <row r="240" spans="1:6" ht="12.75">
      <c r="A240" s="196" t="s">
        <v>233</v>
      </c>
      <c r="B240" s="204">
        <v>2008</v>
      </c>
      <c r="C240" s="267">
        <v>284.85525</v>
      </c>
      <c r="D240" s="239">
        <v>0</v>
      </c>
      <c r="E240" s="240">
        <v>25761.346999999998</v>
      </c>
      <c r="F240" s="241">
        <v>6753.994</v>
      </c>
    </row>
    <row r="241" spans="1:6" ht="12.75">
      <c r="A241" s="196"/>
      <c r="B241" s="204">
        <v>2009</v>
      </c>
      <c r="C241" s="267">
        <v>1380</v>
      </c>
      <c r="D241" s="239">
        <v>0</v>
      </c>
      <c r="E241" s="238">
        <v>30018.978</v>
      </c>
      <c r="F241" s="241">
        <v>12567.126</v>
      </c>
    </row>
    <row r="242" spans="1:6" ht="12.75">
      <c r="A242" s="196"/>
      <c r="B242" s="204">
        <v>2010</v>
      </c>
      <c r="C242" s="267">
        <v>705.0313600000002</v>
      </c>
      <c r="D242" s="239">
        <v>0</v>
      </c>
      <c r="E242" s="238">
        <v>24273.526583</v>
      </c>
      <c r="F242" s="241">
        <v>9498.336489</v>
      </c>
    </row>
    <row r="243" spans="1:6" ht="12.75">
      <c r="A243" s="196"/>
      <c r="B243" s="204">
        <v>2011</v>
      </c>
      <c r="C243" s="267">
        <v>486.93360799999994</v>
      </c>
      <c r="D243" s="239">
        <v>0</v>
      </c>
      <c r="E243" s="238">
        <v>19079.98534858693</v>
      </c>
      <c r="F243" s="241">
        <v>8401</v>
      </c>
    </row>
    <row r="244" spans="1:6" ht="12.75">
      <c r="A244" s="196"/>
      <c r="B244" s="204">
        <v>2012</v>
      </c>
      <c r="C244" s="267">
        <v>1007.0625319999998</v>
      </c>
      <c r="D244" s="239">
        <v>0</v>
      </c>
      <c r="E244" s="238"/>
      <c r="F244" s="241"/>
    </row>
    <row r="245" spans="1:6" ht="12.75">
      <c r="A245" s="196"/>
      <c r="B245" s="196"/>
      <c r="C245" s="265" t="s">
        <v>104</v>
      </c>
      <c r="D245" s="239" t="s">
        <v>104</v>
      </c>
      <c r="E245" s="240"/>
      <c r="F245" s="241"/>
    </row>
    <row r="246" spans="1:6" ht="12.75">
      <c r="A246" s="207" t="s">
        <v>234</v>
      </c>
      <c r="B246" s="208">
        <v>2008</v>
      </c>
      <c r="C246" s="263">
        <v>0</v>
      </c>
      <c r="D246" s="246">
        <v>0</v>
      </c>
      <c r="E246" s="245">
        <v>88398.838</v>
      </c>
      <c r="F246" s="247">
        <v>59741.343</v>
      </c>
    </row>
    <row r="247" spans="1:6" ht="12.75">
      <c r="A247" s="207"/>
      <c r="B247" s="208">
        <v>2009</v>
      </c>
      <c r="C247" s="270">
        <v>0</v>
      </c>
      <c r="D247" s="246">
        <v>0</v>
      </c>
      <c r="E247" s="249">
        <v>82406.544</v>
      </c>
      <c r="F247" s="247">
        <v>46408.098</v>
      </c>
    </row>
    <row r="248" spans="1:6" ht="12.75">
      <c r="A248" s="207"/>
      <c r="B248" s="208">
        <v>2010</v>
      </c>
      <c r="C248" s="270">
        <v>0</v>
      </c>
      <c r="D248" s="246">
        <v>0</v>
      </c>
      <c r="E248" s="249">
        <v>114051.259205</v>
      </c>
      <c r="F248" s="247">
        <v>64338.765979</v>
      </c>
    </row>
    <row r="249" spans="1:6" ht="12.75">
      <c r="A249" s="207"/>
      <c r="B249" s="208">
        <v>2011</v>
      </c>
      <c r="C249" s="270">
        <v>0</v>
      </c>
      <c r="D249" s="246">
        <v>0</v>
      </c>
      <c r="E249" s="245">
        <v>102433.99396173004</v>
      </c>
      <c r="F249" s="245">
        <v>70326.6</v>
      </c>
    </row>
    <row r="250" spans="1:6" ht="12.75">
      <c r="A250" s="207"/>
      <c r="B250" s="208">
        <v>2012</v>
      </c>
      <c r="C250" s="270">
        <v>0</v>
      </c>
      <c r="D250" s="246">
        <v>0</v>
      </c>
      <c r="E250" s="249"/>
      <c r="F250" s="247"/>
    </row>
    <row r="251" spans="1:6" ht="12.75">
      <c r="A251" s="196"/>
      <c r="B251" s="196"/>
      <c r="C251" s="265"/>
      <c r="D251" s="239"/>
      <c r="E251" s="240"/>
      <c r="F251" s="241"/>
    </row>
    <row r="252" spans="1:6" ht="12.75">
      <c r="A252" s="200" t="s">
        <v>235</v>
      </c>
      <c r="B252" s="213">
        <v>2008</v>
      </c>
      <c r="C252" s="271">
        <v>4349.43003</v>
      </c>
      <c r="D252" s="253">
        <v>0</v>
      </c>
      <c r="E252" s="252">
        <v>1581877.143</v>
      </c>
      <c r="F252" s="255">
        <v>340584.794</v>
      </c>
    </row>
    <row r="253" spans="1:6" ht="12.75">
      <c r="A253" s="200"/>
      <c r="B253" s="213">
        <v>2009</v>
      </c>
      <c r="C253" s="271">
        <v>16699.647664999997</v>
      </c>
      <c r="D253" s="253">
        <v>0</v>
      </c>
      <c r="E253" s="252">
        <v>1758386.124</v>
      </c>
      <c r="F253" s="255">
        <v>444202.77</v>
      </c>
    </row>
    <row r="254" spans="1:6" ht="12.75">
      <c r="A254" s="200"/>
      <c r="B254" s="213">
        <v>2010</v>
      </c>
      <c r="C254" s="271">
        <v>30468.583819999996</v>
      </c>
      <c r="D254" s="253">
        <v>0</v>
      </c>
      <c r="E254" s="254">
        <v>1461151.0512239998</v>
      </c>
      <c r="F254" s="254">
        <v>429814.2941279999</v>
      </c>
    </row>
    <row r="255" spans="1:6" ht="12.75">
      <c r="A255" s="200"/>
      <c r="B255" s="213">
        <v>2011</v>
      </c>
      <c r="C255" s="272">
        <v>35777.826737</v>
      </c>
      <c r="D255" s="253">
        <v>0</v>
      </c>
      <c r="E255" s="254">
        <v>1903892</v>
      </c>
      <c r="F255" s="255">
        <v>595299</v>
      </c>
    </row>
    <row r="256" spans="1:6" ht="12.75">
      <c r="A256" s="200"/>
      <c r="B256" s="213">
        <v>2012</v>
      </c>
      <c r="C256" s="272">
        <v>79720</v>
      </c>
      <c r="D256" s="253">
        <v>0</v>
      </c>
      <c r="E256" s="254"/>
      <c r="F256" s="255"/>
    </row>
    <row r="257" spans="1:6" ht="12.75">
      <c r="A257" s="218"/>
      <c r="B257" s="196"/>
      <c r="C257" s="265" t="s">
        <v>104</v>
      </c>
      <c r="D257" s="239" t="s">
        <v>104</v>
      </c>
      <c r="E257" s="240"/>
      <c r="F257" s="241"/>
    </row>
    <row r="258" spans="1:6" ht="12.75">
      <c r="A258" s="207" t="s">
        <v>236</v>
      </c>
      <c r="B258" s="208">
        <v>2008</v>
      </c>
      <c r="C258" s="263">
        <v>5746.29609</v>
      </c>
      <c r="D258" s="246">
        <v>0</v>
      </c>
      <c r="E258" s="245">
        <v>623241.101</v>
      </c>
      <c r="F258" s="247">
        <v>43718.57</v>
      </c>
    </row>
    <row r="259" spans="1:6" ht="12.75">
      <c r="A259" s="207"/>
      <c r="B259" s="208">
        <v>2009</v>
      </c>
      <c r="C259" s="270">
        <v>0</v>
      </c>
      <c r="D259" s="246">
        <v>0</v>
      </c>
      <c r="E259" s="249">
        <v>511993.54799999995</v>
      </c>
      <c r="F259" s="247">
        <v>61824.113999999994</v>
      </c>
    </row>
    <row r="260" spans="1:6" ht="12.75">
      <c r="A260" s="207"/>
      <c r="B260" s="208">
        <v>2010</v>
      </c>
      <c r="C260" s="263">
        <v>6329.529793000001</v>
      </c>
      <c r="D260" s="246">
        <v>0</v>
      </c>
      <c r="E260" s="249">
        <v>433543.70232</v>
      </c>
      <c r="F260" s="247">
        <v>56595.064246999995</v>
      </c>
    </row>
    <row r="261" spans="1:6" ht="12.75">
      <c r="A261" s="207"/>
      <c r="B261" s="208">
        <v>2011</v>
      </c>
      <c r="C261" s="263">
        <v>89.075452</v>
      </c>
      <c r="D261" s="246">
        <v>0</v>
      </c>
      <c r="E261" s="245">
        <v>380626.04726798343</v>
      </c>
      <c r="F261" s="245">
        <v>442940.39999999997</v>
      </c>
    </row>
    <row r="262" spans="1:6" ht="12.75">
      <c r="A262" s="207"/>
      <c r="B262" s="208">
        <v>2012</v>
      </c>
      <c r="C262" s="263">
        <v>56.949879</v>
      </c>
      <c r="D262" s="246">
        <v>0</v>
      </c>
      <c r="E262" s="249"/>
      <c r="F262" s="247"/>
    </row>
    <row r="263" spans="1:6" ht="12.75">
      <c r="A263" s="196"/>
      <c r="B263" s="196"/>
      <c r="C263" s="265" t="s">
        <v>104</v>
      </c>
      <c r="D263" s="239" t="s">
        <v>104</v>
      </c>
      <c r="E263" s="240"/>
      <c r="F263" s="241"/>
    </row>
    <row r="264" spans="1:6" ht="12.75">
      <c r="A264" s="200" t="s">
        <v>237</v>
      </c>
      <c r="B264" s="213">
        <v>2008</v>
      </c>
      <c r="C264" s="271">
        <v>61917.86868</v>
      </c>
      <c r="D264" s="253">
        <v>0</v>
      </c>
      <c r="E264" s="252">
        <v>3873227.641</v>
      </c>
      <c r="F264" s="255">
        <v>1247642.8720000002</v>
      </c>
    </row>
    <row r="265" spans="1:6" ht="12.75">
      <c r="A265" s="200"/>
      <c r="B265" s="213">
        <v>2009</v>
      </c>
      <c r="C265" s="271">
        <v>80987.74387</v>
      </c>
      <c r="D265" s="253">
        <v>46.5744</v>
      </c>
      <c r="E265" s="252">
        <v>4207855.3440000005</v>
      </c>
      <c r="F265" s="255">
        <v>1597977.6119999997</v>
      </c>
    </row>
    <row r="266" spans="1:6" ht="12.75">
      <c r="A266" s="200"/>
      <c r="B266" s="213">
        <v>2010</v>
      </c>
      <c r="C266" s="271">
        <v>81528.27222300002</v>
      </c>
      <c r="D266" s="253">
        <v>0</v>
      </c>
      <c r="E266" s="254">
        <v>5086504.869867</v>
      </c>
      <c r="F266" s="254">
        <v>1832686.8676849997</v>
      </c>
    </row>
    <row r="267" spans="1:6" ht="12.75">
      <c r="A267" s="200"/>
      <c r="B267" s="213">
        <v>2011</v>
      </c>
      <c r="C267" s="272">
        <v>102088.500408</v>
      </c>
      <c r="D267" s="257">
        <v>1706.13</v>
      </c>
      <c r="E267" s="254">
        <v>4837366</v>
      </c>
      <c r="F267" s="255">
        <v>2292431</v>
      </c>
    </row>
    <row r="268" spans="1:6" ht="12.75">
      <c r="A268" s="200"/>
      <c r="B268" s="213">
        <v>2012</v>
      </c>
      <c r="C268" s="272">
        <v>163645</v>
      </c>
      <c r="D268" s="258">
        <v>2300</v>
      </c>
      <c r="E268" s="254"/>
      <c r="F268" s="255"/>
    </row>
    <row r="269" spans="1:6" ht="12.75">
      <c r="A269" s="222"/>
      <c r="B269" s="222"/>
      <c r="C269" s="273"/>
      <c r="D269" s="273"/>
      <c r="E269" s="191"/>
      <c r="F269" s="191"/>
    </row>
    <row r="270" spans="1:6" ht="12.75">
      <c r="A270" s="196" t="s">
        <v>238</v>
      </c>
      <c r="B270" s="199"/>
      <c r="C270" s="274"/>
      <c r="D270" s="275"/>
      <c r="E270" s="199"/>
      <c r="F270" s="199"/>
    </row>
    <row r="271" spans="1:6" ht="12.75">
      <c r="A271" s="196" t="s">
        <v>239</v>
      </c>
      <c r="B271" s="199"/>
      <c r="C271" s="274"/>
      <c r="D271" s="274"/>
      <c r="E271" s="199"/>
      <c r="F271" s="199"/>
    </row>
    <row r="272" spans="1:6" ht="12.75">
      <c r="A272" s="666" t="s">
        <v>240</v>
      </c>
      <c r="B272" s="666"/>
      <c r="C272" s="666"/>
      <c r="D272" s="666"/>
      <c r="E272" s="666"/>
      <c r="F272" s="666"/>
    </row>
    <row r="273" spans="1:6" ht="12.75">
      <c r="A273" s="666"/>
      <c r="B273" s="666"/>
      <c r="C273" s="666"/>
      <c r="D273" s="666"/>
      <c r="E273" s="666"/>
      <c r="F273" s="666"/>
    </row>
  </sheetData>
  <sheetProtection/>
  <mergeCells count="2">
    <mergeCell ref="A4:F5"/>
    <mergeCell ref="A272:F27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283"/>
  <sheetViews>
    <sheetView showGridLines="0" zoomScalePageLayoutView="0" workbookViewId="0" topLeftCell="A1">
      <selection activeCell="A1" sqref="A1:F2"/>
    </sheetView>
  </sheetViews>
  <sheetFormatPr defaultColWidth="9.140625" defaultRowHeight="12.75"/>
  <cols>
    <col min="1" max="1" width="21.8515625" style="0" customWidth="1"/>
    <col min="3" max="3" width="11.421875" style="0" customWidth="1"/>
    <col min="4" max="4" width="9.8515625" style="0" customWidth="1"/>
    <col min="5" max="5" width="10.00390625" style="0" customWidth="1"/>
    <col min="6" max="6" width="21.140625" style="0" customWidth="1"/>
  </cols>
  <sheetData>
    <row r="1" spans="1:6" ht="27.75" customHeight="1">
      <c r="A1" s="665" t="s">
        <v>241</v>
      </c>
      <c r="B1" s="665"/>
      <c r="C1" s="665"/>
      <c r="D1" s="665"/>
      <c r="E1" s="665"/>
      <c r="F1" s="665"/>
    </row>
    <row r="2" spans="1:6" ht="12.75">
      <c r="A2" s="665"/>
      <c r="B2" s="665"/>
      <c r="C2" s="665"/>
      <c r="D2" s="665"/>
      <c r="E2" s="665"/>
      <c r="F2" s="665"/>
    </row>
    <row r="3" spans="1:6" ht="12.75">
      <c r="A3" s="188"/>
      <c r="B3" s="188"/>
      <c r="C3" s="189"/>
      <c r="D3" s="276"/>
      <c r="E3" s="191"/>
      <c r="F3" s="192" t="s">
        <v>103</v>
      </c>
    </row>
    <row r="4" spans="1:6" ht="33.75">
      <c r="A4" s="193"/>
      <c r="B4" s="193"/>
      <c r="C4" s="194" t="s">
        <v>105</v>
      </c>
      <c r="D4" s="195" t="s">
        <v>119</v>
      </c>
      <c r="E4" s="194" t="s">
        <v>120</v>
      </c>
      <c r="F4" s="194" t="s">
        <v>121</v>
      </c>
    </row>
    <row r="5" spans="1:6" ht="12.75">
      <c r="A5" s="277"/>
      <c r="B5" s="277"/>
      <c r="C5" s="277"/>
      <c r="D5" s="277"/>
      <c r="E5" s="277"/>
      <c r="F5" s="277"/>
    </row>
    <row r="6" spans="1:6" ht="12.75">
      <c r="A6" s="200" t="s">
        <v>242</v>
      </c>
      <c r="B6" s="277"/>
      <c r="C6" s="277"/>
      <c r="D6" s="277"/>
      <c r="E6" s="277"/>
      <c r="F6" s="277"/>
    </row>
    <row r="7" spans="1:6" ht="12.75">
      <c r="A7" s="196" t="s">
        <v>243</v>
      </c>
      <c r="B7" s="204">
        <v>2008</v>
      </c>
      <c r="C7" s="278">
        <v>919.138</v>
      </c>
      <c r="D7" s="279">
        <v>0</v>
      </c>
      <c r="E7" s="278">
        <v>35218.044</v>
      </c>
      <c r="F7" s="280">
        <v>10125.464</v>
      </c>
    </row>
    <row r="8" spans="1:6" ht="12.75">
      <c r="A8" s="196"/>
      <c r="B8" s="204">
        <v>2009</v>
      </c>
      <c r="C8" s="278">
        <v>465.71274</v>
      </c>
      <c r="D8" s="279">
        <v>0</v>
      </c>
      <c r="E8" s="281">
        <v>42093.15</v>
      </c>
      <c r="F8" s="241">
        <v>7317.486</v>
      </c>
    </row>
    <row r="9" spans="1:6" ht="12.75">
      <c r="A9" s="196"/>
      <c r="B9" s="204">
        <v>2010</v>
      </c>
      <c r="C9" s="278">
        <v>0</v>
      </c>
      <c r="D9" s="279">
        <v>0</v>
      </c>
      <c r="E9" s="281">
        <v>47070.82909</v>
      </c>
      <c r="F9" s="241">
        <v>19883.702357000002</v>
      </c>
    </row>
    <row r="10" spans="1:6" ht="12.75">
      <c r="A10" s="196"/>
      <c r="B10" s="204">
        <v>2011</v>
      </c>
      <c r="C10" s="281">
        <v>265.303366</v>
      </c>
      <c r="D10" s="279">
        <v>0</v>
      </c>
      <c r="E10" s="281">
        <v>42841.02696522757</v>
      </c>
      <c r="F10" s="241">
        <v>12982.800000000001</v>
      </c>
    </row>
    <row r="11" spans="1:6" ht="12.75">
      <c r="A11" s="196"/>
      <c r="B11" s="204">
        <v>2012</v>
      </c>
      <c r="C11" s="281">
        <v>734.741951</v>
      </c>
      <c r="D11" s="279">
        <v>0</v>
      </c>
      <c r="E11" s="281"/>
      <c r="F11" s="241"/>
    </row>
    <row r="12" spans="1:6" ht="12.75">
      <c r="A12" s="196"/>
      <c r="B12" s="204"/>
      <c r="C12" s="281"/>
      <c r="D12" s="279"/>
      <c r="E12" s="281"/>
      <c r="F12" s="241"/>
    </row>
    <row r="13" spans="1:6" ht="12.75">
      <c r="A13" s="207" t="s">
        <v>244</v>
      </c>
      <c r="B13" s="208">
        <v>2008</v>
      </c>
      <c r="C13" s="282">
        <v>353198.70921</v>
      </c>
      <c r="D13" s="283">
        <v>280037.204</v>
      </c>
      <c r="E13" s="284">
        <v>5395811.128</v>
      </c>
      <c r="F13" s="285">
        <v>35184.882</v>
      </c>
    </row>
    <row r="14" spans="1:6" ht="12.75">
      <c r="A14" s="207"/>
      <c r="B14" s="208">
        <v>2009</v>
      </c>
      <c r="C14" s="286">
        <v>31090</v>
      </c>
      <c r="D14" s="287">
        <v>0</v>
      </c>
      <c r="E14" s="282">
        <v>1682874.534</v>
      </c>
      <c r="F14" s="247">
        <v>69173.61</v>
      </c>
    </row>
    <row r="15" spans="1:6" ht="12.75">
      <c r="A15" s="207"/>
      <c r="B15" s="208">
        <v>2010</v>
      </c>
      <c r="C15" s="286">
        <v>20059.58607</v>
      </c>
      <c r="D15" s="287">
        <v>0</v>
      </c>
      <c r="E15" s="282">
        <v>1299426.818898</v>
      </c>
      <c r="F15" s="247">
        <v>92270.479417</v>
      </c>
    </row>
    <row r="16" spans="1:6" ht="12.75">
      <c r="A16" s="207"/>
      <c r="B16" s="208">
        <v>2011</v>
      </c>
      <c r="C16" s="282">
        <v>8346.143064</v>
      </c>
      <c r="D16" s="287">
        <v>0</v>
      </c>
      <c r="E16" s="282">
        <v>1125226.064306394</v>
      </c>
      <c r="F16" s="282">
        <v>42798.6</v>
      </c>
    </row>
    <row r="17" spans="1:6" ht="12.75">
      <c r="A17" s="207"/>
      <c r="B17" s="208">
        <v>2012</v>
      </c>
      <c r="C17" s="282">
        <v>6873.169993000001</v>
      </c>
      <c r="D17" s="287">
        <v>0</v>
      </c>
      <c r="E17" s="282"/>
      <c r="F17" s="247"/>
    </row>
    <row r="18" spans="1:6" ht="12.75">
      <c r="A18" s="196"/>
      <c r="B18" s="204"/>
      <c r="C18" s="281"/>
      <c r="D18" s="279"/>
      <c r="E18" s="281"/>
      <c r="F18" s="241"/>
    </row>
    <row r="19" spans="1:6" ht="12.75">
      <c r="A19" s="196" t="s">
        <v>245</v>
      </c>
      <c r="B19" s="204">
        <v>2008</v>
      </c>
      <c r="C19" s="281">
        <v>2485.354828</v>
      </c>
      <c r="D19" s="279">
        <v>0</v>
      </c>
      <c r="E19" s="278">
        <v>236870.639</v>
      </c>
      <c r="F19" s="280">
        <v>140424.489</v>
      </c>
    </row>
    <row r="20" spans="1:6" ht="12.75">
      <c r="A20" s="196"/>
      <c r="B20" s="204">
        <v>2009</v>
      </c>
      <c r="C20" s="288">
        <v>970</v>
      </c>
      <c r="D20" s="279">
        <v>0</v>
      </c>
      <c r="E20" s="281">
        <v>311303.652</v>
      </c>
      <c r="F20" s="241">
        <v>149128.188</v>
      </c>
    </row>
    <row r="21" spans="1:6" ht="12.75">
      <c r="A21" s="196"/>
      <c r="B21" s="204">
        <v>2010</v>
      </c>
      <c r="C21" s="288">
        <v>1708.72529</v>
      </c>
      <c r="D21" s="279">
        <v>0</v>
      </c>
      <c r="E21" s="281">
        <v>268394.37115099997</v>
      </c>
      <c r="F21" s="241">
        <v>280262.435762</v>
      </c>
    </row>
    <row r="22" spans="1:6" ht="12.75">
      <c r="A22" s="196"/>
      <c r="B22" s="204">
        <v>2011</v>
      </c>
      <c r="C22" s="281">
        <v>1654.4328140000002</v>
      </c>
      <c r="D22" s="279">
        <v>0</v>
      </c>
      <c r="E22" s="281">
        <v>294120.12743435084</v>
      </c>
      <c r="F22" s="241">
        <v>159656.19999999998</v>
      </c>
    </row>
    <row r="23" spans="1:6" ht="12.75">
      <c r="A23" s="196"/>
      <c r="B23" s="204">
        <v>2012</v>
      </c>
      <c r="C23" s="281">
        <v>4748.474554000003</v>
      </c>
      <c r="D23" s="279">
        <v>0</v>
      </c>
      <c r="E23" s="281"/>
      <c r="F23" s="241"/>
    </row>
    <row r="24" spans="1:6" ht="12.75">
      <c r="A24" s="196"/>
      <c r="B24" s="204"/>
      <c r="C24" s="281"/>
      <c r="D24" s="279"/>
      <c r="E24" s="281"/>
      <c r="F24" s="241"/>
    </row>
    <row r="25" spans="1:6" ht="12.75">
      <c r="A25" s="207" t="s">
        <v>246</v>
      </c>
      <c r="B25" s="208">
        <v>2008</v>
      </c>
      <c r="C25" s="282">
        <v>574.59616</v>
      </c>
      <c r="D25" s="287">
        <v>0</v>
      </c>
      <c r="E25" s="284">
        <v>414044.151</v>
      </c>
      <c r="F25" s="285">
        <v>142944.80099999998</v>
      </c>
    </row>
    <row r="26" spans="1:6" ht="12.75">
      <c r="A26" s="207"/>
      <c r="B26" s="208">
        <v>2009</v>
      </c>
      <c r="C26" s="286">
        <v>3460</v>
      </c>
      <c r="D26" s="287">
        <v>0</v>
      </c>
      <c r="E26" s="282">
        <v>249057.00599999996</v>
      </c>
      <c r="F26" s="247">
        <v>129999.01199999999</v>
      </c>
    </row>
    <row r="27" spans="1:6" ht="12.75">
      <c r="A27" s="207"/>
      <c r="B27" s="208">
        <v>2010</v>
      </c>
      <c r="C27" s="286">
        <v>2565.37988</v>
      </c>
      <c r="D27" s="287">
        <v>0</v>
      </c>
      <c r="E27" s="282">
        <v>170652.79811899998</v>
      </c>
      <c r="F27" s="247">
        <v>82428.98557699998</v>
      </c>
    </row>
    <row r="28" spans="1:6" ht="12.75">
      <c r="A28" s="207"/>
      <c r="B28" s="208">
        <v>2011</v>
      </c>
      <c r="C28" s="282">
        <v>1646.4632239999999</v>
      </c>
      <c r="D28" s="287">
        <v>0</v>
      </c>
      <c r="E28" s="282">
        <v>162775.9299611211</v>
      </c>
      <c r="F28" s="282">
        <v>111686.79999999999</v>
      </c>
    </row>
    <row r="29" spans="1:6" ht="12.75">
      <c r="A29" s="207"/>
      <c r="B29" s="208">
        <v>2012</v>
      </c>
      <c r="C29" s="282">
        <v>4327.244989</v>
      </c>
      <c r="D29" s="287">
        <v>0</v>
      </c>
      <c r="E29" s="282"/>
      <c r="F29" s="247"/>
    </row>
    <row r="30" spans="1:6" ht="12.75">
      <c r="A30" s="196"/>
      <c r="B30" s="204"/>
      <c r="C30" s="281"/>
      <c r="D30" s="279"/>
      <c r="E30" s="281"/>
      <c r="F30" s="241"/>
    </row>
    <row r="31" spans="1:6" ht="12.75">
      <c r="A31" s="196" t="s">
        <v>247</v>
      </c>
      <c r="B31" s="204">
        <v>2008</v>
      </c>
      <c r="C31" s="278">
        <v>308.005</v>
      </c>
      <c r="D31" s="279">
        <v>0</v>
      </c>
      <c r="E31" s="278">
        <v>2183.165</v>
      </c>
      <c r="F31" s="280">
        <v>-11.054</v>
      </c>
    </row>
    <row r="32" spans="1:6" ht="12.75">
      <c r="A32" s="196"/>
      <c r="B32" s="204">
        <v>2009</v>
      </c>
      <c r="C32" s="288">
        <v>410</v>
      </c>
      <c r="D32" s="279">
        <v>0</v>
      </c>
      <c r="E32" s="281">
        <v>5371.278</v>
      </c>
      <c r="F32" s="241">
        <v>1133.154</v>
      </c>
    </row>
    <row r="33" spans="1:6" ht="12.75">
      <c r="A33" s="196"/>
      <c r="B33" s="204">
        <v>2010</v>
      </c>
      <c r="C33" s="288">
        <v>601.54641</v>
      </c>
      <c r="D33" s="279">
        <v>0</v>
      </c>
      <c r="E33" s="281">
        <v>4888.373584999999</v>
      </c>
      <c r="F33" s="241">
        <v>-407.90402099999994</v>
      </c>
    </row>
    <row r="34" spans="1:6" ht="12.75">
      <c r="A34" s="196"/>
      <c r="B34" s="204">
        <v>2011</v>
      </c>
      <c r="C34" s="278">
        <v>0</v>
      </c>
      <c r="D34" s="279">
        <v>0</v>
      </c>
      <c r="E34" s="281" t="s">
        <v>34</v>
      </c>
      <c r="F34" s="241" t="s">
        <v>34</v>
      </c>
    </row>
    <row r="35" spans="1:6" ht="12.75">
      <c r="A35" s="196"/>
      <c r="B35" s="204">
        <v>2012</v>
      </c>
      <c r="C35" s="281" t="s">
        <v>34</v>
      </c>
      <c r="D35" s="279">
        <v>0</v>
      </c>
      <c r="E35" s="281"/>
      <c r="F35" s="241"/>
    </row>
    <row r="36" spans="1:6" ht="12.75">
      <c r="A36" s="196"/>
      <c r="B36" s="204"/>
      <c r="C36" s="281"/>
      <c r="D36" s="279"/>
      <c r="E36" s="281"/>
      <c r="F36" s="241"/>
    </row>
    <row r="37" spans="1:6" ht="12.75">
      <c r="A37" s="207" t="s">
        <v>248</v>
      </c>
      <c r="B37" s="208">
        <v>2008</v>
      </c>
      <c r="C37" s="284">
        <v>0</v>
      </c>
      <c r="D37" s="287">
        <v>0</v>
      </c>
      <c r="E37" s="284">
        <v>0</v>
      </c>
      <c r="F37" s="284">
        <v>0</v>
      </c>
    </row>
    <row r="38" spans="1:6" ht="12.75">
      <c r="A38" s="207"/>
      <c r="B38" s="208">
        <v>2009</v>
      </c>
      <c r="C38" s="284">
        <v>0</v>
      </c>
      <c r="D38" s="287">
        <v>0</v>
      </c>
      <c r="E38" s="284">
        <v>0</v>
      </c>
      <c r="F38" s="284">
        <v>0</v>
      </c>
    </row>
    <row r="39" spans="1:6" ht="12.75">
      <c r="A39" s="207"/>
      <c r="B39" s="208">
        <v>2010</v>
      </c>
      <c r="C39" s="284">
        <v>0</v>
      </c>
      <c r="D39" s="287">
        <v>0</v>
      </c>
      <c r="E39" s="284">
        <v>0</v>
      </c>
      <c r="F39" s="284">
        <v>0</v>
      </c>
    </row>
    <row r="40" spans="1:6" ht="12.75">
      <c r="A40" s="207"/>
      <c r="B40" s="208">
        <v>2011</v>
      </c>
      <c r="C40" s="284">
        <v>0</v>
      </c>
      <c r="D40" s="287">
        <v>0</v>
      </c>
      <c r="E40" s="282" t="s">
        <v>34</v>
      </c>
      <c r="F40" s="282" t="s">
        <v>34</v>
      </c>
    </row>
    <row r="41" spans="1:6" ht="12.75">
      <c r="A41" s="207"/>
      <c r="B41" s="208">
        <v>2012</v>
      </c>
      <c r="C41" s="284">
        <v>0</v>
      </c>
      <c r="D41" s="287">
        <v>0</v>
      </c>
      <c r="E41" s="282"/>
      <c r="F41" s="247"/>
    </row>
    <row r="42" spans="1:6" ht="12.75">
      <c r="A42" s="196"/>
      <c r="B42" s="204"/>
      <c r="C42" s="281"/>
      <c r="D42" s="279"/>
      <c r="E42" s="281"/>
      <c r="F42" s="241"/>
    </row>
    <row r="43" spans="1:6" ht="12.75">
      <c r="A43" s="196" t="s">
        <v>249</v>
      </c>
      <c r="B43" s="204">
        <v>2008</v>
      </c>
      <c r="C43" s="278">
        <v>1263.406</v>
      </c>
      <c r="D43" s="279">
        <v>0</v>
      </c>
      <c r="E43" s="278">
        <v>30232.69</v>
      </c>
      <c r="F43" s="280">
        <v>64052.403</v>
      </c>
    </row>
    <row r="44" spans="1:6" ht="12.75">
      <c r="A44" s="196"/>
      <c r="B44" s="204">
        <v>2009</v>
      </c>
      <c r="C44" s="288">
        <v>670</v>
      </c>
      <c r="D44" s="279">
        <v>0</v>
      </c>
      <c r="E44" s="281">
        <v>39186.642</v>
      </c>
      <c r="F44" s="241">
        <v>87841.842</v>
      </c>
    </row>
    <row r="45" spans="1:6" ht="12.75">
      <c r="A45" s="196"/>
      <c r="B45" s="204">
        <v>2010</v>
      </c>
      <c r="C45" s="288">
        <v>1259.5509599999998</v>
      </c>
      <c r="D45" s="279">
        <v>0</v>
      </c>
      <c r="E45" s="281">
        <v>28540.332135999997</v>
      </c>
      <c r="F45" s="241">
        <v>79612.50543199999</v>
      </c>
    </row>
    <row r="46" spans="1:6" ht="12.75">
      <c r="A46" s="196"/>
      <c r="B46" s="204">
        <v>2011</v>
      </c>
      <c r="C46" s="281">
        <v>1267.9027409999999</v>
      </c>
      <c r="D46" s="279">
        <v>0</v>
      </c>
      <c r="E46" s="281">
        <v>48414.60462839019</v>
      </c>
      <c r="F46" s="241">
        <v>74548.8</v>
      </c>
    </row>
    <row r="47" spans="1:6" ht="12.75">
      <c r="A47" s="196"/>
      <c r="B47" s="204">
        <v>2012</v>
      </c>
      <c r="C47" s="281">
        <v>39547.30523600001</v>
      </c>
      <c r="D47" s="279">
        <v>0</v>
      </c>
      <c r="E47" s="281"/>
      <c r="F47" s="241"/>
    </row>
    <row r="48" spans="1:6" ht="12.75">
      <c r="A48" s="196"/>
      <c r="B48" s="204"/>
      <c r="C48" s="281"/>
      <c r="D48" s="279"/>
      <c r="E48" s="281"/>
      <c r="F48" s="241"/>
    </row>
    <row r="49" spans="1:6" ht="12.75">
      <c r="A49" s="207" t="s">
        <v>250</v>
      </c>
      <c r="B49" s="208">
        <v>2008</v>
      </c>
      <c r="C49" s="284">
        <v>56683.95362</v>
      </c>
      <c r="D49" s="287">
        <v>0</v>
      </c>
      <c r="E49" s="284">
        <v>746332.918</v>
      </c>
      <c r="F49" s="285">
        <v>653075.847</v>
      </c>
    </row>
    <row r="50" spans="1:6" ht="12.75">
      <c r="A50" s="207"/>
      <c r="B50" s="208">
        <v>2009</v>
      </c>
      <c r="C50" s="286">
        <v>60740</v>
      </c>
      <c r="D50" s="287">
        <v>0</v>
      </c>
      <c r="E50" s="282">
        <v>1112411.52</v>
      </c>
      <c r="F50" s="247">
        <v>649137.192</v>
      </c>
    </row>
    <row r="51" spans="1:6" ht="12.75">
      <c r="A51" s="207"/>
      <c r="B51" s="208">
        <v>2010</v>
      </c>
      <c r="C51" s="286">
        <v>63213.636470000005</v>
      </c>
      <c r="D51" s="287">
        <v>0</v>
      </c>
      <c r="E51" s="282">
        <v>1055390.1450009998</v>
      </c>
      <c r="F51" s="247">
        <v>493583.28941100003</v>
      </c>
    </row>
    <row r="52" spans="1:6" ht="12.75">
      <c r="A52" s="207"/>
      <c r="B52" s="208">
        <v>2011</v>
      </c>
      <c r="C52" s="282">
        <v>75548.50101500003</v>
      </c>
      <c r="D52" s="287">
        <v>0</v>
      </c>
      <c r="E52" s="282">
        <v>974664.5705007142</v>
      </c>
      <c r="F52" s="282">
        <v>494512</v>
      </c>
    </row>
    <row r="53" spans="1:6" ht="12.75">
      <c r="A53" s="207"/>
      <c r="B53" s="208">
        <v>2012</v>
      </c>
      <c r="C53" s="282">
        <v>42883.790068999966</v>
      </c>
      <c r="D53" s="287">
        <v>0</v>
      </c>
      <c r="E53" s="282"/>
      <c r="F53" s="247"/>
    </row>
    <row r="54" spans="1:6" ht="12.75">
      <c r="A54" s="196"/>
      <c r="B54" s="204"/>
      <c r="C54" s="281"/>
      <c r="D54" s="279"/>
      <c r="E54" s="281"/>
      <c r="F54" s="241"/>
    </row>
    <row r="55" spans="1:6" ht="12.75">
      <c r="A55" s="196" t="s">
        <v>251</v>
      </c>
      <c r="B55" s="204">
        <v>2008</v>
      </c>
      <c r="C55" s="278">
        <v>18353.296120000003</v>
      </c>
      <c r="D55" s="279">
        <v>0</v>
      </c>
      <c r="E55" s="278">
        <v>114419.954</v>
      </c>
      <c r="F55" s="280">
        <v>58199.31</v>
      </c>
    </row>
    <row r="56" spans="1:6" ht="12.75">
      <c r="A56" s="196"/>
      <c r="B56" s="204">
        <v>2009</v>
      </c>
      <c r="C56" s="288">
        <v>22970</v>
      </c>
      <c r="D56" s="279">
        <v>0</v>
      </c>
      <c r="E56" s="281">
        <v>161580.07799999998</v>
      </c>
      <c r="F56" s="241">
        <v>78117.204</v>
      </c>
    </row>
    <row r="57" spans="1:6" ht="12.75">
      <c r="A57" s="196"/>
      <c r="B57" s="204">
        <v>2010</v>
      </c>
      <c r="C57" s="288">
        <v>41386.626619999995</v>
      </c>
      <c r="D57" s="279">
        <v>0</v>
      </c>
      <c r="E57" s="281">
        <v>182643.88140299998</v>
      </c>
      <c r="F57" s="241">
        <v>191980.351217</v>
      </c>
    </row>
    <row r="58" spans="1:6" ht="12.75">
      <c r="A58" s="196"/>
      <c r="B58" s="204">
        <v>2011</v>
      </c>
      <c r="C58" s="281">
        <v>39057.11523500001</v>
      </c>
      <c r="D58" s="279">
        <v>0</v>
      </c>
      <c r="E58" s="281">
        <v>194981.5970853306</v>
      </c>
      <c r="F58" s="241">
        <v>56376.600000000006</v>
      </c>
    </row>
    <row r="59" spans="1:6" ht="12.75">
      <c r="A59" s="196"/>
      <c r="B59" s="204">
        <v>2012</v>
      </c>
      <c r="C59" s="281">
        <v>39554.942430999996</v>
      </c>
      <c r="D59" s="279">
        <v>0</v>
      </c>
      <c r="E59" s="281"/>
      <c r="F59" s="241"/>
    </row>
    <row r="60" spans="1:6" ht="12.75">
      <c r="A60" s="196"/>
      <c r="B60" s="204"/>
      <c r="C60" s="281"/>
      <c r="D60" s="279"/>
      <c r="E60" s="281"/>
      <c r="F60" s="241"/>
    </row>
    <row r="61" spans="1:6" ht="12.75">
      <c r="A61" s="207" t="s">
        <v>252</v>
      </c>
      <c r="B61" s="208">
        <v>2008</v>
      </c>
      <c r="C61" s="282">
        <v>15308.22868</v>
      </c>
      <c r="D61" s="287">
        <v>0</v>
      </c>
      <c r="E61" s="284">
        <v>280821.34299999994</v>
      </c>
      <c r="F61" s="285">
        <v>46957.39199999999</v>
      </c>
    </row>
    <row r="62" spans="1:6" ht="12.75">
      <c r="A62" s="207"/>
      <c r="B62" s="208">
        <v>2009</v>
      </c>
      <c r="C62" s="286">
        <v>3843.1467700000003</v>
      </c>
      <c r="D62" s="287">
        <v>0</v>
      </c>
      <c r="E62" s="282">
        <v>125229.522</v>
      </c>
      <c r="F62" s="247">
        <v>43015.038</v>
      </c>
    </row>
    <row r="63" spans="1:6" ht="12.75">
      <c r="A63" s="207"/>
      <c r="B63" s="208">
        <v>2010</v>
      </c>
      <c r="C63" s="286">
        <v>6512.6017200000015</v>
      </c>
      <c r="D63" s="287">
        <v>0</v>
      </c>
      <c r="E63" s="282">
        <v>107375.87752799998</v>
      </c>
      <c r="F63" s="247">
        <v>12288.917965999999</v>
      </c>
    </row>
    <row r="64" spans="1:6" ht="12.75">
      <c r="A64" s="207"/>
      <c r="B64" s="208">
        <v>2011</v>
      </c>
      <c r="C64" s="282">
        <v>3446.630398</v>
      </c>
      <c r="D64" s="287">
        <v>0</v>
      </c>
      <c r="E64" s="282">
        <v>106384.80545196735</v>
      </c>
      <c r="F64" s="282">
        <v>23777</v>
      </c>
    </row>
    <row r="65" spans="1:6" ht="12.75">
      <c r="A65" s="207"/>
      <c r="B65" s="208">
        <v>2012</v>
      </c>
      <c r="C65" s="282">
        <v>32472.191141000003</v>
      </c>
      <c r="D65" s="287">
        <v>0</v>
      </c>
      <c r="E65" s="282"/>
      <c r="F65" s="247"/>
    </row>
    <row r="66" spans="1:6" ht="12.75">
      <c r="A66" s="196"/>
      <c r="B66" s="204"/>
      <c r="C66" s="281"/>
      <c r="D66" s="279"/>
      <c r="E66" s="281"/>
      <c r="F66" s="241"/>
    </row>
    <row r="67" spans="1:6" ht="12.75">
      <c r="A67" s="200" t="s">
        <v>253</v>
      </c>
      <c r="B67" s="213">
        <v>2008</v>
      </c>
      <c r="C67" s="289">
        <v>449094.68761799997</v>
      </c>
      <c r="D67" s="290">
        <v>280037.204</v>
      </c>
      <c r="E67" s="291">
        <v>7255934.032</v>
      </c>
      <c r="F67" s="292">
        <v>1150953.534</v>
      </c>
    </row>
    <row r="68" spans="1:6" ht="12.75">
      <c r="A68" s="200"/>
      <c r="B68" s="213">
        <v>2009</v>
      </c>
      <c r="C68" s="291">
        <v>124618.85951</v>
      </c>
      <c r="D68" s="279">
        <v>0</v>
      </c>
      <c r="E68" s="291">
        <v>3729107.3819999993</v>
      </c>
      <c r="F68" s="292">
        <v>1214862.7259999998</v>
      </c>
    </row>
    <row r="69" spans="1:6" ht="12.75">
      <c r="A69" s="200"/>
      <c r="B69" s="213">
        <v>2010</v>
      </c>
      <c r="C69" s="291">
        <v>137307.65342</v>
      </c>
      <c r="D69" s="279">
        <v>0</v>
      </c>
      <c r="E69" s="289">
        <v>3164383.4269109997</v>
      </c>
      <c r="F69" s="289">
        <v>1251902.763118</v>
      </c>
    </row>
    <row r="70" spans="1:6" ht="12.75">
      <c r="A70" s="196"/>
      <c r="B70" s="213">
        <v>2011</v>
      </c>
      <c r="C70" s="289">
        <v>131232.49185700004</v>
      </c>
      <c r="D70" s="279">
        <v>0</v>
      </c>
      <c r="E70" s="289">
        <v>2949409</v>
      </c>
      <c r="F70" s="255">
        <v>976339</v>
      </c>
    </row>
    <row r="71" spans="1:6" ht="12.75">
      <c r="A71" s="196"/>
      <c r="B71" s="213">
        <v>2012</v>
      </c>
      <c r="C71" s="289">
        <v>171142</v>
      </c>
      <c r="D71" s="279">
        <v>0</v>
      </c>
      <c r="E71" s="281"/>
      <c r="F71" s="241"/>
    </row>
    <row r="72" spans="1:6" ht="12.75">
      <c r="A72" s="196"/>
      <c r="B72" s="204"/>
      <c r="C72" s="281"/>
      <c r="D72" s="279"/>
      <c r="E72" s="281"/>
      <c r="F72" s="241"/>
    </row>
    <row r="73" spans="1:6" ht="12.75">
      <c r="A73" s="200"/>
      <c r="B73" s="196"/>
      <c r="C73" s="281" t="s">
        <v>104</v>
      </c>
      <c r="D73" s="279" t="s">
        <v>104</v>
      </c>
      <c r="E73" s="281"/>
      <c r="F73" s="241"/>
    </row>
    <row r="74" spans="1:6" ht="12.75">
      <c r="A74" s="207" t="s">
        <v>254</v>
      </c>
      <c r="B74" s="208">
        <v>2008</v>
      </c>
      <c r="C74" s="282">
        <v>178140.5122</v>
      </c>
      <c r="D74" s="287">
        <v>0</v>
      </c>
      <c r="E74" s="284">
        <v>2185823.4869999997</v>
      </c>
      <c r="F74" s="285">
        <v>388940.517</v>
      </c>
    </row>
    <row r="75" spans="1:6" ht="12.75">
      <c r="A75" s="207"/>
      <c r="B75" s="208">
        <v>2009</v>
      </c>
      <c r="C75" s="286">
        <v>207675.01736</v>
      </c>
      <c r="D75" s="287">
        <v>0</v>
      </c>
      <c r="E75" s="282">
        <v>3258150.654</v>
      </c>
      <c r="F75" s="247">
        <v>610405.092</v>
      </c>
    </row>
    <row r="76" spans="1:6" ht="12.75">
      <c r="A76" s="207"/>
      <c r="B76" s="208">
        <v>2010</v>
      </c>
      <c r="C76" s="286">
        <v>152053.29125699995</v>
      </c>
      <c r="D76" s="287">
        <v>0</v>
      </c>
      <c r="E76" s="282">
        <v>3543015.4784039995</v>
      </c>
      <c r="F76" s="247">
        <v>506849.882094</v>
      </c>
    </row>
    <row r="77" spans="1:6" ht="12.75">
      <c r="A77" s="207"/>
      <c r="B77" s="208">
        <v>2011</v>
      </c>
      <c r="C77" s="282">
        <v>264128.84627599997</v>
      </c>
      <c r="D77" s="287">
        <v>0</v>
      </c>
      <c r="E77" s="282">
        <v>3597834.8819926535</v>
      </c>
      <c r="F77" s="282">
        <v>457572.39999999997</v>
      </c>
    </row>
    <row r="78" spans="1:6" ht="12.75">
      <c r="A78" s="207"/>
      <c r="B78" s="208">
        <v>2012</v>
      </c>
      <c r="C78" s="282">
        <v>273801.1544059999</v>
      </c>
      <c r="D78" s="287">
        <v>0</v>
      </c>
      <c r="E78" s="282"/>
      <c r="F78" s="247"/>
    </row>
    <row r="79" spans="1:6" ht="12.75">
      <c r="A79" s="196"/>
      <c r="B79" s="204"/>
      <c r="C79" s="281"/>
      <c r="D79" s="279"/>
      <c r="E79" s="281"/>
      <c r="F79" s="241"/>
    </row>
    <row r="80" spans="1:6" ht="12.75">
      <c r="A80" s="196" t="s">
        <v>255</v>
      </c>
      <c r="B80" s="204">
        <v>2008</v>
      </c>
      <c r="C80" s="281">
        <v>139574.686181</v>
      </c>
      <c r="D80" s="279">
        <v>0</v>
      </c>
      <c r="E80" s="278">
        <v>454617.85799999995</v>
      </c>
      <c r="F80" s="280">
        <v>676537.9619999998</v>
      </c>
    </row>
    <row r="81" spans="1:6" ht="12.75">
      <c r="A81" s="196"/>
      <c r="B81" s="204">
        <v>2009</v>
      </c>
      <c r="C81" s="288">
        <v>160100</v>
      </c>
      <c r="D81" s="279">
        <v>0</v>
      </c>
      <c r="E81" s="281">
        <v>459433.128</v>
      </c>
      <c r="F81" s="241">
        <v>320272.854</v>
      </c>
    </row>
    <row r="82" spans="1:6" ht="12.75">
      <c r="A82" s="196"/>
      <c r="B82" s="204">
        <v>2010</v>
      </c>
      <c r="C82" s="288">
        <v>147839.47580000001</v>
      </c>
      <c r="D82" s="279">
        <v>0</v>
      </c>
      <c r="E82" s="281">
        <v>572062.7281179999</v>
      </c>
      <c r="F82" s="241">
        <v>346070.95115</v>
      </c>
    </row>
    <row r="83" spans="1:6" ht="12.75">
      <c r="A83" s="196"/>
      <c r="B83" s="204">
        <v>2011</v>
      </c>
      <c r="C83" s="281">
        <v>229947.4432329999</v>
      </c>
      <c r="D83" s="279">
        <v>0</v>
      </c>
      <c r="E83" s="281">
        <v>674190.6893585252</v>
      </c>
      <c r="F83" s="241">
        <v>261069.59999999998</v>
      </c>
    </row>
    <row r="84" spans="1:6" ht="12.75">
      <c r="A84" s="196"/>
      <c r="B84" s="204">
        <v>2012</v>
      </c>
      <c r="C84" s="281">
        <v>196119.78117</v>
      </c>
      <c r="D84" s="279">
        <v>0</v>
      </c>
      <c r="E84" s="281"/>
      <c r="F84" s="241"/>
    </row>
    <row r="85" spans="1:6" ht="12.75">
      <c r="A85" s="196"/>
      <c r="B85" s="204"/>
      <c r="C85" s="281"/>
      <c r="D85" s="279"/>
      <c r="E85" s="281"/>
      <c r="F85" s="241"/>
    </row>
    <row r="86" spans="1:6" ht="12.75">
      <c r="A86" s="207" t="s">
        <v>256</v>
      </c>
      <c r="B86" s="208">
        <v>2008</v>
      </c>
      <c r="C86" s="282">
        <v>0</v>
      </c>
      <c r="D86" s="287">
        <v>0</v>
      </c>
      <c r="E86" s="284">
        <v>27115.462</v>
      </c>
      <c r="F86" s="285">
        <v>20510.696999999996</v>
      </c>
    </row>
    <row r="87" spans="1:6" ht="12.75">
      <c r="A87" s="207"/>
      <c r="B87" s="208">
        <v>2009</v>
      </c>
      <c r="C87" s="282">
        <v>0</v>
      </c>
      <c r="D87" s="287">
        <v>0</v>
      </c>
      <c r="E87" s="282">
        <v>35383.854</v>
      </c>
      <c r="F87" s="247">
        <v>44282.634</v>
      </c>
    </row>
    <row r="88" spans="1:6" ht="12.75">
      <c r="A88" s="207"/>
      <c r="B88" s="208">
        <v>2010</v>
      </c>
      <c r="C88" s="282">
        <v>0</v>
      </c>
      <c r="D88" s="287">
        <v>0</v>
      </c>
      <c r="E88" s="282">
        <v>49272.21586999999</v>
      </c>
      <c r="F88" s="247">
        <v>35079.745806</v>
      </c>
    </row>
    <row r="89" spans="1:6" ht="12.75">
      <c r="A89" s="207"/>
      <c r="B89" s="208">
        <v>2011</v>
      </c>
      <c r="C89" s="282">
        <v>0</v>
      </c>
      <c r="D89" s="287">
        <v>0</v>
      </c>
      <c r="E89" s="282">
        <v>44663.51820558982</v>
      </c>
      <c r="F89" s="282">
        <v>44565.6</v>
      </c>
    </row>
    <row r="90" spans="1:6" ht="12.75">
      <c r="A90" s="207"/>
      <c r="B90" s="208">
        <v>2012</v>
      </c>
      <c r="C90" s="282">
        <v>7.398458</v>
      </c>
      <c r="D90" s="287">
        <v>0</v>
      </c>
      <c r="E90" s="282"/>
      <c r="F90" s="247"/>
    </row>
    <row r="91" spans="1:6" ht="12.75">
      <c r="A91" s="196"/>
      <c r="B91" s="204"/>
      <c r="C91" s="281"/>
      <c r="D91" s="279"/>
      <c r="E91" s="281"/>
      <c r="F91" s="241"/>
    </row>
    <row r="92" spans="1:6" ht="12.75">
      <c r="A92" s="196" t="s">
        <v>257</v>
      </c>
      <c r="B92" s="204">
        <v>2008</v>
      </c>
      <c r="C92" s="281">
        <v>45516.93657</v>
      </c>
      <c r="D92" s="279">
        <v>0</v>
      </c>
      <c r="E92" s="278">
        <v>233123.333</v>
      </c>
      <c r="F92" s="280">
        <v>55109.717</v>
      </c>
    </row>
    <row r="93" spans="1:6" ht="12.75">
      <c r="A93" s="196"/>
      <c r="B93" s="204">
        <v>2009</v>
      </c>
      <c r="C93" s="211">
        <v>34020</v>
      </c>
      <c r="D93" s="279">
        <v>0</v>
      </c>
      <c r="E93" s="281">
        <v>149800.39800000002</v>
      </c>
      <c r="F93" s="241">
        <v>73629.402</v>
      </c>
    </row>
    <row r="94" spans="1:6" ht="12.75">
      <c r="A94" s="196"/>
      <c r="B94" s="204">
        <v>2010</v>
      </c>
      <c r="C94" s="211">
        <v>28599.291880000008</v>
      </c>
      <c r="D94" s="279">
        <v>0</v>
      </c>
      <c r="E94" s="281">
        <v>160655.91227099998</v>
      </c>
      <c r="F94" s="241">
        <v>86255.51377399999</v>
      </c>
    </row>
    <row r="95" spans="1:6" ht="12.75">
      <c r="A95" s="196"/>
      <c r="B95" s="204">
        <v>2011</v>
      </c>
      <c r="C95" s="281">
        <v>38803.080393</v>
      </c>
      <c r="D95" s="279">
        <v>0</v>
      </c>
      <c r="E95" s="281" t="s">
        <v>34</v>
      </c>
      <c r="F95" s="241" t="s">
        <v>34</v>
      </c>
    </row>
    <row r="96" spans="1:6" ht="12.75">
      <c r="A96" s="196"/>
      <c r="B96" s="204">
        <v>2012</v>
      </c>
      <c r="C96" s="281">
        <v>30323.701038</v>
      </c>
      <c r="D96" s="279">
        <v>0</v>
      </c>
      <c r="E96" s="281"/>
      <c r="F96" s="241"/>
    </row>
    <row r="97" spans="1:6" ht="12.75">
      <c r="A97" s="196"/>
      <c r="B97" s="204"/>
      <c r="C97" s="281"/>
      <c r="D97" s="279"/>
      <c r="E97" s="281"/>
      <c r="F97" s="241"/>
    </row>
    <row r="98" spans="1:6" ht="12.75">
      <c r="A98" s="207" t="s">
        <v>258</v>
      </c>
      <c r="B98" s="208">
        <v>2008</v>
      </c>
      <c r="C98" s="282">
        <v>338869.045567</v>
      </c>
      <c r="D98" s="287">
        <v>0</v>
      </c>
      <c r="E98" s="284">
        <v>859735.9039999999</v>
      </c>
      <c r="F98" s="285">
        <v>307494.645</v>
      </c>
    </row>
    <row r="99" spans="1:6" ht="12.75">
      <c r="A99" s="207"/>
      <c r="B99" s="208">
        <v>2009</v>
      </c>
      <c r="C99" s="212">
        <v>403542.014116</v>
      </c>
      <c r="D99" s="287">
        <v>0</v>
      </c>
      <c r="E99" s="282">
        <v>1010133.168</v>
      </c>
      <c r="F99" s="247">
        <v>590117.154</v>
      </c>
    </row>
    <row r="100" spans="1:6" ht="12.75">
      <c r="A100" s="207"/>
      <c r="B100" s="208">
        <v>2010</v>
      </c>
      <c r="C100" s="212">
        <v>421092.3294390001</v>
      </c>
      <c r="D100" s="287">
        <v>0</v>
      </c>
      <c r="E100" s="282">
        <v>1436877.5246409997</v>
      </c>
      <c r="F100" s="247">
        <v>378936.36084199994</v>
      </c>
    </row>
    <row r="101" spans="1:6" ht="12.75">
      <c r="A101" s="207"/>
      <c r="B101" s="208">
        <v>2011</v>
      </c>
      <c r="C101" s="282">
        <v>283111.4222789999</v>
      </c>
      <c r="D101" s="287">
        <v>0</v>
      </c>
      <c r="E101" s="282">
        <v>1271443.5378953198</v>
      </c>
      <c r="F101" s="282">
        <v>733044.6</v>
      </c>
    </row>
    <row r="102" spans="1:6" ht="12.75">
      <c r="A102" s="207"/>
      <c r="B102" s="208">
        <v>2012</v>
      </c>
      <c r="C102" s="282">
        <v>292064.59908500034</v>
      </c>
      <c r="D102" s="287">
        <v>0</v>
      </c>
      <c r="E102" s="282"/>
      <c r="F102" s="247"/>
    </row>
    <row r="103" spans="1:6" ht="12.75">
      <c r="A103" s="196"/>
      <c r="B103" s="204"/>
      <c r="C103" s="281"/>
      <c r="D103" s="279"/>
      <c r="E103" s="281"/>
      <c r="F103" s="241"/>
    </row>
    <row r="104" spans="1:6" ht="12.75">
      <c r="A104" s="196" t="s">
        <v>259</v>
      </c>
      <c r="B104" s="204">
        <v>2008</v>
      </c>
      <c r="C104" s="281">
        <v>57.850989999999996</v>
      </c>
      <c r="D104" s="279">
        <v>0</v>
      </c>
      <c r="E104" s="278">
        <v>11424.309000000001</v>
      </c>
      <c r="F104" s="280">
        <v>2326.867</v>
      </c>
    </row>
    <row r="105" spans="1:6" ht="12.75">
      <c r="A105" s="196"/>
      <c r="B105" s="204">
        <v>2009</v>
      </c>
      <c r="C105" s="211">
        <v>243.67171</v>
      </c>
      <c r="D105" s="279">
        <v>0</v>
      </c>
      <c r="E105" s="281">
        <v>11843.7</v>
      </c>
      <c r="F105" s="241">
        <v>10358.436</v>
      </c>
    </row>
    <row r="106" spans="1:6" ht="12.75">
      <c r="A106" s="196"/>
      <c r="B106" s="204">
        <v>2010</v>
      </c>
      <c r="C106" s="211">
        <v>170.076</v>
      </c>
      <c r="D106" s="279">
        <v>0</v>
      </c>
      <c r="E106" s="281">
        <v>36627.191219</v>
      </c>
      <c r="F106" s="241">
        <v>31855.36164</v>
      </c>
    </row>
    <row r="107" spans="1:6" ht="12.75">
      <c r="A107" s="196"/>
      <c r="B107" s="204">
        <v>2011</v>
      </c>
      <c r="C107" s="281">
        <v>167.04137</v>
      </c>
      <c r="D107" s="279">
        <v>0</v>
      </c>
      <c r="E107" s="281">
        <v>13163.130225767038</v>
      </c>
      <c r="F107" s="241">
        <v>12071.4</v>
      </c>
    </row>
    <row r="108" spans="1:6" ht="12.75">
      <c r="A108" s="196"/>
      <c r="B108" s="204">
        <v>2012</v>
      </c>
      <c r="C108" s="281">
        <v>220.70287500000003</v>
      </c>
      <c r="D108" s="279">
        <v>0</v>
      </c>
      <c r="E108" s="281"/>
      <c r="F108" s="241"/>
    </row>
    <row r="109" spans="1:6" ht="12.75">
      <c r="A109" s="196"/>
      <c r="B109" s="204"/>
      <c r="C109" s="281"/>
      <c r="D109" s="279"/>
      <c r="E109" s="281"/>
      <c r="F109" s="241"/>
    </row>
    <row r="110" spans="1:6" ht="12.75">
      <c r="A110" s="207" t="s">
        <v>260</v>
      </c>
      <c r="B110" s="208">
        <v>2008</v>
      </c>
      <c r="C110" s="282">
        <v>54510.00752000001</v>
      </c>
      <c r="D110" s="283">
        <v>2534.51094</v>
      </c>
      <c r="E110" s="284">
        <v>240982.72699999998</v>
      </c>
      <c r="F110" s="285">
        <v>143912.02599999998</v>
      </c>
    </row>
    <row r="111" spans="1:6" ht="12.75">
      <c r="A111" s="207"/>
      <c r="B111" s="208">
        <v>2009</v>
      </c>
      <c r="C111" s="286">
        <v>66080</v>
      </c>
      <c r="D111" s="287">
        <v>3082.32061</v>
      </c>
      <c r="E111" s="282">
        <v>323179.36199999996</v>
      </c>
      <c r="F111" s="247">
        <v>223698.684</v>
      </c>
    </row>
    <row r="112" spans="1:6" ht="12.75">
      <c r="A112" s="207"/>
      <c r="B112" s="208">
        <v>2010</v>
      </c>
      <c r="C112" s="286">
        <v>68110.47527000002</v>
      </c>
      <c r="D112" s="287">
        <v>3390.88154</v>
      </c>
      <c r="E112" s="282">
        <v>308051.706526</v>
      </c>
      <c r="F112" s="247">
        <v>220870.31537099998</v>
      </c>
    </row>
    <row r="113" spans="1:6" ht="12.75">
      <c r="A113" s="207"/>
      <c r="B113" s="208">
        <v>2011</v>
      </c>
      <c r="C113" s="282">
        <v>64917.345338999985</v>
      </c>
      <c r="D113" s="287">
        <v>3477.16132</v>
      </c>
      <c r="E113" s="282">
        <v>305616.8016286908</v>
      </c>
      <c r="F113" s="282">
        <v>249357.8</v>
      </c>
    </row>
    <row r="114" spans="1:6" ht="12.75">
      <c r="A114" s="207"/>
      <c r="B114" s="208">
        <v>2012</v>
      </c>
      <c r="C114" s="282">
        <v>69502.15719699995</v>
      </c>
      <c r="D114" s="283">
        <v>3566.57</v>
      </c>
      <c r="E114" s="282"/>
      <c r="F114" s="247"/>
    </row>
    <row r="115" spans="1:6" ht="12.75">
      <c r="A115" s="196"/>
      <c r="B115" s="204"/>
      <c r="C115" s="281"/>
      <c r="D115" s="279"/>
      <c r="E115" s="281"/>
      <c r="F115" s="241"/>
    </row>
    <row r="116" spans="1:6" ht="12.75">
      <c r="A116" s="196" t="s">
        <v>261</v>
      </c>
      <c r="B116" s="204">
        <v>2008</v>
      </c>
      <c r="C116" s="281">
        <v>143878.83784999998</v>
      </c>
      <c r="D116" s="279">
        <v>0</v>
      </c>
      <c r="E116" s="278">
        <v>507632.842</v>
      </c>
      <c r="F116" s="280">
        <v>297114.939</v>
      </c>
    </row>
    <row r="117" spans="1:6" ht="12.75">
      <c r="A117" s="196"/>
      <c r="B117" s="204">
        <v>2009</v>
      </c>
      <c r="C117" s="288">
        <v>139247.30515499998</v>
      </c>
      <c r="D117" s="279">
        <v>0</v>
      </c>
      <c r="E117" s="281">
        <v>851875.7280000001</v>
      </c>
      <c r="F117" s="241">
        <v>787830.12</v>
      </c>
    </row>
    <row r="118" spans="1:6" ht="12.75">
      <c r="A118" s="196"/>
      <c r="B118" s="204">
        <v>2010</v>
      </c>
      <c r="C118" s="288">
        <v>193282.05234799985</v>
      </c>
      <c r="D118" s="279">
        <v>0</v>
      </c>
      <c r="E118" s="281">
        <v>1564221.2751969998</v>
      </c>
      <c r="F118" s="241">
        <v>256215.522524</v>
      </c>
    </row>
    <row r="119" spans="1:6" ht="12.75">
      <c r="A119" s="196"/>
      <c r="B119" s="204">
        <v>2011</v>
      </c>
      <c r="C119" s="281">
        <v>206848.57369999992</v>
      </c>
      <c r="D119" s="279">
        <v>0</v>
      </c>
      <c r="E119" s="281">
        <v>1645041.7593528652</v>
      </c>
      <c r="F119" s="241">
        <v>366767.19999999995</v>
      </c>
    </row>
    <row r="120" spans="1:6" ht="12.75">
      <c r="A120" s="196"/>
      <c r="B120" s="204">
        <v>2012</v>
      </c>
      <c r="C120" s="281">
        <v>189217.7368299999</v>
      </c>
      <c r="D120" s="279">
        <v>0</v>
      </c>
      <c r="E120" s="281"/>
      <c r="F120" s="241"/>
    </row>
    <row r="121" spans="1:6" ht="12.75">
      <c r="A121" s="196"/>
      <c r="B121" s="204"/>
      <c r="C121" s="281"/>
      <c r="D121" s="279"/>
      <c r="E121" s="281"/>
      <c r="F121" s="241"/>
    </row>
    <row r="122" spans="1:6" ht="12.75">
      <c r="A122" s="207" t="s">
        <v>262</v>
      </c>
      <c r="B122" s="208">
        <v>2008</v>
      </c>
      <c r="C122" s="282">
        <v>965.0957</v>
      </c>
      <c r="D122" s="287">
        <v>0</v>
      </c>
      <c r="E122" s="284">
        <v>224407.25399999996</v>
      </c>
      <c r="F122" s="285">
        <v>174293.945</v>
      </c>
    </row>
    <row r="123" spans="1:6" ht="12.75">
      <c r="A123" s="207"/>
      <c r="B123" s="208">
        <v>2009</v>
      </c>
      <c r="C123" s="286">
        <v>11617.570969</v>
      </c>
      <c r="D123" s="287">
        <v>0</v>
      </c>
      <c r="E123" s="282">
        <v>239396.388</v>
      </c>
      <c r="F123" s="247">
        <v>205356.95399999997</v>
      </c>
    </row>
    <row r="124" spans="1:6" ht="12.75">
      <c r="A124" s="207"/>
      <c r="B124" s="208">
        <v>2010</v>
      </c>
      <c r="C124" s="286">
        <v>-5502.769739999998</v>
      </c>
      <c r="D124" s="287">
        <v>0</v>
      </c>
      <c r="E124" s="282">
        <v>249747.33019100002</v>
      </c>
      <c r="F124" s="247">
        <v>123420.10235399999</v>
      </c>
    </row>
    <row r="125" spans="1:6" ht="12.75">
      <c r="A125" s="207"/>
      <c r="B125" s="208">
        <v>2011</v>
      </c>
      <c r="C125" s="286">
        <v>2632.992683</v>
      </c>
      <c r="D125" s="287">
        <v>0</v>
      </c>
      <c r="E125" s="282">
        <v>239763.70204971114</v>
      </c>
      <c r="F125" s="282">
        <v>135643.6</v>
      </c>
    </row>
    <row r="126" spans="1:6" ht="12.75">
      <c r="A126" s="207"/>
      <c r="B126" s="208">
        <v>2012</v>
      </c>
      <c r="C126" s="282">
        <v>5067</v>
      </c>
      <c r="D126" s="287">
        <v>0</v>
      </c>
      <c r="E126" s="282"/>
      <c r="F126" s="247"/>
    </row>
    <row r="127" spans="1:6" ht="12.75">
      <c r="A127" s="196"/>
      <c r="B127" s="204"/>
      <c r="C127" s="293"/>
      <c r="D127" s="279"/>
      <c r="E127" s="281"/>
      <c r="F127" s="241"/>
    </row>
    <row r="128" spans="1:6" ht="12.75">
      <c r="A128" s="196" t="s">
        <v>263</v>
      </c>
      <c r="B128" s="204">
        <v>2008</v>
      </c>
      <c r="C128" s="279">
        <v>0</v>
      </c>
      <c r="D128" s="279">
        <v>0</v>
      </c>
      <c r="E128" s="281">
        <v>77018.745</v>
      </c>
      <c r="F128" s="241">
        <v>9738.574</v>
      </c>
    </row>
    <row r="129" spans="1:6" ht="12.75">
      <c r="A129" s="196"/>
      <c r="B129" s="204">
        <v>2009</v>
      </c>
      <c r="C129" s="279">
        <v>0</v>
      </c>
      <c r="D129" s="279">
        <v>0</v>
      </c>
      <c r="E129" s="281">
        <v>84320.74200000001</v>
      </c>
      <c r="F129" s="241">
        <v>7983.294</v>
      </c>
    </row>
    <row r="130" spans="1:6" ht="12.75">
      <c r="A130" s="196"/>
      <c r="B130" s="204">
        <v>2010</v>
      </c>
      <c r="C130" s="278">
        <v>1257.90603</v>
      </c>
      <c r="D130" s="279">
        <v>0</v>
      </c>
      <c r="E130" s="281">
        <v>57896.47231399999</v>
      </c>
      <c r="F130" s="241">
        <v>6099.136314</v>
      </c>
    </row>
    <row r="131" spans="1:6" ht="12.75">
      <c r="A131" s="196"/>
      <c r="B131" s="204">
        <v>2011</v>
      </c>
      <c r="C131" s="288">
        <v>858.9313950000001</v>
      </c>
      <c r="D131" s="279">
        <v>0</v>
      </c>
      <c r="E131" s="281">
        <v>49587.98939958233</v>
      </c>
      <c r="F131" s="241">
        <v>12071.4</v>
      </c>
    </row>
    <row r="132" spans="1:6" ht="12.75">
      <c r="A132" s="196"/>
      <c r="B132" s="204">
        <v>2012</v>
      </c>
      <c r="C132" s="281">
        <v>1246.6375820000003</v>
      </c>
      <c r="D132" s="279">
        <v>0</v>
      </c>
      <c r="E132" s="281"/>
      <c r="F132" s="241"/>
    </row>
    <row r="133" spans="1:6" ht="12.75">
      <c r="A133" s="196"/>
      <c r="B133" s="204"/>
      <c r="C133" s="288"/>
      <c r="D133" s="279"/>
      <c r="E133" s="281"/>
      <c r="F133" s="241"/>
    </row>
    <row r="134" spans="1:6" ht="14.25" customHeight="1">
      <c r="A134" s="294" t="s">
        <v>264</v>
      </c>
      <c r="B134" s="208">
        <v>2008</v>
      </c>
      <c r="C134" s="287">
        <v>0</v>
      </c>
      <c r="D134" s="287">
        <v>0</v>
      </c>
      <c r="E134" s="282">
        <v>113485.89099999999</v>
      </c>
      <c r="F134" s="287">
        <v>0</v>
      </c>
    </row>
    <row r="135" spans="1:6" ht="12.75">
      <c r="A135" s="207"/>
      <c r="B135" s="208">
        <v>2009</v>
      </c>
      <c r="C135" s="287">
        <v>0</v>
      </c>
      <c r="D135" s="287">
        <v>0</v>
      </c>
      <c r="E135" s="282">
        <v>96126.03</v>
      </c>
      <c r="F135" s="247">
        <v>51094.362</v>
      </c>
    </row>
    <row r="136" spans="1:6" ht="12.75">
      <c r="A136" s="207"/>
      <c r="B136" s="208">
        <v>2010</v>
      </c>
      <c r="C136" s="287">
        <v>0</v>
      </c>
      <c r="D136" s="287">
        <v>0</v>
      </c>
      <c r="E136" s="282">
        <v>97780.421034</v>
      </c>
      <c r="F136" s="247">
        <v>31881.260307999997</v>
      </c>
    </row>
    <row r="137" spans="1:6" ht="12.75">
      <c r="A137" s="207"/>
      <c r="B137" s="208">
        <v>2011</v>
      </c>
      <c r="C137" s="287">
        <v>0</v>
      </c>
      <c r="D137" s="287">
        <v>0</v>
      </c>
      <c r="E137" s="282">
        <v>103663.5514081388</v>
      </c>
      <c r="F137" s="282">
        <v>15171.399999999998</v>
      </c>
    </row>
    <row r="138" spans="1:6" ht="12.75">
      <c r="A138" s="207"/>
      <c r="B138" s="208">
        <v>2012</v>
      </c>
      <c r="C138" s="282">
        <v>3</v>
      </c>
      <c r="D138" s="287">
        <v>0</v>
      </c>
      <c r="E138" s="282"/>
      <c r="F138" s="247"/>
    </row>
    <row r="139" spans="1:6" ht="12.75">
      <c r="A139" s="196"/>
      <c r="B139" s="204"/>
      <c r="C139" s="281"/>
      <c r="D139" s="279"/>
      <c r="E139" s="281"/>
      <c r="F139" s="241"/>
    </row>
    <row r="140" spans="1:6" ht="12.75">
      <c r="A140" s="200" t="s">
        <v>265</v>
      </c>
      <c r="B140" s="213">
        <v>2008</v>
      </c>
      <c r="C140" s="289">
        <v>901512.9725779999</v>
      </c>
      <c r="D140" s="290">
        <v>2534.51094</v>
      </c>
      <c r="E140" s="291">
        <v>4935367.811999999</v>
      </c>
      <c r="F140" s="292">
        <v>2075979.889</v>
      </c>
    </row>
    <row r="141" spans="1:6" ht="12.75">
      <c r="A141" s="200"/>
      <c r="B141" s="213">
        <v>2009</v>
      </c>
      <c r="C141" s="291">
        <v>1022525.57931</v>
      </c>
      <c r="D141" s="295">
        <v>3082.32061</v>
      </c>
      <c r="E141" s="291">
        <v>6519643.152000001</v>
      </c>
      <c r="F141" s="292">
        <v>2925028.9860000005</v>
      </c>
    </row>
    <row r="142" spans="1:6" ht="12.75">
      <c r="A142" s="200"/>
      <c r="B142" s="213">
        <v>2010</v>
      </c>
      <c r="C142" s="291">
        <v>1006902.128284</v>
      </c>
      <c r="D142" s="295">
        <v>3390.88154</v>
      </c>
      <c r="E142" s="289">
        <v>8076208.255785</v>
      </c>
      <c r="F142" s="289">
        <v>2023534.152177</v>
      </c>
    </row>
    <row r="143" spans="1:6" ht="12.75">
      <c r="A143" s="200"/>
      <c r="B143" s="213">
        <v>2011</v>
      </c>
      <c r="C143" s="289">
        <v>1091415.6766679997</v>
      </c>
      <c r="D143" s="290">
        <v>3477.16132</v>
      </c>
      <c r="E143" s="289">
        <v>7944970</v>
      </c>
      <c r="F143" s="255">
        <v>2287335</v>
      </c>
    </row>
    <row r="144" spans="1:6" ht="12.75">
      <c r="A144" s="200"/>
      <c r="B144" s="213">
        <v>2012</v>
      </c>
      <c r="C144" s="289">
        <v>1057967</v>
      </c>
      <c r="D144" s="295">
        <v>3567</v>
      </c>
      <c r="E144" s="281"/>
      <c r="F144" s="241"/>
    </row>
    <row r="145" spans="1:6" ht="12.75">
      <c r="A145" s="200"/>
      <c r="B145" s="204"/>
      <c r="C145" s="281"/>
      <c r="D145" s="279"/>
      <c r="E145" s="281"/>
      <c r="F145" s="241"/>
    </row>
    <row r="146" spans="1:6" ht="12.75">
      <c r="A146" s="200"/>
      <c r="B146" s="196"/>
      <c r="C146" s="281" t="s">
        <v>104</v>
      </c>
      <c r="D146" s="279" t="s">
        <v>104</v>
      </c>
      <c r="E146" s="281"/>
      <c r="F146" s="241"/>
    </row>
    <row r="147" spans="1:6" ht="12.75">
      <c r="A147" s="207" t="s">
        <v>266</v>
      </c>
      <c r="B147" s="208">
        <v>2008</v>
      </c>
      <c r="C147" s="282">
        <v>16796.24323</v>
      </c>
      <c r="D147" s="287">
        <v>0</v>
      </c>
      <c r="E147" s="284">
        <v>254087.244</v>
      </c>
      <c r="F147" s="285">
        <v>154579.136</v>
      </c>
    </row>
    <row r="148" spans="1:6" ht="12.75">
      <c r="A148" s="207"/>
      <c r="B148" s="208">
        <v>2009</v>
      </c>
      <c r="C148" s="286">
        <v>20681.806199999995</v>
      </c>
      <c r="D148" s="287">
        <v>0</v>
      </c>
      <c r="E148" s="282">
        <v>303269.142</v>
      </c>
      <c r="F148" s="247">
        <v>153603.186</v>
      </c>
    </row>
    <row r="149" spans="1:6" ht="12.75">
      <c r="A149" s="207"/>
      <c r="B149" s="208">
        <v>2010</v>
      </c>
      <c r="C149" s="286">
        <v>16838.62951</v>
      </c>
      <c r="D149" s="287">
        <v>0</v>
      </c>
      <c r="E149" s="282">
        <v>335064.01725</v>
      </c>
      <c r="F149" s="247">
        <v>138434.855127</v>
      </c>
    </row>
    <row r="150" spans="1:6" ht="12.75">
      <c r="A150" s="207"/>
      <c r="B150" s="208">
        <v>2011</v>
      </c>
      <c r="C150" s="282">
        <v>3805.5021040000006</v>
      </c>
      <c r="D150" s="287">
        <v>0</v>
      </c>
      <c r="E150" s="282">
        <v>306989.9114673199</v>
      </c>
      <c r="F150" s="282">
        <v>180816.8</v>
      </c>
    </row>
    <row r="151" spans="1:6" ht="12.75">
      <c r="A151" s="207"/>
      <c r="B151" s="208">
        <v>2012</v>
      </c>
      <c r="C151" s="282">
        <v>14573.814315999998</v>
      </c>
      <c r="D151" s="287">
        <v>0</v>
      </c>
      <c r="E151" s="282"/>
      <c r="F151" s="247"/>
    </row>
    <row r="152" spans="1:6" ht="12.75">
      <c r="A152" s="196"/>
      <c r="B152" s="204"/>
      <c r="C152" s="281"/>
      <c r="D152" s="279"/>
      <c r="E152" s="281"/>
      <c r="F152" s="241"/>
    </row>
    <row r="153" spans="1:6" ht="12.75">
      <c r="A153" s="196" t="s">
        <v>267</v>
      </c>
      <c r="B153" s="204">
        <v>2008</v>
      </c>
      <c r="C153" s="281">
        <v>96666.03786</v>
      </c>
      <c r="D153" s="279">
        <v>0</v>
      </c>
      <c r="E153" s="278">
        <v>756436.2739999999</v>
      </c>
      <c r="F153" s="280">
        <v>17841.156</v>
      </c>
    </row>
    <row r="154" spans="1:6" ht="12.75">
      <c r="A154" s="196"/>
      <c r="B154" s="204">
        <v>2009</v>
      </c>
      <c r="C154" s="288">
        <v>74264.1204</v>
      </c>
      <c r="D154" s="279">
        <v>0</v>
      </c>
      <c r="E154" s="281">
        <v>740672.988</v>
      </c>
      <c r="F154" s="241">
        <v>-32304.492000000002</v>
      </c>
    </row>
    <row r="155" spans="1:6" ht="12.75">
      <c r="A155" s="196"/>
      <c r="B155" s="204">
        <v>2010</v>
      </c>
      <c r="C155" s="288">
        <v>56152.43038600002</v>
      </c>
      <c r="D155" s="279">
        <v>0</v>
      </c>
      <c r="E155" s="281">
        <v>455013.698092</v>
      </c>
      <c r="F155" s="241">
        <v>-70826.382313</v>
      </c>
    </row>
    <row r="156" spans="1:6" ht="12.75">
      <c r="A156" s="196"/>
      <c r="B156" s="204">
        <v>2011</v>
      </c>
      <c r="C156" s="281">
        <v>40461.42138999997</v>
      </c>
      <c r="D156" s="279">
        <v>0</v>
      </c>
      <c r="E156" s="281">
        <v>300155.56931596145</v>
      </c>
      <c r="F156" s="241">
        <v>-700370.6000000001</v>
      </c>
    </row>
    <row r="157" spans="1:6" ht="12.75">
      <c r="A157" s="196"/>
      <c r="B157" s="204">
        <v>2012</v>
      </c>
      <c r="C157" s="281">
        <v>27233.90973200002</v>
      </c>
      <c r="D157" s="279">
        <v>0</v>
      </c>
      <c r="E157" s="281"/>
      <c r="F157" s="241"/>
    </row>
    <row r="158" spans="1:6" ht="12.75">
      <c r="A158" s="196"/>
      <c r="B158" s="204"/>
      <c r="C158" s="281"/>
      <c r="D158" s="279"/>
      <c r="E158" s="281"/>
      <c r="F158" s="241"/>
    </row>
    <row r="159" spans="1:6" ht="12.75">
      <c r="A159" s="207" t="s">
        <v>268</v>
      </c>
      <c r="B159" s="208">
        <v>2008</v>
      </c>
      <c r="C159" s="282">
        <v>126.82</v>
      </c>
      <c r="D159" s="287">
        <v>0</v>
      </c>
      <c r="E159" s="284">
        <v>127259.175</v>
      </c>
      <c r="F159" s="285">
        <v>26076.386</v>
      </c>
    </row>
    <row r="160" spans="1:6" ht="12.75">
      <c r="A160" s="207"/>
      <c r="B160" s="208">
        <v>2009</v>
      </c>
      <c r="C160" s="286">
        <v>70.01239999999999</v>
      </c>
      <c r="D160" s="287">
        <v>0</v>
      </c>
      <c r="E160" s="282">
        <v>117150.198</v>
      </c>
      <c r="F160" s="247">
        <v>21465.906</v>
      </c>
    </row>
    <row r="161" spans="1:6" ht="12.75">
      <c r="A161" s="207"/>
      <c r="B161" s="208">
        <v>2010</v>
      </c>
      <c r="C161" s="287">
        <v>0</v>
      </c>
      <c r="D161" s="287">
        <v>0</v>
      </c>
      <c r="E161" s="282">
        <v>167169.427273</v>
      </c>
      <c r="F161" s="247">
        <v>21249.857094</v>
      </c>
    </row>
    <row r="162" spans="1:6" ht="12.75">
      <c r="A162" s="207"/>
      <c r="B162" s="208">
        <v>2011</v>
      </c>
      <c r="C162" s="282">
        <v>45.781484</v>
      </c>
      <c r="D162" s="287">
        <v>0</v>
      </c>
      <c r="E162" s="282"/>
      <c r="F162" s="282"/>
    </row>
    <row r="163" spans="1:6" ht="12.75">
      <c r="A163" s="207"/>
      <c r="B163" s="208">
        <v>2012</v>
      </c>
      <c r="C163" s="282">
        <v>131</v>
      </c>
      <c r="D163" s="287">
        <v>0</v>
      </c>
      <c r="E163" s="282"/>
      <c r="F163" s="247"/>
    </row>
    <row r="164" spans="1:6" ht="12.75">
      <c r="A164" s="196"/>
      <c r="B164" s="204"/>
      <c r="C164" s="281"/>
      <c r="D164" s="279"/>
      <c r="E164" s="281"/>
      <c r="F164" s="241"/>
    </row>
    <row r="165" spans="1:6" ht="12.75">
      <c r="A165" s="196" t="s">
        <v>269</v>
      </c>
      <c r="B165" s="204">
        <v>2008</v>
      </c>
      <c r="C165" s="281">
        <v>55651.82761</v>
      </c>
      <c r="D165" s="279">
        <v>0</v>
      </c>
      <c r="E165" s="278">
        <v>327916.91</v>
      </c>
      <c r="F165" s="280">
        <v>350351.00299999997</v>
      </c>
    </row>
    <row r="166" spans="1:6" ht="12.75">
      <c r="A166" s="196"/>
      <c r="B166" s="204">
        <v>2009</v>
      </c>
      <c r="C166" s="288">
        <v>44017.89015</v>
      </c>
      <c r="D166" s="279">
        <v>0</v>
      </c>
      <c r="E166" s="281">
        <v>213122.58</v>
      </c>
      <c r="F166" s="241">
        <v>458837.74199999997</v>
      </c>
    </row>
    <row r="167" spans="1:6" ht="12.75">
      <c r="A167" s="196"/>
      <c r="B167" s="204">
        <v>2010</v>
      </c>
      <c r="C167" s="288">
        <v>17388.161954000007</v>
      </c>
      <c r="D167" s="279">
        <v>0</v>
      </c>
      <c r="E167" s="281">
        <v>639917.238278</v>
      </c>
      <c r="F167" s="241">
        <v>263985.12292399997</v>
      </c>
    </row>
    <row r="168" spans="1:6" ht="12.75">
      <c r="A168" s="196"/>
      <c r="B168" s="204">
        <v>2011</v>
      </c>
      <c r="C168" s="281">
        <v>-4257.104028999996</v>
      </c>
      <c r="D168" s="279">
        <v>0</v>
      </c>
      <c r="E168" s="281">
        <v>77343.53236496213</v>
      </c>
      <c r="F168" s="241">
        <v>182583.8</v>
      </c>
    </row>
    <row r="169" spans="1:6" ht="12.75">
      <c r="A169" s="196"/>
      <c r="B169" s="204">
        <v>2012</v>
      </c>
      <c r="C169" s="281">
        <v>6236.414811999997</v>
      </c>
      <c r="D169" s="279">
        <v>0</v>
      </c>
      <c r="E169" s="281"/>
      <c r="F169" s="241"/>
    </row>
    <row r="170" spans="1:6" ht="12.75">
      <c r="A170" s="196"/>
      <c r="B170" s="204"/>
      <c r="C170" s="281"/>
      <c r="D170" s="279"/>
      <c r="E170" s="281"/>
      <c r="F170" s="241"/>
    </row>
    <row r="171" spans="1:6" ht="12.75">
      <c r="A171" s="207" t="s">
        <v>270</v>
      </c>
      <c r="B171" s="208">
        <v>2008</v>
      </c>
      <c r="C171" s="282">
        <v>149</v>
      </c>
      <c r="D171" s="287">
        <v>0</v>
      </c>
      <c r="E171" s="284">
        <v>98502.19399999999</v>
      </c>
      <c r="F171" s="285">
        <v>15646.936999999998</v>
      </c>
    </row>
    <row r="172" spans="1:6" ht="12.75">
      <c r="A172" s="207"/>
      <c r="B172" s="208">
        <v>2009</v>
      </c>
      <c r="C172" s="286">
        <v>30</v>
      </c>
      <c r="D172" s="287">
        <v>0</v>
      </c>
      <c r="E172" s="282">
        <v>29711.681999999997</v>
      </c>
      <c r="F172" s="247">
        <v>13252.14</v>
      </c>
    </row>
    <row r="173" spans="1:6" ht="12.75">
      <c r="A173" s="207"/>
      <c r="B173" s="208">
        <v>2010</v>
      </c>
      <c r="C173" s="286">
        <v>264.40238999999997</v>
      </c>
      <c r="D173" s="287">
        <v>0</v>
      </c>
      <c r="E173" s="282">
        <v>18031.947594999998</v>
      </c>
      <c r="F173" s="247">
        <v>29518.006853</v>
      </c>
    </row>
    <row r="174" spans="1:6" ht="12.75">
      <c r="A174" s="207"/>
      <c r="B174" s="208">
        <v>2011</v>
      </c>
      <c r="C174" s="282">
        <v>378.247755</v>
      </c>
      <c r="D174" s="287">
        <v>0</v>
      </c>
      <c r="E174" s="282">
        <v>25265.221030775232</v>
      </c>
      <c r="F174" s="282">
        <v>31334.8</v>
      </c>
    </row>
    <row r="175" spans="1:6" ht="12.75">
      <c r="A175" s="207"/>
      <c r="B175" s="208">
        <v>2012</v>
      </c>
      <c r="C175" s="282">
        <v>756.3526830000001</v>
      </c>
      <c r="D175" s="287">
        <v>0</v>
      </c>
      <c r="E175" s="282"/>
      <c r="F175" s="247"/>
    </row>
    <row r="176" spans="1:6" ht="12.75">
      <c r="A176" s="196"/>
      <c r="B176" s="204"/>
      <c r="C176" s="281"/>
      <c r="D176" s="279"/>
      <c r="E176" s="281"/>
      <c r="F176" s="241"/>
    </row>
    <row r="177" spans="1:6" ht="12.75">
      <c r="A177" s="196" t="s">
        <v>271</v>
      </c>
      <c r="B177" s="204">
        <v>2008</v>
      </c>
      <c r="C177" s="281">
        <v>172</v>
      </c>
      <c r="D177" s="279">
        <v>0</v>
      </c>
      <c r="E177" s="278">
        <v>124490.148</v>
      </c>
      <c r="F177" s="280">
        <v>81578.52</v>
      </c>
    </row>
    <row r="178" spans="1:6" ht="12.75">
      <c r="A178" s="196"/>
      <c r="B178" s="204">
        <v>2009</v>
      </c>
      <c r="C178" s="288">
        <v>193.63800000000006</v>
      </c>
      <c r="D178" s="279">
        <v>0</v>
      </c>
      <c r="E178" s="281">
        <v>166439.196</v>
      </c>
      <c r="F178" s="241">
        <v>88347.6</v>
      </c>
    </row>
    <row r="179" spans="1:6" ht="12.75">
      <c r="A179" s="196"/>
      <c r="B179" s="204">
        <v>2010</v>
      </c>
      <c r="C179" s="288">
        <v>36.789</v>
      </c>
      <c r="D179" s="279">
        <v>0</v>
      </c>
      <c r="E179" s="281">
        <v>185123.678864</v>
      </c>
      <c r="F179" s="241">
        <v>68314.211517</v>
      </c>
    </row>
    <row r="180" spans="1:6" ht="12.75">
      <c r="A180" s="196"/>
      <c r="B180" s="204">
        <v>2011</v>
      </c>
      <c r="C180" s="281">
        <v>1006.288</v>
      </c>
      <c r="D180" s="279">
        <v>0</v>
      </c>
      <c r="E180" s="281">
        <v>164935.45725278318</v>
      </c>
      <c r="F180" s="241">
        <v>71076.8</v>
      </c>
    </row>
    <row r="181" spans="1:6" ht="12.75">
      <c r="A181" s="196"/>
      <c r="B181" s="204">
        <v>2012</v>
      </c>
      <c r="C181" s="281">
        <v>930.104</v>
      </c>
      <c r="D181" s="279">
        <v>0</v>
      </c>
      <c r="E181" s="281"/>
      <c r="F181" s="241"/>
    </row>
    <row r="182" spans="1:6" ht="12.75">
      <c r="A182" s="196"/>
      <c r="B182" s="204"/>
      <c r="C182" s="281"/>
      <c r="D182" s="279"/>
      <c r="E182" s="281"/>
      <c r="F182" s="241"/>
    </row>
    <row r="183" spans="1:6" ht="12.75">
      <c r="A183" s="207" t="s">
        <v>272</v>
      </c>
      <c r="B183" s="208">
        <v>2008</v>
      </c>
      <c r="C183" s="282">
        <v>10457.52807</v>
      </c>
      <c r="D183" s="287">
        <v>0</v>
      </c>
      <c r="E183" s="284">
        <v>82700.50099999999</v>
      </c>
      <c r="F183" s="285">
        <v>2575.582</v>
      </c>
    </row>
    <row r="184" spans="1:6" ht="12.75">
      <c r="A184" s="207"/>
      <c r="B184" s="208">
        <v>2009</v>
      </c>
      <c r="C184" s="286">
        <v>2676.55902</v>
      </c>
      <c r="D184" s="287">
        <v>0</v>
      </c>
      <c r="E184" s="282">
        <v>85088.982</v>
      </c>
      <c r="F184" s="247">
        <v>6766.914</v>
      </c>
    </row>
    <row r="185" spans="1:6" ht="12.75">
      <c r="A185" s="207"/>
      <c r="B185" s="208">
        <v>2010</v>
      </c>
      <c r="C185" s="286">
        <v>-485.5557649999997</v>
      </c>
      <c r="D185" s="287">
        <v>0</v>
      </c>
      <c r="E185" s="282">
        <v>-9640.779163</v>
      </c>
      <c r="F185" s="247">
        <v>10767.371220999998</v>
      </c>
    </row>
    <row r="186" spans="1:6" ht="12.75">
      <c r="A186" s="207"/>
      <c r="B186" s="208">
        <v>2011</v>
      </c>
      <c r="C186" s="282">
        <v>4467.8588469999995</v>
      </c>
      <c r="D186" s="287">
        <v>0</v>
      </c>
      <c r="E186" s="282">
        <v>11184.60377646967</v>
      </c>
      <c r="F186" s="282">
        <v>7638.4</v>
      </c>
    </row>
    <row r="187" spans="1:6" ht="12.75">
      <c r="A187" s="207"/>
      <c r="B187" s="208">
        <v>2012</v>
      </c>
      <c r="C187" s="282">
        <v>6489.663500000001</v>
      </c>
      <c r="D187" s="287">
        <v>0</v>
      </c>
      <c r="E187" s="282"/>
      <c r="F187" s="247"/>
    </row>
    <row r="188" spans="1:6" ht="12.75">
      <c r="A188" s="196"/>
      <c r="B188" s="204"/>
      <c r="C188" s="281"/>
      <c r="D188" s="279"/>
      <c r="E188" s="281"/>
      <c r="F188" s="241"/>
    </row>
    <row r="189" spans="1:6" ht="12.75">
      <c r="A189" s="196" t="s">
        <v>273</v>
      </c>
      <c r="B189" s="204">
        <v>2008</v>
      </c>
      <c r="C189" s="281">
        <v>653.11798</v>
      </c>
      <c r="D189" s="296">
        <v>298.8944</v>
      </c>
      <c r="E189" s="278">
        <v>98098.723</v>
      </c>
      <c r="F189" s="280">
        <v>31675.237</v>
      </c>
    </row>
    <row r="190" spans="1:6" ht="12.75">
      <c r="A190" s="196"/>
      <c r="B190" s="204">
        <v>2009</v>
      </c>
      <c r="C190" s="288">
        <v>454.97136000000006</v>
      </c>
      <c r="D190" s="279">
        <v>330.83531</v>
      </c>
      <c r="E190" s="281">
        <v>132643.038</v>
      </c>
      <c r="F190" s="241">
        <v>91484.58</v>
      </c>
    </row>
    <row r="191" spans="1:6" ht="12.75">
      <c r="A191" s="196"/>
      <c r="B191" s="204">
        <v>2010</v>
      </c>
      <c r="C191" s="288">
        <v>537.92474</v>
      </c>
      <c r="D191" s="279">
        <v>374.96066</v>
      </c>
      <c r="E191" s="281">
        <v>141607.441957</v>
      </c>
      <c r="F191" s="241">
        <v>45652.877017</v>
      </c>
    </row>
    <row r="192" spans="1:6" ht="12.75">
      <c r="A192" s="196"/>
      <c r="B192" s="204">
        <v>2011</v>
      </c>
      <c r="C192" s="281">
        <v>110.56866400000001</v>
      </c>
      <c r="D192" s="279">
        <v>0</v>
      </c>
      <c r="E192" s="281">
        <v>157033.83427230854</v>
      </c>
      <c r="F192" s="241">
        <v>52898.399999999994</v>
      </c>
    </row>
    <row r="193" spans="1:6" ht="12.75">
      <c r="A193" s="196"/>
      <c r="B193" s="204">
        <v>2012</v>
      </c>
      <c r="C193" s="281">
        <v>2932.853995</v>
      </c>
      <c r="D193" s="279">
        <v>476.64817</v>
      </c>
      <c r="E193" s="281"/>
      <c r="F193" s="241"/>
    </row>
    <row r="194" spans="1:6" ht="12.75">
      <c r="A194" s="196"/>
      <c r="B194" s="204"/>
      <c r="C194" s="281"/>
      <c r="D194" s="279"/>
      <c r="E194" s="281"/>
      <c r="F194" s="241"/>
    </row>
    <row r="195" spans="1:6" ht="12.75">
      <c r="A195" s="207" t="s">
        <v>274</v>
      </c>
      <c r="B195" s="208">
        <v>2008</v>
      </c>
      <c r="C195" s="282">
        <v>733.7954100000001</v>
      </c>
      <c r="D195" s="287">
        <v>0</v>
      </c>
      <c r="E195" s="297">
        <v>5118.0019999999995</v>
      </c>
      <c r="F195" s="285">
        <v>21737.691</v>
      </c>
    </row>
    <row r="196" spans="1:6" ht="12.75">
      <c r="A196" s="207"/>
      <c r="B196" s="208">
        <v>2009</v>
      </c>
      <c r="C196" s="286">
        <v>2811.50656</v>
      </c>
      <c r="D196" s="287">
        <v>0</v>
      </c>
      <c r="E196" s="282">
        <v>156439.27200000003</v>
      </c>
      <c r="F196" s="247">
        <v>41478.558000000005</v>
      </c>
    </row>
    <row r="197" spans="1:6" ht="12.75">
      <c r="A197" s="207"/>
      <c r="B197" s="208">
        <v>2010</v>
      </c>
      <c r="C197" s="286">
        <v>376.81456999999995</v>
      </c>
      <c r="D197" s="287">
        <v>0</v>
      </c>
      <c r="E197" s="282">
        <v>293354.21243599994</v>
      </c>
      <c r="F197" s="247">
        <v>50832.610617</v>
      </c>
    </row>
    <row r="198" spans="1:6" ht="12.75">
      <c r="A198" s="207"/>
      <c r="B198" s="208">
        <v>2011</v>
      </c>
      <c r="C198" s="282">
        <v>1294.238878</v>
      </c>
      <c r="D198" s="287">
        <v>0</v>
      </c>
      <c r="E198" s="282">
        <v>-143246.563210801</v>
      </c>
      <c r="F198" s="282">
        <v>23770.800000000003</v>
      </c>
    </row>
    <row r="199" spans="1:6" ht="12.75">
      <c r="A199" s="207"/>
      <c r="B199" s="208">
        <v>2012</v>
      </c>
      <c r="C199" s="282">
        <v>1681.2266470000004</v>
      </c>
      <c r="D199" s="287">
        <v>0</v>
      </c>
      <c r="E199" s="282"/>
      <c r="F199" s="247"/>
    </row>
    <row r="200" spans="1:6" ht="12.75">
      <c r="A200" s="196"/>
      <c r="B200" s="204"/>
      <c r="C200" s="281"/>
      <c r="D200" s="279"/>
      <c r="E200" s="281"/>
      <c r="F200" s="241"/>
    </row>
    <row r="201" spans="1:6" ht="12.75">
      <c r="A201" s="196" t="s">
        <v>275</v>
      </c>
      <c r="B201" s="204">
        <v>2008</v>
      </c>
      <c r="C201" s="281">
        <v>1206.65553</v>
      </c>
      <c r="D201" s="279">
        <v>0</v>
      </c>
      <c r="E201" s="298">
        <v>-386226.76</v>
      </c>
      <c r="F201" s="280">
        <v>42883.992999999995</v>
      </c>
    </row>
    <row r="202" spans="1:6" ht="12.75">
      <c r="A202" s="196"/>
      <c r="B202" s="204">
        <v>2009</v>
      </c>
      <c r="C202" s="288">
        <v>6353.29526</v>
      </c>
      <c r="D202" s="279">
        <v>0</v>
      </c>
      <c r="E202" s="281">
        <v>-59224.902</v>
      </c>
      <c r="F202" s="241">
        <v>9577.392</v>
      </c>
    </row>
    <row r="203" spans="1:6" ht="12.75">
      <c r="A203" s="196"/>
      <c r="B203" s="204">
        <v>2010</v>
      </c>
      <c r="C203" s="288">
        <v>4670.958801999999</v>
      </c>
      <c r="D203" s="279">
        <v>0</v>
      </c>
      <c r="E203" s="281">
        <v>-64863.214005999995</v>
      </c>
      <c r="F203" s="241">
        <v>56912.32293</v>
      </c>
    </row>
    <row r="204" spans="1:6" ht="12.75">
      <c r="A204" s="196"/>
      <c r="B204" s="204">
        <v>2011</v>
      </c>
      <c r="C204" s="281">
        <v>-4756.160668999998</v>
      </c>
      <c r="D204" s="279">
        <v>0</v>
      </c>
      <c r="E204" s="281">
        <v>-124297.64743771957</v>
      </c>
      <c r="F204" s="241">
        <v>26994.8</v>
      </c>
    </row>
    <row r="205" spans="1:6" ht="12.75">
      <c r="A205" s="196"/>
      <c r="B205" s="204">
        <v>2012</v>
      </c>
      <c r="C205" s="281">
        <v>-13396.940684</v>
      </c>
      <c r="D205" s="279">
        <v>0</v>
      </c>
      <c r="E205" s="281"/>
      <c r="F205" s="241"/>
    </row>
    <row r="206" spans="1:6" ht="12.75">
      <c r="A206" s="196"/>
      <c r="B206" s="204"/>
      <c r="C206" s="281"/>
      <c r="D206" s="279"/>
      <c r="E206" s="281"/>
      <c r="F206" s="241"/>
    </row>
    <row r="207" spans="1:6" ht="12.75">
      <c r="A207" s="207" t="s">
        <v>276</v>
      </c>
      <c r="B207" s="208">
        <v>2008</v>
      </c>
      <c r="C207" s="282">
        <v>69574.50619</v>
      </c>
      <c r="D207" s="283">
        <v>3149.62838</v>
      </c>
      <c r="E207" s="284">
        <v>911634.4339999999</v>
      </c>
      <c r="F207" s="285">
        <v>495484.496</v>
      </c>
    </row>
    <row r="208" spans="1:6" ht="12.75">
      <c r="A208" s="207"/>
      <c r="B208" s="208">
        <v>2009</v>
      </c>
      <c r="C208" s="286">
        <v>60047.17</v>
      </c>
      <c r="D208" s="287">
        <v>4068.21374</v>
      </c>
      <c r="E208" s="282">
        <v>1328959.17</v>
      </c>
      <c r="F208" s="247">
        <v>1062591.156</v>
      </c>
    </row>
    <row r="209" spans="1:6" ht="12.75">
      <c r="A209" s="207"/>
      <c r="B209" s="208">
        <v>2010</v>
      </c>
      <c r="C209" s="286">
        <v>53221.695665000014</v>
      </c>
      <c r="D209" s="287">
        <v>4741.73853</v>
      </c>
      <c r="E209" s="282">
        <v>1181322.418151</v>
      </c>
      <c r="F209" s="247">
        <v>715916.8795239999</v>
      </c>
    </row>
    <row r="210" spans="1:6" ht="12.75">
      <c r="A210" s="207"/>
      <c r="B210" s="208">
        <v>2011</v>
      </c>
      <c r="C210" s="282">
        <v>21832.118263999982</v>
      </c>
      <c r="D210" s="287">
        <v>0</v>
      </c>
      <c r="E210" s="282">
        <v>1283701.663909263</v>
      </c>
      <c r="F210" s="282">
        <v>945772.8</v>
      </c>
    </row>
    <row r="211" spans="1:6" ht="12.75">
      <c r="A211" s="207"/>
      <c r="B211" s="208">
        <v>2012</v>
      </c>
      <c r="C211" s="282">
        <v>51664.402211999986</v>
      </c>
      <c r="D211" s="283">
        <v>11479.28886</v>
      </c>
      <c r="E211" s="282"/>
      <c r="F211" s="247"/>
    </row>
    <row r="212" spans="1:6" ht="12.75">
      <c r="A212" s="196"/>
      <c r="B212" s="204"/>
      <c r="C212" s="281"/>
      <c r="D212" s="279"/>
      <c r="E212" s="281"/>
      <c r="F212" s="241"/>
    </row>
    <row r="213" spans="1:6" ht="12.75">
      <c r="A213" s="196" t="s">
        <v>277</v>
      </c>
      <c r="B213" s="204">
        <v>2008</v>
      </c>
      <c r="C213" s="279">
        <v>0</v>
      </c>
      <c r="D213" s="279">
        <v>0</v>
      </c>
      <c r="E213" s="281">
        <v>111932.804</v>
      </c>
      <c r="F213" s="241">
        <v>1110.9269999999997</v>
      </c>
    </row>
    <row r="214" spans="1:6" ht="12.75">
      <c r="A214" s="196"/>
      <c r="B214" s="204">
        <v>2009</v>
      </c>
      <c r="C214" s="279">
        <v>0</v>
      </c>
      <c r="D214" s="279">
        <v>0</v>
      </c>
      <c r="E214" s="281">
        <v>110364.078</v>
      </c>
      <c r="F214" s="241">
        <v>44.81400000000001</v>
      </c>
    </row>
    <row r="215" spans="1:6" ht="12.75">
      <c r="A215" s="196"/>
      <c r="B215" s="204">
        <v>2010</v>
      </c>
      <c r="C215" s="279">
        <v>0</v>
      </c>
      <c r="D215" s="279">
        <v>0</v>
      </c>
      <c r="E215" s="281">
        <v>110393.07235</v>
      </c>
      <c r="F215" s="241">
        <v>3755.3068599999997</v>
      </c>
    </row>
    <row r="216" spans="1:6" ht="12.75">
      <c r="A216" s="196"/>
      <c r="B216" s="204">
        <v>2011</v>
      </c>
      <c r="C216" s="279">
        <v>0</v>
      </c>
      <c r="D216" s="279">
        <v>0</v>
      </c>
      <c r="E216" s="281">
        <v>141080.79451078144</v>
      </c>
      <c r="F216" s="241">
        <v>36102.6</v>
      </c>
    </row>
    <row r="217" spans="1:6" ht="12.75">
      <c r="A217" s="196"/>
      <c r="B217" s="204">
        <v>2012</v>
      </c>
      <c r="C217" s="279">
        <v>0</v>
      </c>
      <c r="D217" s="279">
        <v>0</v>
      </c>
      <c r="E217" s="281"/>
      <c r="F217" s="241"/>
    </row>
    <row r="218" spans="1:6" ht="12.75">
      <c r="A218" s="196"/>
      <c r="B218" s="204"/>
      <c r="C218" s="281"/>
      <c r="D218" s="279"/>
      <c r="E218" s="281"/>
      <c r="F218" s="241"/>
    </row>
    <row r="219" spans="1:6" ht="12.75">
      <c r="A219" s="299" t="s">
        <v>278</v>
      </c>
      <c r="B219" s="300">
        <v>2008</v>
      </c>
      <c r="C219" s="301">
        <v>252187.53188</v>
      </c>
      <c r="D219" s="302">
        <v>3448.5227800000002</v>
      </c>
      <c r="E219" s="303">
        <v>2511949.6489999997</v>
      </c>
      <c r="F219" s="304">
        <v>1241541.064</v>
      </c>
    </row>
    <row r="220" spans="1:6" ht="12.75">
      <c r="A220" s="299"/>
      <c r="B220" s="300">
        <v>2009</v>
      </c>
      <c r="C220" s="303">
        <v>211600.96934999997</v>
      </c>
      <c r="D220" s="305">
        <v>4399.0490500000005</v>
      </c>
      <c r="E220" s="303">
        <v>3324635.4239999996</v>
      </c>
      <c r="F220" s="304">
        <v>1915145.4959999998</v>
      </c>
    </row>
    <row r="221" spans="1:6" ht="12.75">
      <c r="A221" s="299"/>
      <c r="B221" s="300">
        <v>2010</v>
      </c>
      <c r="C221" s="303">
        <v>149002.25125200007</v>
      </c>
      <c r="D221" s="305">
        <v>5116.699189999999</v>
      </c>
      <c r="E221" s="301">
        <v>3452493.159077</v>
      </c>
      <c r="F221" s="301">
        <v>1334513.0393709997</v>
      </c>
    </row>
    <row r="222" spans="1:6" ht="12.75">
      <c r="A222" s="299"/>
      <c r="B222" s="300">
        <v>2011</v>
      </c>
      <c r="C222" s="301">
        <v>64388.76068799995</v>
      </c>
      <c r="D222" s="302">
        <v>0</v>
      </c>
      <c r="E222" s="301">
        <v>2200146</v>
      </c>
      <c r="F222" s="301">
        <v>858619</v>
      </c>
    </row>
    <row r="223" spans="1:6" ht="12.75">
      <c r="A223" s="299"/>
      <c r="B223" s="300">
        <v>2012</v>
      </c>
      <c r="C223" s="301">
        <v>99233</v>
      </c>
      <c r="D223" s="302">
        <v>0</v>
      </c>
      <c r="E223" s="282"/>
      <c r="F223" s="247"/>
    </row>
    <row r="224" spans="1:6" ht="12.75">
      <c r="A224" s="200"/>
      <c r="B224" s="204"/>
      <c r="C224" s="281"/>
      <c r="D224" s="279"/>
      <c r="E224" s="281"/>
      <c r="F224" s="241"/>
    </row>
    <row r="225" spans="1:6" ht="12.75">
      <c r="A225" s="200"/>
      <c r="B225" s="196"/>
      <c r="C225" s="281" t="s">
        <v>104</v>
      </c>
      <c r="D225" s="279" t="s">
        <v>104</v>
      </c>
      <c r="E225" s="281"/>
      <c r="F225" s="241"/>
    </row>
    <row r="226" spans="1:6" ht="12.75">
      <c r="A226" s="232" t="s">
        <v>279</v>
      </c>
      <c r="B226" s="204">
        <v>2008</v>
      </c>
      <c r="C226" s="281">
        <v>2995.70877</v>
      </c>
      <c r="D226" s="279">
        <v>0</v>
      </c>
      <c r="E226" s="278">
        <v>128806.735</v>
      </c>
      <c r="F226" s="280">
        <v>20665.452999999998</v>
      </c>
    </row>
    <row r="227" spans="1:6" ht="12.75">
      <c r="A227" s="196"/>
      <c r="B227" s="204">
        <v>2009</v>
      </c>
      <c r="C227" s="288">
        <v>4448.88353</v>
      </c>
      <c r="D227" s="279">
        <v>0</v>
      </c>
      <c r="E227" s="281">
        <v>110280.852</v>
      </c>
      <c r="F227" s="241">
        <v>23405.712</v>
      </c>
    </row>
    <row r="228" spans="1:6" ht="12.75">
      <c r="A228" s="196"/>
      <c r="B228" s="204">
        <v>2010</v>
      </c>
      <c r="C228" s="288">
        <v>220.27427999999983</v>
      </c>
      <c r="D228" s="279">
        <v>0</v>
      </c>
      <c r="E228" s="281">
        <v>61703.57650999999</v>
      </c>
      <c r="F228" s="241">
        <v>39618.487372999996</v>
      </c>
    </row>
    <row r="229" spans="1:6" ht="12.75">
      <c r="A229" s="196"/>
      <c r="B229" s="204">
        <v>2011</v>
      </c>
      <c r="C229" s="281">
        <v>1703.202115</v>
      </c>
      <c r="D229" s="279">
        <v>0</v>
      </c>
      <c r="E229" s="281" t="s">
        <v>34</v>
      </c>
      <c r="F229" s="241" t="s">
        <v>34</v>
      </c>
    </row>
    <row r="230" spans="1:6" ht="12.75">
      <c r="A230" s="196"/>
      <c r="B230" s="204">
        <v>2012</v>
      </c>
      <c r="C230" s="281">
        <v>3292.0464749999996</v>
      </c>
      <c r="D230" s="279">
        <v>0</v>
      </c>
      <c r="E230" s="281"/>
      <c r="F230" s="241"/>
    </row>
    <row r="231" spans="1:6" ht="12.75">
      <c r="A231" s="196"/>
      <c r="B231" s="204"/>
      <c r="C231" s="281"/>
      <c r="D231" s="279"/>
      <c r="E231" s="281"/>
      <c r="F231" s="241"/>
    </row>
    <row r="232" spans="1:6" ht="12.75">
      <c r="A232" s="207" t="s">
        <v>280</v>
      </c>
      <c r="B232" s="208">
        <v>2008</v>
      </c>
      <c r="C232" s="282">
        <v>7576.58124</v>
      </c>
      <c r="D232" s="287">
        <v>0</v>
      </c>
      <c r="E232" s="284">
        <v>78721.061</v>
      </c>
      <c r="F232" s="285">
        <v>88271.71699999999</v>
      </c>
    </row>
    <row r="233" spans="1:6" ht="12.75">
      <c r="A233" s="207"/>
      <c r="B233" s="208">
        <v>2009</v>
      </c>
      <c r="C233" s="286">
        <v>5724.02817</v>
      </c>
      <c r="D233" s="287">
        <v>0</v>
      </c>
      <c r="E233" s="282">
        <v>89397.52799999999</v>
      </c>
      <c r="F233" s="247">
        <v>69493.71</v>
      </c>
    </row>
    <row r="234" spans="1:6" ht="12.75">
      <c r="A234" s="207"/>
      <c r="B234" s="208">
        <v>2010</v>
      </c>
      <c r="C234" s="286">
        <v>4731.88211</v>
      </c>
      <c r="D234" s="287">
        <v>0</v>
      </c>
      <c r="E234" s="282">
        <v>102642.895951</v>
      </c>
      <c r="F234" s="247">
        <v>89460.47393899999</v>
      </c>
    </row>
    <row r="235" spans="1:6" ht="12.75">
      <c r="A235" s="207"/>
      <c r="B235" s="208">
        <v>2011</v>
      </c>
      <c r="C235" s="282">
        <v>7425.454162999999</v>
      </c>
      <c r="D235" s="287">
        <v>0</v>
      </c>
      <c r="E235" s="282">
        <v>109992.33948254742</v>
      </c>
      <c r="F235" s="282">
        <v>162154.80000000002</v>
      </c>
    </row>
    <row r="236" spans="1:6" ht="12.75">
      <c r="A236" s="207"/>
      <c r="B236" s="208">
        <v>2012</v>
      </c>
      <c r="C236" s="282">
        <v>4046.911104999999</v>
      </c>
      <c r="D236" s="287">
        <v>0</v>
      </c>
      <c r="E236" s="282"/>
      <c r="F236" s="247"/>
    </row>
    <row r="237" spans="1:6" ht="12.75">
      <c r="A237" s="196"/>
      <c r="B237" s="204"/>
      <c r="C237" s="281"/>
      <c r="D237" s="279"/>
      <c r="E237" s="281"/>
      <c r="F237" s="241"/>
    </row>
    <row r="238" spans="1:6" ht="12.75">
      <c r="A238" s="196" t="s">
        <v>281</v>
      </c>
      <c r="B238" s="204">
        <v>2008</v>
      </c>
      <c r="C238" s="281">
        <v>4265.1493</v>
      </c>
      <c r="D238" s="279">
        <v>0</v>
      </c>
      <c r="E238" s="278">
        <v>79235.072</v>
      </c>
      <c r="F238" s="280">
        <v>74122.597</v>
      </c>
    </row>
    <row r="239" spans="1:6" ht="12.75">
      <c r="A239" s="196"/>
      <c r="B239" s="204">
        <v>2009</v>
      </c>
      <c r="C239" s="288">
        <v>2865.21891</v>
      </c>
      <c r="D239" s="279">
        <v>0</v>
      </c>
      <c r="E239" s="281">
        <v>89794.45199999999</v>
      </c>
      <c r="F239" s="241">
        <v>165030.75599999996</v>
      </c>
    </row>
    <row r="240" spans="1:6" ht="12.75">
      <c r="A240" s="196"/>
      <c r="B240" s="204">
        <v>2010</v>
      </c>
      <c r="C240" s="288">
        <v>8107.88859</v>
      </c>
      <c r="D240" s="279">
        <v>0</v>
      </c>
      <c r="E240" s="281">
        <v>106514.74681699999</v>
      </c>
      <c r="F240" s="241">
        <v>171766.440843</v>
      </c>
    </row>
    <row r="241" spans="1:6" ht="12.75">
      <c r="A241" s="196"/>
      <c r="B241" s="204">
        <v>2011</v>
      </c>
      <c r="C241" s="281">
        <v>10289.793016</v>
      </c>
      <c r="D241" s="279">
        <v>0</v>
      </c>
      <c r="E241" s="281">
        <v>95137.78759192365</v>
      </c>
      <c r="F241" s="241">
        <v>117831</v>
      </c>
    </row>
    <row r="242" spans="1:6" ht="12.75">
      <c r="A242" s="196"/>
      <c r="B242" s="204">
        <v>2012</v>
      </c>
      <c r="C242" s="281">
        <v>8627.481796000002</v>
      </c>
      <c r="D242" s="279">
        <v>0</v>
      </c>
      <c r="E242" s="281"/>
      <c r="F242" s="241"/>
    </row>
    <row r="243" spans="1:6" ht="12.75">
      <c r="A243" s="196"/>
      <c r="B243" s="204"/>
      <c r="C243" s="281"/>
      <c r="D243" s="279"/>
      <c r="E243" s="281"/>
      <c r="F243" s="241"/>
    </row>
    <row r="244" spans="1:6" ht="12.75">
      <c r="A244" s="207" t="s">
        <v>282</v>
      </c>
      <c r="B244" s="208">
        <v>2008</v>
      </c>
      <c r="C244" s="282">
        <v>218.329</v>
      </c>
      <c r="D244" s="287">
        <v>0</v>
      </c>
      <c r="E244" s="297">
        <v>-580.335</v>
      </c>
      <c r="F244" s="285">
        <v>4067.8720000000003</v>
      </c>
    </row>
    <row r="245" spans="1:6" ht="12.75">
      <c r="A245" s="207"/>
      <c r="B245" s="208">
        <v>2009</v>
      </c>
      <c r="C245" s="286">
        <v>218.26481</v>
      </c>
      <c r="D245" s="287">
        <v>0</v>
      </c>
      <c r="E245" s="282">
        <v>8597.885999999999</v>
      </c>
      <c r="F245" s="247">
        <v>8380.217999999999</v>
      </c>
    </row>
    <row r="246" spans="1:6" ht="12.75">
      <c r="A246" s="207"/>
      <c r="B246" s="208">
        <v>2010</v>
      </c>
      <c r="C246" s="286">
        <v>39.02900000000001</v>
      </c>
      <c r="D246" s="287">
        <v>0</v>
      </c>
      <c r="E246" s="282">
        <v>7355.221711999999</v>
      </c>
      <c r="F246" s="247">
        <v>10359.4672</v>
      </c>
    </row>
    <row r="247" spans="1:6" ht="12.75">
      <c r="A247" s="207"/>
      <c r="B247" s="208">
        <v>2011</v>
      </c>
      <c r="C247" s="282">
        <v>91.675625</v>
      </c>
      <c r="D247" s="287">
        <v>0</v>
      </c>
      <c r="E247" s="282">
        <v>7676.932279608089</v>
      </c>
      <c r="F247" s="282">
        <v>7409</v>
      </c>
    </row>
    <row r="248" spans="1:6" ht="12.75">
      <c r="A248" s="207"/>
      <c r="B248" s="208">
        <v>2012</v>
      </c>
      <c r="C248" s="282">
        <v>415.70685999999995</v>
      </c>
      <c r="D248" s="287">
        <v>0</v>
      </c>
      <c r="E248" s="282"/>
      <c r="F248" s="247"/>
    </row>
    <row r="249" spans="1:6" ht="12.75">
      <c r="A249" s="196"/>
      <c r="B249" s="204"/>
      <c r="C249" s="281"/>
      <c r="D249" s="279"/>
      <c r="E249" s="281"/>
      <c r="F249" s="241"/>
    </row>
    <row r="250" spans="1:6" ht="12.75">
      <c r="A250" s="196" t="s">
        <v>283</v>
      </c>
      <c r="B250" s="204">
        <v>2008</v>
      </c>
      <c r="C250" s="281">
        <v>550.585</v>
      </c>
      <c r="D250" s="279">
        <v>0</v>
      </c>
      <c r="E250" s="278">
        <v>62587.74799999999</v>
      </c>
      <c r="F250" s="280">
        <v>33068.041</v>
      </c>
    </row>
    <row r="251" spans="1:6" ht="12.75">
      <c r="A251" s="196"/>
      <c r="B251" s="204">
        <v>2009</v>
      </c>
      <c r="C251" s="288">
        <v>1180</v>
      </c>
      <c r="D251" s="279">
        <v>0</v>
      </c>
      <c r="E251" s="281">
        <v>49583.49</v>
      </c>
      <c r="F251" s="241">
        <v>57624.402</v>
      </c>
    </row>
    <row r="252" spans="1:6" ht="12.75">
      <c r="A252" s="196"/>
      <c r="B252" s="204">
        <v>2010</v>
      </c>
      <c r="C252" s="288">
        <v>797.13674</v>
      </c>
      <c r="D252" s="279">
        <v>0</v>
      </c>
      <c r="E252" s="281">
        <v>54600.86681099999</v>
      </c>
      <c r="F252" s="241">
        <v>69460.22757599999</v>
      </c>
    </row>
    <row r="253" spans="1:6" ht="12.75">
      <c r="A253" s="196"/>
      <c r="B253" s="204">
        <v>2011</v>
      </c>
      <c r="C253" s="288">
        <v>524.035735</v>
      </c>
      <c r="D253" s="279">
        <v>0</v>
      </c>
      <c r="E253" s="281">
        <v>32155.7358573503</v>
      </c>
      <c r="F253" s="241">
        <v>93434</v>
      </c>
    </row>
    <row r="254" spans="1:6" ht="12.75">
      <c r="A254" s="196"/>
      <c r="B254" s="204">
        <v>2012</v>
      </c>
      <c r="C254" s="281">
        <v>1635.9295409999995</v>
      </c>
      <c r="D254" s="279">
        <v>0</v>
      </c>
      <c r="E254" s="281"/>
      <c r="F254" s="241"/>
    </row>
    <row r="255" spans="1:6" ht="12.75">
      <c r="A255" s="196"/>
      <c r="B255" s="204"/>
      <c r="C255" s="288"/>
      <c r="D255" s="279"/>
      <c r="E255" s="281"/>
      <c r="F255" s="241"/>
    </row>
    <row r="256" spans="1:6" ht="12.75">
      <c r="A256" s="207" t="s">
        <v>284</v>
      </c>
      <c r="B256" s="208">
        <v>2008</v>
      </c>
      <c r="C256" s="287">
        <v>0</v>
      </c>
      <c r="D256" s="287">
        <v>0</v>
      </c>
      <c r="E256" s="282">
        <v>134051.85799999998</v>
      </c>
      <c r="F256" s="247">
        <v>22284.863999999998</v>
      </c>
    </row>
    <row r="257" spans="1:6" ht="12.75">
      <c r="A257" s="207"/>
      <c r="B257" s="208">
        <v>2009</v>
      </c>
      <c r="C257" s="287">
        <v>0</v>
      </c>
      <c r="D257" s="287">
        <v>0</v>
      </c>
      <c r="E257" s="282">
        <v>201963.894</v>
      </c>
      <c r="F257" s="247">
        <v>23213.652</v>
      </c>
    </row>
    <row r="258" spans="1:6" ht="12.75">
      <c r="A258" s="207"/>
      <c r="B258" s="208">
        <v>2010</v>
      </c>
      <c r="C258" s="287">
        <v>0</v>
      </c>
      <c r="D258" s="287">
        <v>0</v>
      </c>
      <c r="E258" s="282">
        <v>108703.18426299999</v>
      </c>
      <c r="F258" s="247">
        <v>21359.926432999997</v>
      </c>
    </row>
    <row r="259" spans="1:6" ht="12.75">
      <c r="A259" s="207"/>
      <c r="B259" s="208">
        <v>2011</v>
      </c>
      <c r="C259" s="287">
        <v>0</v>
      </c>
      <c r="D259" s="287">
        <v>0</v>
      </c>
      <c r="E259" s="282">
        <v>83185.49058749316</v>
      </c>
      <c r="F259" s="282">
        <v>19387.399999999998</v>
      </c>
    </row>
    <row r="260" spans="1:6" ht="12.75">
      <c r="A260" s="207"/>
      <c r="B260" s="208">
        <v>2012</v>
      </c>
      <c r="C260" s="282" t="s">
        <v>34</v>
      </c>
      <c r="D260" s="287">
        <v>0</v>
      </c>
      <c r="E260" s="282"/>
      <c r="F260" s="247"/>
    </row>
    <row r="261" spans="1:6" ht="12.75">
      <c r="A261" s="196"/>
      <c r="B261" s="204"/>
      <c r="C261" s="281"/>
      <c r="D261" s="279"/>
      <c r="E261" s="281"/>
      <c r="F261" s="241"/>
    </row>
    <row r="262" spans="1:6" ht="22.5">
      <c r="A262" s="306" t="s">
        <v>285</v>
      </c>
      <c r="B262" s="213">
        <v>2008</v>
      </c>
      <c r="C262" s="289">
        <v>15606.353310000002</v>
      </c>
      <c r="D262" s="295">
        <v>0</v>
      </c>
      <c r="E262" s="291">
        <v>482822.13899999997</v>
      </c>
      <c r="F262" s="292">
        <v>242480.544</v>
      </c>
    </row>
    <row r="263" spans="1:6" ht="12.75">
      <c r="A263" s="200"/>
      <c r="B263" s="213">
        <v>2009</v>
      </c>
      <c r="C263" s="291">
        <v>14436.39542</v>
      </c>
      <c r="D263" s="295">
        <v>0</v>
      </c>
      <c r="E263" s="291">
        <v>549618.102</v>
      </c>
      <c r="F263" s="292">
        <v>347148.45</v>
      </c>
    </row>
    <row r="264" spans="1:6" ht="12.75">
      <c r="A264" s="200"/>
      <c r="B264" s="213">
        <v>2010</v>
      </c>
      <c r="C264" s="291">
        <v>13896.210719999997</v>
      </c>
      <c r="D264" s="295">
        <v>0</v>
      </c>
      <c r="E264" s="289">
        <v>441520.492064</v>
      </c>
      <c r="F264" s="289">
        <v>402025.02336399996</v>
      </c>
    </row>
    <row r="265" spans="1:6" ht="12.75">
      <c r="A265" s="200"/>
      <c r="B265" s="213">
        <v>2011</v>
      </c>
      <c r="C265" s="289">
        <v>20034.160654</v>
      </c>
      <c r="D265" s="290">
        <v>0</v>
      </c>
      <c r="E265" s="289">
        <v>328148</v>
      </c>
      <c r="F265" s="255">
        <v>400216</v>
      </c>
    </row>
    <row r="266" spans="1:6" ht="12.75">
      <c r="A266" s="200"/>
      <c r="B266" s="213">
        <v>2012</v>
      </c>
      <c r="C266" s="289">
        <v>18018</v>
      </c>
      <c r="D266" s="295">
        <v>11956</v>
      </c>
      <c r="E266" s="281"/>
      <c r="F266" s="241"/>
    </row>
    <row r="267" spans="1:6" ht="12.75">
      <c r="A267" s="200"/>
      <c r="B267" s="204"/>
      <c r="C267" s="281"/>
      <c r="D267" s="279"/>
      <c r="E267" s="281"/>
      <c r="F267" s="241"/>
    </row>
    <row r="268" spans="1:6" ht="12.75">
      <c r="A268" s="207" t="s">
        <v>286</v>
      </c>
      <c r="B268" s="208">
        <v>2008</v>
      </c>
      <c r="C268" s="282">
        <v>28555.128218</v>
      </c>
      <c r="D268" s="287">
        <v>0</v>
      </c>
      <c r="E268" s="284">
        <v>425396.60899999994</v>
      </c>
      <c r="F268" s="285">
        <v>68523.746</v>
      </c>
    </row>
    <row r="269" spans="1:6" ht="12.75">
      <c r="A269" s="207"/>
      <c r="B269" s="208">
        <v>2009</v>
      </c>
      <c r="C269" s="286">
        <v>4547.896729</v>
      </c>
      <c r="D269" s="287">
        <v>0</v>
      </c>
      <c r="E269" s="282">
        <v>428018.514</v>
      </c>
      <c r="F269" s="247">
        <v>118027.27200000001</v>
      </c>
    </row>
    <row r="270" spans="1:6" ht="12.75">
      <c r="A270" s="207"/>
      <c r="B270" s="208">
        <v>2010</v>
      </c>
      <c r="C270" s="286">
        <v>23960.28578</v>
      </c>
      <c r="D270" s="287">
        <v>0</v>
      </c>
      <c r="E270" s="282">
        <v>472819.03234199993</v>
      </c>
      <c r="F270" s="247">
        <v>69039.37422099999</v>
      </c>
    </row>
    <row r="271" spans="1:6" ht="12.75">
      <c r="A271" s="207"/>
      <c r="B271" s="208">
        <v>2011</v>
      </c>
      <c r="C271" s="282">
        <v>29201.948823000006</v>
      </c>
      <c r="D271" s="287">
        <v>0</v>
      </c>
      <c r="E271" s="282">
        <v>533715.3114584121</v>
      </c>
      <c r="F271" s="282">
        <v>71523.2</v>
      </c>
    </row>
    <row r="272" spans="1:6" ht="12.75">
      <c r="A272" s="207"/>
      <c r="B272" s="208">
        <v>2012</v>
      </c>
      <c r="C272" s="282">
        <v>19967.158797</v>
      </c>
      <c r="D272" s="287">
        <v>0</v>
      </c>
      <c r="E272" s="282"/>
      <c r="F272" s="247"/>
    </row>
    <row r="273" spans="1:6" ht="12.75">
      <c r="A273" s="196"/>
      <c r="B273" s="204"/>
      <c r="C273" s="281"/>
      <c r="D273" s="307"/>
      <c r="E273" s="281"/>
      <c r="F273" s="241"/>
    </row>
    <row r="274" spans="1:6" ht="12.75">
      <c r="A274" s="200" t="s">
        <v>287</v>
      </c>
      <c r="B274" s="213">
        <v>2008</v>
      </c>
      <c r="C274" s="289">
        <v>1646956.673604</v>
      </c>
      <c r="D274" s="290">
        <v>286020.23772000003</v>
      </c>
      <c r="E274" s="291">
        <v>15611470.240999999</v>
      </c>
      <c r="F274" s="292">
        <v>4779478.777000001</v>
      </c>
    </row>
    <row r="275" spans="1:6" ht="12.75">
      <c r="A275" s="196"/>
      <c r="B275" s="213">
        <v>2009</v>
      </c>
      <c r="C275" s="291">
        <v>1377729.700319</v>
      </c>
      <c r="D275" s="295">
        <v>7481.36966</v>
      </c>
      <c r="E275" s="291">
        <v>14551022.574</v>
      </c>
      <c r="F275" s="292">
        <v>6520212.93</v>
      </c>
    </row>
    <row r="276" spans="1:6" ht="12.75">
      <c r="A276" s="200"/>
      <c r="B276" s="213">
        <v>2010</v>
      </c>
      <c r="C276" s="291">
        <v>1331068.5294559998</v>
      </c>
      <c r="D276" s="295">
        <v>8507.58073</v>
      </c>
      <c r="E276" s="289">
        <v>15607424.366178999</v>
      </c>
      <c r="F276" s="255">
        <v>5081014.352251</v>
      </c>
    </row>
    <row r="277" spans="1:6" ht="12.75">
      <c r="A277" s="200"/>
      <c r="B277" s="213">
        <v>2011</v>
      </c>
      <c r="C277" s="291">
        <v>1336273</v>
      </c>
      <c r="D277" s="295" t="s">
        <v>288</v>
      </c>
      <c r="E277" s="289">
        <v>13956388</v>
      </c>
      <c r="F277" s="255">
        <v>4594032</v>
      </c>
    </row>
    <row r="278" spans="1:6" ht="12.75">
      <c r="A278" s="222"/>
      <c r="B278" s="223">
        <v>2012</v>
      </c>
      <c r="C278" s="224">
        <v>1366325</v>
      </c>
      <c r="D278" s="308">
        <v>15523</v>
      </c>
      <c r="E278" s="309"/>
      <c r="F278" s="310"/>
    </row>
    <row r="279" spans="1:6" ht="12.75">
      <c r="A279" s="196"/>
      <c r="B279" s="213"/>
      <c r="C279" s="252"/>
      <c r="D279" s="252"/>
      <c r="E279" s="240"/>
      <c r="F279" s="240"/>
    </row>
    <row r="280" spans="1:6" ht="12.75">
      <c r="A280" s="196" t="s">
        <v>186</v>
      </c>
      <c r="B280" s="199"/>
      <c r="C280" s="230"/>
      <c r="D280" s="311"/>
      <c r="E280" s="199"/>
      <c r="F280" s="199"/>
    </row>
    <row r="281" spans="1:6" ht="12.75">
      <c r="A281" s="196" t="s">
        <v>187</v>
      </c>
      <c r="B281" s="199"/>
      <c r="C281" s="199"/>
      <c r="D281" s="199"/>
      <c r="E281" s="199"/>
      <c r="F281" s="199"/>
    </row>
    <row r="282" spans="1:6" ht="12.75">
      <c r="A282" s="666" t="s">
        <v>188</v>
      </c>
      <c r="B282" s="666"/>
      <c r="C282" s="666"/>
      <c r="D282" s="666"/>
      <c r="E282" s="666"/>
      <c r="F282" s="666"/>
    </row>
    <row r="283" spans="1:6" ht="12.75">
      <c r="A283" s="666"/>
      <c r="B283" s="666"/>
      <c r="C283" s="666"/>
      <c r="D283" s="666"/>
      <c r="E283" s="666"/>
      <c r="F283" s="666"/>
    </row>
  </sheetData>
  <sheetProtection/>
  <mergeCells count="2">
    <mergeCell ref="A1:F2"/>
    <mergeCell ref="A282:F28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110"/>
  <sheetViews>
    <sheetView showGridLines="0" zoomScalePageLayoutView="0" workbookViewId="0" topLeftCell="A1">
      <selection activeCell="A1" sqref="A1:F2"/>
    </sheetView>
  </sheetViews>
  <sheetFormatPr defaultColWidth="9.140625" defaultRowHeight="12.75"/>
  <cols>
    <col min="1" max="1" width="16.7109375" style="0" customWidth="1"/>
    <col min="3" max="3" width="13.7109375" style="0" customWidth="1"/>
    <col min="4" max="4" width="10.7109375" style="0" customWidth="1"/>
    <col min="5" max="5" width="10.140625" style="0" customWidth="1"/>
    <col min="6" max="6" width="11.7109375" style="0" customWidth="1"/>
  </cols>
  <sheetData>
    <row r="1" spans="1:6" ht="24.75" customHeight="1">
      <c r="A1" s="665" t="s">
        <v>289</v>
      </c>
      <c r="B1" s="665"/>
      <c r="C1" s="665"/>
      <c r="D1" s="665"/>
      <c r="E1" s="665"/>
      <c r="F1" s="665"/>
    </row>
    <row r="2" spans="1:6" ht="12.75">
      <c r="A2" s="665"/>
      <c r="B2" s="665"/>
      <c r="C2" s="665"/>
      <c r="D2" s="665"/>
      <c r="E2" s="665"/>
      <c r="F2" s="665"/>
    </row>
    <row r="3" spans="1:6" ht="12.75">
      <c r="A3" s="188"/>
      <c r="B3" s="188"/>
      <c r="C3" s="199"/>
      <c r="D3" s="190"/>
      <c r="E3" s="191"/>
      <c r="F3" s="192" t="s">
        <v>103</v>
      </c>
    </row>
    <row r="4" spans="1:6" ht="45">
      <c r="A4" s="193"/>
      <c r="B4" s="193"/>
      <c r="C4" s="194" t="s">
        <v>105</v>
      </c>
      <c r="D4" s="195" t="s">
        <v>119</v>
      </c>
      <c r="E4" s="194" t="s">
        <v>107</v>
      </c>
      <c r="F4" s="194" t="s">
        <v>108</v>
      </c>
    </row>
    <row r="5" spans="1:6" ht="12.75">
      <c r="A5" s="218"/>
      <c r="B5" s="218"/>
      <c r="C5" s="312" t="s">
        <v>104</v>
      </c>
      <c r="D5" s="313" t="s">
        <v>104</v>
      </c>
      <c r="E5" s="314"/>
      <c r="F5" s="314"/>
    </row>
    <row r="6" spans="1:6" ht="12.75">
      <c r="A6" s="200" t="s">
        <v>114</v>
      </c>
      <c r="B6" s="196"/>
      <c r="C6" s="201"/>
      <c r="D6" s="315"/>
      <c r="E6" s="199"/>
      <c r="F6" s="199"/>
    </row>
    <row r="7" spans="1:6" ht="12.75">
      <c r="A7" s="196" t="s">
        <v>290</v>
      </c>
      <c r="B7" s="204">
        <v>2008</v>
      </c>
      <c r="C7" s="240">
        <v>1532.50118</v>
      </c>
      <c r="D7" s="239">
        <v>0</v>
      </c>
      <c r="E7" s="240">
        <v>148051.749</v>
      </c>
      <c r="F7" s="240">
        <v>47592.996999999996</v>
      </c>
    </row>
    <row r="8" spans="1:6" ht="12.75">
      <c r="A8" s="196"/>
      <c r="B8" s="204">
        <v>2009</v>
      </c>
      <c r="C8" s="288">
        <v>1400</v>
      </c>
      <c r="D8" s="239">
        <v>0</v>
      </c>
      <c r="E8" s="240">
        <v>157213.914</v>
      </c>
      <c r="F8" s="240">
        <v>64269.678</v>
      </c>
    </row>
    <row r="9" spans="1:6" ht="12.75">
      <c r="A9" s="196"/>
      <c r="B9" s="204">
        <v>2010</v>
      </c>
      <c r="C9" s="288">
        <v>560.24321</v>
      </c>
      <c r="D9" s="239">
        <v>0</v>
      </c>
      <c r="E9" s="240">
        <v>146800.12489099998</v>
      </c>
      <c r="F9" s="240">
        <v>65827.93938899999</v>
      </c>
    </row>
    <row r="10" spans="1:6" ht="12.75">
      <c r="A10" s="196"/>
      <c r="B10" s="204">
        <v>2011</v>
      </c>
      <c r="C10" s="288">
        <v>424.76212899999996</v>
      </c>
      <c r="D10" s="239">
        <v>0</v>
      </c>
      <c r="E10" s="240">
        <v>128972.46229741586</v>
      </c>
      <c r="F10" s="240">
        <v>85560</v>
      </c>
    </row>
    <row r="11" spans="1:6" ht="12.75">
      <c r="A11" s="196"/>
      <c r="B11" s="204">
        <v>2012</v>
      </c>
      <c r="C11" s="211">
        <v>642.642286</v>
      </c>
      <c r="D11" s="239">
        <v>0</v>
      </c>
      <c r="E11" s="240"/>
      <c r="F11" s="240"/>
    </row>
    <row r="12" spans="1:6" ht="12.75">
      <c r="A12" s="196"/>
      <c r="B12" s="196"/>
      <c r="C12" s="240" t="s">
        <v>104</v>
      </c>
      <c r="D12" s="239" t="s">
        <v>104</v>
      </c>
      <c r="E12" s="240"/>
      <c r="F12" s="240"/>
    </row>
    <row r="13" spans="1:6" ht="12.75">
      <c r="A13" s="207" t="s">
        <v>291</v>
      </c>
      <c r="B13" s="208">
        <v>2008</v>
      </c>
      <c r="C13" s="245">
        <v>3647.32453</v>
      </c>
      <c r="D13" s="246">
        <v>846.67297</v>
      </c>
      <c r="E13" s="245">
        <v>115447.976</v>
      </c>
      <c r="F13" s="245">
        <v>50461.51</v>
      </c>
    </row>
    <row r="14" spans="1:6" ht="12.75">
      <c r="A14" s="207"/>
      <c r="B14" s="208">
        <v>2009</v>
      </c>
      <c r="C14" s="286">
        <v>650</v>
      </c>
      <c r="D14" s="246">
        <v>0</v>
      </c>
      <c r="E14" s="245">
        <v>150453.40199999997</v>
      </c>
      <c r="F14" s="245">
        <v>185786.04</v>
      </c>
    </row>
    <row r="15" spans="1:6" ht="12.75">
      <c r="A15" s="207"/>
      <c r="B15" s="208">
        <v>2010</v>
      </c>
      <c r="C15" s="286">
        <v>314.95646999999997</v>
      </c>
      <c r="D15" s="246">
        <v>0</v>
      </c>
      <c r="E15" s="245">
        <v>133255.121527</v>
      </c>
      <c r="F15" s="245">
        <v>86462.70311799999</v>
      </c>
    </row>
    <row r="16" spans="1:6" ht="12.75">
      <c r="A16" s="207"/>
      <c r="B16" s="208">
        <v>2011</v>
      </c>
      <c r="C16" s="286">
        <v>225.957391</v>
      </c>
      <c r="D16" s="246">
        <v>0</v>
      </c>
      <c r="E16" s="286">
        <v>102771.0300130299</v>
      </c>
      <c r="F16" s="286">
        <v>127447.2</v>
      </c>
    </row>
    <row r="17" spans="1:6" ht="12.75">
      <c r="A17" s="207"/>
      <c r="B17" s="208">
        <v>2012</v>
      </c>
      <c r="C17" s="286">
        <v>882</v>
      </c>
      <c r="D17" s="246">
        <v>0</v>
      </c>
      <c r="E17" s="245"/>
      <c r="F17" s="245"/>
    </row>
    <row r="18" spans="1:6" ht="12.75">
      <c r="A18" s="196"/>
      <c r="B18" s="196"/>
      <c r="C18" s="240" t="s">
        <v>104</v>
      </c>
      <c r="D18" s="239" t="s">
        <v>104</v>
      </c>
      <c r="E18" s="240"/>
      <c r="F18" s="240"/>
    </row>
    <row r="19" spans="1:6" ht="12.75">
      <c r="A19" s="196" t="s">
        <v>292</v>
      </c>
      <c r="B19" s="204">
        <v>2008</v>
      </c>
      <c r="C19" s="240">
        <v>1033.20821</v>
      </c>
      <c r="D19" s="239">
        <v>0</v>
      </c>
      <c r="E19" s="240">
        <v>66346.10800000001</v>
      </c>
      <c r="F19" s="240">
        <v>40214.452000000005</v>
      </c>
    </row>
    <row r="20" spans="1:6" ht="12.75">
      <c r="A20" s="196"/>
      <c r="B20" s="204">
        <v>2009</v>
      </c>
      <c r="C20" s="288">
        <v>904.62548</v>
      </c>
      <c r="D20" s="239">
        <v>0</v>
      </c>
      <c r="E20" s="240">
        <v>79378.39799999999</v>
      </c>
      <c r="F20" s="240">
        <v>45902.34</v>
      </c>
    </row>
    <row r="21" spans="1:6" ht="12.75">
      <c r="A21" s="196"/>
      <c r="B21" s="204">
        <v>2010</v>
      </c>
      <c r="C21" s="288">
        <v>559.29587</v>
      </c>
      <c r="D21" s="239">
        <v>0</v>
      </c>
      <c r="E21" s="240">
        <v>39139.362015</v>
      </c>
      <c r="F21" s="240">
        <v>49408.183876999996</v>
      </c>
    </row>
    <row r="22" spans="1:6" ht="12.75">
      <c r="A22" s="196"/>
      <c r="B22" s="204">
        <v>2011</v>
      </c>
      <c r="C22" s="288">
        <v>597.5341020000001</v>
      </c>
      <c r="D22" s="239">
        <v>0</v>
      </c>
      <c r="E22" s="240">
        <v>109855.0284986845</v>
      </c>
      <c r="F22" s="240">
        <v>55490</v>
      </c>
    </row>
    <row r="23" spans="1:6" ht="12.75">
      <c r="A23" s="196"/>
      <c r="B23" s="204">
        <v>2012</v>
      </c>
      <c r="C23" s="211">
        <v>1335.3178619999999</v>
      </c>
      <c r="D23" s="239">
        <v>0</v>
      </c>
      <c r="E23" s="240"/>
      <c r="F23" s="240"/>
    </row>
    <row r="24" spans="1:6" ht="12.75">
      <c r="A24" s="196"/>
      <c r="B24" s="196"/>
      <c r="C24" s="240" t="s">
        <v>104</v>
      </c>
      <c r="D24" s="239" t="s">
        <v>104</v>
      </c>
      <c r="E24" s="240"/>
      <c r="F24" s="240"/>
    </row>
    <row r="25" spans="1:6" ht="12.75">
      <c r="A25" s="207" t="s">
        <v>293</v>
      </c>
      <c r="B25" s="208">
        <v>2008</v>
      </c>
      <c r="C25" s="245">
        <v>601.1373100000001</v>
      </c>
      <c r="D25" s="246">
        <v>0</v>
      </c>
      <c r="E25" s="245">
        <v>32227.936999999998</v>
      </c>
      <c r="F25" s="245">
        <v>15425.856999999998</v>
      </c>
    </row>
    <row r="26" spans="1:6" ht="12.75">
      <c r="A26" s="207"/>
      <c r="B26" s="208">
        <v>2009</v>
      </c>
      <c r="C26" s="286">
        <v>392.039361</v>
      </c>
      <c r="D26" s="246">
        <v>0</v>
      </c>
      <c r="E26" s="245">
        <v>39148.23</v>
      </c>
      <c r="F26" s="245">
        <v>10761.761999999999</v>
      </c>
    </row>
    <row r="27" spans="1:6" ht="12.75">
      <c r="A27" s="207"/>
      <c r="B27" s="208">
        <v>2010</v>
      </c>
      <c r="C27" s="286">
        <v>238.151</v>
      </c>
      <c r="D27" s="246">
        <v>0</v>
      </c>
      <c r="E27" s="245">
        <v>52263.512023999996</v>
      </c>
      <c r="F27" s="245">
        <v>23839.723894</v>
      </c>
    </row>
    <row r="28" spans="1:6" ht="12.75">
      <c r="A28" s="207"/>
      <c r="B28" s="208">
        <v>2011</v>
      </c>
      <c r="C28" s="286">
        <v>77.47436</v>
      </c>
      <c r="D28" s="246">
        <v>0</v>
      </c>
      <c r="E28" s="286">
        <v>42497.749505570304</v>
      </c>
      <c r="F28" s="286">
        <v>20763.8</v>
      </c>
    </row>
    <row r="29" spans="1:6" ht="12.75">
      <c r="A29" s="207"/>
      <c r="B29" s="208">
        <v>2012</v>
      </c>
      <c r="C29" s="286">
        <v>554.357843</v>
      </c>
      <c r="D29" s="246">
        <v>0</v>
      </c>
      <c r="E29" s="245"/>
      <c r="F29" s="245"/>
    </row>
    <row r="30" spans="1:6" ht="12.75">
      <c r="A30" s="196"/>
      <c r="B30" s="204"/>
      <c r="C30" s="240"/>
      <c r="D30" s="239"/>
      <c r="E30" s="240"/>
      <c r="F30" s="240"/>
    </row>
    <row r="31" spans="1:6" ht="12.75">
      <c r="A31" s="196" t="s">
        <v>294</v>
      </c>
      <c r="B31" s="204">
        <v>2008</v>
      </c>
      <c r="C31" s="240">
        <v>5160.54559</v>
      </c>
      <c r="D31" s="239">
        <v>0</v>
      </c>
      <c r="E31" s="240">
        <v>177731.73899999997</v>
      </c>
      <c r="F31" s="240">
        <v>66810.37599999999</v>
      </c>
    </row>
    <row r="32" spans="1:6" ht="12.75">
      <c r="A32" s="196"/>
      <c r="B32" s="204">
        <v>2009</v>
      </c>
      <c r="C32" s="288">
        <v>6150</v>
      </c>
      <c r="D32" s="239">
        <v>0</v>
      </c>
      <c r="E32" s="240">
        <v>176964.084</v>
      </c>
      <c r="F32" s="240">
        <v>65402.832</v>
      </c>
    </row>
    <row r="33" spans="1:6" ht="12.75">
      <c r="A33" s="196"/>
      <c r="B33" s="204">
        <v>2010</v>
      </c>
      <c r="C33" s="288">
        <v>6268.220090000002</v>
      </c>
      <c r="D33" s="239">
        <v>0</v>
      </c>
      <c r="E33" s="240">
        <v>157768.210789</v>
      </c>
      <c r="F33" s="240">
        <v>154388.434615</v>
      </c>
    </row>
    <row r="34" spans="1:6" ht="12.75">
      <c r="A34" s="196"/>
      <c r="B34" s="204">
        <v>2011</v>
      </c>
      <c r="C34" s="288">
        <v>2990.187346</v>
      </c>
      <c r="D34" s="239">
        <v>0</v>
      </c>
      <c r="E34" s="240">
        <v>157895.14862563042</v>
      </c>
      <c r="F34" s="240">
        <v>202045.6</v>
      </c>
    </row>
    <row r="35" spans="1:6" ht="12.75">
      <c r="A35" s="196"/>
      <c r="B35" s="204">
        <v>2012</v>
      </c>
      <c r="C35" s="211">
        <v>2256.041176</v>
      </c>
      <c r="D35" s="239">
        <v>0</v>
      </c>
      <c r="E35" s="240"/>
      <c r="F35" s="240"/>
    </row>
    <row r="36" spans="1:6" ht="12.75">
      <c r="A36" s="196"/>
      <c r="B36" s="196"/>
      <c r="C36" s="240" t="s">
        <v>104</v>
      </c>
      <c r="D36" s="239" t="s">
        <v>104</v>
      </c>
      <c r="E36" s="240"/>
      <c r="F36" s="240"/>
    </row>
    <row r="37" spans="1:6" ht="12.75">
      <c r="A37" s="207" t="s">
        <v>295</v>
      </c>
      <c r="B37" s="208">
        <v>2008</v>
      </c>
      <c r="C37" s="245">
        <v>779.444</v>
      </c>
      <c r="D37" s="246">
        <v>0</v>
      </c>
      <c r="E37" s="245">
        <v>27192.84</v>
      </c>
      <c r="F37" s="245">
        <v>103283.04899999998</v>
      </c>
    </row>
    <row r="38" spans="1:6" ht="12.75">
      <c r="A38" s="207"/>
      <c r="B38" s="208">
        <v>2009</v>
      </c>
      <c r="C38" s="286">
        <v>1200</v>
      </c>
      <c r="D38" s="246">
        <v>0</v>
      </c>
      <c r="E38" s="245">
        <v>19666.943999999996</v>
      </c>
      <c r="F38" s="245">
        <v>85626.75</v>
      </c>
    </row>
    <row r="39" spans="1:6" ht="12.75">
      <c r="A39" s="207"/>
      <c r="B39" s="208">
        <v>2010</v>
      </c>
      <c r="C39" s="286">
        <v>678.87005</v>
      </c>
      <c r="D39" s="246">
        <v>0</v>
      </c>
      <c r="E39" s="245">
        <v>23872.097229</v>
      </c>
      <c r="F39" s="245">
        <v>70683.939639</v>
      </c>
    </row>
    <row r="40" spans="1:6" ht="12.75">
      <c r="A40" s="207"/>
      <c r="B40" s="208">
        <v>2011</v>
      </c>
      <c r="C40" s="246">
        <v>0</v>
      </c>
      <c r="D40" s="246">
        <v>0</v>
      </c>
      <c r="E40" s="212" t="s">
        <v>34</v>
      </c>
      <c r="F40" s="212" t="s">
        <v>34</v>
      </c>
    </row>
    <row r="41" spans="1:6" ht="12.75">
      <c r="A41" s="207"/>
      <c r="B41" s="208">
        <v>2012</v>
      </c>
      <c r="C41" s="246">
        <v>0</v>
      </c>
      <c r="D41" s="246">
        <v>0</v>
      </c>
      <c r="E41" s="212" t="s">
        <v>34</v>
      </c>
      <c r="F41" s="212" t="s">
        <v>34</v>
      </c>
    </row>
    <row r="42" spans="1:6" ht="12.75">
      <c r="A42" s="196"/>
      <c r="B42" s="196"/>
      <c r="C42" s="240" t="s">
        <v>104</v>
      </c>
      <c r="D42" s="239" t="s">
        <v>104</v>
      </c>
      <c r="E42" s="240"/>
      <c r="F42" s="240"/>
    </row>
    <row r="43" spans="1:6" ht="12.75">
      <c r="A43" s="196" t="s">
        <v>296</v>
      </c>
      <c r="B43" s="204">
        <v>2008</v>
      </c>
      <c r="C43" s="240">
        <v>7090.26126</v>
      </c>
      <c r="D43" s="239">
        <v>771.6486</v>
      </c>
      <c r="E43" s="240">
        <v>319736.95</v>
      </c>
      <c r="F43" s="240">
        <v>156209.601</v>
      </c>
    </row>
    <row r="44" spans="1:6" ht="12.75">
      <c r="A44" s="196"/>
      <c r="B44" s="204">
        <v>2009</v>
      </c>
      <c r="C44" s="288">
        <v>4638.32429</v>
      </c>
      <c r="D44" s="239">
        <v>0</v>
      </c>
      <c r="E44" s="240">
        <v>279075.984</v>
      </c>
      <c r="F44" s="240">
        <v>276227.09400000004</v>
      </c>
    </row>
    <row r="45" spans="1:6" ht="12.75">
      <c r="A45" s="196"/>
      <c r="B45" s="204">
        <v>2010</v>
      </c>
      <c r="C45" s="288">
        <v>2222.9713399999996</v>
      </c>
      <c r="D45" s="239">
        <v>0</v>
      </c>
      <c r="E45" s="240">
        <v>226639.243668</v>
      </c>
      <c r="F45" s="240">
        <v>160934.32295200002</v>
      </c>
    </row>
    <row r="46" spans="1:6" ht="12.75">
      <c r="A46" s="196"/>
      <c r="B46" s="204">
        <v>2011</v>
      </c>
      <c r="C46" s="288">
        <v>1988.789912</v>
      </c>
      <c r="D46" s="239">
        <v>0</v>
      </c>
      <c r="E46" s="240">
        <v>197134.88296863533</v>
      </c>
      <c r="F46" s="240">
        <v>160270</v>
      </c>
    </row>
    <row r="47" spans="1:6" ht="12.75">
      <c r="A47" s="196"/>
      <c r="B47" s="204">
        <v>2012</v>
      </c>
      <c r="C47" s="211">
        <v>4275.004603999999</v>
      </c>
      <c r="D47" s="239">
        <v>0</v>
      </c>
      <c r="E47" s="240"/>
      <c r="F47" s="240"/>
    </row>
    <row r="48" spans="1:6" ht="12.75">
      <c r="A48" s="196"/>
      <c r="B48" s="196"/>
      <c r="C48" s="240" t="s">
        <v>104</v>
      </c>
      <c r="D48" s="239" t="s">
        <v>104</v>
      </c>
      <c r="E48" s="240"/>
      <c r="F48" s="240"/>
    </row>
    <row r="49" spans="1:6" ht="12.75">
      <c r="A49" s="207" t="s">
        <v>297</v>
      </c>
      <c r="B49" s="208">
        <v>2008</v>
      </c>
      <c r="C49" s="245">
        <v>1181.3574099999998</v>
      </c>
      <c r="D49" s="246">
        <v>0</v>
      </c>
      <c r="E49" s="245">
        <v>77919.64599999998</v>
      </c>
      <c r="F49" s="245">
        <v>27342.069</v>
      </c>
    </row>
    <row r="50" spans="1:6" ht="12.75">
      <c r="A50" s="207"/>
      <c r="B50" s="208">
        <v>2009</v>
      </c>
      <c r="C50" s="286">
        <v>1250</v>
      </c>
      <c r="D50" s="246">
        <v>0</v>
      </c>
      <c r="E50" s="245">
        <v>85357.866</v>
      </c>
      <c r="F50" s="245">
        <v>33392.831999999995</v>
      </c>
    </row>
    <row r="51" spans="1:6" ht="12.75">
      <c r="A51" s="207"/>
      <c r="B51" s="208">
        <v>2010</v>
      </c>
      <c r="C51" s="286">
        <v>743.3</v>
      </c>
      <c r="D51" s="246">
        <v>0</v>
      </c>
      <c r="E51" s="245">
        <v>61502.86183299999</v>
      </c>
      <c r="F51" s="245">
        <v>39942.220723</v>
      </c>
    </row>
    <row r="52" spans="1:6" ht="12.75">
      <c r="A52" s="207"/>
      <c r="B52" s="208">
        <v>2011</v>
      </c>
      <c r="C52" s="286">
        <v>620.3830469999999</v>
      </c>
      <c r="D52" s="246">
        <v>0</v>
      </c>
      <c r="E52" s="212">
        <v>46292.52578687251</v>
      </c>
      <c r="F52" s="212">
        <v>67704.00000000001</v>
      </c>
    </row>
    <row r="53" spans="1:6" ht="12.75">
      <c r="A53" s="207"/>
      <c r="B53" s="208">
        <v>2012</v>
      </c>
      <c r="C53" s="286">
        <v>1373.4683360000001</v>
      </c>
      <c r="D53" s="246">
        <v>0</v>
      </c>
      <c r="E53" s="245"/>
      <c r="F53" s="245"/>
    </row>
    <row r="54" spans="1:6" ht="12.75">
      <c r="A54" s="196"/>
      <c r="B54" s="196"/>
      <c r="C54" s="240" t="s">
        <v>104</v>
      </c>
      <c r="D54" s="239" t="s">
        <v>104</v>
      </c>
      <c r="E54" s="240"/>
      <c r="F54" s="240"/>
    </row>
    <row r="55" spans="1:6" ht="12.75">
      <c r="A55" s="196" t="s">
        <v>298</v>
      </c>
      <c r="B55" s="204">
        <v>2008</v>
      </c>
      <c r="C55" s="240">
        <v>3370.2448799999997</v>
      </c>
      <c r="D55" s="239">
        <v>172.84354</v>
      </c>
      <c r="E55" s="240">
        <v>63101.75899999999</v>
      </c>
      <c r="F55" s="240">
        <v>88962.592</v>
      </c>
    </row>
    <row r="56" spans="1:6" ht="12.75">
      <c r="A56" s="196"/>
      <c r="B56" s="204">
        <v>2009</v>
      </c>
      <c r="C56" s="288">
        <v>2058.50201</v>
      </c>
      <c r="D56" s="239">
        <v>296.92322</v>
      </c>
      <c r="E56" s="240">
        <v>61548.828</v>
      </c>
      <c r="F56" s="240">
        <v>88392.41399999999</v>
      </c>
    </row>
    <row r="57" spans="1:6" ht="12.75">
      <c r="A57" s="196"/>
      <c r="B57" s="204">
        <v>2010</v>
      </c>
      <c r="C57" s="288">
        <v>9365.111529999998</v>
      </c>
      <c r="D57" s="239">
        <v>365.2672</v>
      </c>
      <c r="E57" s="240">
        <v>58550.413681000005</v>
      </c>
      <c r="F57" s="240">
        <v>225227.766262</v>
      </c>
    </row>
    <row r="58" spans="1:6" ht="12.75">
      <c r="A58" s="196"/>
      <c r="B58" s="204">
        <v>2011</v>
      </c>
      <c r="C58" s="288">
        <v>1516.4687929999996</v>
      </c>
      <c r="D58" s="239">
        <v>377.5891</v>
      </c>
      <c r="E58" s="240">
        <v>65809.4097204778</v>
      </c>
      <c r="F58" s="240">
        <v>209696.40000000002</v>
      </c>
    </row>
    <row r="59" spans="1:6" ht="12.75">
      <c r="A59" s="196"/>
      <c r="B59" s="204">
        <v>2012</v>
      </c>
      <c r="C59" s="211">
        <v>1180.625104</v>
      </c>
      <c r="D59" s="316" t="s">
        <v>34</v>
      </c>
      <c r="E59" s="240"/>
      <c r="F59" s="240"/>
    </row>
    <row r="60" spans="1:6" ht="12.75">
      <c r="A60" s="196"/>
      <c r="B60" s="204"/>
      <c r="C60" s="240"/>
      <c r="D60" s="239"/>
      <c r="E60" s="240"/>
      <c r="F60" s="240"/>
    </row>
    <row r="61" spans="1:6" ht="12.75">
      <c r="A61" s="207" t="s">
        <v>299</v>
      </c>
      <c r="B61" s="208">
        <v>2008</v>
      </c>
      <c r="C61" s="245">
        <v>406.85328000000004</v>
      </c>
      <c r="D61" s="246">
        <v>0</v>
      </c>
      <c r="E61" s="245">
        <v>33526.782</v>
      </c>
      <c r="F61" s="245">
        <v>17647.710999999996</v>
      </c>
    </row>
    <row r="62" spans="1:6" ht="12.75">
      <c r="A62" s="207"/>
      <c r="B62" s="208">
        <v>2009</v>
      </c>
      <c r="C62" s="286">
        <v>291.60699</v>
      </c>
      <c r="D62" s="246">
        <v>0</v>
      </c>
      <c r="E62" s="245">
        <v>29980.566</v>
      </c>
      <c r="F62" s="245">
        <v>15172.74</v>
      </c>
    </row>
    <row r="63" spans="1:6" ht="12.75">
      <c r="A63" s="207"/>
      <c r="B63" s="208">
        <v>2010</v>
      </c>
      <c r="C63" s="286">
        <v>135.11035</v>
      </c>
      <c r="D63" s="246">
        <v>0</v>
      </c>
      <c r="E63" s="245">
        <v>27866.966768</v>
      </c>
      <c r="F63" s="245">
        <v>16400.331510999997</v>
      </c>
    </row>
    <row r="64" spans="1:6" ht="12.75">
      <c r="A64" s="207"/>
      <c r="B64" s="208">
        <v>2011</v>
      </c>
      <c r="C64" s="286">
        <v>203.37762899999998</v>
      </c>
      <c r="D64" s="246">
        <v>0</v>
      </c>
      <c r="E64" s="212">
        <v>16533.49073876571</v>
      </c>
      <c r="F64" s="212">
        <v>54714.99999999999</v>
      </c>
    </row>
    <row r="65" spans="1:6" ht="12.75">
      <c r="A65" s="207"/>
      <c r="B65" s="208">
        <v>2012</v>
      </c>
      <c r="C65" s="286">
        <v>487.864129</v>
      </c>
      <c r="D65" s="246">
        <v>0</v>
      </c>
      <c r="E65" s="245"/>
      <c r="F65" s="245"/>
    </row>
    <row r="66" spans="1:6" ht="12.75">
      <c r="A66" s="196"/>
      <c r="B66" s="196"/>
      <c r="C66" s="240" t="s">
        <v>104</v>
      </c>
      <c r="D66" s="239" t="s">
        <v>104</v>
      </c>
      <c r="E66" s="240"/>
      <c r="F66" s="240"/>
    </row>
    <row r="67" spans="1:6" ht="12.75">
      <c r="A67" s="196" t="s">
        <v>300</v>
      </c>
      <c r="B67" s="204">
        <v>2008</v>
      </c>
      <c r="C67" s="240">
        <v>6659.747033</v>
      </c>
      <c r="D67" s="239">
        <v>0</v>
      </c>
      <c r="E67" s="240">
        <v>299154.402</v>
      </c>
      <c r="F67" s="240">
        <v>213309.038</v>
      </c>
    </row>
    <row r="68" spans="1:6" ht="12.75">
      <c r="A68" s="196"/>
      <c r="B68" s="204">
        <v>2009</v>
      </c>
      <c r="C68" s="293">
        <v>4945.215340999999</v>
      </c>
      <c r="D68" s="239">
        <v>0</v>
      </c>
      <c r="E68" s="240">
        <v>174435.29400000002</v>
      </c>
      <c r="F68" s="240">
        <v>208525.94400000002</v>
      </c>
    </row>
    <row r="69" spans="1:6" ht="12.75">
      <c r="A69" s="196"/>
      <c r="B69" s="204">
        <v>2010</v>
      </c>
      <c r="C69" s="293">
        <v>3498.255490000001</v>
      </c>
      <c r="D69" s="239">
        <v>0</v>
      </c>
      <c r="E69" s="240">
        <v>202689.450435</v>
      </c>
      <c r="F69" s="240">
        <v>217471.11519599997</v>
      </c>
    </row>
    <row r="70" spans="1:6" ht="12.75">
      <c r="A70" s="196"/>
      <c r="B70" s="204">
        <v>2011</v>
      </c>
      <c r="C70" s="293">
        <v>1516.745984</v>
      </c>
      <c r="D70" s="239">
        <v>0</v>
      </c>
      <c r="E70" s="240">
        <v>158126.0807348544</v>
      </c>
      <c r="F70" s="240">
        <v>681441.9999999999</v>
      </c>
    </row>
    <row r="71" spans="1:6" ht="12.75">
      <c r="A71" s="196"/>
      <c r="B71" s="204">
        <v>2012</v>
      </c>
      <c r="C71" s="211">
        <v>3280.2713360000007</v>
      </c>
      <c r="D71" s="239">
        <v>0</v>
      </c>
      <c r="E71" s="240"/>
      <c r="F71" s="240"/>
    </row>
    <row r="72" spans="1:6" ht="12.75">
      <c r="A72" s="196"/>
      <c r="B72" s="204"/>
      <c r="C72" s="239"/>
      <c r="D72" s="239"/>
      <c r="E72" s="240"/>
      <c r="F72" s="240"/>
    </row>
    <row r="73" spans="1:6" ht="12.75">
      <c r="A73" s="207" t="s">
        <v>301</v>
      </c>
      <c r="B73" s="208">
        <v>2010</v>
      </c>
      <c r="C73" s="286">
        <v>6142.357020000001</v>
      </c>
      <c r="D73" s="283">
        <v>0</v>
      </c>
      <c r="E73" s="245">
        <v>180830.974643</v>
      </c>
      <c r="F73" s="245">
        <v>202391.61575299996</v>
      </c>
    </row>
    <row r="74" spans="1:6" ht="12.75">
      <c r="A74" s="207"/>
      <c r="B74" s="208">
        <v>2011</v>
      </c>
      <c r="C74" s="245">
        <v>7607.103243999999</v>
      </c>
      <c r="D74" s="283">
        <v>0</v>
      </c>
      <c r="E74" s="212">
        <v>173074.25375083927</v>
      </c>
      <c r="F74" s="212">
        <v>220472</v>
      </c>
    </row>
    <row r="75" spans="1:6" ht="12.75">
      <c r="A75" s="207"/>
      <c r="B75" s="208">
        <v>2012</v>
      </c>
      <c r="C75" s="286">
        <v>10290.636709000002</v>
      </c>
      <c r="D75" s="283">
        <v>0</v>
      </c>
      <c r="E75" s="245"/>
      <c r="F75" s="245"/>
    </row>
    <row r="76" spans="1:6" ht="12.75">
      <c r="A76" s="196"/>
      <c r="B76" s="196"/>
      <c r="C76" s="240" t="s">
        <v>104</v>
      </c>
      <c r="D76" s="239" t="s">
        <v>104</v>
      </c>
      <c r="E76" s="240"/>
      <c r="F76" s="240"/>
    </row>
    <row r="77" spans="1:6" ht="12.75">
      <c r="A77" s="232" t="s">
        <v>302</v>
      </c>
      <c r="B77" s="204">
        <v>2008</v>
      </c>
      <c r="C77" s="240">
        <v>0</v>
      </c>
      <c r="D77" s="239">
        <v>0</v>
      </c>
      <c r="E77" s="240">
        <v>14392.307999999997</v>
      </c>
      <c r="F77" s="240">
        <v>12772.896999999999</v>
      </c>
    </row>
    <row r="78" spans="1:6" ht="12.75">
      <c r="A78" s="196"/>
      <c r="B78" s="204">
        <v>2009</v>
      </c>
      <c r="C78" s="240">
        <v>0</v>
      </c>
      <c r="D78" s="239">
        <v>0</v>
      </c>
      <c r="E78" s="240">
        <v>5870.634</v>
      </c>
      <c r="F78" s="240">
        <v>3239.412</v>
      </c>
    </row>
    <row r="79" spans="1:6" ht="12.75">
      <c r="A79" s="196"/>
      <c r="B79" s="204">
        <v>2010</v>
      </c>
      <c r="C79" s="240">
        <v>0</v>
      </c>
      <c r="D79" s="239">
        <v>0</v>
      </c>
      <c r="E79" s="240">
        <v>3981.920205</v>
      </c>
      <c r="F79" s="240">
        <v>5794.826964999999</v>
      </c>
    </row>
    <row r="80" spans="1:6" ht="12.75">
      <c r="A80" s="196"/>
      <c r="B80" s="204">
        <v>2011</v>
      </c>
      <c r="C80" s="240">
        <v>0</v>
      </c>
      <c r="D80" s="239">
        <v>0</v>
      </c>
      <c r="E80" s="240">
        <v>8644.350575005856</v>
      </c>
      <c r="F80" s="240">
        <v>874.1999999999999</v>
      </c>
    </row>
    <row r="81" spans="1:6" ht="12.75">
      <c r="A81" s="196"/>
      <c r="B81" s="204">
        <v>2012</v>
      </c>
      <c r="C81" s="240">
        <v>0</v>
      </c>
      <c r="D81" s="239">
        <v>0</v>
      </c>
      <c r="E81" s="240"/>
      <c r="F81" s="240"/>
    </row>
    <row r="82" spans="1:6" ht="12.75">
      <c r="A82" s="196"/>
      <c r="B82" s="196"/>
      <c r="C82" s="240" t="s">
        <v>104</v>
      </c>
      <c r="D82" s="239" t="s">
        <v>104</v>
      </c>
      <c r="E82" s="240"/>
      <c r="F82" s="240"/>
    </row>
    <row r="83" spans="1:6" ht="12.75">
      <c r="A83" s="207" t="s">
        <v>303</v>
      </c>
      <c r="B83" s="208">
        <v>2008</v>
      </c>
      <c r="C83" s="249">
        <v>2515.0739399999998</v>
      </c>
      <c r="D83" s="246">
        <v>0</v>
      </c>
      <c r="E83" s="245">
        <v>364599.60899999994</v>
      </c>
      <c r="F83" s="245">
        <v>248073.868</v>
      </c>
    </row>
    <row r="84" spans="1:6" ht="12.75">
      <c r="A84" s="207"/>
      <c r="B84" s="208">
        <v>2009</v>
      </c>
      <c r="C84" s="286">
        <v>1427.047838</v>
      </c>
      <c r="D84" s="246">
        <v>0</v>
      </c>
      <c r="E84" s="245">
        <v>357321.22799999994</v>
      </c>
      <c r="F84" s="245">
        <v>511980.744</v>
      </c>
    </row>
    <row r="85" spans="1:6" ht="12.75">
      <c r="A85" s="207"/>
      <c r="B85" s="208">
        <v>2010</v>
      </c>
      <c r="C85" s="286">
        <v>2428.87515</v>
      </c>
      <c r="D85" s="246">
        <v>0</v>
      </c>
      <c r="E85" s="245">
        <v>475609.613819</v>
      </c>
      <c r="F85" s="245">
        <v>191792.58587399998</v>
      </c>
    </row>
    <row r="86" spans="1:6" ht="12.75">
      <c r="A86" s="207"/>
      <c r="B86" s="208">
        <v>2011</v>
      </c>
      <c r="C86" s="286">
        <v>3437.954659999999</v>
      </c>
      <c r="D86" s="246">
        <v>0</v>
      </c>
      <c r="E86" s="212">
        <v>247340.77179560074</v>
      </c>
      <c r="F86" s="245">
        <v>1738027.4</v>
      </c>
    </row>
    <row r="87" spans="1:6" ht="12.75">
      <c r="A87" s="207"/>
      <c r="B87" s="208">
        <v>2012</v>
      </c>
      <c r="C87" s="286">
        <v>8617.256973</v>
      </c>
      <c r="D87" s="246">
        <v>0</v>
      </c>
      <c r="E87" s="245"/>
      <c r="F87" s="245"/>
    </row>
    <row r="88" spans="1:6" ht="12.75">
      <c r="A88" s="196"/>
      <c r="B88" s="204"/>
      <c r="C88" s="240" t="s">
        <v>104</v>
      </c>
      <c r="D88" s="239" t="s">
        <v>104</v>
      </c>
      <c r="E88" s="240"/>
      <c r="F88" s="240"/>
    </row>
    <row r="89" spans="1:6" ht="12.75">
      <c r="A89" s="196" t="s">
        <v>304</v>
      </c>
      <c r="B89" s="204">
        <v>2008</v>
      </c>
      <c r="C89" s="240">
        <v>1773.2936499999998</v>
      </c>
      <c r="D89" s="239">
        <v>0</v>
      </c>
      <c r="E89" s="240">
        <v>158232.483</v>
      </c>
      <c r="F89" s="240">
        <v>160354.851</v>
      </c>
    </row>
    <row r="90" spans="1:6" ht="12.75">
      <c r="A90" s="196"/>
      <c r="B90" s="204">
        <v>2009</v>
      </c>
      <c r="C90" s="293">
        <v>1518.158074</v>
      </c>
      <c r="D90" s="239">
        <v>0</v>
      </c>
      <c r="E90" s="240">
        <v>254120.98799999998</v>
      </c>
      <c r="F90" s="240">
        <v>148539.204</v>
      </c>
    </row>
    <row r="91" spans="1:6" ht="12.75">
      <c r="A91" s="196"/>
      <c r="B91" s="204">
        <v>2010</v>
      </c>
      <c r="C91" s="293">
        <v>542.7591600000002</v>
      </c>
      <c r="D91" s="239">
        <v>0</v>
      </c>
      <c r="E91" s="240">
        <v>254201.90108699998</v>
      </c>
      <c r="F91" s="240">
        <v>126139.46249399999</v>
      </c>
    </row>
    <row r="92" spans="1:6" ht="12.75">
      <c r="A92" s="196"/>
      <c r="B92" s="204">
        <v>2011</v>
      </c>
      <c r="C92" s="293">
        <v>828.8416720000001</v>
      </c>
      <c r="D92" s="239">
        <v>0</v>
      </c>
      <c r="E92" s="240">
        <v>303981.5526390507</v>
      </c>
      <c r="F92" s="240">
        <v>181015.19999999998</v>
      </c>
    </row>
    <row r="93" spans="1:6" ht="12.75">
      <c r="A93" s="196"/>
      <c r="B93" s="204">
        <v>2012</v>
      </c>
      <c r="C93" s="211">
        <v>3040.548568</v>
      </c>
      <c r="D93" s="239">
        <v>0</v>
      </c>
      <c r="E93" s="240"/>
      <c r="F93" s="240"/>
    </row>
    <row r="94" spans="1:6" ht="12.75">
      <c r="A94" s="196"/>
      <c r="B94" s="196"/>
      <c r="C94" s="240" t="s">
        <v>104</v>
      </c>
      <c r="D94" s="239" t="s">
        <v>104</v>
      </c>
      <c r="E94" s="240"/>
      <c r="F94" s="240"/>
    </row>
    <row r="95" spans="1:6" ht="12.75">
      <c r="A95" s="207" t="s">
        <v>305</v>
      </c>
      <c r="B95" s="208">
        <v>2008</v>
      </c>
      <c r="C95" s="245">
        <v>6449.30689</v>
      </c>
      <c r="D95" s="246">
        <v>0</v>
      </c>
      <c r="E95" s="245">
        <v>252086.47</v>
      </c>
      <c r="F95" s="245">
        <v>201160.69199999998</v>
      </c>
    </row>
    <row r="96" spans="1:6" ht="12.75">
      <c r="A96" s="207"/>
      <c r="B96" s="208">
        <v>2009</v>
      </c>
      <c r="C96" s="286">
        <v>2560</v>
      </c>
      <c r="D96" s="246">
        <v>0</v>
      </c>
      <c r="E96" s="245">
        <v>265625.382</v>
      </c>
      <c r="F96" s="245">
        <v>223884.34199999998</v>
      </c>
    </row>
    <row r="97" spans="1:6" ht="12.75">
      <c r="A97" s="207"/>
      <c r="B97" s="208">
        <v>2010</v>
      </c>
      <c r="C97" s="286">
        <v>6106.45785</v>
      </c>
      <c r="D97" s="246">
        <v>0</v>
      </c>
      <c r="E97" s="245">
        <v>300793.604819</v>
      </c>
      <c r="F97" s="245">
        <v>330195.067666</v>
      </c>
    </row>
    <row r="98" spans="1:6" ht="12.75">
      <c r="A98" s="207"/>
      <c r="B98" s="208">
        <v>2011</v>
      </c>
      <c r="C98" s="286">
        <v>131.01561</v>
      </c>
      <c r="D98" s="246">
        <v>0</v>
      </c>
      <c r="E98" s="212">
        <v>294357.30095193227</v>
      </c>
      <c r="F98" s="212">
        <v>276166.60000000003</v>
      </c>
    </row>
    <row r="99" spans="1:6" ht="12.75">
      <c r="A99" s="207"/>
      <c r="B99" s="208">
        <v>2012</v>
      </c>
      <c r="C99" s="286">
        <v>138.893</v>
      </c>
      <c r="D99" s="246">
        <v>0</v>
      </c>
      <c r="E99" s="245"/>
      <c r="F99" s="245"/>
    </row>
    <row r="100" spans="1:6" ht="12.75">
      <c r="A100" s="196"/>
      <c r="B100" s="196"/>
      <c r="C100" s="240" t="s">
        <v>104</v>
      </c>
      <c r="D100" s="239" t="s">
        <v>104</v>
      </c>
      <c r="E100" s="240"/>
      <c r="F100" s="240"/>
    </row>
    <row r="101" spans="1:6" ht="12.75">
      <c r="A101" s="200" t="s">
        <v>306</v>
      </c>
      <c r="B101" s="213">
        <v>2008</v>
      </c>
      <c r="C101" s="252">
        <v>42200.299162999996</v>
      </c>
      <c r="D101" s="253">
        <v>1791.16511</v>
      </c>
      <c r="E101" s="252">
        <v>2149748.7579999994</v>
      </c>
      <c r="F101" s="252">
        <v>1449621.56</v>
      </c>
    </row>
    <row r="102" spans="1:6" ht="12.75">
      <c r="A102" s="196"/>
      <c r="B102" s="213">
        <v>2009</v>
      </c>
      <c r="C102" s="252">
        <v>36923.51938400001</v>
      </c>
      <c r="D102" s="253">
        <v>296.92322</v>
      </c>
      <c r="E102" s="252">
        <v>2410621.884</v>
      </c>
      <c r="F102" s="252">
        <v>2179548.096</v>
      </c>
    </row>
    <row r="103" spans="1:6" ht="12.75">
      <c r="A103" s="196"/>
      <c r="B103" s="213">
        <v>2010</v>
      </c>
      <c r="C103" s="252">
        <v>39804.93458</v>
      </c>
      <c r="D103" s="253">
        <v>365.2672</v>
      </c>
      <c r="E103" s="252">
        <v>2345765.3794330005</v>
      </c>
      <c r="F103" s="252">
        <v>1966900.2399279997</v>
      </c>
    </row>
    <row r="104" spans="1:6" ht="12.75">
      <c r="A104" s="196"/>
      <c r="B104" s="213">
        <v>2011</v>
      </c>
      <c r="C104" s="252">
        <v>22166.595878999997</v>
      </c>
      <c r="D104" s="253">
        <v>377.5891</v>
      </c>
      <c r="E104" s="252">
        <v>2053286</v>
      </c>
      <c r="F104" s="252">
        <v>4081689</v>
      </c>
    </row>
    <row r="105" spans="1:6" ht="12.75">
      <c r="A105" s="196"/>
      <c r="B105" s="213">
        <v>2012</v>
      </c>
      <c r="C105" s="317">
        <v>38355</v>
      </c>
      <c r="D105" s="318" t="s">
        <v>34</v>
      </c>
      <c r="E105" s="252"/>
      <c r="F105" s="252"/>
    </row>
    <row r="106" spans="1:6" ht="12.75">
      <c r="A106" s="222"/>
      <c r="B106" s="222"/>
      <c r="C106" s="273"/>
      <c r="D106" s="319"/>
      <c r="E106" s="191"/>
      <c r="F106" s="191"/>
    </row>
    <row r="107" spans="1:6" ht="12.75">
      <c r="A107" s="196" t="s">
        <v>307</v>
      </c>
      <c r="B107" s="199"/>
      <c r="C107" s="274"/>
      <c r="D107" s="275"/>
      <c r="E107" s="199"/>
      <c r="F107" s="199"/>
    </row>
    <row r="108" spans="1:6" ht="12.75">
      <c r="A108" s="666" t="s">
        <v>308</v>
      </c>
      <c r="B108" s="666"/>
      <c r="C108" s="666"/>
      <c r="D108" s="666"/>
      <c r="E108" s="666"/>
      <c r="F108" s="666"/>
    </row>
    <row r="109" spans="1:6" ht="12.75">
      <c r="A109" s="666"/>
      <c r="B109" s="666"/>
      <c r="C109" s="666"/>
      <c r="D109" s="666"/>
      <c r="E109" s="666"/>
      <c r="F109" s="666"/>
    </row>
    <row r="110" spans="1:6" ht="12.75">
      <c r="A110" s="196" t="s">
        <v>309</v>
      </c>
      <c r="B110" s="199"/>
      <c r="C110" s="199"/>
      <c r="D110" s="199"/>
      <c r="E110" s="199"/>
      <c r="F110" s="199"/>
    </row>
  </sheetData>
  <sheetProtection/>
  <mergeCells count="2">
    <mergeCell ref="A1:F2"/>
    <mergeCell ref="A108:F10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119"/>
  <sheetViews>
    <sheetView showGridLines="0" zoomScalePageLayoutView="0" workbookViewId="0" topLeftCell="A1">
      <selection activeCell="A1" sqref="A1:F2"/>
    </sheetView>
  </sheetViews>
  <sheetFormatPr defaultColWidth="9.140625" defaultRowHeight="12.75"/>
  <cols>
    <col min="1" max="1" width="19.28125" style="0" customWidth="1"/>
    <col min="3" max="3" width="10.28125" style="0" customWidth="1"/>
    <col min="4" max="5" width="10.140625" style="0" customWidth="1"/>
    <col min="6" max="6" width="23.8515625" style="0" customWidth="1"/>
  </cols>
  <sheetData>
    <row r="1" spans="1:6" ht="28.5" customHeight="1">
      <c r="A1" s="667" t="s">
        <v>310</v>
      </c>
      <c r="B1" s="667"/>
      <c r="C1" s="667"/>
      <c r="D1" s="667"/>
      <c r="E1" s="667"/>
      <c r="F1" s="667"/>
    </row>
    <row r="2" spans="1:6" ht="12.75">
      <c r="A2" s="667"/>
      <c r="B2" s="667"/>
      <c r="C2" s="667"/>
      <c r="D2" s="667"/>
      <c r="E2" s="667"/>
      <c r="F2" s="667"/>
    </row>
    <row r="3" spans="1:6" ht="12.75">
      <c r="A3" s="320"/>
      <c r="B3" s="320"/>
      <c r="C3" s="321"/>
      <c r="D3" s="190"/>
      <c r="E3" s="191"/>
      <c r="F3" s="192" t="s">
        <v>103</v>
      </c>
    </row>
    <row r="4" spans="1:6" ht="33.75">
      <c r="A4" s="193"/>
      <c r="B4" s="193"/>
      <c r="C4" s="194" t="s">
        <v>105</v>
      </c>
      <c r="D4" s="195" t="s">
        <v>119</v>
      </c>
      <c r="E4" s="194" t="s">
        <v>311</v>
      </c>
      <c r="F4" s="194" t="s">
        <v>121</v>
      </c>
    </row>
    <row r="5" spans="1:6" ht="12.75">
      <c r="A5" s="322"/>
      <c r="B5" s="322"/>
      <c r="C5" s="323"/>
      <c r="D5" s="324"/>
      <c r="E5" s="323"/>
      <c r="F5" s="323"/>
    </row>
    <row r="6" spans="1:6" ht="12.75">
      <c r="A6" s="325" t="s">
        <v>115</v>
      </c>
      <c r="B6" s="232"/>
      <c r="C6" s="201"/>
      <c r="D6" s="201"/>
      <c r="E6" s="199"/>
      <c r="F6" s="199"/>
    </row>
    <row r="7" spans="1:6" ht="12.75">
      <c r="A7" s="232" t="s">
        <v>312</v>
      </c>
      <c r="B7" s="326">
        <v>2008</v>
      </c>
      <c r="C7" s="327">
        <v>0</v>
      </c>
      <c r="D7" s="328">
        <v>0</v>
      </c>
      <c r="E7" s="327">
        <v>2426.3529999999996</v>
      </c>
      <c r="F7" s="327">
        <v>679.8209999999999</v>
      </c>
    </row>
    <row r="8" spans="1:6" ht="12.75">
      <c r="A8" s="232"/>
      <c r="B8" s="326">
        <v>2009</v>
      </c>
      <c r="C8" s="327">
        <v>0</v>
      </c>
      <c r="D8" s="328">
        <v>0</v>
      </c>
      <c r="E8" s="327">
        <v>3681.15</v>
      </c>
      <c r="F8" s="327">
        <v>1190.772</v>
      </c>
    </row>
    <row r="9" spans="1:6" ht="12.75">
      <c r="A9" s="232"/>
      <c r="B9" s="326">
        <v>2010</v>
      </c>
      <c r="C9" s="327">
        <v>0</v>
      </c>
      <c r="D9" s="328">
        <v>0</v>
      </c>
      <c r="E9" s="327">
        <v>8682.528446999999</v>
      </c>
      <c r="F9" s="327">
        <v>19.424000999999997</v>
      </c>
    </row>
    <row r="10" spans="1:6" ht="12.75">
      <c r="A10" s="232"/>
      <c r="B10" s="326">
        <v>2011</v>
      </c>
      <c r="C10" s="327">
        <v>0</v>
      </c>
      <c r="D10" s="328">
        <v>0</v>
      </c>
      <c r="E10" s="327">
        <v>12957.163749972675</v>
      </c>
      <c r="F10" s="327">
        <v>2839.6</v>
      </c>
    </row>
    <row r="11" spans="1:6" ht="12.75">
      <c r="A11" s="232"/>
      <c r="B11" s="326">
        <v>2012</v>
      </c>
      <c r="C11" s="327">
        <v>0</v>
      </c>
      <c r="D11" s="328">
        <v>0</v>
      </c>
      <c r="E11" s="327"/>
      <c r="F11" s="327"/>
    </row>
    <row r="12" spans="1:6" ht="12.75">
      <c r="A12" s="232"/>
      <c r="B12" s="232"/>
      <c r="C12" s="327"/>
      <c r="D12" s="328"/>
      <c r="E12" s="327"/>
      <c r="F12" s="327"/>
    </row>
    <row r="13" spans="1:6" ht="12.75">
      <c r="A13" s="207" t="s">
        <v>313</v>
      </c>
      <c r="B13" s="208">
        <v>2008</v>
      </c>
      <c r="C13" s="329">
        <v>413.5339</v>
      </c>
      <c r="D13" s="330">
        <v>0</v>
      </c>
      <c r="E13" s="329">
        <v>18963.137</v>
      </c>
      <c r="F13" s="329">
        <v>6018.903</v>
      </c>
    </row>
    <row r="14" spans="1:6" ht="12.75">
      <c r="A14" s="207"/>
      <c r="B14" s="208">
        <v>2009</v>
      </c>
      <c r="C14" s="286">
        <v>373.23223</v>
      </c>
      <c r="D14" s="330">
        <v>0</v>
      </c>
      <c r="E14" s="329">
        <v>31824.342</v>
      </c>
      <c r="F14" s="329">
        <v>13649.063999999998</v>
      </c>
    </row>
    <row r="15" spans="1:6" ht="12.75">
      <c r="A15" s="207"/>
      <c r="B15" s="208">
        <v>2010</v>
      </c>
      <c r="C15" s="286">
        <v>342.90333</v>
      </c>
      <c r="D15" s="330">
        <v>0</v>
      </c>
      <c r="E15" s="329">
        <v>40421.346080999996</v>
      </c>
      <c r="F15" s="329">
        <v>8676.05378</v>
      </c>
    </row>
    <row r="16" spans="1:6" ht="12.75">
      <c r="A16" s="207"/>
      <c r="B16" s="208">
        <v>2011</v>
      </c>
      <c r="C16" s="286">
        <v>130.04847199999998</v>
      </c>
      <c r="D16" s="330">
        <v>0</v>
      </c>
      <c r="E16" s="286">
        <v>40182.18700497306</v>
      </c>
      <c r="F16" s="286">
        <v>6503.8</v>
      </c>
    </row>
    <row r="17" spans="1:6" ht="12.75">
      <c r="A17" s="207"/>
      <c r="B17" s="208">
        <v>2012</v>
      </c>
      <c r="C17" s="286">
        <v>667.1181239999999</v>
      </c>
      <c r="D17" s="330">
        <v>0</v>
      </c>
      <c r="E17" s="329"/>
      <c r="F17" s="329"/>
    </row>
    <row r="18" spans="1:6" ht="12.75">
      <c r="A18" s="232"/>
      <c r="B18" s="232"/>
      <c r="C18" s="327"/>
      <c r="D18" s="328"/>
      <c r="E18" s="327"/>
      <c r="F18" s="327"/>
    </row>
    <row r="19" spans="1:6" ht="12.75">
      <c r="A19" s="232" t="s">
        <v>314</v>
      </c>
      <c r="B19" s="326">
        <v>2008</v>
      </c>
      <c r="C19" s="327">
        <v>19</v>
      </c>
      <c r="D19" s="328">
        <v>0</v>
      </c>
      <c r="E19" s="327">
        <v>11125.850999999999</v>
      </c>
      <c r="F19" s="327">
        <v>3797.049</v>
      </c>
    </row>
    <row r="20" spans="1:6" ht="12.75">
      <c r="A20" s="232"/>
      <c r="B20" s="326">
        <v>2009</v>
      </c>
      <c r="C20" s="288">
        <v>22.31129</v>
      </c>
      <c r="D20" s="328">
        <v>0</v>
      </c>
      <c r="E20" s="327">
        <v>14385.293999999998</v>
      </c>
      <c r="F20" s="327">
        <v>3015.342</v>
      </c>
    </row>
    <row r="21" spans="1:6" ht="12.75">
      <c r="A21" s="232"/>
      <c r="B21" s="326">
        <v>2010</v>
      </c>
      <c r="C21" s="288">
        <v>35.98887</v>
      </c>
      <c r="D21" s="328">
        <v>0</v>
      </c>
      <c r="E21" s="327">
        <v>13758.667374999997</v>
      </c>
      <c r="F21" s="327">
        <v>945.3013819999999</v>
      </c>
    </row>
    <row r="22" spans="1:6" ht="12.75">
      <c r="A22" s="232"/>
      <c r="B22" s="326">
        <v>2011</v>
      </c>
      <c r="C22" s="288">
        <v>15.69085</v>
      </c>
      <c r="D22" s="328">
        <v>0</v>
      </c>
      <c r="E22" s="327">
        <v>36924.17184240768</v>
      </c>
      <c r="F22" s="327">
        <v>2759</v>
      </c>
    </row>
    <row r="23" spans="1:6" ht="12.75">
      <c r="A23" s="232"/>
      <c r="B23" s="326">
        <v>2012</v>
      </c>
      <c r="C23" s="327">
        <v>17.0451</v>
      </c>
      <c r="D23" s="328">
        <v>0</v>
      </c>
      <c r="E23" s="327"/>
      <c r="F23" s="327"/>
    </row>
    <row r="24" spans="1:6" ht="12.75">
      <c r="A24" s="232"/>
      <c r="B24" s="232"/>
      <c r="C24" s="327"/>
      <c r="D24" s="328"/>
      <c r="E24" s="327"/>
      <c r="F24" s="327"/>
    </row>
    <row r="25" spans="1:6" ht="12.75">
      <c r="A25" s="207" t="s">
        <v>315</v>
      </c>
      <c r="B25" s="208">
        <v>2008</v>
      </c>
      <c r="C25" s="329">
        <v>0</v>
      </c>
      <c r="D25" s="330">
        <v>0</v>
      </c>
      <c r="E25" s="329">
        <v>27922.404</v>
      </c>
      <c r="F25" s="329">
        <v>1188.305</v>
      </c>
    </row>
    <row r="26" spans="1:6" ht="12.75">
      <c r="A26" s="207"/>
      <c r="B26" s="208">
        <v>2009</v>
      </c>
      <c r="C26" s="329">
        <v>0</v>
      </c>
      <c r="D26" s="330">
        <v>0</v>
      </c>
      <c r="E26" s="329">
        <v>37963.86</v>
      </c>
      <c r="F26" s="247">
        <v>-422.53200000000004</v>
      </c>
    </row>
    <row r="27" spans="1:6" ht="12.75">
      <c r="A27" s="207"/>
      <c r="B27" s="208">
        <v>2010</v>
      </c>
      <c r="C27" s="329">
        <v>0</v>
      </c>
      <c r="D27" s="330">
        <v>0</v>
      </c>
      <c r="E27" s="329">
        <v>53325.357412</v>
      </c>
      <c r="F27" s="329">
        <v>5341.600275</v>
      </c>
    </row>
    <row r="28" spans="1:6" ht="12.75">
      <c r="A28" s="207"/>
      <c r="B28" s="208">
        <v>2011</v>
      </c>
      <c r="C28" s="329">
        <v>6.52151</v>
      </c>
      <c r="D28" s="330">
        <v>0</v>
      </c>
      <c r="E28" s="286">
        <v>52552.65836934968</v>
      </c>
      <c r="F28" s="286">
        <v>-1190.3999999999999</v>
      </c>
    </row>
    <row r="29" spans="1:6" ht="12.75">
      <c r="A29" s="207"/>
      <c r="B29" s="208">
        <v>2012</v>
      </c>
      <c r="C29" s="286">
        <v>5.390029999999999</v>
      </c>
      <c r="D29" s="330">
        <v>0</v>
      </c>
      <c r="E29" s="329"/>
      <c r="F29" s="329"/>
    </row>
    <row r="30" spans="1:6" ht="12.75">
      <c r="A30" s="232"/>
      <c r="B30" s="232"/>
      <c r="C30" s="327"/>
      <c r="D30" s="328"/>
      <c r="E30" s="327"/>
      <c r="F30" s="327"/>
    </row>
    <row r="31" spans="1:6" ht="12.75">
      <c r="A31" s="331" t="s">
        <v>316</v>
      </c>
      <c r="B31" s="326">
        <v>2008</v>
      </c>
      <c r="C31" s="327" t="s">
        <v>34</v>
      </c>
      <c r="D31" s="328">
        <v>0</v>
      </c>
      <c r="E31" s="327">
        <v>47841.712</v>
      </c>
      <c r="F31" s="327">
        <v>4051.291</v>
      </c>
    </row>
    <row r="32" spans="1:6" ht="12.75">
      <c r="A32" s="232"/>
      <c r="B32" s="326">
        <v>2009</v>
      </c>
      <c r="C32" s="327" t="s">
        <v>34</v>
      </c>
      <c r="D32" s="328">
        <v>0</v>
      </c>
      <c r="E32" s="327">
        <v>76350.252</v>
      </c>
      <c r="F32" s="327">
        <v>1107.5459999999998</v>
      </c>
    </row>
    <row r="33" spans="1:6" ht="12.75">
      <c r="A33" s="232"/>
      <c r="B33" s="326">
        <v>2010</v>
      </c>
      <c r="C33" s="327" t="s">
        <v>34</v>
      </c>
      <c r="D33" s="328">
        <v>0</v>
      </c>
      <c r="E33" s="327">
        <v>80946.286834</v>
      </c>
      <c r="F33" s="327">
        <v>97.12000499999999</v>
      </c>
    </row>
    <row r="34" spans="1:6" ht="12.75">
      <c r="A34" s="232"/>
      <c r="B34" s="326">
        <v>2011</v>
      </c>
      <c r="C34" s="327" t="s">
        <v>34</v>
      </c>
      <c r="D34" s="328">
        <v>0</v>
      </c>
      <c r="E34" s="327">
        <v>80520.40921888124</v>
      </c>
      <c r="F34" s="327">
        <v>2988.4</v>
      </c>
    </row>
    <row r="35" spans="1:6" ht="12.75">
      <c r="A35" s="232"/>
      <c r="B35" s="326">
        <v>2012</v>
      </c>
      <c r="C35" s="327" t="s">
        <v>34</v>
      </c>
      <c r="D35" s="328">
        <v>0</v>
      </c>
      <c r="E35" s="327"/>
      <c r="F35" s="327"/>
    </row>
    <row r="36" spans="1:6" ht="12.75">
      <c r="A36" s="232"/>
      <c r="B36" s="326"/>
      <c r="C36" s="327"/>
      <c r="D36" s="328"/>
      <c r="E36" s="327"/>
      <c r="F36" s="327"/>
    </row>
    <row r="37" spans="1:6" ht="12.75">
      <c r="A37" s="207" t="s">
        <v>317</v>
      </c>
      <c r="B37" s="208">
        <v>2008</v>
      </c>
      <c r="C37" s="329">
        <v>0</v>
      </c>
      <c r="D37" s="330">
        <v>0</v>
      </c>
      <c r="E37" s="329">
        <v>16044.881</v>
      </c>
      <c r="F37" s="329">
        <v>867.739</v>
      </c>
    </row>
    <row r="38" spans="1:6" ht="12.75">
      <c r="A38" s="207"/>
      <c r="B38" s="208">
        <v>2009</v>
      </c>
      <c r="C38" s="329">
        <v>0</v>
      </c>
      <c r="D38" s="330">
        <v>0</v>
      </c>
      <c r="E38" s="329">
        <v>14417.304</v>
      </c>
      <c r="F38" s="329">
        <v>985.908</v>
      </c>
    </row>
    <row r="39" spans="1:6" ht="12.75">
      <c r="A39" s="207"/>
      <c r="B39" s="208">
        <v>2010</v>
      </c>
      <c r="C39" s="329">
        <v>8</v>
      </c>
      <c r="D39" s="330">
        <v>0</v>
      </c>
      <c r="E39" s="329">
        <v>17280.886223</v>
      </c>
      <c r="F39" s="329">
        <v>705.738703</v>
      </c>
    </row>
    <row r="40" spans="1:6" ht="12.75">
      <c r="A40" s="207"/>
      <c r="B40" s="208">
        <v>2011</v>
      </c>
      <c r="C40" s="329" t="s">
        <v>34</v>
      </c>
      <c r="D40" s="330">
        <v>0</v>
      </c>
      <c r="E40" s="286">
        <v>23305.418806550082</v>
      </c>
      <c r="F40" s="286">
        <v>111.6</v>
      </c>
    </row>
    <row r="41" spans="1:6" ht="12.75">
      <c r="A41" s="207"/>
      <c r="B41" s="208">
        <v>2012</v>
      </c>
      <c r="C41" s="329" t="s">
        <v>34</v>
      </c>
      <c r="D41" s="330">
        <v>0</v>
      </c>
      <c r="E41" s="329"/>
      <c r="F41" s="329"/>
    </row>
    <row r="42" spans="1:6" ht="12.75">
      <c r="A42" s="232"/>
      <c r="B42" s="232"/>
      <c r="C42" s="327"/>
      <c r="D42" s="328"/>
      <c r="E42" s="327"/>
      <c r="F42" s="327"/>
    </row>
    <row r="43" spans="1:6" ht="12.75">
      <c r="A43" s="232" t="s">
        <v>318</v>
      </c>
      <c r="B43" s="326">
        <v>2008</v>
      </c>
      <c r="C43" s="327">
        <v>0</v>
      </c>
      <c r="D43" s="328">
        <v>0</v>
      </c>
      <c r="E43" s="327">
        <v>9064.28</v>
      </c>
      <c r="F43" s="327">
        <v>906.4279999999999</v>
      </c>
    </row>
    <row r="44" spans="1:6" ht="12.75">
      <c r="A44" s="232"/>
      <c r="B44" s="326">
        <v>2009</v>
      </c>
      <c r="C44" s="327">
        <v>0</v>
      </c>
      <c r="D44" s="328">
        <v>0</v>
      </c>
      <c r="E44" s="327">
        <v>4417.38</v>
      </c>
      <c r="F44" s="327">
        <v>1350.822</v>
      </c>
    </row>
    <row r="45" spans="1:6" ht="12.75">
      <c r="A45" s="232"/>
      <c r="B45" s="326">
        <v>2010</v>
      </c>
      <c r="C45" s="327">
        <v>0</v>
      </c>
      <c r="D45" s="328">
        <v>0</v>
      </c>
      <c r="E45" s="327">
        <v>9103.381802</v>
      </c>
      <c r="F45" s="327">
        <v>731.6373709999999</v>
      </c>
    </row>
    <row r="46" spans="1:6" ht="12.75">
      <c r="A46" s="232"/>
      <c r="B46" s="326">
        <v>2011</v>
      </c>
      <c r="C46" s="327">
        <v>0</v>
      </c>
      <c r="D46" s="328">
        <v>0</v>
      </c>
      <c r="E46" s="327">
        <v>12357.9885476618</v>
      </c>
      <c r="F46" s="327">
        <v>651</v>
      </c>
    </row>
    <row r="47" spans="1:6" ht="12.75">
      <c r="A47" s="232"/>
      <c r="B47" s="326">
        <v>2012</v>
      </c>
      <c r="C47" s="327">
        <v>0</v>
      </c>
      <c r="D47" s="328">
        <v>0</v>
      </c>
      <c r="E47" s="327"/>
      <c r="F47" s="327"/>
    </row>
    <row r="48" spans="1:6" ht="12.75">
      <c r="A48" s="232"/>
      <c r="B48" s="232"/>
      <c r="C48" s="327"/>
      <c r="D48" s="328"/>
      <c r="E48" s="327"/>
      <c r="F48" s="327"/>
    </row>
    <row r="49" spans="1:6" ht="12.75">
      <c r="A49" s="207" t="s">
        <v>319</v>
      </c>
      <c r="B49" s="208">
        <v>2008</v>
      </c>
      <c r="C49" s="329">
        <v>55.224</v>
      </c>
      <c r="D49" s="330">
        <v>0</v>
      </c>
      <c r="E49" s="329">
        <v>22450.673999999995</v>
      </c>
      <c r="F49" s="329">
        <v>1066.711</v>
      </c>
    </row>
    <row r="50" spans="1:6" ht="12.75">
      <c r="A50" s="207"/>
      <c r="B50" s="208">
        <v>2009</v>
      </c>
      <c r="C50" s="329">
        <v>0</v>
      </c>
      <c r="D50" s="330">
        <v>0</v>
      </c>
      <c r="E50" s="329">
        <v>21747.594</v>
      </c>
      <c r="F50" s="329">
        <v>877.0740000000001</v>
      </c>
    </row>
    <row r="51" spans="1:6" ht="12.75">
      <c r="A51" s="207"/>
      <c r="B51" s="208">
        <v>2010</v>
      </c>
      <c r="C51" s="329">
        <v>11.965</v>
      </c>
      <c r="D51" s="330">
        <v>0</v>
      </c>
      <c r="E51" s="329">
        <v>16588.096854</v>
      </c>
      <c r="F51" s="329">
        <v>446.75202299999995</v>
      </c>
    </row>
    <row r="52" spans="1:6" ht="12.75">
      <c r="A52" s="207"/>
      <c r="B52" s="208">
        <v>2011</v>
      </c>
      <c r="C52" s="329">
        <v>0</v>
      </c>
      <c r="D52" s="330">
        <v>0</v>
      </c>
      <c r="E52" s="286">
        <v>14985.621466129285</v>
      </c>
      <c r="F52" s="286">
        <v>2213.4</v>
      </c>
    </row>
    <row r="53" spans="1:6" ht="12.75">
      <c r="A53" s="207"/>
      <c r="B53" s="208">
        <v>2012</v>
      </c>
      <c r="C53" s="329">
        <v>0</v>
      </c>
      <c r="D53" s="330">
        <v>0</v>
      </c>
      <c r="E53" s="329"/>
      <c r="F53" s="329"/>
    </row>
    <row r="54" spans="1:6" ht="12.75">
      <c r="A54" s="232"/>
      <c r="B54" s="232"/>
      <c r="C54" s="327"/>
      <c r="D54" s="328"/>
      <c r="E54" s="327"/>
      <c r="F54" s="327"/>
    </row>
    <row r="55" spans="1:6" ht="12.75">
      <c r="A55" s="232" t="s">
        <v>320</v>
      </c>
      <c r="B55" s="326">
        <v>2008</v>
      </c>
      <c r="C55" s="327">
        <v>590.95408</v>
      </c>
      <c r="D55" s="328">
        <v>0</v>
      </c>
      <c r="E55" s="327">
        <v>145376.68099999998</v>
      </c>
      <c r="F55" s="327">
        <v>23224.454</v>
      </c>
    </row>
    <row r="56" spans="1:6" ht="12.75">
      <c r="A56" s="232"/>
      <c r="B56" s="326">
        <v>2009</v>
      </c>
      <c r="C56" s="288">
        <v>624.678675</v>
      </c>
      <c r="D56" s="328">
        <v>0</v>
      </c>
      <c r="E56" s="327">
        <v>206240.43</v>
      </c>
      <c r="F56" s="327">
        <v>58597.506</v>
      </c>
    </row>
    <row r="57" spans="1:6" ht="12.75">
      <c r="A57" s="232"/>
      <c r="B57" s="326">
        <v>2010</v>
      </c>
      <c r="C57" s="288">
        <v>668.76551</v>
      </c>
      <c r="D57" s="328">
        <v>0</v>
      </c>
      <c r="E57" s="327">
        <v>285345.0493569999</v>
      </c>
      <c r="F57" s="327">
        <v>45762.946356</v>
      </c>
    </row>
    <row r="58" spans="1:6" ht="12.75">
      <c r="A58" s="232"/>
      <c r="B58" s="326">
        <v>2011</v>
      </c>
      <c r="C58" s="288">
        <v>-199.854375</v>
      </c>
      <c r="D58" s="328">
        <v>0</v>
      </c>
      <c r="E58" s="327">
        <v>347933.55029189633</v>
      </c>
      <c r="F58" s="327">
        <v>33008.8</v>
      </c>
    </row>
    <row r="59" spans="1:6" ht="12.75">
      <c r="A59" s="232"/>
      <c r="B59" s="326">
        <v>2012</v>
      </c>
      <c r="C59" s="327">
        <v>1328.1935220000003</v>
      </c>
      <c r="D59" s="328">
        <v>0</v>
      </c>
      <c r="E59" s="327"/>
      <c r="F59" s="327"/>
    </row>
    <row r="60" spans="1:6" ht="12.75">
      <c r="A60" s="232"/>
      <c r="B60" s="232"/>
      <c r="C60" s="327"/>
      <c r="D60" s="328"/>
      <c r="E60" s="327"/>
      <c r="F60" s="327"/>
    </row>
    <row r="61" spans="1:6" ht="12.75">
      <c r="A61" s="207" t="s">
        <v>321</v>
      </c>
      <c r="B61" s="208">
        <v>2008</v>
      </c>
      <c r="C61" s="329">
        <v>111</v>
      </c>
      <c r="D61" s="330">
        <v>111.00417</v>
      </c>
      <c r="E61" s="329">
        <v>14574.698999999999</v>
      </c>
      <c r="F61" s="329">
        <v>7538.8279999999995</v>
      </c>
    </row>
    <row r="62" spans="1:6" ht="12.75">
      <c r="A62" s="207"/>
      <c r="B62" s="208">
        <v>2009</v>
      </c>
      <c r="C62" s="286">
        <v>114.53394</v>
      </c>
      <c r="D62" s="330">
        <v>114.53394</v>
      </c>
      <c r="E62" s="329">
        <v>29794.908</v>
      </c>
      <c r="F62" s="329">
        <v>19762.974</v>
      </c>
    </row>
    <row r="63" spans="1:6" ht="12.75">
      <c r="A63" s="207"/>
      <c r="B63" s="208">
        <v>2010</v>
      </c>
      <c r="C63" s="286">
        <v>149.82666</v>
      </c>
      <c r="D63" s="330">
        <v>149.82666</v>
      </c>
      <c r="E63" s="329">
        <v>57851.14964499999</v>
      </c>
      <c r="F63" s="329">
        <v>37637.239271</v>
      </c>
    </row>
    <row r="64" spans="1:6" ht="12.75">
      <c r="A64" s="207"/>
      <c r="B64" s="208">
        <v>2011</v>
      </c>
      <c r="C64" s="286">
        <v>254.11669</v>
      </c>
      <c r="D64" s="330">
        <v>169.60467</v>
      </c>
      <c r="E64" s="286">
        <v>38316.005906108985</v>
      </c>
      <c r="F64" s="286">
        <v>23764.6</v>
      </c>
    </row>
    <row r="65" spans="1:6" ht="12.75">
      <c r="A65" s="207"/>
      <c r="B65" s="208">
        <v>2012</v>
      </c>
      <c r="C65" s="329">
        <v>0</v>
      </c>
      <c r="D65" s="332" t="s">
        <v>34</v>
      </c>
      <c r="E65" s="329"/>
      <c r="F65" s="329"/>
    </row>
    <row r="66" spans="1:6" ht="12.75">
      <c r="A66" s="232"/>
      <c r="B66" s="232"/>
      <c r="C66" s="327"/>
      <c r="D66" s="328"/>
      <c r="E66" s="327"/>
      <c r="F66" s="327"/>
    </row>
    <row r="67" spans="1:6" ht="12.75">
      <c r="A67" s="232" t="s">
        <v>322</v>
      </c>
      <c r="B67" s="326">
        <v>2008</v>
      </c>
      <c r="C67" s="327">
        <v>137.44312</v>
      </c>
      <c r="D67" s="328">
        <v>0</v>
      </c>
      <c r="E67" s="327">
        <v>121091.043</v>
      </c>
      <c r="F67" s="327">
        <v>3161.4439999999995</v>
      </c>
    </row>
    <row r="68" spans="1:6" ht="12.75">
      <c r="A68" s="232"/>
      <c r="B68" s="326">
        <v>2009</v>
      </c>
      <c r="C68" s="288">
        <v>145.65406000000002</v>
      </c>
      <c r="D68" s="328">
        <v>0</v>
      </c>
      <c r="E68" s="327">
        <v>129480.45</v>
      </c>
      <c r="F68" s="327">
        <v>2599.2119999999995</v>
      </c>
    </row>
    <row r="69" spans="1:6" ht="12.75">
      <c r="A69" s="232"/>
      <c r="B69" s="326">
        <v>2010</v>
      </c>
      <c r="C69" s="288">
        <v>143.82410000000002</v>
      </c>
      <c r="D69" s="328">
        <v>0</v>
      </c>
      <c r="E69" s="327">
        <v>191922.079214</v>
      </c>
      <c r="F69" s="327">
        <v>28805.793482999998</v>
      </c>
    </row>
    <row r="70" spans="1:6" ht="12.75">
      <c r="A70" s="232"/>
      <c r="B70" s="326">
        <v>2011</v>
      </c>
      <c r="C70" s="288">
        <v>115.64680100000001</v>
      </c>
      <c r="D70" s="328">
        <v>0</v>
      </c>
      <c r="E70" s="327">
        <v>186761.6622786283</v>
      </c>
      <c r="F70" s="327">
        <v>21669</v>
      </c>
    </row>
    <row r="71" spans="1:6" ht="12.75">
      <c r="A71" s="232"/>
      <c r="B71" s="326">
        <v>2012</v>
      </c>
      <c r="C71" s="327">
        <v>227.48318600000002</v>
      </c>
      <c r="D71" s="328">
        <v>0</v>
      </c>
      <c r="E71" s="327"/>
      <c r="F71" s="327"/>
    </row>
    <row r="72" spans="1:6" ht="12.75">
      <c r="A72" s="232"/>
      <c r="B72" s="232"/>
      <c r="C72" s="327"/>
      <c r="D72" s="328"/>
      <c r="E72" s="327"/>
      <c r="F72" s="327"/>
    </row>
    <row r="73" spans="1:6" ht="12.75">
      <c r="A73" s="207" t="s">
        <v>323</v>
      </c>
      <c r="B73" s="208">
        <v>2008</v>
      </c>
      <c r="C73" s="329">
        <v>0</v>
      </c>
      <c r="D73" s="330">
        <v>0</v>
      </c>
      <c r="E73" s="329">
        <v>11844.360999999999</v>
      </c>
      <c r="F73" s="329">
        <v>0</v>
      </c>
    </row>
    <row r="74" spans="1:6" ht="12.75">
      <c r="A74" s="207"/>
      <c r="B74" s="208">
        <v>2009</v>
      </c>
      <c r="C74" s="329">
        <v>0</v>
      </c>
      <c r="D74" s="330">
        <v>0</v>
      </c>
      <c r="E74" s="329">
        <v>6184.332</v>
      </c>
      <c r="F74" s="329">
        <v>102.432</v>
      </c>
    </row>
    <row r="75" spans="1:6" ht="12.75">
      <c r="A75" s="207"/>
      <c r="B75" s="208">
        <v>2010</v>
      </c>
      <c r="C75" s="329">
        <v>0</v>
      </c>
      <c r="D75" s="330">
        <v>0</v>
      </c>
      <c r="E75" s="329">
        <v>9388.26715</v>
      </c>
      <c r="F75" s="329">
        <v>64.74667</v>
      </c>
    </row>
    <row r="76" spans="1:6" ht="12.75">
      <c r="A76" s="207"/>
      <c r="B76" s="208">
        <v>2011</v>
      </c>
      <c r="C76" s="329">
        <v>0</v>
      </c>
      <c r="D76" s="330">
        <v>0</v>
      </c>
      <c r="E76" s="286">
        <v>12426.644039593255</v>
      </c>
      <c r="F76" s="286">
        <v>80.60000000000001</v>
      </c>
    </row>
    <row r="77" spans="1:6" ht="12.75">
      <c r="A77" s="207"/>
      <c r="B77" s="208">
        <v>2012</v>
      </c>
      <c r="C77" s="329">
        <v>0</v>
      </c>
      <c r="D77" s="330">
        <v>0</v>
      </c>
      <c r="E77" s="329"/>
      <c r="F77" s="329"/>
    </row>
    <row r="78" spans="1:6" ht="12.75">
      <c r="A78" s="232"/>
      <c r="B78" s="232"/>
      <c r="C78" s="327"/>
      <c r="D78" s="328"/>
      <c r="E78" s="327"/>
      <c r="F78" s="327"/>
    </row>
    <row r="79" spans="1:6" ht="12.75">
      <c r="A79" s="232" t="s">
        <v>324</v>
      </c>
      <c r="B79" s="326">
        <v>2008</v>
      </c>
      <c r="C79" s="327">
        <v>276.80890999999997</v>
      </c>
      <c r="D79" s="328">
        <v>0</v>
      </c>
      <c r="E79" s="327">
        <v>12955.287999999999</v>
      </c>
      <c r="F79" s="327">
        <v>956.1709999999999</v>
      </c>
    </row>
    <row r="80" spans="1:6" ht="12.75">
      <c r="A80" s="232"/>
      <c r="B80" s="326">
        <v>2009</v>
      </c>
      <c r="C80" s="288">
        <v>6.03919</v>
      </c>
      <c r="D80" s="328">
        <v>0</v>
      </c>
      <c r="E80" s="327">
        <v>22150.92</v>
      </c>
      <c r="F80" s="327">
        <v>3136.98</v>
      </c>
    </row>
    <row r="81" spans="1:6" ht="12.75">
      <c r="A81" s="232"/>
      <c r="B81" s="326">
        <v>2010</v>
      </c>
      <c r="C81" s="288">
        <v>99.34182999999999</v>
      </c>
      <c r="D81" s="328">
        <v>0</v>
      </c>
      <c r="E81" s="327">
        <v>37300.556587</v>
      </c>
      <c r="F81" s="327">
        <v>8313.472428</v>
      </c>
    </row>
    <row r="82" spans="1:6" ht="12.75">
      <c r="A82" s="232"/>
      <c r="B82" s="326">
        <v>2011</v>
      </c>
      <c r="C82" s="288">
        <v>20.912222</v>
      </c>
      <c r="D82" s="328">
        <v>0</v>
      </c>
      <c r="E82" s="327">
        <v>41711.33205253727</v>
      </c>
      <c r="F82" s="327">
        <v>16603.6</v>
      </c>
    </row>
    <row r="83" spans="1:6" ht="12.75">
      <c r="A83" s="232"/>
      <c r="B83" s="326">
        <v>2012</v>
      </c>
      <c r="C83" s="327">
        <v>19.364108</v>
      </c>
      <c r="D83" s="328">
        <v>0</v>
      </c>
      <c r="E83" s="327"/>
      <c r="F83" s="327"/>
    </row>
    <row r="84" spans="1:6" ht="12.75">
      <c r="A84" s="232"/>
      <c r="B84" s="232"/>
      <c r="C84" s="327"/>
      <c r="D84" s="328"/>
      <c r="E84" s="327"/>
      <c r="F84" s="327"/>
    </row>
    <row r="85" spans="1:6" ht="12.75">
      <c r="A85" s="207" t="s">
        <v>325</v>
      </c>
      <c r="B85" s="208">
        <v>2008</v>
      </c>
      <c r="C85" s="329">
        <v>0</v>
      </c>
      <c r="D85" s="330">
        <v>0</v>
      </c>
      <c r="E85" s="329">
        <v>8146.798000000001</v>
      </c>
      <c r="F85" s="329">
        <v>442.16</v>
      </c>
    </row>
    <row r="86" spans="1:6" ht="12.75">
      <c r="A86" s="207"/>
      <c r="B86" s="208">
        <v>2009</v>
      </c>
      <c r="C86" s="329">
        <v>0</v>
      </c>
      <c r="D86" s="330">
        <v>0</v>
      </c>
      <c r="E86" s="329">
        <v>9455.753999999999</v>
      </c>
      <c r="F86" s="329">
        <v>1741.344</v>
      </c>
    </row>
    <row r="87" spans="1:6" ht="12.75">
      <c r="A87" s="207"/>
      <c r="B87" s="208">
        <v>2010</v>
      </c>
      <c r="C87" s="329">
        <v>27.922</v>
      </c>
      <c r="D87" s="330">
        <v>0</v>
      </c>
      <c r="E87" s="329">
        <v>8410.592433</v>
      </c>
      <c r="F87" s="329">
        <v>220.138678</v>
      </c>
    </row>
    <row r="88" spans="1:6" ht="12.75">
      <c r="A88" s="207"/>
      <c r="B88" s="208">
        <v>2011</v>
      </c>
      <c r="C88" s="329">
        <v>31.11</v>
      </c>
      <c r="D88" s="330">
        <v>0</v>
      </c>
      <c r="E88" s="286">
        <v>17719.358326672653</v>
      </c>
      <c r="F88" s="286">
        <v>6832.4</v>
      </c>
    </row>
    <row r="89" spans="1:6" ht="12.75">
      <c r="A89" s="207"/>
      <c r="B89" s="208">
        <v>2012</v>
      </c>
      <c r="C89" s="286">
        <v>19.89</v>
      </c>
      <c r="D89" s="330">
        <v>0</v>
      </c>
      <c r="E89" s="329"/>
      <c r="F89" s="329"/>
    </row>
    <row r="90" spans="1:6" ht="12.75">
      <c r="A90" s="232"/>
      <c r="B90" s="232"/>
      <c r="C90" s="327"/>
      <c r="D90" s="328"/>
      <c r="E90" s="327"/>
      <c r="F90" s="327"/>
    </row>
    <row r="91" spans="1:6" ht="12.75">
      <c r="A91" s="232" t="s">
        <v>326</v>
      </c>
      <c r="B91" s="326">
        <v>2008</v>
      </c>
      <c r="C91" s="327">
        <v>51.445699999999995</v>
      </c>
      <c r="D91" s="328">
        <v>33.49411</v>
      </c>
      <c r="E91" s="327">
        <v>49267.678</v>
      </c>
      <c r="F91" s="327">
        <v>1713.37</v>
      </c>
    </row>
    <row r="92" spans="1:6" ht="12.75">
      <c r="A92" s="232"/>
      <c r="B92" s="326">
        <v>2009</v>
      </c>
      <c r="C92" s="288">
        <v>62.365570000000005</v>
      </c>
      <c r="D92" s="328">
        <v>40.04138</v>
      </c>
      <c r="E92" s="327">
        <v>62797.218</v>
      </c>
      <c r="F92" s="327">
        <v>3341.8439999999996</v>
      </c>
    </row>
    <row r="93" spans="1:6" ht="12.75">
      <c r="A93" s="232"/>
      <c r="B93" s="326">
        <v>2010</v>
      </c>
      <c r="C93" s="288">
        <v>58.106829999999995</v>
      </c>
      <c r="D93" s="328">
        <v>41.53798</v>
      </c>
      <c r="E93" s="327">
        <v>69609.144917</v>
      </c>
      <c r="F93" s="327">
        <v>517.97336</v>
      </c>
    </row>
    <row r="94" spans="1:6" ht="12.75">
      <c r="A94" s="232"/>
      <c r="B94" s="326">
        <v>2011</v>
      </c>
      <c r="C94" s="288">
        <v>67.240452</v>
      </c>
      <c r="D94" s="328">
        <v>42.26521</v>
      </c>
      <c r="E94" s="327">
        <v>56353.676059009296</v>
      </c>
      <c r="F94" s="327">
        <v>452.6</v>
      </c>
    </row>
    <row r="95" spans="1:6" ht="12.75">
      <c r="A95" s="232"/>
      <c r="B95" s="326">
        <v>2012</v>
      </c>
      <c r="C95" s="327">
        <v>19.674488</v>
      </c>
      <c r="D95" s="328" t="s">
        <v>34</v>
      </c>
      <c r="E95" s="327"/>
      <c r="F95" s="327"/>
    </row>
    <row r="96" spans="1:6" ht="12.75">
      <c r="A96" s="232"/>
      <c r="B96" s="232"/>
      <c r="C96" s="327"/>
      <c r="D96" s="328"/>
      <c r="E96" s="327"/>
      <c r="F96" s="327"/>
    </row>
    <row r="97" spans="1:6" ht="12.75">
      <c r="A97" s="207" t="s">
        <v>327</v>
      </c>
      <c r="B97" s="208">
        <v>2008</v>
      </c>
      <c r="C97" s="329">
        <v>0</v>
      </c>
      <c r="D97" s="330">
        <v>0</v>
      </c>
      <c r="E97" s="329">
        <v>71740.46</v>
      </c>
      <c r="F97" s="329">
        <v>403.47099999999995</v>
      </c>
    </row>
    <row r="98" spans="1:6" ht="12.75">
      <c r="A98" s="207"/>
      <c r="B98" s="208">
        <v>2009</v>
      </c>
      <c r="C98" s="329">
        <v>0</v>
      </c>
      <c r="D98" s="330">
        <v>0</v>
      </c>
      <c r="E98" s="329">
        <v>75217.098</v>
      </c>
      <c r="F98" s="329">
        <v>115.23599999999999</v>
      </c>
    </row>
    <row r="99" spans="1:6" ht="12.75">
      <c r="A99" s="207"/>
      <c r="B99" s="208">
        <v>2010</v>
      </c>
      <c r="C99" s="329">
        <v>0</v>
      </c>
      <c r="D99" s="330">
        <v>0</v>
      </c>
      <c r="E99" s="329">
        <v>79722.574771</v>
      </c>
      <c r="F99" s="329">
        <v>2790.5814769999993</v>
      </c>
    </row>
    <row r="100" spans="1:6" ht="12.75">
      <c r="A100" s="207"/>
      <c r="B100" s="208">
        <v>2011</v>
      </c>
      <c r="C100" s="329">
        <v>0</v>
      </c>
      <c r="D100" s="330">
        <v>0</v>
      </c>
      <c r="E100" s="286">
        <v>76494.70082835507</v>
      </c>
      <c r="F100" s="286">
        <v>4687.2</v>
      </c>
    </row>
    <row r="101" spans="1:6" ht="12.75">
      <c r="A101" s="207"/>
      <c r="B101" s="208">
        <v>2012</v>
      </c>
      <c r="C101" s="329">
        <v>0</v>
      </c>
      <c r="D101" s="330">
        <v>0</v>
      </c>
      <c r="E101" s="329"/>
      <c r="F101" s="329"/>
    </row>
    <row r="102" spans="1:6" ht="12.75">
      <c r="A102" s="232"/>
      <c r="B102" s="232"/>
      <c r="C102" s="333"/>
      <c r="D102" s="328"/>
      <c r="E102" s="334"/>
      <c r="F102" s="334"/>
    </row>
    <row r="103" spans="1:6" ht="12.75">
      <c r="A103" s="232" t="s">
        <v>328</v>
      </c>
      <c r="B103" s="326">
        <v>2008</v>
      </c>
      <c r="C103" s="333">
        <v>1843.21473</v>
      </c>
      <c r="D103" s="328">
        <v>0</v>
      </c>
      <c r="E103" s="327">
        <v>134842.219</v>
      </c>
      <c r="F103" s="327">
        <v>65599.96299999999</v>
      </c>
    </row>
    <row r="104" spans="1:6" ht="12.75">
      <c r="A104" s="232"/>
      <c r="B104" s="326">
        <v>2009</v>
      </c>
      <c r="C104" s="288">
        <v>2362.77933</v>
      </c>
      <c r="D104" s="328">
        <v>0</v>
      </c>
      <c r="E104" s="327">
        <v>119186.03399999999</v>
      </c>
      <c r="F104" s="327">
        <v>77656.26</v>
      </c>
    </row>
    <row r="105" spans="1:6" ht="12.75">
      <c r="A105" s="232"/>
      <c r="B105" s="326">
        <v>2010</v>
      </c>
      <c r="C105" s="288">
        <v>2955.8837900000017</v>
      </c>
      <c r="D105" s="328">
        <v>0</v>
      </c>
      <c r="E105" s="327">
        <v>163945.043107</v>
      </c>
      <c r="F105" s="327">
        <v>21819.62779</v>
      </c>
    </row>
    <row r="106" spans="1:6" ht="12.75">
      <c r="A106" s="232"/>
      <c r="B106" s="326">
        <v>2011</v>
      </c>
      <c r="C106" s="288">
        <v>2044.652662</v>
      </c>
      <c r="D106" s="328">
        <v>0</v>
      </c>
      <c r="E106" s="327">
        <v>184252.6161189515</v>
      </c>
      <c r="F106" s="327">
        <v>24471.399999999998</v>
      </c>
    </row>
    <row r="107" spans="1:6" ht="12.75">
      <c r="A107" s="232"/>
      <c r="B107" s="326">
        <v>2012</v>
      </c>
      <c r="C107" s="327">
        <v>3292.402675</v>
      </c>
      <c r="D107" s="328">
        <v>0</v>
      </c>
      <c r="E107" s="327"/>
      <c r="F107" s="327"/>
    </row>
    <row r="108" spans="1:6" ht="12.75">
      <c r="A108" s="232"/>
      <c r="B108" s="232"/>
      <c r="C108" s="333"/>
      <c r="D108" s="328"/>
      <c r="E108" s="334"/>
      <c r="F108" s="334"/>
    </row>
    <row r="109" spans="1:6" ht="12.75">
      <c r="A109" s="299" t="s">
        <v>329</v>
      </c>
      <c r="B109" s="300">
        <v>2008</v>
      </c>
      <c r="C109" s="335">
        <v>3498</v>
      </c>
      <c r="D109" s="336">
        <v>144.49828</v>
      </c>
      <c r="E109" s="335">
        <v>725678.519</v>
      </c>
      <c r="F109" s="335">
        <v>121616.108</v>
      </c>
    </row>
    <row r="110" spans="1:6" ht="12.75">
      <c r="A110" s="299"/>
      <c r="B110" s="300">
        <v>2009</v>
      </c>
      <c r="C110" s="335">
        <v>3711.5942849999997</v>
      </c>
      <c r="D110" s="336">
        <v>154.57532</v>
      </c>
      <c r="E110" s="335">
        <v>865294.32</v>
      </c>
      <c r="F110" s="335">
        <v>188807.78399999999</v>
      </c>
    </row>
    <row r="111" spans="1:6" ht="12.75">
      <c r="A111" s="299"/>
      <c r="B111" s="300">
        <v>2010</v>
      </c>
      <c r="C111" s="335">
        <v>4502.527920000001</v>
      </c>
      <c r="D111" s="336">
        <v>191.36464</v>
      </c>
      <c r="E111" s="337">
        <v>1143601.0082089999</v>
      </c>
      <c r="F111" s="335">
        <v>162896.147053</v>
      </c>
    </row>
    <row r="112" spans="1:6" ht="12.75">
      <c r="A112" s="299"/>
      <c r="B112" s="300">
        <v>2011</v>
      </c>
      <c r="C112" s="335">
        <v>2486.085284</v>
      </c>
      <c r="D112" s="336">
        <v>211.86988</v>
      </c>
      <c r="E112" s="337">
        <v>1235755</v>
      </c>
      <c r="F112" s="335">
        <v>148446.6</v>
      </c>
    </row>
    <row r="113" spans="1:6" ht="12.75">
      <c r="A113" s="299"/>
      <c r="B113" s="300">
        <v>2012</v>
      </c>
      <c r="C113" s="335">
        <v>5597</v>
      </c>
      <c r="D113" s="338" t="s">
        <v>34</v>
      </c>
      <c r="E113" s="335"/>
      <c r="F113" s="335"/>
    </row>
    <row r="114" spans="1:6" ht="12.75">
      <c r="A114" s="339"/>
      <c r="B114" s="339"/>
      <c r="C114" s="273"/>
      <c r="D114" s="273"/>
      <c r="E114" s="340"/>
      <c r="F114" s="191"/>
    </row>
    <row r="115" spans="1:6" ht="12.75">
      <c r="A115" s="232"/>
      <c r="B115" s="199"/>
      <c r="C115" s="274"/>
      <c r="D115" s="275"/>
      <c r="E115" s="199"/>
      <c r="F115" s="199"/>
    </row>
    <row r="116" spans="1:6" ht="12.75">
      <c r="A116" s="232" t="s">
        <v>186</v>
      </c>
      <c r="B116" s="199"/>
      <c r="C116" s="274"/>
      <c r="D116" s="275"/>
      <c r="E116" s="199"/>
      <c r="F116" s="199"/>
    </row>
    <row r="117" spans="1:6" ht="12.75">
      <c r="A117" s="196" t="s">
        <v>330</v>
      </c>
      <c r="B117" s="341"/>
      <c r="C117" s="274"/>
      <c r="D117" s="274"/>
      <c r="E117" s="199"/>
      <c r="F117" s="199"/>
    </row>
    <row r="118" spans="1:6" ht="12.75">
      <c r="A118" s="666" t="s">
        <v>331</v>
      </c>
      <c r="B118" s="666"/>
      <c r="C118" s="666"/>
      <c r="D118" s="666"/>
      <c r="E118" s="666"/>
      <c r="F118" s="666"/>
    </row>
    <row r="119" spans="1:6" ht="12.75">
      <c r="A119" s="666"/>
      <c r="B119" s="666"/>
      <c r="C119" s="666"/>
      <c r="D119" s="666"/>
      <c r="E119" s="666"/>
      <c r="F119" s="666"/>
    </row>
  </sheetData>
  <sheetProtection/>
  <mergeCells count="2">
    <mergeCell ref="A1:F2"/>
    <mergeCell ref="A118:F11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2012-10-29T09:45:51Z</dcterms:created>
  <dcterms:modified xsi:type="dcterms:W3CDTF">2014-10-28T09:48:17Z</dcterms:modified>
  <cp:category/>
  <cp:version/>
  <cp:contentType/>
  <cp:contentStatus/>
</cp:coreProperties>
</file>