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9FD5" lockStructure="1"/>
  <bookViews>
    <workbookView xWindow="-15" yWindow="-105" windowWidth="10530" windowHeight="11985"/>
  </bookViews>
  <sheets>
    <sheet name="Audit Results" sheetId="1" r:id="rId1"/>
    <sheet name="Data" sheetId="17" state="hidden" r:id="rId2"/>
    <sheet name="Lists" sheetId="3" state="hidden" r:id="rId3"/>
  </sheets>
  <definedNames>
    <definedName name="_xlnm._FilterDatabase" localSheetId="1" hidden="1">Data!$A$2:$M$114</definedName>
    <definedName name="_xlnm.Print_Area" localSheetId="0">'Audit Results'!$C$4:$N$28</definedName>
    <definedName name="_xlnm.Print_Titles" localSheetId="0">'Audit Results'!$8:$12</definedName>
  </definedNames>
  <calcPr calcId="145621"/>
</workbook>
</file>

<file path=xl/calcChain.xml><?xml version="1.0" encoding="utf-8"?>
<calcChain xmlns="http://schemas.openxmlformats.org/spreadsheetml/2006/main">
  <c r="M2" i="1" l="1"/>
  <c r="C11" i="1" s="1"/>
  <c r="I22" i="1" l="1"/>
  <c r="K21" i="1"/>
  <c r="M20" i="1"/>
  <c r="C20" i="1"/>
  <c r="G19" i="1"/>
  <c r="I18" i="1"/>
  <c r="H19" i="1"/>
  <c r="N21" i="1"/>
  <c r="L18" i="1"/>
  <c r="C22" i="1"/>
  <c r="F18" i="1"/>
  <c r="J20" i="1"/>
  <c r="C18" i="1"/>
  <c r="M19" i="1"/>
  <c r="J22" i="1"/>
  <c r="M22" i="1"/>
  <c r="K19" i="1"/>
  <c r="F22" i="1"/>
  <c r="N18" i="1"/>
  <c r="K20" i="1"/>
  <c r="K22" i="1"/>
  <c r="M21" i="1"/>
  <c r="C21" i="1"/>
  <c r="G20" i="1"/>
  <c r="I19" i="1"/>
  <c r="K18" i="1"/>
  <c r="J19" i="1"/>
  <c r="I20" i="1"/>
  <c r="H21" i="1"/>
  <c r="I21" i="1"/>
  <c r="G18" i="1"/>
  <c r="H22" i="1"/>
  <c r="J21" i="1"/>
  <c r="L20" i="1"/>
  <c r="N19" i="1"/>
  <c r="F19" i="1"/>
  <c r="H18" i="1"/>
  <c r="L21" i="1"/>
  <c r="N20" i="1"/>
  <c r="F20" i="1"/>
  <c r="J18" i="1"/>
  <c r="L22" i="1"/>
  <c r="F21" i="1"/>
  <c r="H20" i="1"/>
  <c r="G21" i="1"/>
  <c r="M18" i="1"/>
  <c r="N22" i="1"/>
  <c r="L19" i="1"/>
  <c r="G22" i="1"/>
  <c r="C19" i="1"/>
</calcChain>
</file>

<file path=xl/sharedStrings.xml><?xml version="1.0" encoding="utf-8"?>
<sst xmlns="http://schemas.openxmlformats.org/spreadsheetml/2006/main" count="575" uniqueCount="351">
  <si>
    <t>Brighton and Sussex University Hospitals NHS Trust</t>
  </si>
  <si>
    <t>Mid Yorkshire Hospitals NHS Trust</t>
  </si>
  <si>
    <t>The Royal Bournemouth and Christchurch Hospitals NHS Foundation Trust</t>
  </si>
  <si>
    <t>ID</t>
  </si>
  <si>
    <t>Select Trust:</t>
  </si>
  <si>
    <t>Code</t>
  </si>
  <si>
    <t>Label</t>
  </si>
  <si>
    <t>RR8</t>
  </si>
  <si>
    <t>Leeds Teaching Hospitals NHS Trust</t>
  </si>
  <si>
    <t>RXF</t>
  </si>
  <si>
    <t>RV8</t>
  </si>
  <si>
    <t>North West London Hospitals NHS Trust</t>
  </si>
  <si>
    <t>RN5</t>
  </si>
  <si>
    <t>RBD</t>
  </si>
  <si>
    <t>Dorset County Hospital NHS Foundation Trust</t>
  </si>
  <si>
    <t>RLT</t>
  </si>
  <si>
    <t>George Eliot Hospital NHS Trust</t>
  </si>
  <si>
    <t>RJ1</t>
  </si>
  <si>
    <t>RR1</t>
  </si>
  <si>
    <t>RA2</t>
  </si>
  <si>
    <t>RDZ</t>
  </si>
  <si>
    <t>RWD</t>
  </si>
  <si>
    <t>United Lincolnshire Hospitals NHS Trust</t>
  </si>
  <si>
    <t>RXH</t>
  </si>
  <si>
    <t>ID2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</si>
  <si>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</si>
  <si>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</si>
  <si>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</si>
  <si>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</si>
  <si>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</si>
  <si>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</si>
  <si>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</si>
  <si>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</si>
  <si>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</si>
  <si>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</si>
  <si>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</si>
  <si>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</si>
  <si>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</si>
  <si>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</si>
  <si>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</si>
  <si>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</si>
  <si>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</si>
  <si>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</si>
  <si>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</si>
  <si>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</si>
  <si>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</si>
  <si>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</si>
  <si>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</si>
  <si>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</si>
  <si>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</si>
  <si>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</si>
  <si>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</si>
  <si>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</si>
  <si>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</si>
  <si>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</si>
  <si>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Guy's and St Thomas' NHS Foundation Trust</t>
  </si>
  <si>
    <t>Heart of England NHS Foundation Trust</t>
  </si>
  <si>
    <t>Hull and East Yorkshire Hospitals NHS Trust</t>
  </si>
  <si>
    <t>Imperial College Healthcare NHS Trust</t>
  </si>
  <si>
    <t>RYJ</t>
  </si>
  <si>
    <t>REM</t>
  </si>
  <si>
    <t>RCB</t>
  </si>
  <si>
    <t>RN3</t>
  </si>
  <si>
    <t>Great Western Hospitals NHS Foundation Trust</t>
  </si>
  <si>
    <t>RJD</t>
  </si>
  <si>
    <t>Mid Staffordshire NHS Foundation Trust</t>
  </si>
  <si>
    <t>RXK</t>
  </si>
  <si>
    <t>Sandwell and West Birmingham Hospitals NHS Trust</t>
  </si>
  <si>
    <t>RA9</t>
  </si>
  <si>
    <t>South Devon Healthcare NHS Foundation Trust</t>
  </si>
  <si>
    <t>RA7</t>
  </si>
  <si>
    <t>University Hospitals Bristol NHS Foundation Trust</t>
  </si>
  <si>
    <t>RKB</t>
  </si>
  <si>
    <t>University Hospitals Coventry and Warwickshire NHS Trust</t>
  </si>
  <si>
    <t>RHQ</t>
  </si>
  <si>
    <t>Sheffield Teaching Hospitals NHS Foundation Trust</t>
  </si>
  <si>
    <t>RD8</t>
  </si>
  <si>
    <t>Milton Keynes Hospital NHS Foundation Trust</t>
  </si>
  <si>
    <t>RQ3</t>
  </si>
  <si>
    <t>Birmingham Children's Hospital NHS Foundation Trust</t>
  </si>
  <si>
    <t>RXL</t>
  </si>
  <si>
    <t>RN7</t>
  </si>
  <si>
    <t>Dartford and Gravesham NHS Trust</t>
  </si>
  <si>
    <t>RBV</t>
  </si>
  <si>
    <t>The Christie NHS Foundation Trust</t>
  </si>
  <si>
    <t>RFR</t>
  </si>
  <si>
    <t>The Rotherham NHS Foundation Trust</t>
  </si>
  <si>
    <t>RHW</t>
  </si>
  <si>
    <t>Royal Berkshire NHS Foundation Trust</t>
  </si>
  <si>
    <t>RJC</t>
  </si>
  <si>
    <t>RJE</t>
  </si>
  <si>
    <t>University Hospital of North Staffordshire NHS Trust</t>
  </si>
  <si>
    <t>RTF</t>
  </si>
  <si>
    <t>Northumbria Healthcare NHS Foundation Trust</t>
  </si>
  <si>
    <t>RFF</t>
  </si>
  <si>
    <t>Barnsley Hospital NHS Foundation Trust</t>
  </si>
  <si>
    <t>RFS</t>
  </si>
  <si>
    <t>Chesterfield Royal Hospital NHS Foundation Trust</t>
  </si>
  <si>
    <t>RR7</t>
  </si>
  <si>
    <t>Gateshead Health NHS Foundation Trust</t>
  </si>
  <si>
    <t>RTE</t>
  </si>
  <si>
    <t>Gloucestershire Hospitals NHS Foundation Trust</t>
  </si>
  <si>
    <t>RHU</t>
  </si>
  <si>
    <t>Portsmouth Hospitals NHS Trust</t>
  </si>
  <si>
    <t>RWE</t>
  </si>
  <si>
    <t>University Hospitals of Leicester NHS Trust</t>
  </si>
  <si>
    <t>RK5</t>
  </si>
  <si>
    <t>Sherwood Forest Hospitals NHS Foundation Trust</t>
  </si>
  <si>
    <t>RWG</t>
  </si>
  <si>
    <t>West Hertfordshire Hospitals NHS Trust</t>
  </si>
  <si>
    <t>RTG</t>
  </si>
  <si>
    <t>Derby Hospitals NHS Foundation Trust</t>
  </si>
  <si>
    <t>RNQ</t>
  </si>
  <si>
    <t>Kettering General Hospital NHS Foundation Trust</t>
  </si>
  <si>
    <t>RAE</t>
  </si>
  <si>
    <t>Bradford Teaching Hospitals NHS Foundation Trust</t>
  </si>
  <si>
    <t>RJF</t>
  </si>
  <si>
    <t>Burton Hospitals NHS Foundation Trust</t>
  </si>
  <si>
    <t>RLN</t>
  </si>
  <si>
    <t>City Hospitals Sunderland NHS Foundation Trust</t>
  </si>
  <si>
    <t>031</t>
  </si>
  <si>
    <t>032</t>
  </si>
  <si>
    <t>033</t>
  </si>
  <si>
    <t>034</t>
  </si>
  <si>
    <t>035</t>
  </si>
  <si>
    <t>036</t>
  </si>
  <si>
    <t>037</t>
  </si>
  <si>
    <t>038</t>
  </si>
  <si>
    <t>039</t>
  </si>
  <si>
    <t>040</t>
  </si>
  <si>
    <t>041</t>
  </si>
  <si>
    <t>042</t>
  </si>
  <si>
    <t>043</t>
  </si>
  <si>
    <t>044</t>
  </si>
  <si>
    <t>045</t>
  </si>
  <si>
    <t>046</t>
  </si>
  <si>
    <t>047</t>
  </si>
  <si>
    <t>048</t>
  </si>
  <si>
    <t>049</t>
  </si>
  <si>
    <t>050</t>
  </si>
  <si>
    <t>051</t>
  </si>
  <si>
    <t>RWA</t>
  </si>
  <si>
    <t>Spells changing payment</t>
  </si>
  <si>
    <t>Clinical codes incorrect</t>
  </si>
  <si>
    <t>Primary procedures incorrect</t>
  </si>
  <si>
    <t>Secondary procedures incorrect</t>
  </si>
  <si>
    <t>Primary diagnoses incorrect</t>
  </si>
  <si>
    <t>Secondary diagnoses incorrect</t>
  </si>
  <si>
    <t>Area audited</t>
  </si>
  <si>
    <t>Net monetary change*</t>
  </si>
  <si>
    <t>Spells with other data item errors affecting payment</t>
  </si>
  <si>
    <t>Lookup</t>
  </si>
  <si>
    <t>Trust code</t>
  </si>
  <si>
    <t>Net monetary change</t>
  </si>
  <si>
    <t>Area ID</t>
  </si>
  <si>
    <t>Area label</t>
  </si>
  <si>
    <t>RAE1</t>
  </si>
  <si>
    <t>RDZ1</t>
  </si>
  <si>
    <t>RDZ2</t>
  </si>
  <si>
    <t>RK51</t>
  </si>
  <si>
    <t>RN31</t>
  </si>
  <si>
    <t>RN32</t>
  </si>
  <si>
    <t>RNQ1</t>
  </si>
  <si>
    <t>RR11</t>
  </si>
  <si>
    <t>RR12</t>
  </si>
  <si>
    <t>RV81</t>
  </si>
  <si>
    <t>RV82</t>
  </si>
  <si>
    <t>RXF1</t>
  </si>
  <si>
    <t>RXH1</t>
  </si>
  <si>
    <t>RXH2</t>
  </si>
  <si>
    <t>RYJ1</t>
  </si>
  <si>
    <t>RYJ2</t>
  </si>
  <si>
    <t>EA - Cardiac Procedures</t>
  </si>
  <si>
    <t>300 - General Medicine</t>
  </si>
  <si>
    <t>110 - Trauma &amp; Orthopaedics</t>
  </si>
  <si>
    <t>WA - Other healthcare contacts</t>
  </si>
  <si>
    <t>Spells</t>
  </si>
  <si>
    <t>Spells with other data item errors</t>
  </si>
  <si>
    <t>RA91</t>
  </si>
  <si>
    <t>RA92</t>
  </si>
  <si>
    <t>NZ - Obstetric Medicine</t>
  </si>
  <si>
    <t>EB - Cardiac Disorders</t>
  </si>
  <si>
    <t>HB - Orthopaedic Non-Trauma Procedures</t>
  </si>
  <si>
    <t>HD - Musculoskeletal Disorders</t>
  </si>
  <si>
    <t>PA - Paediatric Medicine</t>
  </si>
  <si>
    <t>EA36A - Catheter 19 years and over</t>
  </si>
  <si>
    <t>*A negative figure represents an overcharge to the commissioner by the provider.</t>
  </si>
  <si>
    <t>RAE2</t>
  </si>
  <si>
    <t>RBD1</t>
  </si>
  <si>
    <t>RBD2</t>
  </si>
  <si>
    <t>RBD3</t>
  </si>
  <si>
    <t>RBV1</t>
  </si>
  <si>
    <t>RBV2</t>
  </si>
  <si>
    <t>RDZ3</t>
  </si>
  <si>
    <t>REM1</t>
  </si>
  <si>
    <t>RFF1</t>
  </si>
  <si>
    <t>RFF2</t>
  </si>
  <si>
    <t>RFR1</t>
  </si>
  <si>
    <t>RFR2</t>
  </si>
  <si>
    <t>RFS1</t>
  </si>
  <si>
    <t>RHQ1</t>
  </si>
  <si>
    <t>RHQ2</t>
  </si>
  <si>
    <t>RHU1</t>
  </si>
  <si>
    <t>RHU2</t>
  </si>
  <si>
    <t>RJ11</t>
  </si>
  <si>
    <t>RJ12</t>
  </si>
  <si>
    <t>RJD1</t>
  </si>
  <si>
    <t>RJE1</t>
  </si>
  <si>
    <t>RJF1</t>
  </si>
  <si>
    <t>RLN1</t>
  </si>
  <si>
    <t>RLN2</t>
  </si>
  <si>
    <t>RN51</t>
  </si>
  <si>
    <t>RN52</t>
  </si>
  <si>
    <t>RR71</t>
  </si>
  <si>
    <t>RR72</t>
  </si>
  <si>
    <t>RR81</t>
  </si>
  <si>
    <t>RTE1</t>
  </si>
  <si>
    <t>RTF1</t>
  </si>
  <si>
    <t>RTF2</t>
  </si>
  <si>
    <t>RTG1</t>
  </si>
  <si>
    <t>RTG2</t>
  </si>
  <si>
    <t>RWA1</t>
  </si>
  <si>
    <t>RWA2</t>
  </si>
  <si>
    <t>RWD1</t>
  </si>
  <si>
    <t>RWD2</t>
  </si>
  <si>
    <t>RWE1</t>
  </si>
  <si>
    <t>RWE2</t>
  </si>
  <si>
    <t>RXK1</t>
  </si>
  <si>
    <t>RXL1</t>
  </si>
  <si>
    <t>RXL2</t>
  </si>
  <si>
    <t>RXL3</t>
  </si>
  <si>
    <t>Aintree University Hospital NHS Foundation Trust</t>
  </si>
  <si>
    <t>Blackpool Teaching Hospitals NHS Foundation Trust</t>
  </si>
  <si>
    <t>Hampshire Hospitals NHS Foundation Trust</t>
  </si>
  <si>
    <t>Royal Surrey County Hospital NHS Foundation Trust</t>
  </si>
  <si>
    <t>South Warwickshire NHS Foundation Trust</t>
  </si>
  <si>
    <t>York Teaching Hospital NHS Foundation Trust</t>
  </si>
  <si>
    <t>- Not audited.</t>
  </si>
  <si>
    <t>RRR</t>
  </si>
  <si>
    <t>Select trust &gt;&gt;&gt;</t>
  </si>
  <si>
    <t>Some HRG/ HRG sub-chapter/ treatment function code labels have been shortened to fit tables.</t>
  </si>
  <si>
    <t>The 2013/14 data assurance framework included a programme of admitted patient care clinical coding audits at 50 acute trusts.
These trusts consisted of 40 trusts deemed ‘at-risk’ of poor data quality to support local improvement and 10 trusts selected at random. We used a risk assessment to identify the ‘at-risk’ trusts. This assessment covered previous audit results and benchmarking based on the analysis available in the National Benchmarker.
Each audit covered 200 Finished Consultant Episodes (FCEs) and was split:
• 100 FCEs focusing on the coding of co-morbidities – this was an area of concern of commissioners and a consistent problem area highlighted in the 2012/13 audits; and
• 100 FCEs locally chosen to maintain the local ownership by commissioners established in 2012/13.
The audits reviewed the Trust’s clinical coding using the Connecting for Health (CFH) Audit Methodology, as well as the accuracy of other data items that affect the price commissioners pay for a spell under PbR: age on admission, admission method, sex, and length of stay. For each of these data items the information in SUS was verified against information in source documentation.
Due to the targeted nature of these audits it is not recommended that these results be extrapolated further than the sample audited. However, they do provide information that will help both commissioners and providers decide if the controls over the accuracy of their data are adequate, highlighting areas of concern to investigate further.
The national benchmarker is freely available to the NHS at www.nationalbenchmarker.co.uk.</t>
  </si>
  <si>
    <t>PbR DAF 2013/14 - clinical coding audit results</t>
  </si>
  <si>
    <t>HA - Orthopaedic Trauma Procedures</t>
  </si>
  <si>
    <t>110 - Trauma &amp; Orthopaedics - day case</t>
  </si>
  <si>
    <t>110 - Trauma &amp; Orthopaedics - short stay</t>
  </si>
  <si>
    <t>JC - Skin Surgery</t>
  </si>
  <si>
    <t>JD - Skin Disorders</t>
  </si>
  <si>
    <t>320 - Cardiology co morbidities</t>
  </si>
  <si>
    <t>AA22 - Stroke</t>
  </si>
  <si>
    <t xml:space="preserve">JA - Breast - day case </t>
  </si>
  <si>
    <t>180 - Accident &amp; Emergency</t>
  </si>
  <si>
    <t>NZ - Obstetric delivery</t>
  </si>
  <si>
    <t>107 - Vascular Surgery</t>
  </si>
  <si>
    <t>RD7</t>
  </si>
  <si>
    <t>300 - General Medicine - non elective</t>
  </si>
  <si>
    <t>301/320 - Gastroenterology/ Cardiology - short stay</t>
  </si>
  <si>
    <t>410 - Rheumatology - day case</t>
  </si>
  <si>
    <t>300 - General Medicine - 0 LoS</t>
  </si>
  <si>
    <t>RVJ</t>
  </si>
  <si>
    <t>JC15Z - Skin therapies level 3 - day case</t>
  </si>
  <si>
    <t>BPT01 - Fragility hip fracture best practice tariff</t>
  </si>
  <si>
    <t>PA - Paediatric Medicine -  non elective - 0 LoS</t>
  </si>
  <si>
    <t>REN</t>
  </si>
  <si>
    <t>370 - Medical Oncology</t>
  </si>
  <si>
    <t>RRJ</t>
  </si>
  <si>
    <t>108 - Spinal Surgery Service</t>
  </si>
  <si>
    <t>300 - General Medicine -  non elective - &lt;=1 LoS</t>
  </si>
  <si>
    <t>PB01Z/ PB02Z - Major/ Minor neonatal diagnoses</t>
  </si>
  <si>
    <t>EB - Cardiac Disorders - 0 LoS</t>
  </si>
  <si>
    <t xml:space="preserve">CZ - Mouth Head Neck and Ears </t>
  </si>
  <si>
    <t xml:space="preserve">FZ - Digestive System </t>
  </si>
  <si>
    <t xml:space="preserve">LB - Urological and Male Reproductive System </t>
  </si>
  <si>
    <t xml:space="preserve">LA - Renal </t>
  </si>
  <si>
    <t xml:space="preserve">QZ - Vascular </t>
  </si>
  <si>
    <t xml:space="preserve">SA - Haematological </t>
  </si>
  <si>
    <t xml:space="preserve">DZ - Thoracic </t>
  </si>
  <si>
    <t>AA - Nervous system  - non elective</t>
  </si>
  <si>
    <t>EA49Z - Percutaneous Coronary Interventions</t>
  </si>
  <si>
    <t>Diabetes diagnoses</t>
  </si>
  <si>
    <t>HRGs attracting specialised local top up</t>
  </si>
  <si>
    <t>Musculoskeletal system and connective tissue diagnoses</t>
  </si>
  <si>
    <t>Paediatric assessment unit admissions</t>
  </si>
  <si>
    <t>Diagnostic and endoscopic procedures</t>
  </si>
  <si>
    <t>Specified level of complications and comorbidities</t>
  </si>
  <si>
    <t>Haematology daycases</t>
  </si>
  <si>
    <t>Emergency admissions for unexplained symptoms</t>
  </si>
  <si>
    <t>Tendency to fall, not elsewhere classified</t>
  </si>
  <si>
    <t>A&amp;E admissions - 0 LoS</t>
  </si>
  <si>
    <t>Pneumonia diagnoses - non elective</t>
  </si>
  <si>
    <t>Heatherwood and Wexham Park Hospitals NHS Foundation Trust</t>
  </si>
  <si>
    <t>North Bristol NHS Trust</t>
  </si>
  <si>
    <t>The Clatterbridge Cancer Centre NHS Foundation Trust</t>
  </si>
  <si>
    <t>The Royal Orthopaedic Hospital NHS Foundation Trust</t>
  </si>
  <si>
    <t>120 - ENT</t>
  </si>
  <si>
    <t>Acute and surgical assessment unit admissions</t>
  </si>
  <si>
    <t>Date 05/06/2014</t>
  </si>
  <si>
    <t>EB01Z - Non-interventional cardiac conditions - non elective</t>
  </si>
  <si>
    <t>FZ22A - Intermediate Anal Procedures</t>
  </si>
  <si>
    <t>FZ54Z - Diagnostic Flexible Sigmoidoscopy</t>
  </si>
  <si>
    <t>WA22 - Other specified admissions - non elective</t>
  </si>
  <si>
    <t>REM2</t>
  </si>
  <si>
    <t>REM3</t>
  </si>
  <si>
    <t>RQ31</t>
  </si>
  <si>
    <t>RQ32</t>
  </si>
  <si>
    <t>RJF2</t>
  </si>
  <si>
    <t>RFS2</t>
  </si>
  <si>
    <t>RN71</t>
  </si>
  <si>
    <t>RN72</t>
  </si>
  <si>
    <t>RN73</t>
  </si>
  <si>
    <t>RLT1</t>
  </si>
  <si>
    <t>RLT2</t>
  </si>
  <si>
    <t>RTE2</t>
  </si>
  <si>
    <t>RD71</t>
  </si>
  <si>
    <t>RD72</t>
  </si>
  <si>
    <t>RD73</t>
  </si>
  <si>
    <t>RNQ2</t>
  </si>
  <si>
    <t>RR82</t>
  </si>
  <si>
    <t>RJD2</t>
  </si>
  <si>
    <t>RXF2</t>
  </si>
  <si>
    <t>RD81</t>
  </si>
  <si>
    <t>RD82</t>
  </si>
  <si>
    <t>RVJ1</t>
  </si>
  <si>
    <t>RVJ2</t>
  </si>
  <si>
    <t>RVJ3</t>
  </si>
  <si>
    <t>RHW1</t>
  </si>
  <si>
    <t>RHW2</t>
  </si>
  <si>
    <t>RA21</t>
  </si>
  <si>
    <t>RA22</t>
  </si>
  <si>
    <t>RXK2</t>
  </si>
  <si>
    <t>RK52</t>
  </si>
  <si>
    <t>RA93</t>
  </si>
  <si>
    <t>RJC1</t>
  </si>
  <si>
    <t>RJC2</t>
  </si>
  <si>
    <t>REN1</t>
  </si>
  <si>
    <t>REN2</t>
  </si>
  <si>
    <t>RDZ4</t>
  </si>
  <si>
    <t>RDZ5</t>
  </si>
  <si>
    <t>RRJ1</t>
  </si>
  <si>
    <t>RRJ2</t>
  </si>
  <si>
    <t>RWD3</t>
  </si>
  <si>
    <t>RJE2</t>
  </si>
  <si>
    <t>RA71</t>
  </si>
  <si>
    <t>RA72</t>
  </si>
  <si>
    <t>RKB1</t>
  </si>
  <si>
    <t>RKB2</t>
  </si>
  <si>
    <t>RKB3</t>
  </si>
  <si>
    <t>RWG1</t>
  </si>
  <si>
    <t>RWG2</t>
  </si>
  <si>
    <t>RCB1</t>
  </si>
  <si>
    <t>RCB2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</si>
</sst>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10"/>
      <name val="Arial"/>
    </font>
    <font>
      <sz val="10"/>
      <name val="Arial"/>
      <family val="2"/>
    </font>
    <font>
      <sz val="8"/>
      <name val="Arial"/>
    </font>
    <font>
      <sz val="11"/>
      <name val="Arial"/>
    </font>
    <font>
      <sz val="11"/>
      <name val="Arial"/>
      <family val="2"/>
    </font>
    <font>
      <sz val="12"/>
      <name val="Arial"/>
      <family val="2"/>
    </font>
    <font>
      <b/>
      <sz val="12"/>
      <color theme="0"/>
      <name val="Arial"/>
      <family val="2"/>
    </font>
    <font>
      <sz val="10"/>
      <color theme="0"/>
      <name val="Arial"/>
      <family val="2"/>
    </font>
    <font>
      <sz val="10"/>
      <color theme="3"/>
      <name val="Arial"/>
      <family val="2"/>
    </font>
    <font>
      <b/>
      <sz val="14"/>
      <color theme="3"/>
      <name val="Arial"/>
      <family val="2"/>
    </font>
    <font>
      <sz val="11"/>
      <color theme="0"/>
      <name val="Arial"/>
      <family val="2"/>
    </font>
    <font>
      <b/>
      <sz val="20"/>
      <color theme="0"/>
      <name val="Arial"/>
      <family val="2"/>
    </font>
    <font>
      <b/>
      <sz val="12"/>
      <color theme="3"/>
      <name val="Arial"/>
      <family val="2"/>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12">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49" fontId="0" fillId="0" borderId="0" xfId="0" applyNumberFormat="1"/>
    <xf numFmtId="0" fontId="5" fillId="0" borderId="0" xfId="0" applyFont="1" applyAlignment="1">
      <alignment horizontal="right"/>
    </xf>
    <xf numFmtId="0" fontId="0" fillId="0" borderId="0" xfId="0" applyAlignment="1">
      <alignment vertical="center"/>
    </xf>
    <xf numFmtId="0" fontId="0" fillId="2" borderId="0" xfId="0" applyFill="1"/>
    <xf numFmtId="0" fontId="7" fillId="2" borderId="0" xfId="0" applyFont="1" applyFill="1"/>
    <xf numFmtId="0" fontId="8" fillId="2" borderId="0" xfId="0" applyFont="1" applyFill="1"/>
    <xf numFmtId="0" fontId="9" fillId="2" borderId="0" xfId="0" applyFont="1" applyFill="1"/>
    <xf numFmtId="0" fontId="9" fillId="2" borderId="0" xfId="0" applyFont="1" applyFill="1" applyAlignment="1">
      <alignment horizontal="left"/>
    </xf>
    <xf numFmtId="0" fontId="10" fillId="0" borderId="0" xfId="0" applyFont="1"/>
    <xf numFmtId="0" fontId="2" fillId="0" borderId="0" xfId="0" applyFont="1"/>
    <xf numFmtId="0" fontId="4" fillId="3" borderId="2" xfId="0" applyNumberFormat="1" applyFont="1" applyFill="1" applyBorder="1" applyAlignment="1">
      <alignment horizontal="center" vertical="center"/>
    </xf>
    <xf numFmtId="164" fontId="4" fillId="3" borderId="2" xfId="1" applyNumberFormat="1" applyFont="1" applyFill="1" applyBorder="1" applyAlignment="1">
      <alignment horizontal="center" vertical="center"/>
    </xf>
    <xf numFmtId="0" fontId="2" fillId="0" borderId="0" xfId="0" quotePrefix="1" applyFont="1"/>
    <xf numFmtId="0" fontId="0" fillId="0" borderId="0" xfId="0" applyFill="1"/>
    <xf numFmtId="0" fontId="12" fillId="2" borderId="0" xfId="0" applyFont="1" applyFill="1"/>
    <xf numFmtId="0" fontId="13" fillId="0" borderId="0" xfId="0" applyFont="1"/>
    <xf numFmtId="0" fontId="4" fillId="3" borderId="9" xfId="0" applyFont="1"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vertical="center"/>
    </xf>
    <xf numFmtId="0" fontId="8" fillId="2" borderId="5"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0" dropStyle="combo" dx="20" fmlaLink="$N$2" fmlaRange="Lists!$C$2:$C$52" noThreeD="1"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7620</xdr:rowOff>
    </xdr:from>
    <xdr:to>
      <xdr:col>3</xdr:col>
      <xdr:colOff>601980</xdr:colOff>
      <xdr:row>7</xdr:row>
      <xdr:rowOff>144780</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243840" y="541020"/>
          <a:ext cx="1211580" cy="868680"/>
        </a:xfrm>
        <a:prstGeom prst="rect">
          <a:avLst/>
        </a:prstGeom>
      </xdr:spPr>
    </xdr:pic>
    <xdr:clientData/>
  </xdr:twoCellAnchor>
  <xdr:twoCellAnchor editAs="oneCell">
    <xdr:from>
      <xdr:col>12</xdr:col>
      <xdr:colOff>144780</xdr:colOff>
      <xdr:row>3</xdr:row>
      <xdr:rowOff>7620</xdr:rowOff>
    </xdr:from>
    <xdr:to>
      <xdr:col>13</xdr:col>
      <xdr:colOff>725919</xdr:colOff>
      <xdr:row>5</xdr:row>
      <xdr:rowOff>142157</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056120" y="601980"/>
          <a:ext cx="1312659" cy="500297"/>
        </a:xfrm>
        <a:prstGeom prst="rect">
          <a:avLst/>
        </a:prstGeom>
        <a:noFill/>
        <a:ln w="1">
          <a:noFill/>
          <a:miter lim="800000"/>
          <a:headEnd/>
          <a:tailEnd type="none" w="med" len="med"/>
        </a:ln>
        <a:effectLst/>
      </xdr:spPr>
    </xdr:pic>
    <xdr:clientData/>
  </xdr:twoCellAnchor>
  <xdr:twoCellAnchor editAs="oneCell">
    <xdr:from>
      <xdr:col>12</xdr:col>
      <xdr:colOff>198120</xdr:colOff>
      <xdr:row>6</xdr:row>
      <xdr:rowOff>0</xdr:rowOff>
    </xdr:from>
    <xdr:to>
      <xdr:col>13</xdr:col>
      <xdr:colOff>729469</xdr:colOff>
      <xdr:row>7</xdr:row>
      <xdr:rowOff>142314</xdr:rowOff>
    </xdr:to>
    <xdr:pic>
      <xdr:nvPicPr>
        <xdr:cNvPr id="6" name="il_fi" descr="799px-Capita_Logo"/>
        <xdr:cNvPicPr>
          <a:picLocks noChangeAspect="1" noChangeArrowheads="1"/>
        </xdr:cNvPicPr>
      </xdr:nvPicPr>
      <xdr:blipFill>
        <a:blip xmlns:r="http://schemas.openxmlformats.org/officeDocument/2006/relationships" r:embed="rId3" cstate="print"/>
        <a:srcRect/>
        <a:stretch>
          <a:fillRect/>
        </a:stretch>
      </xdr:blipFill>
      <xdr:spPr bwMode="auto">
        <a:xfrm>
          <a:off x="7353300" y="1082040"/>
          <a:ext cx="1262869" cy="32519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523875</xdr:colOff>
          <xdr:row>1</xdr:row>
          <xdr:rowOff>0</xdr:rowOff>
        </xdr:from>
        <xdr:to>
          <xdr:col>9</xdr:col>
          <xdr:colOff>409575</xdr:colOff>
          <xdr:row>2</xdr:row>
          <xdr:rowOff>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28"/>
  <sheetViews>
    <sheetView showGridLines="0" tabSelected="1" topLeftCell="C1" zoomScaleNormal="100" workbookViewId="0">
      <selection activeCell="E58" sqref="E58"/>
    </sheetView>
  </sheetViews>
  <sheetFormatPr defaultRowHeight="12.75" x14ac:dyDescent="0.2"/>
  <cols>
    <col min="1" max="1" width="8.85546875" hidden="1" customWidth="1"/>
    <col min="2" max="2" width="3.5703125" hidden="1" customWidth="1"/>
    <col min="5" max="5" width="6.28515625" customWidth="1"/>
    <col min="6" max="6" width="10.85546875" customWidth="1"/>
    <col min="7" max="8" width="10.7109375" customWidth="1"/>
    <col min="9" max="10" width="11.5703125" customWidth="1"/>
    <col min="11" max="14" width="10.7109375" customWidth="1"/>
  </cols>
  <sheetData>
    <row r="1" spans="3:16" s="4" customFormat="1" ht="15.6" customHeight="1" x14ac:dyDescent="0.2"/>
    <row r="2" spans="3:16" s="4" customFormat="1" ht="15.75" x14ac:dyDescent="0.25">
      <c r="C2" s="5" t="s">
        <v>4</v>
      </c>
      <c r="D2" s="6"/>
      <c r="M2" s="7" t="str">
        <f>VLOOKUP(N2,Lists!A:D,2,FALSE)</f>
        <v>RRR</v>
      </c>
      <c r="N2" s="8">
        <v>1</v>
      </c>
      <c r="O2" s="7"/>
      <c r="P2" s="7"/>
    </row>
    <row r="3" spans="3:16" s="4" customFormat="1" ht="15.6" customHeight="1" x14ac:dyDescent="0.2"/>
    <row r="4" spans="3:16" s="14" customFormat="1" ht="14.45" customHeight="1" x14ac:dyDescent="0.2"/>
    <row r="5" spans="3:16" s="14" customFormat="1" ht="14.45" customHeight="1" x14ac:dyDescent="0.2"/>
    <row r="6" spans="3:16" s="14" customFormat="1" ht="14.45" customHeight="1" x14ac:dyDescent="0.2"/>
    <row r="7" spans="3:16" s="14" customFormat="1" ht="14.45" customHeight="1" x14ac:dyDescent="0.2"/>
    <row r="8" spans="3:16" ht="14.45" customHeight="1" x14ac:dyDescent="0.2"/>
    <row r="9" spans="3:16" ht="26.25" x14ac:dyDescent="0.4">
      <c r="C9" s="15" t="s">
        <v>242</v>
      </c>
      <c r="D9" s="4"/>
      <c r="E9" s="4"/>
      <c r="F9" s="4"/>
      <c r="G9" s="4"/>
      <c r="H9" s="4"/>
      <c r="I9" s="4"/>
      <c r="J9" s="4"/>
      <c r="K9" s="4"/>
      <c r="L9" s="4"/>
      <c r="M9" s="4"/>
      <c r="N9" s="4"/>
    </row>
    <row r="10" spans="3:16" ht="6" customHeight="1" x14ac:dyDescent="0.2"/>
    <row r="11" spans="3:16" ht="15.75" x14ac:dyDescent="0.25">
      <c r="C11" s="16" t="str">
        <f>IF(M2="RRR","",VLOOKUP(M2,Lists!B:C,2,FALSE))</f>
        <v/>
      </c>
    </row>
    <row r="12" spans="3:16" ht="6" customHeight="1" x14ac:dyDescent="0.25">
      <c r="C12" s="9"/>
      <c r="N12" s="2"/>
    </row>
    <row r="13" spans="3:16" ht="12.75" customHeight="1" x14ac:dyDescent="0.2">
      <c r="C13" s="25" t="s">
        <v>148</v>
      </c>
      <c r="D13" s="26"/>
      <c r="E13" s="26"/>
      <c r="F13" s="22" t="s">
        <v>176</v>
      </c>
      <c r="G13" s="22" t="s">
        <v>142</v>
      </c>
      <c r="H13" s="22" t="s">
        <v>143</v>
      </c>
      <c r="I13" s="22" t="s">
        <v>146</v>
      </c>
      <c r="J13" s="22" t="s">
        <v>147</v>
      </c>
      <c r="K13" s="22" t="s">
        <v>144</v>
      </c>
      <c r="L13" s="22" t="s">
        <v>145</v>
      </c>
      <c r="M13" s="22" t="s">
        <v>150</v>
      </c>
      <c r="N13" s="22" t="s">
        <v>149</v>
      </c>
    </row>
    <row r="14" spans="3:16" ht="12.75" customHeight="1" x14ac:dyDescent="0.2">
      <c r="C14" s="27"/>
      <c r="D14" s="28"/>
      <c r="E14" s="28"/>
      <c r="F14" s="23"/>
      <c r="G14" s="23"/>
      <c r="H14" s="23"/>
      <c r="I14" s="23"/>
      <c r="J14" s="23"/>
      <c r="K14" s="23"/>
      <c r="L14" s="23"/>
      <c r="M14" s="23"/>
      <c r="N14" s="23"/>
    </row>
    <row r="15" spans="3:16" ht="12.75" customHeight="1" x14ac:dyDescent="0.2">
      <c r="C15" s="27"/>
      <c r="D15" s="28"/>
      <c r="E15" s="28"/>
      <c r="F15" s="23"/>
      <c r="G15" s="23"/>
      <c r="H15" s="23"/>
      <c r="I15" s="23"/>
      <c r="J15" s="23"/>
      <c r="K15" s="23"/>
      <c r="L15" s="23"/>
      <c r="M15" s="23"/>
      <c r="N15" s="23"/>
    </row>
    <row r="16" spans="3:16" ht="12.75" customHeight="1" x14ac:dyDescent="0.2">
      <c r="C16" s="27"/>
      <c r="D16" s="28"/>
      <c r="E16" s="28"/>
      <c r="F16" s="23"/>
      <c r="G16" s="23"/>
      <c r="H16" s="23"/>
      <c r="I16" s="23"/>
      <c r="J16" s="23"/>
      <c r="K16" s="23"/>
      <c r="L16" s="23"/>
      <c r="M16" s="23"/>
      <c r="N16" s="23"/>
    </row>
    <row r="17" spans="1:15" ht="25.5" customHeight="1" x14ac:dyDescent="0.2">
      <c r="C17" s="29"/>
      <c r="D17" s="30"/>
      <c r="E17" s="30"/>
      <c r="F17" s="24"/>
      <c r="G17" s="24"/>
      <c r="H17" s="24"/>
      <c r="I17" s="24"/>
      <c r="J17" s="24"/>
      <c r="K17" s="24"/>
      <c r="L17" s="24"/>
      <c r="M17" s="24"/>
      <c r="N17" s="24"/>
      <c r="O17" s="10"/>
    </row>
    <row r="18" spans="1:15" ht="46.15" customHeight="1" x14ac:dyDescent="0.2">
      <c r="A18" s="3">
        <v>1</v>
      </c>
      <c r="B18" s="3"/>
      <c r="C18" s="17" t="str">
        <f>IF(ISERROR(VLOOKUP($M$2&amp;$A18,Data!$A:$M,4,FALSE)),"-",VLOOKUP($M$2&amp;$A18,Data!$A:$M,4,FALSE))</f>
        <v>-</v>
      </c>
      <c r="D18" s="18"/>
      <c r="E18" s="19"/>
      <c r="F18" s="11" t="str">
        <f>IF(ISERROR(VLOOKUP($M$2&amp;$A18,Data!$A:$M,5,FALSE)),"-",VLOOKUP($M$2&amp;$A18,Data!$A:$M,5,FALSE))</f>
        <v>-</v>
      </c>
      <c r="G18" s="12" t="str">
        <f>IF(ISERROR(VLOOKUP($M$2&amp;$A18,Data!$A:$M,6,FALSE)),"-",VLOOKUP($M$2&amp;$A18,Data!$A:$M,6,FALSE))</f>
        <v>-</v>
      </c>
      <c r="H18" s="12" t="str">
        <f>IF(ISERROR(VLOOKUP($M$2&amp;$A18,Data!$A:$M,7,FALSE)),"-",VLOOKUP($M$2&amp;$A18,Data!$A:$M,7,FALSE))</f>
        <v>-</v>
      </c>
      <c r="I18" s="12" t="str">
        <f>IF(ISERROR(VLOOKUP($M$2&amp;$A18,Data!$A:$M,8,FALSE)),"-",VLOOKUP($M$2&amp;$A18,Data!$A:$M,8,FALSE))</f>
        <v>-</v>
      </c>
      <c r="J18" s="12" t="str">
        <f>IF(ISERROR(VLOOKUP($M$2&amp;$A18,Data!$A:$M,9,FALSE)),"-",VLOOKUP($M$2&amp;$A18,Data!$A:$M,9,FALSE))</f>
        <v>-</v>
      </c>
      <c r="K18" s="12" t="str">
        <f>IF(ISERROR(VLOOKUP($M$2&amp;$A18,Data!$A:$M,10,FALSE)),"-",VLOOKUP($M$2&amp;$A18,Data!$A:$M,10,FALSE))</f>
        <v>-</v>
      </c>
      <c r="L18" s="12" t="str">
        <f>IF(ISERROR(VLOOKUP($M$2&amp;$A18,Data!$A:$M,11,FALSE)),"-",VLOOKUP($M$2&amp;$A18,Data!$A:$M,11,FALSE))</f>
        <v>-</v>
      </c>
      <c r="M18" s="12" t="str">
        <f>IF(ISERROR(VLOOKUP($M$2&amp;$A18,Data!$A:$M,12,FALSE)),"-",VLOOKUP($M$2&amp;$A18,Data!$A:$M,12,FALSE))</f>
        <v>-</v>
      </c>
      <c r="N18" s="12" t="str">
        <f>IF(ISERROR(VLOOKUP($M$2&amp;$A18,Data!$A:$M,13,FALSE)),"-",VLOOKUP($M$2&amp;$A18,Data!$A:$M,13,FALSE))</f>
        <v>-</v>
      </c>
    </row>
    <row r="19" spans="1:15" ht="46.15" customHeight="1" x14ac:dyDescent="0.2">
      <c r="A19" s="3">
        <v>2</v>
      </c>
      <c r="B19" s="3"/>
      <c r="C19" s="17" t="str">
        <f>IF(ISERROR(VLOOKUP($M$2&amp;$A19,Data!$A:$M,4,FALSE)),"-",VLOOKUP($M$2&amp;$A19,Data!$A:$M,4,FALSE))</f>
        <v>-</v>
      </c>
      <c r="D19" s="18"/>
      <c r="E19" s="19"/>
      <c r="F19" s="11" t="str">
        <f>IF(ISERROR(VLOOKUP($M$2&amp;$A19,Data!$A:$M,5,FALSE)),"-",VLOOKUP($M$2&amp;$A19,Data!$A:$M,5,FALSE))</f>
        <v>-</v>
      </c>
      <c r="G19" s="12" t="str">
        <f>IF(ISERROR(VLOOKUP($M$2&amp;$A19,Data!$A:$M,6,FALSE)),"-",VLOOKUP($M$2&amp;$A19,Data!$A:$M,6,FALSE))</f>
        <v>-</v>
      </c>
      <c r="H19" s="12" t="str">
        <f>IF(ISERROR(VLOOKUP($M$2&amp;$A19,Data!$A:$M,7,FALSE)),"-",VLOOKUP($M$2&amp;$A19,Data!$A:$M,7,FALSE))</f>
        <v>-</v>
      </c>
      <c r="I19" s="12" t="str">
        <f>IF(ISERROR(VLOOKUP($M$2&amp;$A19,Data!$A:$M,8,FALSE)),"-",VLOOKUP($M$2&amp;$A19,Data!$A:$M,8,FALSE))</f>
        <v>-</v>
      </c>
      <c r="J19" s="12" t="str">
        <f>IF(ISERROR(VLOOKUP($M$2&amp;$A19,Data!$A:$M,9,FALSE)),"-",VLOOKUP($M$2&amp;$A19,Data!$A:$M,9,FALSE))</f>
        <v>-</v>
      </c>
      <c r="K19" s="12" t="str">
        <f>IF(ISERROR(VLOOKUP($M$2&amp;$A19,Data!$A:$M,10,FALSE)),"-",VLOOKUP($M$2&amp;$A19,Data!$A:$M,10,FALSE))</f>
        <v>-</v>
      </c>
      <c r="L19" s="12" t="str">
        <f>IF(ISERROR(VLOOKUP($M$2&amp;$A19,Data!$A:$M,11,FALSE)),"-",VLOOKUP($M$2&amp;$A19,Data!$A:$M,11,FALSE))</f>
        <v>-</v>
      </c>
      <c r="M19" s="12" t="str">
        <f>IF(ISERROR(VLOOKUP($M$2&amp;$A19,Data!$A:$M,12,FALSE)),"-",VLOOKUP($M$2&amp;$A19,Data!$A:$M,12,FALSE))</f>
        <v>-</v>
      </c>
      <c r="N19" s="12" t="str">
        <f>IF(ISERROR(VLOOKUP($M$2&amp;$A19,Data!$A:$M,13,FALSE)),"-",VLOOKUP($M$2&amp;$A19,Data!$A:$M,13,FALSE))</f>
        <v>-</v>
      </c>
    </row>
    <row r="20" spans="1:15" ht="46.15" customHeight="1" x14ac:dyDescent="0.2">
      <c r="A20" s="3">
        <v>3</v>
      </c>
      <c r="B20" s="3"/>
      <c r="C20" s="17" t="str">
        <f>IF(ISERROR(VLOOKUP($M$2&amp;$A20,Data!$A:$M,4,FALSE)),"-",VLOOKUP($M$2&amp;$A20,Data!$A:$M,4,FALSE))</f>
        <v>-</v>
      </c>
      <c r="D20" s="18"/>
      <c r="E20" s="19"/>
      <c r="F20" s="11" t="str">
        <f>IF(ISERROR(VLOOKUP($M$2&amp;$A20,Data!$A:$M,5,FALSE)),"-",VLOOKUP($M$2&amp;$A20,Data!$A:$M,5,FALSE))</f>
        <v>-</v>
      </c>
      <c r="G20" s="12" t="str">
        <f>IF(ISERROR(VLOOKUP($M$2&amp;$A20,Data!$A:$M,6,FALSE)),"-",VLOOKUP($M$2&amp;$A20,Data!$A:$M,6,FALSE))</f>
        <v>-</v>
      </c>
      <c r="H20" s="12" t="str">
        <f>IF(ISERROR(VLOOKUP($M$2&amp;$A20,Data!$A:$M,7,FALSE)),"-",VLOOKUP($M$2&amp;$A20,Data!$A:$M,7,FALSE))</f>
        <v>-</v>
      </c>
      <c r="I20" s="12" t="str">
        <f>IF(ISERROR(VLOOKUP($M$2&amp;$A20,Data!$A:$M,8,FALSE)),"-",VLOOKUP($M$2&amp;$A20,Data!$A:$M,8,FALSE))</f>
        <v>-</v>
      </c>
      <c r="J20" s="12" t="str">
        <f>IF(ISERROR(VLOOKUP($M$2&amp;$A20,Data!$A:$M,9,FALSE)),"-",VLOOKUP($M$2&amp;$A20,Data!$A:$M,9,FALSE))</f>
        <v>-</v>
      </c>
      <c r="K20" s="12" t="str">
        <f>IF(ISERROR(VLOOKUP($M$2&amp;$A20,Data!$A:$M,10,FALSE)),"-",VLOOKUP($M$2&amp;$A20,Data!$A:$M,10,FALSE))</f>
        <v>-</v>
      </c>
      <c r="L20" s="12" t="str">
        <f>IF(ISERROR(VLOOKUP($M$2&amp;$A20,Data!$A:$M,11,FALSE)),"-",VLOOKUP($M$2&amp;$A20,Data!$A:$M,11,FALSE))</f>
        <v>-</v>
      </c>
      <c r="M20" s="12" t="str">
        <f>IF(ISERROR(VLOOKUP($M$2&amp;$A20,Data!$A:$M,12,FALSE)),"-",VLOOKUP($M$2&amp;$A20,Data!$A:$M,12,FALSE))</f>
        <v>-</v>
      </c>
      <c r="N20" s="12" t="str">
        <f>IF(ISERROR(VLOOKUP($M$2&amp;$A20,Data!$A:$M,13,FALSE)),"-",VLOOKUP($M$2&amp;$A20,Data!$A:$M,13,FALSE))</f>
        <v>-</v>
      </c>
    </row>
    <row r="21" spans="1:15" ht="46.15" customHeight="1" x14ac:dyDescent="0.2">
      <c r="A21" s="3">
        <v>4</v>
      </c>
      <c r="B21" s="3"/>
      <c r="C21" s="17" t="str">
        <f>IF(ISERROR(VLOOKUP($M$2&amp;$A21,Data!$A:$M,4,FALSE)),"-",VLOOKUP($M$2&amp;$A21,Data!$A:$M,4,FALSE))</f>
        <v>-</v>
      </c>
      <c r="D21" s="18"/>
      <c r="E21" s="19"/>
      <c r="F21" s="11" t="str">
        <f>IF(ISERROR(VLOOKUP($M$2&amp;$A21,Data!$A:$M,5,FALSE)),"-",VLOOKUP($M$2&amp;$A21,Data!$A:$M,5,FALSE))</f>
        <v>-</v>
      </c>
      <c r="G21" s="12" t="str">
        <f>IF(ISERROR(VLOOKUP($M$2&amp;$A21,Data!$A:$M,6,FALSE)),"-",VLOOKUP($M$2&amp;$A21,Data!$A:$M,6,FALSE))</f>
        <v>-</v>
      </c>
      <c r="H21" s="12" t="str">
        <f>IF(ISERROR(VLOOKUP($M$2&amp;$A21,Data!$A:$M,7,FALSE)),"-",VLOOKUP($M$2&amp;$A21,Data!$A:$M,7,FALSE))</f>
        <v>-</v>
      </c>
      <c r="I21" s="12" t="str">
        <f>IF(ISERROR(VLOOKUP($M$2&amp;$A21,Data!$A:$M,8,FALSE)),"-",VLOOKUP($M$2&amp;$A21,Data!$A:$M,8,FALSE))</f>
        <v>-</v>
      </c>
      <c r="J21" s="12" t="str">
        <f>IF(ISERROR(VLOOKUP($M$2&amp;$A21,Data!$A:$M,9,FALSE)),"-",VLOOKUP($M$2&amp;$A21,Data!$A:$M,9,FALSE))</f>
        <v>-</v>
      </c>
      <c r="K21" s="12" t="str">
        <f>IF(ISERROR(VLOOKUP($M$2&amp;$A21,Data!$A:$M,10,FALSE)),"-",VLOOKUP($M$2&amp;$A21,Data!$A:$M,10,FALSE))</f>
        <v>-</v>
      </c>
      <c r="L21" s="12" t="str">
        <f>IF(ISERROR(VLOOKUP($M$2&amp;$A21,Data!$A:$M,11,FALSE)),"-",VLOOKUP($M$2&amp;$A21,Data!$A:$M,11,FALSE))</f>
        <v>-</v>
      </c>
      <c r="M21" s="12" t="str">
        <f>IF(ISERROR(VLOOKUP($M$2&amp;$A21,Data!$A:$M,12,FALSE)),"-",VLOOKUP($M$2&amp;$A21,Data!$A:$M,12,FALSE))</f>
        <v>-</v>
      </c>
      <c r="N21" s="12" t="str">
        <f>IF(ISERROR(VLOOKUP($M$2&amp;$A21,Data!$A:$M,13,FALSE)),"-",VLOOKUP($M$2&amp;$A21,Data!$A:$M,13,FALSE))</f>
        <v>-</v>
      </c>
    </row>
    <row r="22" spans="1:15" ht="46.15" customHeight="1" x14ac:dyDescent="0.2">
      <c r="A22" s="3">
        <v>5</v>
      </c>
      <c r="B22" s="3"/>
      <c r="C22" s="17" t="str">
        <f>IF(ISERROR(VLOOKUP($M$2&amp;$A22,Data!$A:$M,4,FALSE)),"-",VLOOKUP($M$2&amp;$A22,Data!$A:$M,4,FALSE))</f>
        <v>-</v>
      </c>
      <c r="D22" s="18"/>
      <c r="E22" s="19"/>
      <c r="F22" s="11" t="str">
        <f>IF(ISERROR(VLOOKUP($M$2&amp;$A22,Data!$A:$M,5,FALSE)),"-",VLOOKUP($M$2&amp;$A22,Data!$A:$M,5,FALSE))</f>
        <v>-</v>
      </c>
      <c r="G22" s="12" t="str">
        <f>IF(ISERROR(VLOOKUP($M$2&amp;$A22,Data!$A:$M,6,FALSE)),"-",VLOOKUP($M$2&amp;$A22,Data!$A:$M,6,FALSE))</f>
        <v>-</v>
      </c>
      <c r="H22" s="12" t="str">
        <f>IF(ISERROR(VLOOKUP($M$2&amp;$A22,Data!$A:$M,7,FALSE)),"-",VLOOKUP($M$2&amp;$A22,Data!$A:$M,7,FALSE))</f>
        <v>-</v>
      </c>
      <c r="I22" s="12" t="str">
        <f>IF(ISERROR(VLOOKUP($M$2&amp;$A22,Data!$A:$M,8,FALSE)),"-",VLOOKUP($M$2&amp;$A22,Data!$A:$M,8,FALSE))</f>
        <v>-</v>
      </c>
      <c r="J22" s="12" t="str">
        <f>IF(ISERROR(VLOOKUP($M$2&amp;$A22,Data!$A:$M,9,FALSE)),"-",VLOOKUP($M$2&amp;$A22,Data!$A:$M,9,FALSE))</f>
        <v>-</v>
      </c>
      <c r="K22" s="12" t="str">
        <f>IF(ISERROR(VLOOKUP($M$2&amp;$A22,Data!$A:$M,10,FALSE)),"-",VLOOKUP($M$2&amp;$A22,Data!$A:$M,10,FALSE))</f>
        <v>-</v>
      </c>
      <c r="L22" s="12" t="str">
        <f>IF(ISERROR(VLOOKUP($M$2&amp;$A22,Data!$A:$M,11,FALSE)),"-",VLOOKUP($M$2&amp;$A22,Data!$A:$M,11,FALSE))</f>
        <v>-</v>
      </c>
      <c r="M22" s="12" t="str">
        <f>IF(ISERROR(VLOOKUP($M$2&amp;$A22,Data!$A:$M,12,FALSE)),"-",VLOOKUP($M$2&amp;$A22,Data!$A:$M,12,FALSE))</f>
        <v>-</v>
      </c>
      <c r="N22" s="12" t="str">
        <f>IF(ISERROR(VLOOKUP($M$2&amp;$A22,Data!$A:$M,13,FALSE)),"-",VLOOKUP($M$2&amp;$A22,Data!$A:$M,13,FALSE))</f>
        <v>-</v>
      </c>
    </row>
    <row r="23" spans="1:15" ht="6.6" customHeight="1" x14ac:dyDescent="0.2"/>
    <row r="24" spans="1:15" ht="12.75" customHeight="1" x14ac:dyDescent="0.2">
      <c r="C24" s="10" t="s">
        <v>186</v>
      </c>
    </row>
    <row r="25" spans="1:15" ht="12.75" customHeight="1" x14ac:dyDescent="0.2">
      <c r="C25" s="13" t="s">
        <v>237</v>
      </c>
    </row>
    <row r="26" spans="1:15" ht="12.75" customHeight="1" x14ac:dyDescent="0.2">
      <c r="C26" s="10" t="s">
        <v>240</v>
      </c>
    </row>
    <row r="28" spans="1:15" ht="357" customHeight="1" x14ac:dyDescent="0.2">
      <c r="C28" s="20" t="s">
        <v>241</v>
      </c>
      <c r="D28" s="21"/>
      <c r="E28" s="21"/>
      <c r="F28" s="21"/>
      <c r="G28" s="21"/>
      <c r="H28" s="21"/>
      <c r="I28" s="21"/>
      <c r="J28" s="21"/>
      <c r="K28" s="21"/>
      <c r="L28" s="21"/>
      <c r="M28" s="21"/>
      <c r="N28" s="21"/>
    </row>
  </sheetData>
  <mergeCells count="16">
    <mergeCell ref="C20:E20"/>
    <mergeCell ref="C21:E21"/>
    <mergeCell ref="C22:E22"/>
    <mergeCell ref="C28:N28"/>
    <mergeCell ref="M13:M17"/>
    <mergeCell ref="N13:N17"/>
    <mergeCell ref="H13:H17"/>
    <mergeCell ref="F13:F17"/>
    <mergeCell ref="C19:E19"/>
    <mergeCell ref="I13:I17"/>
    <mergeCell ref="J13:J17"/>
    <mergeCell ref="K13:K17"/>
    <mergeCell ref="L13:L17"/>
    <mergeCell ref="C18:E18"/>
    <mergeCell ref="C13:E17"/>
    <mergeCell ref="G13:G17"/>
  </mergeCells>
  <phoneticPr fontId="3" type="noConversion"/>
  <printOptions horizontalCentered="1"/>
  <pageMargins left="0.39370078740157483" right="0.39370078740157483" top="0.74803149606299213" bottom="0.74803149606299213" header="0.35433070866141736" footer="0.23622047244094491"/>
  <pageSetup paperSize="9" scale="79" orientation="portrait" r:id="rId1"/>
  <headerFooter alignWithMargins="0">
    <oddFooter>&amp;CPbR DAF 2013/14 coding audit results v1.0 (05/06/2014)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523875</xdr:colOff>
                    <xdr:row>1</xdr:row>
                    <xdr:rowOff>0</xdr:rowOff>
                  </from>
                  <to>
                    <xdr:col>9</xdr:col>
                    <xdr:colOff>409575</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14"/>
  <sheetViews>
    <sheetView zoomScale="70" zoomScaleNormal="70" workbookViewId="0">
      <pane ySplit="2" topLeftCell="A3" activePane="bottomLeft" state="frozen"/>
      <selection pane="bottomLeft" activeCell="E9" sqref="E9"/>
    </sheetView>
  </sheetViews>
  <sheetFormatPr defaultRowHeight="12.75" x14ac:dyDescent="0.2"/>
  <cols>
    <col min="4" max="4" width="51.28515625" bestFit="1" customWidth="1"/>
    <col min="5" max="5" width="13.140625" bestFit="1" customWidth="1"/>
    <col min="6" max="6" width="22.7109375" bestFit="1" customWidth="1"/>
    <col min="7" max="7" width="18.85546875" bestFit="1" customWidth="1"/>
    <col min="8" max="8" width="20.7109375" bestFit="1" customWidth="1"/>
    <col min="9" max="9" width="24.85546875" bestFit="1" customWidth="1"/>
    <col min="10" max="10" width="27.28515625" bestFit="1" customWidth="1"/>
    <col min="11" max="11" width="25.7109375" bestFit="1" customWidth="1"/>
    <col min="12" max="12" width="28" bestFit="1" customWidth="1"/>
    <col min="13" max="13" width="28.7109375" bestFit="1" customWidth="1"/>
  </cols>
  <sheetData>
    <row r="1" spans="1:15" x14ac:dyDescent="0.2">
      <c r="A1">
        <v>1</v>
      </c>
      <c r="B1">
        <v>2</v>
      </c>
      <c r="C1">
        <v>3</v>
      </c>
      <c r="D1">
        <v>4</v>
      </c>
      <c r="E1">
        <v>5</v>
      </c>
      <c r="F1">
        <v>6</v>
      </c>
      <c r="G1">
        <v>7</v>
      </c>
      <c r="H1">
        <v>8</v>
      </c>
      <c r="I1">
        <v>9</v>
      </c>
      <c r="J1">
        <v>10</v>
      </c>
      <c r="K1">
        <v>11</v>
      </c>
      <c r="L1">
        <v>12</v>
      </c>
      <c r="M1">
        <v>13</v>
      </c>
    </row>
    <row r="2" spans="1:15" x14ac:dyDescent="0.2">
      <c r="A2" t="s">
        <v>151</v>
      </c>
      <c r="B2" t="s">
        <v>152</v>
      </c>
      <c r="C2" t="s">
        <v>154</v>
      </c>
      <c r="D2" t="s">
        <v>155</v>
      </c>
      <c r="E2" t="s">
        <v>176</v>
      </c>
      <c r="F2" t="s">
        <v>142</v>
      </c>
      <c r="G2" t="s">
        <v>143</v>
      </c>
      <c r="H2" t="s">
        <v>146</v>
      </c>
      <c r="I2" t="s">
        <v>147</v>
      </c>
      <c r="J2" t="s">
        <v>144</v>
      </c>
      <c r="K2" t="s">
        <v>145</v>
      </c>
      <c r="L2" t="s">
        <v>177</v>
      </c>
      <c r="M2" t="s">
        <v>153</v>
      </c>
      <c r="O2" t="s">
        <v>296</v>
      </c>
    </row>
    <row r="3" spans="1:15" x14ac:dyDescent="0.2">
      <c r="A3" t="s">
        <v>194</v>
      </c>
      <c r="B3" t="s">
        <v>60</v>
      </c>
      <c r="C3">
        <v>1</v>
      </c>
      <c r="D3" t="s">
        <v>243</v>
      </c>
      <c r="E3">
        <v>77</v>
      </c>
      <c r="F3">
        <v>0.14300000000000002</v>
      </c>
      <c r="G3">
        <v>0.19600000000000001</v>
      </c>
      <c r="H3">
        <v>0.21</v>
      </c>
      <c r="I3">
        <v>0.188</v>
      </c>
      <c r="J3">
        <v>0.153</v>
      </c>
      <c r="K3">
        <v>0.3</v>
      </c>
      <c r="L3">
        <v>6.5000000000000002E-2</v>
      </c>
      <c r="M3">
        <v>1.4999999999999999E-2</v>
      </c>
    </row>
    <row r="4" spans="1:15" x14ac:dyDescent="0.2">
      <c r="A4" t="s">
        <v>301</v>
      </c>
      <c r="B4" t="s">
        <v>60</v>
      </c>
      <c r="C4">
        <v>2</v>
      </c>
      <c r="D4" t="s">
        <v>244</v>
      </c>
      <c r="E4">
        <v>50</v>
      </c>
      <c r="F4">
        <v>0.14000000000000001</v>
      </c>
      <c r="G4">
        <v>0.22800000000000001</v>
      </c>
      <c r="H4">
        <v>0.16</v>
      </c>
      <c r="I4">
        <v>0.27899999999999997</v>
      </c>
      <c r="J4">
        <v>0.14000000000000001</v>
      </c>
      <c r="K4">
        <v>0.29100000000000004</v>
      </c>
      <c r="L4">
        <v>0</v>
      </c>
      <c r="M4">
        <v>-8.3000000000000004E-2</v>
      </c>
    </row>
    <row r="5" spans="1:15" x14ac:dyDescent="0.2">
      <c r="A5" t="s">
        <v>302</v>
      </c>
      <c r="B5" t="s">
        <v>60</v>
      </c>
      <c r="C5">
        <v>3</v>
      </c>
      <c r="D5" t="s">
        <v>245</v>
      </c>
      <c r="E5">
        <v>50</v>
      </c>
      <c r="F5">
        <v>0.16</v>
      </c>
      <c r="G5">
        <v>0.27</v>
      </c>
      <c r="H5">
        <v>0.21600000000000003</v>
      </c>
      <c r="I5">
        <v>0.20399999999999999</v>
      </c>
      <c r="J5">
        <v>0.2</v>
      </c>
      <c r="K5">
        <v>0.45100000000000001</v>
      </c>
      <c r="L5">
        <v>0</v>
      </c>
      <c r="M5">
        <v>-8.6999999999999994E-2</v>
      </c>
    </row>
    <row r="6" spans="1:15" x14ac:dyDescent="0.2">
      <c r="A6" t="s">
        <v>195</v>
      </c>
      <c r="B6" t="s">
        <v>94</v>
      </c>
      <c r="C6">
        <v>1</v>
      </c>
      <c r="D6" t="s">
        <v>181</v>
      </c>
      <c r="E6">
        <v>81</v>
      </c>
      <c r="F6">
        <v>6.2E-2</v>
      </c>
      <c r="G6">
        <v>0.1</v>
      </c>
      <c r="H6">
        <v>7.9000000000000001E-2</v>
      </c>
      <c r="I6">
        <v>0.1</v>
      </c>
      <c r="J6">
        <v>0.125</v>
      </c>
      <c r="K6">
        <v>0.188</v>
      </c>
      <c r="L6">
        <v>0</v>
      </c>
      <c r="M6">
        <v>1.4999999999999999E-2</v>
      </c>
    </row>
    <row r="7" spans="1:15" x14ac:dyDescent="0.2">
      <c r="A7" t="s">
        <v>196</v>
      </c>
      <c r="B7" t="s">
        <v>94</v>
      </c>
      <c r="C7">
        <v>2</v>
      </c>
      <c r="D7" t="s">
        <v>184</v>
      </c>
      <c r="E7">
        <v>99</v>
      </c>
      <c r="F7">
        <v>9.0999999999999998E-2</v>
      </c>
      <c r="G7">
        <v>0.10400000000000001</v>
      </c>
      <c r="H7">
        <v>7.0000000000000007E-2</v>
      </c>
      <c r="I7">
        <v>0.129</v>
      </c>
      <c r="J7">
        <v>0.25</v>
      </c>
      <c r="K7">
        <v>0.33299999999999996</v>
      </c>
      <c r="L7">
        <v>0</v>
      </c>
      <c r="M7">
        <v>1.1000000000000001E-2</v>
      </c>
    </row>
    <row r="8" spans="1:15" x14ac:dyDescent="0.2">
      <c r="A8" t="s">
        <v>303</v>
      </c>
      <c r="B8" t="s">
        <v>78</v>
      </c>
      <c r="C8">
        <v>1</v>
      </c>
      <c r="D8" t="s">
        <v>270</v>
      </c>
      <c r="E8">
        <v>99</v>
      </c>
      <c r="F8">
        <v>0.111</v>
      </c>
      <c r="G8">
        <v>0.16200000000000001</v>
      </c>
      <c r="H8">
        <v>0.13600000000000001</v>
      </c>
      <c r="I8">
        <v>0.20600000000000002</v>
      </c>
      <c r="J8">
        <v>0.03</v>
      </c>
      <c r="K8">
        <v>0.245</v>
      </c>
      <c r="L8">
        <v>0</v>
      </c>
      <c r="M8">
        <v>-1.3000000000000001E-2</v>
      </c>
    </row>
    <row r="9" spans="1:15" x14ac:dyDescent="0.2">
      <c r="A9" t="s">
        <v>304</v>
      </c>
      <c r="B9" t="s">
        <v>78</v>
      </c>
      <c r="C9">
        <v>2</v>
      </c>
      <c r="D9" t="s">
        <v>184</v>
      </c>
      <c r="E9">
        <v>92</v>
      </c>
      <c r="F9">
        <v>0.17399999999999999</v>
      </c>
      <c r="G9">
        <v>0.32700000000000001</v>
      </c>
      <c r="H9">
        <v>0.27500000000000002</v>
      </c>
      <c r="I9">
        <v>0.39299999999999996</v>
      </c>
      <c r="J9">
        <v>0.217</v>
      </c>
      <c r="K9">
        <v>0.11800000000000001</v>
      </c>
      <c r="L9">
        <v>0</v>
      </c>
      <c r="M9">
        <v>-9.0000000000000011E-3</v>
      </c>
    </row>
    <row r="10" spans="1:15" x14ac:dyDescent="0.2">
      <c r="A10" t="s">
        <v>228</v>
      </c>
      <c r="B10" t="s">
        <v>80</v>
      </c>
      <c r="C10">
        <v>1</v>
      </c>
      <c r="D10" t="s">
        <v>182</v>
      </c>
      <c r="E10">
        <v>100</v>
      </c>
      <c r="F10">
        <v>7.0000000000000007E-2</v>
      </c>
      <c r="G10">
        <v>0.10099999999999999</v>
      </c>
      <c r="H10">
        <v>0.1</v>
      </c>
      <c r="I10">
        <v>8.5999999999999993E-2</v>
      </c>
      <c r="J10">
        <v>0.05</v>
      </c>
      <c r="K10">
        <v>0.35899999999999999</v>
      </c>
      <c r="L10">
        <v>0</v>
      </c>
      <c r="M10">
        <v>1.9E-2</v>
      </c>
    </row>
    <row r="11" spans="1:15" x14ac:dyDescent="0.2">
      <c r="A11" t="s">
        <v>229</v>
      </c>
      <c r="B11" t="s">
        <v>80</v>
      </c>
      <c r="C11">
        <v>2</v>
      </c>
      <c r="D11" t="s">
        <v>246</v>
      </c>
      <c r="E11">
        <v>50</v>
      </c>
      <c r="F11">
        <v>0</v>
      </c>
      <c r="G11">
        <v>0.15</v>
      </c>
      <c r="H11">
        <v>0.02</v>
      </c>
      <c r="I11">
        <v>0.5</v>
      </c>
      <c r="J11">
        <v>0</v>
      </c>
      <c r="K11">
        <v>0.61899999999999999</v>
      </c>
      <c r="L11">
        <v>0</v>
      </c>
      <c r="M11">
        <v>0</v>
      </c>
    </row>
    <row r="12" spans="1:15" x14ac:dyDescent="0.2">
      <c r="A12" t="s">
        <v>230</v>
      </c>
      <c r="B12" t="s">
        <v>80</v>
      </c>
      <c r="C12">
        <v>3</v>
      </c>
      <c r="D12" t="s">
        <v>247</v>
      </c>
      <c r="E12">
        <v>44</v>
      </c>
      <c r="F12">
        <v>0.13600000000000001</v>
      </c>
      <c r="G12">
        <v>8.1000000000000003E-2</v>
      </c>
      <c r="H12">
        <v>0.02</v>
      </c>
      <c r="I12">
        <v>7.0999999999999994E-2</v>
      </c>
      <c r="J12">
        <v>0.28600000000000003</v>
      </c>
      <c r="K12">
        <v>0.6</v>
      </c>
      <c r="L12">
        <v>0</v>
      </c>
      <c r="M12">
        <v>-8.6999999999999994E-2</v>
      </c>
    </row>
    <row r="13" spans="1:15" x14ac:dyDescent="0.2">
      <c r="A13" t="s">
        <v>156</v>
      </c>
      <c r="B13" t="s">
        <v>114</v>
      </c>
      <c r="C13">
        <v>1</v>
      </c>
      <c r="D13" t="s">
        <v>271</v>
      </c>
      <c r="E13">
        <v>92</v>
      </c>
      <c r="F13">
        <v>4.2999999999999997E-2</v>
      </c>
      <c r="G13">
        <v>7.400000000000001E-2</v>
      </c>
      <c r="H13">
        <v>0.12</v>
      </c>
      <c r="I13">
        <v>6.8000000000000005E-2</v>
      </c>
      <c r="J13">
        <v>1.6E-2</v>
      </c>
      <c r="K13">
        <v>0.1</v>
      </c>
      <c r="L13">
        <v>1.1000000000000001E-2</v>
      </c>
      <c r="M13">
        <v>6.9999999999999993E-3</v>
      </c>
    </row>
    <row r="14" spans="1:15" x14ac:dyDescent="0.2">
      <c r="A14" t="s">
        <v>187</v>
      </c>
      <c r="B14" t="s">
        <v>114</v>
      </c>
      <c r="C14">
        <v>2</v>
      </c>
      <c r="D14" t="s">
        <v>294</v>
      </c>
      <c r="E14">
        <v>100</v>
      </c>
      <c r="F14">
        <v>0.01</v>
      </c>
      <c r="G14">
        <v>3.4000000000000002E-2</v>
      </c>
      <c r="H14">
        <v>0.04</v>
      </c>
      <c r="I14">
        <v>3.6000000000000004E-2</v>
      </c>
      <c r="J14">
        <v>0</v>
      </c>
      <c r="K14">
        <v>7.0999999999999994E-2</v>
      </c>
      <c r="L14">
        <v>0.03</v>
      </c>
      <c r="M14">
        <v>3.0000000000000001E-3</v>
      </c>
    </row>
    <row r="15" spans="1:15" x14ac:dyDescent="0.2">
      <c r="A15" t="s">
        <v>168</v>
      </c>
      <c r="B15" t="s">
        <v>23</v>
      </c>
      <c r="C15">
        <v>1</v>
      </c>
      <c r="D15" t="s">
        <v>271</v>
      </c>
      <c r="E15">
        <v>74</v>
      </c>
      <c r="F15">
        <v>9.5000000000000001E-2</v>
      </c>
      <c r="G15">
        <v>0.14400000000000002</v>
      </c>
      <c r="H15">
        <v>0.115</v>
      </c>
      <c r="I15">
        <v>0.154</v>
      </c>
      <c r="J15">
        <v>8.8000000000000009E-2</v>
      </c>
      <c r="K15">
        <v>0.187</v>
      </c>
      <c r="L15">
        <v>0</v>
      </c>
      <c r="M15">
        <v>6.0000000000000001E-3</v>
      </c>
    </row>
    <row r="16" spans="1:15" x14ac:dyDescent="0.2">
      <c r="A16" t="s">
        <v>169</v>
      </c>
      <c r="B16" t="s">
        <v>23</v>
      </c>
      <c r="C16">
        <v>2</v>
      </c>
      <c r="D16" t="s">
        <v>180</v>
      </c>
      <c r="E16">
        <v>97</v>
      </c>
      <c r="F16">
        <v>5.2000000000000005E-2</v>
      </c>
      <c r="G16">
        <v>8.900000000000001E-2</v>
      </c>
      <c r="H16">
        <v>0.11699999999999999</v>
      </c>
      <c r="I16">
        <v>9.1999999999999998E-2</v>
      </c>
      <c r="J16">
        <v>4.0999999999999995E-2</v>
      </c>
      <c r="K16">
        <v>9.5000000000000001E-2</v>
      </c>
      <c r="L16">
        <v>0</v>
      </c>
      <c r="M16">
        <v>1.2E-2</v>
      </c>
    </row>
    <row r="17" spans="1:13" x14ac:dyDescent="0.2">
      <c r="A17" t="s">
        <v>208</v>
      </c>
      <c r="B17" t="s">
        <v>116</v>
      </c>
      <c r="C17">
        <v>1</v>
      </c>
      <c r="D17" t="s">
        <v>271</v>
      </c>
      <c r="E17">
        <v>86</v>
      </c>
      <c r="F17">
        <v>0.11599999999999999</v>
      </c>
      <c r="G17">
        <v>0.17300000000000001</v>
      </c>
      <c r="H17">
        <v>0.19</v>
      </c>
      <c r="I17">
        <v>0.122</v>
      </c>
      <c r="J17">
        <v>0.13</v>
      </c>
      <c r="K17">
        <v>0.38299999999999995</v>
      </c>
      <c r="L17">
        <v>0</v>
      </c>
      <c r="M17">
        <v>6.2E-2</v>
      </c>
    </row>
    <row r="18" spans="1:13" x14ac:dyDescent="0.2">
      <c r="A18" t="s">
        <v>305</v>
      </c>
      <c r="B18" t="s">
        <v>116</v>
      </c>
      <c r="C18">
        <v>2</v>
      </c>
      <c r="D18" t="s">
        <v>174</v>
      </c>
      <c r="E18">
        <v>95</v>
      </c>
      <c r="F18">
        <v>0.105</v>
      </c>
      <c r="G18">
        <v>0.222</v>
      </c>
      <c r="H18">
        <v>0.19</v>
      </c>
      <c r="I18">
        <v>0.20600000000000002</v>
      </c>
      <c r="J18">
        <v>0.14899999999999999</v>
      </c>
      <c r="K18">
        <v>0.41799999999999998</v>
      </c>
      <c r="L18">
        <v>0</v>
      </c>
      <c r="M18">
        <v>1.7000000000000001E-2</v>
      </c>
    </row>
    <row r="19" spans="1:13" x14ac:dyDescent="0.2">
      <c r="A19" t="s">
        <v>199</v>
      </c>
      <c r="B19" t="s">
        <v>96</v>
      </c>
      <c r="C19">
        <v>1</v>
      </c>
      <c r="D19" t="s">
        <v>181</v>
      </c>
      <c r="E19">
        <v>82</v>
      </c>
      <c r="F19">
        <v>4.9000000000000002E-2</v>
      </c>
      <c r="G19">
        <v>6.9000000000000006E-2</v>
      </c>
      <c r="H19">
        <v>5.9000000000000004E-2</v>
      </c>
      <c r="I19">
        <v>6.0999999999999999E-2</v>
      </c>
      <c r="J19">
        <v>0.13300000000000001</v>
      </c>
      <c r="K19">
        <v>0.28600000000000003</v>
      </c>
      <c r="L19">
        <v>0</v>
      </c>
      <c r="M19">
        <v>1.3000000000000001E-2</v>
      </c>
    </row>
    <row r="20" spans="1:13" x14ac:dyDescent="0.2">
      <c r="A20" t="s">
        <v>306</v>
      </c>
      <c r="B20" t="s">
        <v>96</v>
      </c>
      <c r="C20">
        <v>2</v>
      </c>
      <c r="D20" t="s">
        <v>173</v>
      </c>
      <c r="E20">
        <v>70</v>
      </c>
      <c r="F20">
        <v>5.7000000000000002E-2</v>
      </c>
      <c r="G20">
        <v>0.114</v>
      </c>
      <c r="H20">
        <v>9.8000000000000004E-2</v>
      </c>
      <c r="I20">
        <v>0.13100000000000001</v>
      </c>
      <c r="J20">
        <v>0</v>
      </c>
      <c r="K20">
        <v>0.1</v>
      </c>
      <c r="L20">
        <v>0</v>
      </c>
      <c r="M20">
        <v>2.5000000000000001E-2</v>
      </c>
    </row>
    <row r="21" spans="1:13" x14ac:dyDescent="0.2">
      <c r="A21" t="s">
        <v>209</v>
      </c>
      <c r="B21" t="s">
        <v>118</v>
      </c>
      <c r="C21">
        <v>1</v>
      </c>
      <c r="D21" t="s">
        <v>272</v>
      </c>
      <c r="E21">
        <v>96</v>
      </c>
      <c r="F21">
        <v>2.1000000000000001E-2</v>
      </c>
      <c r="G21">
        <v>5.4000000000000006E-2</v>
      </c>
      <c r="H21">
        <v>0.01</v>
      </c>
      <c r="I21">
        <v>6.5000000000000002E-2</v>
      </c>
      <c r="J21">
        <v>4.8000000000000001E-2</v>
      </c>
      <c r="K21">
        <v>7.2000000000000008E-2</v>
      </c>
      <c r="L21">
        <v>0</v>
      </c>
      <c r="M21">
        <v>-1E-3</v>
      </c>
    </row>
    <row r="22" spans="1:13" x14ac:dyDescent="0.2">
      <c r="A22" t="s">
        <v>210</v>
      </c>
      <c r="B22" t="s">
        <v>118</v>
      </c>
      <c r="C22">
        <v>2</v>
      </c>
      <c r="D22" t="s">
        <v>248</v>
      </c>
      <c r="E22">
        <v>91</v>
      </c>
      <c r="F22">
        <v>0</v>
      </c>
      <c r="G22">
        <v>1.7000000000000001E-2</v>
      </c>
      <c r="H22">
        <v>0.01</v>
      </c>
      <c r="I22">
        <v>2.2000000000000002E-2</v>
      </c>
      <c r="J22">
        <v>0</v>
      </c>
      <c r="K22">
        <v>0</v>
      </c>
      <c r="L22">
        <v>0</v>
      </c>
      <c r="M22">
        <v>0</v>
      </c>
    </row>
    <row r="23" spans="1:13" x14ac:dyDescent="0.2">
      <c r="A23" t="s">
        <v>307</v>
      </c>
      <c r="B23" t="s">
        <v>81</v>
      </c>
      <c r="C23">
        <v>1</v>
      </c>
      <c r="D23" t="s">
        <v>184</v>
      </c>
      <c r="E23">
        <v>91</v>
      </c>
      <c r="F23">
        <v>9.9000000000000005E-2</v>
      </c>
      <c r="G23">
        <v>0.155</v>
      </c>
      <c r="H23">
        <v>0.13</v>
      </c>
      <c r="I23">
        <v>0.159</v>
      </c>
      <c r="J23">
        <v>0.4</v>
      </c>
      <c r="K23">
        <v>0</v>
      </c>
      <c r="L23">
        <v>1.1000000000000001E-2</v>
      </c>
      <c r="M23">
        <v>-1.1000000000000001E-2</v>
      </c>
    </row>
    <row r="24" spans="1:13" x14ac:dyDescent="0.2">
      <c r="A24" t="s">
        <v>308</v>
      </c>
      <c r="B24" t="s">
        <v>81</v>
      </c>
      <c r="C24">
        <v>2</v>
      </c>
      <c r="D24" t="s">
        <v>298</v>
      </c>
      <c r="E24">
        <v>47</v>
      </c>
      <c r="F24">
        <v>0</v>
      </c>
      <c r="G24">
        <v>6.4000000000000001E-2</v>
      </c>
      <c r="H24">
        <v>0.13</v>
      </c>
      <c r="I24">
        <v>4.2999999999999997E-2</v>
      </c>
      <c r="J24">
        <v>3.9E-2</v>
      </c>
      <c r="K24">
        <v>0</v>
      </c>
      <c r="L24">
        <v>0</v>
      </c>
      <c r="M24">
        <v>0</v>
      </c>
    </row>
    <row r="25" spans="1:13" x14ac:dyDescent="0.2">
      <c r="A25" t="s">
        <v>309</v>
      </c>
      <c r="B25" t="s">
        <v>81</v>
      </c>
      <c r="C25">
        <v>3</v>
      </c>
      <c r="D25" t="s">
        <v>299</v>
      </c>
      <c r="E25">
        <v>50</v>
      </c>
      <c r="F25">
        <v>0</v>
      </c>
      <c r="G25">
        <v>8.3000000000000004E-2</v>
      </c>
      <c r="H25">
        <v>0.08</v>
      </c>
      <c r="I25">
        <v>0.26700000000000002</v>
      </c>
      <c r="J25">
        <v>0</v>
      </c>
      <c r="K25">
        <v>0</v>
      </c>
      <c r="L25">
        <v>0</v>
      </c>
      <c r="M25">
        <v>0</v>
      </c>
    </row>
    <row r="26" spans="1:13" x14ac:dyDescent="0.2">
      <c r="A26" t="s">
        <v>219</v>
      </c>
      <c r="B26" t="s">
        <v>110</v>
      </c>
      <c r="C26">
        <v>1</v>
      </c>
      <c r="D26" t="s">
        <v>271</v>
      </c>
      <c r="E26">
        <v>77</v>
      </c>
      <c r="F26">
        <v>7.9000000000000001E-2</v>
      </c>
      <c r="G26">
        <v>6.9000000000000006E-2</v>
      </c>
      <c r="H26">
        <v>0.08</v>
      </c>
      <c r="I26">
        <v>3.6000000000000004E-2</v>
      </c>
      <c r="J26">
        <v>0.04</v>
      </c>
      <c r="K26">
        <v>9.6999999999999989E-2</v>
      </c>
      <c r="L26">
        <v>0</v>
      </c>
      <c r="M26">
        <v>-0.01</v>
      </c>
    </row>
    <row r="27" spans="1:13" x14ac:dyDescent="0.2">
      <c r="A27" t="s">
        <v>220</v>
      </c>
      <c r="B27" t="s">
        <v>110</v>
      </c>
      <c r="C27">
        <v>2</v>
      </c>
      <c r="D27" t="s">
        <v>273</v>
      </c>
      <c r="E27">
        <v>63</v>
      </c>
      <c r="F27">
        <v>3.9E-2</v>
      </c>
      <c r="G27">
        <v>0.16500000000000001</v>
      </c>
      <c r="H27">
        <v>7.0000000000000007E-2</v>
      </c>
      <c r="I27">
        <v>0.20399999999999999</v>
      </c>
      <c r="J27">
        <v>0.188</v>
      </c>
      <c r="K27">
        <v>0.14300000000000002</v>
      </c>
      <c r="L27">
        <v>0</v>
      </c>
      <c r="M27">
        <v>6.9999999999999993E-3</v>
      </c>
    </row>
    <row r="28" spans="1:13" x14ac:dyDescent="0.2">
      <c r="A28" t="s">
        <v>188</v>
      </c>
      <c r="B28" t="s">
        <v>13</v>
      </c>
      <c r="C28">
        <v>1</v>
      </c>
      <c r="D28" t="s">
        <v>271</v>
      </c>
      <c r="E28">
        <v>83</v>
      </c>
      <c r="F28">
        <v>1.2E-2</v>
      </c>
      <c r="G28">
        <v>6.3E-2</v>
      </c>
      <c r="H28">
        <v>0.06</v>
      </c>
      <c r="I28">
        <v>4.4999999999999998E-2</v>
      </c>
      <c r="J28">
        <v>4.4000000000000004E-2</v>
      </c>
      <c r="K28">
        <v>0.122</v>
      </c>
      <c r="L28">
        <v>0</v>
      </c>
      <c r="M28">
        <v>0</v>
      </c>
    </row>
    <row r="29" spans="1:13" x14ac:dyDescent="0.2">
      <c r="A29" t="s">
        <v>189</v>
      </c>
      <c r="B29" t="s">
        <v>13</v>
      </c>
      <c r="C29">
        <v>2</v>
      </c>
      <c r="D29" t="s">
        <v>249</v>
      </c>
      <c r="E29">
        <v>41</v>
      </c>
      <c r="F29">
        <v>2.4E-2</v>
      </c>
      <c r="G29">
        <v>0.111</v>
      </c>
      <c r="H29">
        <v>0.03</v>
      </c>
      <c r="I29">
        <v>0.16800000000000001</v>
      </c>
      <c r="J29">
        <v>0.05</v>
      </c>
      <c r="K29">
        <v>0.03</v>
      </c>
      <c r="L29">
        <v>0</v>
      </c>
      <c r="M29">
        <v>-9.0000000000000011E-3</v>
      </c>
    </row>
    <row r="30" spans="1:13" x14ac:dyDescent="0.2">
      <c r="A30" t="s">
        <v>190</v>
      </c>
      <c r="B30" t="s">
        <v>13</v>
      </c>
      <c r="C30">
        <v>3</v>
      </c>
      <c r="D30" t="s">
        <v>250</v>
      </c>
      <c r="E30">
        <v>33</v>
      </c>
      <c r="F30">
        <v>0.21199999999999999</v>
      </c>
      <c r="G30">
        <v>0.12</v>
      </c>
      <c r="H30">
        <v>0.03</v>
      </c>
      <c r="I30">
        <v>0.156</v>
      </c>
      <c r="J30">
        <v>0.21199999999999999</v>
      </c>
      <c r="K30">
        <v>0.14300000000000002</v>
      </c>
      <c r="L30">
        <v>0</v>
      </c>
      <c r="M30">
        <v>-6.0999999999999999E-2</v>
      </c>
    </row>
    <row r="31" spans="1:13" x14ac:dyDescent="0.2">
      <c r="A31" t="s">
        <v>213</v>
      </c>
      <c r="B31" t="s">
        <v>98</v>
      </c>
      <c r="C31">
        <v>1</v>
      </c>
      <c r="D31" t="s">
        <v>184</v>
      </c>
      <c r="E31">
        <v>99</v>
      </c>
      <c r="F31">
        <v>8.1000000000000003E-2</v>
      </c>
      <c r="G31">
        <v>0.153</v>
      </c>
      <c r="H31">
        <v>9.9000000000000005E-2</v>
      </c>
      <c r="I31">
        <v>0.23199999999999998</v>
      </c>
      <c r="J31">
        <v>0.222</v>
      </c>
      <c r="K31">
        <v>9.0999999999999998E-2</v>
      </c>
      <c r="L31">
        <v>0</v>
      </c>
      <c r="M31">
        <v>1.4999999999999999E-2</v>
      </c>
    </row>
    <row r="32" spans="1:13" x14ac:dyDescent="0.2">
      <c r="A32" t="s">
        <v>214</v>
      </c>
      <c r="B32" t="s">
        <v>98</v>
      </c>
      <c r="C32">
        <v>2</v>
      </c>
      <c r="D32" t="s">
        <v>173</v>
      </c>
      <c r="E32">
        <v>93</v>
      </c>
      <c r="F32">
        <v>7.4999999999999997E-2</v>
      </c>
      <c r="G32">
        <v>0.10099999999999999</v>
      </c>
      <c r="H32">
        <v>0.1</v>
      </c>
      <c r="I32">
        <v>0.105</v>
      </c>
      <c r="J32">
        <v>0.04</v>
      </c>
      <c r="K32">
        <v>0.14300000000000002</v>
      </c>
      <c r="L32">
        <v>0</v>
      </c>
      <c r="M32">
        <v>-1.2E-2</v>
      </c>
    </row>
    <row r="33" spans="1:13" x14ac:dyDescent="0.2">
      <c r="A33" t="s">
        <v>310</v>
      </c>
      <c r="B33" t="s">
        <v>15</v>
      </c>
      <c r="C33">
        <v>1</v>
      </c>
      <c r="D33" t="s">
        <v>182</v>
      </c>
      <c r="E33">
        <v>100</v>
      </c>
      <c r="F33">
        <v>0.13</v>
      </c>
      <c r="G33">
        <v>0.14699999999999999</v>
      </c>
      <c r="H33">
        <v>0.14599999999999999</v>
      </c>
      <c r="I33">
        <v>0.2</v>
      </c>
      <c r="J33">
        <v>0.15</v>
      </c>
      <c r="K33">
        <v>0.377</v>
      </c>
      <c r="L33">
        <v>0</v>
      </c>
      <c r="M33">
        <v>4.4999999999999998E-2</v>
      </c>
    </row>
    <row r="34" spans="1:13" x14ac:dyDescent="0.2">
      <c r="A34" t="s">
        <v>311</v>
      </c>
      <c r="B34" t="s">
        <v>15</v>
      </c>
      <c r="C34">
        <v>2</v>
      </c>
      <c r="D34" t="s">
        <v>251</v>
      </c>
      <c r="E34">
        <v>88</v>
      </c>
      <c r="F34">
        <v>7.0000000000000007E-2</v>
      </c>
      <c r="G34">
        <v>0.16200000000000001</v>
      </c>
      <c r="H34">
        <v>7.9000000000000001E-2</v>
      </c>
      <c r="I34">
        <v>0.192</v>
      </c>
      <c r="J34">
        <v>0.11800000000000001</v>
      </c>
      <c r="K34">
        <v>0.13600000000000001</v>
      </c>
      <c r="L34">
        <v>0</v>
      </c>
      <c r="M34">
        <v>6.0000000000000001E-3</v>
      </c>
    </row>
    <row r="35" spans="1:13" x14ac:dyDescent="0.2">
      <c r="A35" t="s">
        <v>216</v>
      </c>
      <c r="B35" t="s">
        <v>100</v>
      </c>
      <c r="C35">
        <v>1</v>
      </c>
      <c r="D35" t="s">
        <v>184</v>
      </c>
      <c r="E35">
        <v>80</v>
      </c>
      <c r="F35">
        <v>8.8000000000000009E-2</v>
      </c>
      <c r="G35">
        <v>0.125</v>
      </c>
      <c r="H35">
        <v>9.8000000000000004E-2</v>
      </c>
      <c r="I35">
        <v>0.12300000000000001</v>
      </c>
      <c r="J35">
        <v>0.28600000000000003</v>
      </c>
      <c r="K35">
        <v>0.2</v>
      </c>
      <c r="L35">
        <v>0</v>
      </c>
      <c r="M35">
        <v>-3.7999999999999999E-2</v>
      </c>
    </row>
    <row r="36" spans="1:13" x14ac:dyDescent="0.2">
      <c r="A36" t="s">
        <v>312</v>
      </c>
      <c r="B36" t="s">
        <v>100</v>
      </c>
      <c r="C36">
        <v>2</v>
      </c>
      <c r="D36" t="s">
        <v>243</v>
      </c>
      <c r="E36">
        <v>93</v>
      </c>
      <c r="F36">
        <v>4.2999999999999997E-2</v>
      </c>
      <c r="G36">
        <v>0.155</v>
      </c>
      <c r="H36">
        <v>0.129</v>
      </c>
      <c r="I36">
        <v>0.109</v>
      </c>
      <c r="J36">
        <v>0.156</v>
      </c>
      <c r="K36">
        <v>0.32299999999999995</v>
      </c>
      <c r="L36">
        <v>1.1000000000000001E-2</v>
      </c>
      <c r="M36">
        <v>0.03</v>
      </c>
    </row>
    <row r="37" spans="1:13" x14ac:dyDescent="0.2">
      <c r="A37" t="s">
        <v>160</v>
      </c>
      <c r="B37" t="s">
        <v>62</v>
      </c>
      <c r="C37">
        <v>1</v>
      </c>
      <c r="D37" t="s">
        <v>184</v>
      </c>
      <c r="E37">
        <v>100</v>
      </c>
      <c r="F37">
        <v>0.06</v>
      </c>
      <c r="G37">
        <v>0.10099999999999999</v>
      </c>
      <c r="H37">
        <v>0.09</v>
      </c>
      <c r="I37">
        <v>0.11699999999999999</v>
      </c>
      <c r="J37">
        <v>6.3E-2</v>
      </c>
      <c r="K37">
        <v>5.2999999999999999E-2</v>
      </c>
      <c r="L37">
        <v>0</v>
      </c>
      <c r="M37">
        <v>-2.8999999999999998E-2</v>
      </c>
    </row>
    <row r="38" spans="1:13" x14ac:dyDescent="0.2">
      <c r="A38" t="s">
        <v>161</v>
      </c>
      <c r="B38" t="s">
        <v>62</v>
      </c>
      <c r="C38">
        <v>2</v>
      </c>
      <c r="D38" t="s">
        <v>274</v>
      </c>
      <c r="E38">
        <v>100</v>
      </c>
      <c r="F38">
        <v>0.03</v>
      </c>
      <c r="G38">
        <v>4.9000000000000002E-2</v>
      </c>
      <c r="H38">
        <v>0.01</v>
      </c>
      <c r="I38">
        <v>5.7000000000000002E-2</v>
      </c>
      <c r="J38">
        <v>6.2E-2</v>
      </c>
      <c r="K38">
        <v>0.222</v>
      </c>
      <c r="L38">
        <v>0</v>
      </c>
      <c r="M38">
        <v>1E-3</v>
      </c>
    </row>
    <row r="39" spans="1:13" x14ac:dyDescent="0.2">
      <c r="A39" t="s">
        <v>204</v>
      </c>
      <c r="B39" t="s">
        <v>17</v>
      </c>
      <c r="C39">
        <v>1</v>
      </c>
      <c r="D39" t="s">
        <v>270</v>
      </c>
      <c r="E39">
        <v>94</v>
      </c>
      <c r="F39">
        <v>0.27699999999999997</v>
      </c>
      <c r="G39">
        <v>0.42200000000000004</v>
      </c>
      <c r="H39">
        <v>0.13</v>
      </c>
      <c r="I39">
        <v>0.46</v>
      </c>
      <c r="J39">
        <v>0.30299999999999999</v>
      </c>
      <c r="K39">
        <v>0.92400000000000004</v>
      </c>
      <c r="L39">
        <v>0</v>
      </c>
      <c r="M39">
        <v>0.105</v>
      </c>
    </row>
    <row r="40" spans="1:13" x14ac:dyDescent="0.2">
      <c r="A40" t="s">
        <v>205</v>
      </c>
      <c r="B40" t="s">
        <v>17</v>
      </c>
      <c r="C40">
        <v>2</v>
      </c>
      <c r="D40" t="s">
        <v>252</v>
      </c>
      <c r="E40">
        <v>100</v>
      </c>
      <c r="F40">
        <v>0.03</v>
      </c>
      <c r="G40">
        <v>0.14300000000000002</v>
      </c>
      <c r="H40">
        <v>0.129</v>
      </c>
      <c r="I40">
        <v>0.21299999999999999</v>
      </c>
      <c r="J40">
        <v>0.04</v>
      </c>
      <c r="K40">
        <v>9.0999999999999998E-2</v>
      </c>
      <c r="L40">
        <v>0</v>
      </c>
      <c r="M40">
        <v>3.0000000000000001E-3</v>
      </c>
    </row>
    <row r="41" spans="1:13" x14ac:dyDescent="0.2">
      <c r="A41" t="s">
        <v>211</v>
      </c>
      <c r="B41" t="s">
        <v>12</v>
      </c>
      <c r="C41">
        <v>1</v>
      </c>
      <c r="D41" t="s">
        <v>271</v>
      </c>
      <c r="E41">
        <v>75</v>
      </c>
      <c r="F41">
        <v>0.08</v>
      </c>
      <c r="G41">
        <v>4.7E-2</v>
      </c>
      <c r="H41">
        <v>0.05</v>
      </c>
      <c r="I41">
        <v>4.4000000000000004E-2</v>
      </c>
      <c r="J41">
        <v>0.03</v>
      </c>
      <c r="K41">
        <v>7.5999999999999998E-2</v>
      </c>
      <c r="L41">
        <v>0</v>
      </c>
      <c r="M41">
        <v>3.2000000000000001E-2</v>
      </c>
    </row>
    <row r="42" spans="1:13" x14ac:dyDescent="0.2">
      <c r="A42" t="s">
        <v>212</v>
      </c>
      <c r="B42" t="s">
        <v>12</v>
      </c>
      <c r="C42">
        <v>2</v>
      </c>
      <c r="D42" t="s">
        <v>279</v>
      </c>
      <c r="E42">
        <v>71</v>
      </c>
      <c r="F42">
        <v>4.2000000000000003E-2</v>
      </c>
      <c r="G42">
        <v>0.111</v>
      </c>
      <c r="H42">
        <v>0.34</v>
      </c>
      <c r="I42">
        <v>0.03</v>
      </c>
      <c r="J42">
        <v>0.1</v>
      </c>
      <c r="K42">
        <v>0.5</v>
      </c>
      <c r="L42">
        <v>0</v>
      </c>
      <c r="M42">
        <v>0.01</v>
      </c>
    </row>
    <row r="43" spans="1:13" x14ac:dyDescent="0.2">
      <c r="A43" t="s">
        <v>163</v>
      </c>
      <c r="B43" t="s">
        <v>18</v>
      </c>
      <c r="C43">
        <v>1</v>
      </c>
      <c r="D43" t="s">
        <v>272</v>
      </c>
      <c r="E43">
        <v>91</v>
      </c>
      <c r="F43">
        <v>0.17600000000000002</v>
      </c>
      <c r="G43">
        <v>0.252</v>
      </c>
      <c r="H43">
        <v>0.24</v>
      </c>
      <c r="I43">
        <v>0.21299999999999999</v>
      </c>
      <c r="J43">
        <v>0.253</v>
      </c>
      <c r="K43">
        <v>0.39399999999999996</v>
      </c>
      <c r="L43">
        <v>1.1000000000000001E-2</v>
      </c>
      <c r="M43">
        <v>-0.03</v>
      </c>
    </row>
    <row r="44" spans="1:13" x14ac:dyDescent="0.2">
      <c r="A44" t="s">
        <v>164</v>
      </c>
      <c r="B44" t="s">
        <v>18</v>
      </c>
      <c r="C44">
        <v>2</v>
      </c>
      <c r="D44" t="s">
        <v>253</v>
      </c>
      <c r="E44">
        <v>98</v>
      </c>
      <c r="F44">
        <v>0.19399999999999998</v>
      </c>
      <c r="G44">
        <v>0.22699999999999998</v>
      </c>
      <c r="H44">
        <v>0.19</v>
      </c>
      <c r="I44">
        <v>0.192</v>
      </c>
      <c r="J44">
        <v>0.22500000000000001</v>
      </c>
      <c r="K44">
        <v>0.40899999999999997</v>
      </c>
      <c r="L44">
        <v>0.02</v>
      </c>
      <c r="M44">
        <v>-0.02</v>
      </c>
    </row>
    <row r="45" spans="1:13" x14ac:dyDescent="0.2">
      <c r="A45" t="s">
        <v>313</v>
      </c>
      <c r="B45" t="s">
        <v>254</v>
      </c>
      <c r="C45">
        <v>1</v>
      </c>
      <c r="D45" t="s">
        <v>184</v>
      </c>
      <c r="E45">
        <v>100</v>
      </c>
      <c r="F45">
        <v>0.11</v>
      </c>
      <c r="G45">
        <v>0.105</v>
      </c>
      <c r="H45">
        <v>0.05</v>
      </c>
      <c r="I45">
        <v>0.14400000000000002</v>
      </c>
      <c r="J45">
        <v>0.25</v>
      </c>
      <c r="K45">
        <v>7.0999999999999994E-2</v>
      </c>
      <c r="L45">
        <v>0.03</v>
      </c>
      <c r="M45">
        <v>-1.9E-2</v>
      </c>
    </row>
    <row r="46" spans="1:13" x14ac:dyDescent="0.2">
      <c r="A46" t="s">
        <v>314</v>
      </c>
      <c r="B46" t="s">
        <v>254</v>
      </c>
      <c r="C46">
        <v>2</v>
      </c>
      <c r="D46" t="s">
        <v>288</v>
      </c>
      <c r="E46">
        <v>50</v>
      </c>
      <c r="F46">
        <v>0.14000000000000001</v>
      </c>
      <c r="G46">
        <v>0.24199999999999999</v>
      </c>
      <c r="H46">
        <v>0.16</v>
      </c>
      <c r="I46">
        <v>0.28600000000000003</v>
      </c>
      <c r="J46">
        <v>0.2</v>
      </c>
      <c r="K46">
        <v>0</v>
      </c>
      <c r="L46">
        <v>0</v>
      </c>
      <c r="M46">
        <v>-1.4999999999999999E-2</v>
      </c>
    </row>
    <row r="47" spans="1:13" x14ac:dyDescent="0.2">
      <c r="A47" t="s">
        <v>315</v>
      </c>
      <c r="B47" t="s">
        <v>254</v>
      </c>
      <c r="C47">
        <v>3</v>
      </c>
      <c r="D47" t="s">
        <v>255</v>
      </c>
      <c r="E47">
        <v>40</v>
      </c>
      <c r="F47">
        <v>0.05</v>
      </c>
      <c r="G47">
        <v>8.900000000000001E-2</v>
      </c>
      <c r="H47">
        <v>0.16</v>
      </c>
      <c r="I47">
        <v>5.9000000000000004E-2</v>
      </c>
      <c r="J47">
        <v>0.2</v>
      </c>
      <c r="K47">
        <v>0.14300000000000002</v>
      </c>
      <c r="L47">
        <v>0</v>
      </c>
      <c r="M47">
        <v>6.6000000000000003E-2</v>
      </c>
    </row>
    <row r="48" spans="1:13" x14ac:dyDescent="0.2">
      <c r="A48" t="s">
        <v>221</v>
      </c>
      <c r="B48" t="s">
        <v>141</v>
      </c>
      <c r="C48">
        <v>1</v>
      </c>
      <c r="D48" t="s">
        <v>270</v>
      </c>
      <c r="E48">
        <v>97</v>
      </c>
      <c r="F48">
        <v>0.10300000000000001</v>
      </c>
      <c r="G48">
        <v>0.11199999999999999</v>
      </c>
      <c r="H48">
        <v>8.8000000000000009E-2</v>
      </c>
      <c r="I48">
        <v>0.128</v>
      </c>
      <c r="J48">
        <v>6.4000000000000001E-2</v>
      </c>
      <c r="K48">
        <v>0.18</v>
      </c>
      <c r="L48">
        <v>0</v>
      </c>
      <c r="M48">
        <v>-1.4999999999999999E-2</v>
      </c>
    </row>
    <row r="49" spans="1:13" x14ac:dyDescent="0.2">
      <c r="A49" t="s">
        <v>222</v>
      </c>
      <c r="B49" t="s">
        <v>141</v>
      </c>
      <c r="C49">
        <v>2</v>
      </c>
      <c r="D49" t="s">
        <v>173</v>
      </c>
      <c r="E49">
        <v>81</v>
      </c>
      <c r="F49">
        <v>4.9000000000000002E-2</v>
      </c>
      <c r="G49">
        <v>0.14199999999999999</v>
      </c>
      <c r="H49">
        <v>0.129</v>
      </c>
      <c r="I49">
        <v>0.161</v>
      </c>
      <c r="J49">
        <v>0</v>
      </c>
      <c r="K49">
        <v>7.0999999999999994E-2</v>
      </c>
      <c r="L49">
        <v>0</v>
      </c>
      <c r="M49">
        <v>1E-3</v>
      </c>
    </row>
    <row r="50" spans="1:13" x14ac:dyDescent="0.2">
      <c r="A50" t="s">
        <v>170</v>
      </c>
      <c r="B50" t="s">
        <v>59</v>
      </c>
      <c r="C50">
        <v>1</v>
      </c>
      <c r="D50" t="s">
        <v>275</v>
      </c>
      <c r="E50">
        <v>97</v>
      </c>
      <c r="F50">
        <v>0.113</v>
      </c>
      <c r="G50">
        <v>0.13500000000000001</v>
      </c>
      <c r="H50">
        <v>0.04</v>
      </c>
      <c r="I50">
        <v>0.13200000000000001</v>
      </c>
      <c r="J50">
        <v>0.17300000000000001</v>
      </c>
      <c r="K50">
        <v>0.40700000000000003</v>
      </c>
      <c r="L50">
        <v>2.1000000000000001E-2</v>
      </c>
      <c r="M50">
        <v>2.7000000000000003E-2</v>
      </c>
    </row>
    <row r="51" spans="1:13" x14ac:dyDescent="0.2">
      <c r="A51" t="s">
        <v>171</v>
      </c>
      <c r="B51" t="s">
        <v>59</v>
      </c>
      <c r="C51">
        <v>2</v>
      </c>
      <c r="D51" t="s">
        <v>256</v>
      </c>
      <c r="E51">
        <v>97</v>
      </c>
      <c r="F51">
        <v>9.3000000000000013E-2</v>
      </c>
      <c r="G51">
        <v>0.17600000000000002</v>
      </c>
      <c r="H51">
        <v>0.06</v>
      </c>
      <c r="I51">
        <v>0.26400000000000001</v>
      </c>
      <c r="J51">
        <v>6.2E-2</v>
      </c>
      <c r="K51">
        <v>0.24600000000000002</v>
      </c>
      <c r="L51">
        <v>0.01</v>
      </c>
      <c r="M51">
        <v>1.1000000000000001E-2</v>
      </c>
    </row>
    <row r="52" spans="1:13" x14ac:dyDescent="0.2">
      <c r="A52" t="s">
        <v>162</v>
      </c>
      <c r="B52" t="s">
        <v>112</v>
      </c>
      <c r="C52">
        <v>1</v>
      </c>
      <c r="D52" t="s">
        <v>181</v>
      </c>
      <c r="E52">
        <v>94</v>
      </c>
      <c r="F52">
        <v>9.6000000000000002E-2</v>
      </c>
      <c r="G52">
        <v>0.19</v>
      </c>
      <c r="H52">
        <v>0.06</v>
      </c>
      <c r="I52">
        <v>1.7000000000000001E-2</v>
      </c>
      <c r="J52">
        <v>0.156</v>
      </c>
      <c r="K52">
        <v>0.36</v>
      </c>
      <c r="L52">
        <v>0</v>
      </c>
      <c r="M52">
        <v>1.4999999999999999E-2</v>
      </c>
    </row>
    <row r="53" spans="1:13" x14ac:dyDescent="0.2">
      <c r="A53" t="s">
        <v>316</v>
      </c>
      <c r="B53" t="s">
        <v>112</v>
      </c>
      <c r="C53">
        <v>2</v>
      </c>
      <c r="D53" t="s">
        <v>173</v>
      </c>
      <c r="E53">
        <v>86</v>
      </c>
      <c r="F53">
        <v>0.11599999999999999</v>
      </c>
      <c r="G53">
        <v>0.25900000000000001</v>
      </c>
      <c r="H53">
        <v>0.22500000000000001</v>
      </c>
      <c r="I53">
        <v>0.29499999999999998</v>
      </c>
      <c r="J53">
        <v>8.900000000000001E-2</v>
      </c>
      <c r="K53">
        <v>0.28000000000000003</v>
      </c>
      <c r="L53">
        <v>0</v>
      </c>
      <c r="M53">
        <v>2.7000000000000003E-2</v>
      </c>
    </row>
    <row r="54" spans="1:13" x14ac:dyDescent="0.2">
      <c r="A54" t="s">
        <v>215</v>
      </c>
      <c r="B54" t="s">
        <v>7</v>
      </c>
      <c r="C54">
        <v>1</v>
      </c>
      <c r="D54" t="s">
        <v>184</v>
      </c>
      <c r="E54">
        <v>97</v>
      </c>
      <c r="F54">
        <v>7.2000000000000008E-2</v>
      </c>
      <c r="G54">
        <v>0.1</v>
      </c>
      <c r="H54">
        <v>7.8E-2</v>
      </c>
      <c r="I54">
        <v>9.5000000000000001E-2</v>
      </c>
      <c r="J54">
        <v>7.6999999999999999E-2</v>
      </c>
      <c r="K54">
        <v>0.21600000000000003</v>
      </c>
      <c r="L54">
        <v>4.0999999999999995E-2</v>
      </c>
      <c r="M54">
        <v>1.4999999999999999E-2</v>
      </c>
    </row>
    <row r="55" spans="1:13" x14ac:dyDescent="0.2">
      <c r="A55" t="s">
        <v>317</v>
      </c>
      <c r="B55" t="s">
        <v>7</v>
      </c>
      <c r="C55">
        <v>2</v>
      </c>
      <c r="D55" t="s">
        <v>257</v>
      </c>
      <c r="E55">
        <v>100</v>
      </c>
      <c r="F55">
        <v>0.05</v>
      </c>
      <c r="G55">
        <v>9.4E-2</v>
      </c>
      <c r="H55">
        <v>0.02</v>
      </c>
      <c r="I55">
        <v>7.8E-2</v>
      </c>
      <c r="J55">
        <v>0.1</v>
      </c>
      <c r="K55">
        <v>0.8</v>
      </c>
      <c r="L55">
        <v>0</v>
      </c>
      <c r="M55">
        <v>2.3E-2</v>
      </c>
    </row>
    <row r="56" spans="1:13" x14ac:dyDescent="0.2">
      <c r="A56" t="s">
        <v>206</v>
      </c>
      <c r="B56" t="s">
        <v>64</v>
      </c>
      <c r="C56">
        <v>1</v>
      </c>
      <c r="D56" t="s">
        <v>271</v>
      </c>
      <c r="E56">
        <v>92</v>
      </c>
      <c r="F56">
        <v>0.16300000000000001</v>
      </c>
      <c r="G56">
        <v>0.14899999999999999</v>
      </c>
      <c r="H56">
        <v>0.106</v>
      </c>
      <c r="I56">
        <v>0.18100000000000002</v>
      </c>
      <c r="J56">
        <v>3.7999999999999999E-2</v>
      </c>
      <c r="K56">
        <v>0.17100000000000001</v>
      </c>
      <c r="L56">
        <v>1.1000000000000001E-2</v>
      </c>
      <c r="M56">
        <v>-3.5000000000000003E-2</v>
      </c>
    </row>
    <row r="57" spans="1:13" x14ac:dyDescent="0.2">
      <c r="A57" t="s">
        <v>318</v>
      </c>
      <c r="B57" t="s">
        <v>64</v>
      </c>
      <c r="C57">
        <v>2</v>
      </c>
      <c r="D57" t="s">
        <v>295</v>
      </c>
      <c r="E57">
        <v>79</v>
      </c>
      <c r="F57">
        <v>8.900000000000001E-2</v>
      </c>
      <c r="G57">
        <v>0.129</v>
      </c>
      <c r="H57">
        <v>0.14899999999999999</v>
      </c>
      <c r="I57">
        <v>0.12</v>
      </c>
      <c r="J57">
        <v>0.13500000000000001</v>
      </c>
      <c r="K57">
        <v>0.16399999999999998</v>
      </c>
      <c r="L57">
        <v>1.3000000000000001E-2</v>
      </c>
      <c r="M57">
        <v>5.5999999999999994E-2</v>
      </c>
    </row>
    <row r="58" spans="1:13" x14ac:dyDescent="0.2">
      <c r="A58" t="s">
        <v>167</v>
      </c>
      <c r="B58" t="s">
        <v>9</v>
      </c>
      <c r="C58">
        <v>1</v>
      </c>
      <c r="D58" t="s">
        <v>276</v>
      </c>
      <c r="E58">
        <v>53</v>
      </c>
      <c r="F58">
        <v>9.4E-2</v>
      </c>
      <c r="G58">
        <v>9.6000000000000002E-2</v>
      </c>
      <c r="H58">
        <v>0.04</v>
      </c>
      <c r="I58">
        <v>0.11599999999999999</v>
      </c>
      <c r="J58">
        <v>0.19</v>
      </c>
      <c r="K58">
        <v>4.2000000000000003E-2</v>
      </c>
      <c r="L58">
        <v>0</v>
      </c>
      <c r="M58">
        <v>4.0999999999999995E-2</v>
      </c>
    </row>
    <row r="59" spans="1:13" x14ac:dyDescent="0.2">
      <c r="A59" t="s">
        <v>319</v>
      </c>
      <c r="B59" t="s">
        <v>9</v>
      </c>
      <c r="C59">
        <v>2</v>
      </c>
      <c r="D59" t="s">
        <v>258</v>
      </c>
      <c r="E59">
        <v>97</v>
      </c>
      <c r="F59">
        <v>2.1000000000000001E-2</v>
      </c>
      <c r="G59">
        <v>0.06</v>
      </c>
      <c r="H59">
        <v>0.05</v>
      </c>
      <c r="I59">
        <v>6.4000000000000001E-2</v>
      </c>
      <c r="J59">
        <v>8.3000000000000004E-2</v>
      </c>
      <c r="K59">
        <v>0</v>
      </c>
      <c r="L59">
        <v>0</v>
      </c>
      <c r="M59">
        <v>-6.9999999999999993E-3</v>
      </c>
    </row>
    <row r="60" spans="1:13" x14ac:dyDescent="0.2">
      <c r="A60" t="s">
        <v>320</v>
      </c>
      <c r="B60" t="s">
        <v>76</v>
      </c>
      <c r="C60">
        <v>1</v>
      </c>
      <c r="D60" t="s">
        <v>184</v>
      </c>
      <c r="E60">
        <v>96</v>
      </c>
      <c r="F60">
        <v>8.3000000000000004E-2</v>
      </c>
      <c r="G60">
        <v>0.14300000000000002</v>
      </c>
      <c r="H60">
        <v>0.12</v>
      </c>
      <c r="I60">
        <v>0.13300000000000001</v>
      </c>
      <c r="J60">
        <v>0.28600000000000003</v>
      </c>
      <c r="K60">
        <v>0.33299999999999996</v>
      </c>
      <c r="L60">
        <v>5.2000000000000005E-2</v>
      </c>
      <c r="M60">
        <v>3.4000000000000002E-2</v>
      </c>
    </row>
    <row r="61" spans="1:13" x14ac:dyDescent="0.2">
      <c r="A61" t="s">
        <v>321</v>
      </c>
      <c r="B61" t="s">
        <v>76</v>
      </c>
      <c r="C61">
        <v>2</v>
      </c>
      <c r="D61" t="s">
        <v>297</v>
      </c>
      <c r="E61">
        <v>87</v>
      </c>
      <c r="F61">
        <v>2.3E-2</v>
      </c>
      <c r="G61">
        <v>7.4999999999999997E-2</v>
      </c>
      <c r="H61">
        <v>7.0000000000000007E-2</v>
      </c>
      <c r="I61">
        <v>7.2999999999999995E-2</v>
      </c>
      <c r="J61">
        <v>8.3000000000000004E-2</v>
      </c>
      <c r="K61">
        <v>0.125</v>
      </c>
      <c r="L61">
        <v>0</v>
      </c>
      <c r="M61">
        <v>5.0000000000000001E-3</v>
      </c>
    </row>
    <row r="62" spans="1:13" x14ac:dyDescent="0.2">
      <c r="A62" t="s">
        <v>322</v>
      </c>
      <c r="B62" t="s">
        <v>259</v>
      </c>
      <c r="C62">
        <v>1</v>
      </c>
      <c r="D62" t="s">
        <v>272</v>
      </c>
      <c r="E62">
        <v>96</v>
      </c>
      <c r="F62">
        <v>6.3E-2</v>
      </c>
      <c r="G62">
        <v>6.5000000000000002E-2</v>
      </c>
      <c r="H62">
        <v>0.03</v>
      </c>
      <c r="I62">
        <v>5.2000000000000005E-2</v>
      </c>
      <c r="J62">
        <v>6.7000000000000004E-2</v>
      </c>
      <c r="K62">
        <v>0.11800000000000001</v>
      </c>
      <c r="L62">
        <v>0</v>
      </c>
      <c r="M62">
        <v>1.6E-2</v>
      </c>
    </row>
    <row r="63" spans="1:13" x14ac:dyDescent="0.2">
      <c r="A63" t="s">
        <v>323</v>
      </c>
      <c r="B63" t="s">
        <v>259</v>
      </c>
      <c r="C63">
        <v>2</v>
      </c>
      <c r="D63" t="s">
        <v>260</v>
      </c>
      <c r="E63">
        <v>50</v>
      </c>
      <c r="F63">
        <v>0.06</v>
      </c>
      <c r="G63">
        <v>7.2000000000000008E-2</v>
      </c>
      <c r="H63">
        <v>0.04</v>
      </c>
      <c r="I63">
        <v>3.3000000000000002E-2</v>
      </c>
      <c r="J63">
        <v>0.04</v>
      </c>
      <c r="K63">
        <v>0.35700000000000004</v>
      </c>
      <c r="L63">
        <v>0</v>
      </c>
      <c r="M63">
        <v>1.9E-2</v>
      </c>
    </row>
    <row r="64" spans="1:13" x14ac:dyDescent="0.2">
      <c r="A64" t="s">
        <v>324</v>
      </c>
      <c r="B64" t="s">
        <v>259</v>
      </c>
      <c r="C64">
        <v>3</v>
      </c>
      <c r="D64" t="s">
        <v>280</v>
      </c>
      <c r="E64">
        <v>49</v>
      </c>
      <c r="F64">
        <v>0.16300000000000001</v>
      </c>
      <c r="G64">
        <v>0.125</v>
      </c>
      <c r="H64">
        <v>0.02</v>
      </c>
      <c r="I64">
        <v>0.11699999999999999</v>
      </c>
      <c r="J64">
        <v>4.2999999999999997E-2</v>
      </c>
      <c r="K64">
        <v>0.20499999999999999</v>
      </c>
      <c r="L64">
        <v>8.199999999999999E-2</v>
      </c>
      <c r="M64">
        <v>-1E-3</v>
      </c>
    </row>
    <row r="65" spans="1:13" x14ac:dyDescent="0.2">
      <c r="A65" t="s">
        <v>165</v>
      </c>
      <c r="B65" t="s">
        <v>10</v>
      </c>
      <c r="C65">
        <v>1</v>
      </c>
      <c r="D65" t="s">
        <v>270</v>
      </c>
      <c r="E65">
        <v>97</v>
      </c>
      <c r="F65">
        <v>5.2000000000000005E-2</v>
      </c>
      <c r="G65">
        <v>0.121</v>
      </c>
      <c r="H65">
        <v>6.9000000000000006E-2</v>
      </c>
      <c r="I65">
        <v>9.5000000000000001E-2</v>
      </c>
      <c r="J65">
        <v>7.8E-2</v>
      </c>
      <c r="K65">
        <v>0.26700000000000002</v>
      </c>
      <c r="L65">
        <v>0</v>
      </c>
      <c r="M65">
        <v>1.9E-2</v>
      </c>
    </row>
    <row r="66" spans="1:13" x14ac:dyDescent="0.2">
      <c r="A66" t="s">
        <v>166</v>
      </c>
      <c r="B66" t="s">
        <v>10</v>
      </c>
      <c r="C66">
        <v>2</v>
      </c>
      <c r="D66" t="s">
        <v>182</v>
      </c>
      <c r="E66">
        <v>98</v>
      </c>
      <c r="F66">
        <v>5.0999999999999997E-2</v>
      </c>
      <c r="G66">
        <v>9.4E-2</v>
      </c>
      <c r="H66">
        <v>0.03</v>
      </c>
      <c r="I66">
        <v>6.0999999999999999E-2</v>
      </c>
      <c r="J66">
        <v>6.0999999999999999E-2</v>
      </c>
      <c r="K66">
        <v>0.309</v>
      </c>
      <c r="L66">
        <v>0</v>
      </c>
      <c r="M66">
        <v>6.9999999999999993E-3</v>
      </c>
    </row>
    <row r="67" spans="1:13" x14ac:dyDescent="0.2">
      <c r="A67" t="s">
        <v>217</v>
      </c>
      <c r="B67" t="s">
        <v>92</v>
      </c>
      <c r="C67">
        <v>1</v>
      </c>
      <c r="D67" t="s">
        <v>184</v>
      </c>
      <c r="E67">
        <v>91</v>
      </c>
      <c r="F67">
        <v>8.8000000000000009E-2</v>
      </c>
      <c r="G67">
        <v>7.0000000000000007E-2</v>
      </c>
      <c r="H67">
        <v>0.1</v>
      </c>
      <c r="I67">
        <v>4.0999999999999995E-2</v>
      </c>
      <c r="J67">
        <v>0</v>
      </c>
      <c r="K67">
        <v>0.5</v>
      </c>
      <c r="L67">
        <v>0</v>
      </c>
      <c r="M67">
        <v>-5.0000000000000001E-3</v>
      </c>
    </row>
    <row r="68" spans="1:13" x14ac:dyDescent="0.2">
      <c r="A68" t="s">
        <v>218</v>
      </c>
      <c r="B68" t="s">
        <v>92</v>
      </c>
      <c r="C68">
        <v>2</v>
      </c>
      <c r="D68" t="s">
        <v>281</v>
      </c>
      <c r="E68">
        <v>97</v>
      </c>
      <c r="F68">
        <v>4.0999999999999995E-2</v>
      </c>
      <c r="G68">
        <v>5.7000000000000002E-2</v>
      </c>
      <c r="H68">
        <v>5.9000000000000004E-2</v>
      </c>
      <c r="I68">
        <v>0.03</v>
      </c>
      <c r="J68">
        <v>2.2000000000000002E-2</v>
      </c>
      <c r="K68">
        <v>0.20300000000000001</v>
      </c>
      <c r="L68">
        <v>0</v>
      </c>
      <c r="M68">
        <v>-0.03</v>
      </c>
    </row>
    <row r="69" spans="1:13" x14ac:dyDescent="0.2">
      <c r="A69" t="s">
        <v>202</v>
      </c>
      <c r="B69" t="s">
        <v>102</v>
      </c>
      <c r="C69">
        <v>1</v>
      </c>
      <c r="D69" t="s">
        <v>272</v>
      </c>
      <c r="E69">
        <v>96</v>
      </c>
      <c r="F69">
        <v>0.16699999999999998</v>
      </c>
      <c r="G69">
        <v>0.11900000000000001</v>
      </c>
      <c r="H69">
        <v>0.1</v>
      </c>
      <c r="I69">
        <v>7.4999999999999997E-2</v>
      </c>
      <c r="J69">
        <v>0.21299999999999999</v>
      </c>
      <c r="K69">
        <v>0.217</v>
      </c>
      <c r="L69">
        <v>5.2000000000000005E-2</v>
      </c>
      <c r="M69">
        <v>-4.9000000000000002E-2</v>
      </c>
    </row>
    <row r="70" spans="1:13" x14ac:dyDescent="0.2">
      <c r="A70" t="s">
        <v>203</v>
      </c>
      <c r="B70" t="s">
        <v>102</v>
      </c>
      <c r="C70">
        <v>2</v>
      </c>
      <c r="D70" t="s">
        <v>261</v>
      </c>
      <c r="E70">
        <v>72</v>
      </c>
      <c r="F70">
        <v>0.19399999999999998</v>
      </c>
      <c r="G70">
        <v>0.16</v>
      </c>
      <c r="H70">
        <v>0.19</v>
      </c>
      <c r="I70">
        <v>0.126</v>
      </c>
      <c r="J70">
        <v>0.26500000000000001</v>
      </c>
      <c r="K70">
        <v>0.38299999999999995</v>
      </c>
      <c r="L70">
        <v>2.7999999999999997E-2</v>
      </c>
      <c r="M70">
        <v>-6.3E-2</v>
      </c>
    </row>
    <row r="71" spans="1:13" x14ac:dyDescent="0.2">
      <c r="A71" t="s">
        <v>325</v>
      </c>
      <c r="B71" t="s">
        <v>87</v>
      </c>
      <c r="C71">
        <v>1</v>
      </c>
      <c r="D71" t="s">
        <v>271</v>
      </c>
      <c r="E71">
        <v>83</v>
      </c>
      <c r="F71">
        <v>9.6000000000000002E-2</v>
      </c>
      <c r="G71">
        <v>7.9000000000000001E-2</v>
      </c>
      <c r="H71">
        <v>0.109</v>
      </c>
      <c r="I71">
        <v>7.4999999999999997E-2</v>
      </c>
      <c r="J71">
        <v>5.7999999999999996E-2</v>
      </c>
      <c r="K71">
        <v>7.4999999999999997E-2</v>
      </c>
      <c r="L71">
        <v>0</v>
      </c>
      <c r="M71">
        <v>-4.4999999999999998E-2</v>
      </c>
    </row>
    <row r="72" spans="1:13" x14ac:dyDescent="0.2">
      <c r="A72" t="s">
        <v>326</v>
      </c>
      <c r="B72" t="s">
        <v>87</v>
      </c>
      <c r="C72">
        <v>2</v>
      </c>
      <c r="D72" t="s">
        <v>289</v>
      </c>
      <c r="E72">
        <v>69</v>
      </c>
      <c r="F72">
        <v>4.2999999999999997E-2</v>
      </c>
      <c r="G72">
        <v>7.5999999999999998E-2</v>
      </c>
      <c r="H72">
        <v>0.13</v>
      </c>
      <c r="I72">
        <v>6.3E-2</v>
      </c>
      <c r="J72">
        <v>0.1</v>
      </c>
      <c r="K72">
        <v>8.3000000000000004E-2</v>
      </c>
      <c r="L72">
        <v>1.3999999999999999E-2</v>
      </c>
      <c r="M72">
        <v>-2.6000000000000002E-2</v>
      </c>
    </row>
    <row r="73" spans="1:13" x14ac:dyDescent="0.2">
      <c r="A73" t="s">
        <v>327</v>
      </c>
      <c r="B73" t="s">
        <v>19</v>
      </c>
      <c r="C73">
        <v>1</v>
      </c>
      <c r="D73" t="s">
        <v>270</v>
      </c>
      <c r="E73">
        <v>97</v>
      </c>
      <c r="F73">
        <v>0.14400000000000002</v>
      </c>
      <c r="G73">
        <v>0.13300000000000001</v>
      </c>
      <c r="H73">
        <v>7.9000000000000001E-2</v>
      </c>
      <c r="I73">
        <v>0.109</v>
      </c>
      <c r="J73">
        <v>0.11599999999999999</v>
      </c>
      <c r="K73">
        <v>0.309</v>
      </c>
      <c r="L73">
        <v>0</v>
      </c>
      <c r="M73">
        <v>3.5000000000000003E-2</v>
      </c>
    </row>
    <row r="74" spans="1:13" x14ac:dyDescent="0.2">
      <c r="A74" t="s">
        <v>328</v>
      </c>
      <c r="B74" t="s">
        <v>19</v>
      </c>
      <c r="C74">
        <v>2</v>
      </c>
      <c r="D74" t="s">
        <v>282</v>
      </c>
      <c r="E74">
        <v>97</v>
      </c>
      <c r="F74">
        <v>0.124</v>
      </c>
      <c r="G74">
        <v>0.27600000000000002</v>
      </c>
      <c r="H74">
        <v>0.14599999999999999</v>
      </c>
      <c r="I74">
        <v>0.27800000000000002</v>
      </c>
      <c r="J74">
        <v>0.19399999999999998</v>
      </c>
      <c r="K74">
        <v>0.55100000000000005</v>
      </c>
      <c r="L74">
        <v>0.505</v>
      </c>
      <c r="M74">
        <v>0.02</v>
      </c>
    </row>
    <row r="75" spans="1:13" x14ac:dyDescent="0.2">
      <c r="A75" t="s">
        <v>227</v>
      </c>
      <c r="B75" t="s">
        <v>66</v>
      </c>
      <c r="C75">
        <v>1</v>
      </c>
      <c r="D75" t="s">
        <v>272</v>
      </c>
      <c r="E75">
        <v>90</v>
      </c>
      <c r="F75">
        <v>1.1000000000000001E-2</v>
      </c>
      <c r="G75">
        <v>4.9000000000000002E-2</v>
      </c>
      <c r="H75">
        <v>0.03</v>
      </c>
      <c r="I75">
        <v>6.3E-2</v>
      </c>
      <c r="J75">
        <v>0</v>
      </c>
      <c r="K75">
        <v>3.1E-2</v>
      </c>
      <c r="L75">
        <v>0</v>
      </c>
      <c r="M75">
        <v>1.8000000000000002E-2</v>
      </c>
    </row>
    <row r="76" spans="1:13" x14ac:dyDescent="0.2">
      <c r="A76" t="s">
        <v>329</v>
      </c>
      <c r="B76" t="s">
        <v>66</v>
      </c>
      <c r="C76">
        <v>2</v>
      </c>
      <c r="D76" t="s">
        <v>184</v>
      </c>
      <c r="E76">
        <v>79</v>
      </c>
      <c r="F76">
        <v>5.0999999999999997E-2</v>
      </c>
      <c r="G76">
        <v>5.2000000000000005E-2</v>
      </c>
      <c r="H76">
        <v>0.03</v>
      </c>
      <c r="I76">
        <v>7.0999999999999994E-2</v>
      </c>
      <c r="J76">
        <v>0.125</v>
      </c>
      <c r="K76">
        <v>0</v>
      </c>
      <c r="L76">
        <v>1.3000000000000001E-2</v>
      </c>
      <c r="M76">
        <v>-6.9999999999999993E-3</v>
      </c>
    </row>
    <row r="77" spans="1:13" x14ac:dyDescent="0.2">
      <c r="A77" t="s">
        <v>200</v>
      </c>
      <c r="B77" t="s">
        <v>74</v>
      </c>
      <c r="C77">
        <v>1</v>
      </c>
      <c r="D77" t="s">
        <v>271</v>
      </c>
      <c r="E77">
        <v>82</v>
      </c>
      <c r="F77">
        <v>7.2999999999999995E-2</v>
      </c>
      <c r="G77">
        <v>0.124</v>
      </c>
      <c r="H77">
        <v>0.1</v>
      </c>
      <c r="I77">
        <v>0.11599999999999999</v>
      </c>
      <c r="J77">
        <v>3.3000000000000002E-2</v>
      </c>
      <c r="K77">
        <v>0.28999999999999998</v>
      </c>
      <c r="L77">
        <v>0</v>
      </c>
      <c r="M77">
        <v>-1.3999999999999999E-2</v>
      </c>
    </row>
    <row r="78" spans="1:13" x14ac:dyDescent="0.2">
      <c r="A78" t="s">
        <v>201</v>
      </c>
      <c r="B78" t="s">
        <v>74</v>
      </c>
      <c r="C78">
        <v>2</v>
      </c>
      <c r="D78" t="s">
        <v>300</v>
      </c>
      <c r="E78">
        <v>82</v>
      </c>
      <c r="F78">
        <v>8.5000000000000006E-2</v>
      </c>
      <c r="G78">
        <v>0.10099999999999999</v>
      </c>
      <c r="H78">
        <v>0.05</v>
      </c>
      <c r="I78">
        <v>0.107</v>
      </c>
      <c r="J78">
        <v>0.188</v>
      </c>
      <c r="K78">
        <v>0.15</v>
      </c>
      <c r="L78">
        <v>0</v>
      </c>
      <c r="M78">
        <v>5.0000000000000001E-3</v>
      </c>
    </row>
    <row r="79" spans="1:13" x14ac:dyDescent="0.2">
      <c r="A79" t="s">
        <v>159</v>
      </c>
      <c r="B79" t="s">
        <v>106</v>
      </c>
      <c r="C79">
        <v>1</v>
      </c>
      <c r="D79" t="s">
        <v>182</v>
      </c>
      <c r="E79">
        <v>100</v>
      </c>
      <c r="F79">
        <v>7.0000000000000007E-2</v>
      </c>
      <c r="G79">
        <v>0.14099999999999999</v>
      </c>
      <c r="H79">
        <v>0.109</v>
      </c>
      <c r="I79">
        <v>0.14099999999999999</v>
      </c>
      <c r="J79">
        <v>7.0000000000000007E-2</v>
      </c>
      <c r="K79">
        <v>0.245</v>
      </c>
      <c r="L79">
        <v>0</v>
      </c>
      <c r="M79">
        <v>2.2000000000000002E-2</v>
      </c>
    </row>
    <row r="80" spans="1:13" x14ac:dyDescent="0.2">
      <c r="A80" t="s">
        <v>330</v>
      </c>
      <c r="B80" t="s">
        <v>106</v>
      </c>
      <c r="C80">
        <v>2</v>
      </c>
      <c r="D80" t="s">
        <v>283</v>
      </c>
      <c r="E80">
        <v>100</v>
      </c>
      <c r="F80">
        <v>7.0000000000000007E-2</v>
      </c>
      <c r="G80">
        <v>0.127</v>
      </c>
      <c r="H80">
        <v>0.13900000000000001</v>
      </c>
      <c r="I80">
        <v>0.11699999999999999</v>
      </c>
      <c r="J80">
        <v>0.05</v>
      </c>
      <c r="K80">
        <v>0.40600000000000003</v>
      </c>
      <c r="L80">
        <v>0</v>
      </c>
      <c r="M80">
        <v>3.0000000000000001E-3</v>
      </c>
    </row>
    <row r="81" spans="1:13" x14ac:dyDescent="0.2">
      <c r="A81" t="s">
        <v>178</v>
      </c>
      <c r="B81" t="s">
        <v>68</v>
      </c>
      <c r="C81">
        <v>1</v>
      </c>
      <c r="D81" t="s">
        <v>272</v>
      </c>
      <c r="E81">
        <v>88</v>
      </c>
      <c r="F81">
        <v>0.114</v>
      </c>
      <c r="G81">
        <v>0.124</v>
      </c>
      <c r="H81">
        <v>0.09</v>
      </c>
      <c r="I81">
        <v>0.11199999999999999</v>
      </c>
      <c r="J81">
        <v>6.4000000000000001E-2</v>
      </c>
      <c r="K81">
        <v>0.29600000000000004</v>
      </c>
      <c r="L81">
        <v>0</v>
      </c>
      <c r="M81">
        <v>-1.9E-2</v>
      </c>
    </row>
    <row r="82" spans="1:13" x14ac:dyDescent="0.2">
      <c r="A82" t="s">
        <v>179</v>
      </c>
      <c r="B82" t="s">
        <v>68</v>
      </c>
      <c r="C82">
        <v>2</v>
      </c>
      <c r="D82" t="s">
        <v>172</v>
      </c>
      <c r="E82">
        <v>38</v>
      </c>
      <c r="F82">
        <v>0</v>
      </c>
      <c r="G82">
        <v>3.6000000000000004E-2</v>
      </c>
      <c r="H82">
        <v>0.08</v>
      </c>
      <c r="I82">
        <v>3.9E-2</v>
      </c>
      <c r="J82">
        <v>0</v>
      </c>
      <c r="K82">
        <v>1.7000000000000001E-2</v>
      </c>
      <c r="L82">
        <v>0</v>
      </c>
      <c r="M82">
        <v>0</v>
      </c>
    </row>
    <row r="83" spans="1:13" x14ac:dyDescent="0.2">
      <c r="A83" t="s">
        <v>331</v>
      </c>
      <c r="B83" t="s">
        <v>68</v>
      </c>
      <c r="C83">
        <v>3</v>
      </c>
      <c r="D83" t="s">
        <v>181</v>
      </c>
      <c r="E83">
        <v>41</v>
      </c>
      <c r="F83">
        <v>2.4E-2</v>
      </c>
      <c r="G83">
        <v>6.9000000000000006E-2</v>
      </c>
      <c r="H83">
        <v>0.06</v>
      </c>
      <c r="I83">
        <v>6.5000000000000002E-2</v>
      </c>
      <c r="J83">
        <v>0.125</v>
      </c>
      <c r="K83">
        <v>0.33299999999999996</v>
      </c>
      <c r="L83">
        <v>0</v>
      </c>
      <c r="M83">
        <v>3.0000000000000001E-3</v>
      </c>
    </row>
    <row r="84" spans="1:13" x14ac:dyDescent="0.2">
      <c r="A84" t="s">
        <v>332</v>
      </c>
      <c r="B84" t="s">
        <v>89</v>
      </c>
      <c r="C84">
        <v>1</v>
      </c>
      <c r="D84" t="s">
        <v>182</v>
      </c>
      <c r="E84">
        <v>100</v>
      </c>
      <c r="F84">
        <v>0.04</v>
      </c>
      <c r="G84">
        <v>5.2000000000000005E-2</v>
      </c>
      <c r="H84">
        <v>0.04</v>
      </c>
      <c r="I84">
        <v>2.6000000000000002E-2</v>
      </c>
      <c r="J84">
        <v>0.05</v>
      </c>
      <c r="K84">
        <v>0.153</v>
      </c>
      <c r="L84">
        <v>0</v>
      </c>
      <c r="M84">
        <v>0</v>
      </c>
    </row>
    <row r="85" spans="1:13" x14ac:dyDescent="0.2">
      <c r="A85" t="s">
        <v>333</v>
      </c>
      <c r="B85" t="s">
        <v>89</v>
      </c>
      <c r="C85">
        <v>2</v>
      </c>
      <c r="D85" t="s">
        <v>262</v>
      </c>
      <c r="E85">
        <v>100</v>
      </c>
      <c r="F85">
        <v>0.06</v>
      </c>
      <c r="G85">
        <v>8.6999999999999994E-2</v>
      </c>
      <c r="H85">
        <v>7.0000000000000007E-2</v>
      </c>
      <c r="I85">
        <v>0.10099999999999999</v>
      </c>
      <c r="J85">
        <v>0</v>
      </c>
      <c r="K85">
        <v>0.33299999999999996</v>
      </c>
      <c r="L85">
        <v>0.02</v>
      </c>
      <c r="M85">
        <v>-6.0000000000000001E-3</v>
      </c>
    </row>
    <row r="86" spans="1:13" x14ac:dyDescent="0.2">
      <c r="A86" t="s">
        <v>191</v>
      </c>
      <c r="B86" t="s">
        <v>83</v>
      </c>
      <c r="C86">
        <v>1</v>
      </c>
      <c r="D86" t="s">
        <v>274</v>
      </c>
      <c r="E86">
        <v>99</v>
      </c>
      <c r="F86">
        <v>6.0999999999999999E-2</v>
      </c>
      <c r="G86">
        <v>8.6999999999999994E-2</v>
      </c>
      <c r="H86">
        <v>4.9000000000000002E-2</v>
      </c>
      <c r="I86">
        <v>9.1999999999999998E-2</v>
      </c>
      <c r="J86">
        <v>0.03</v>
      </c>
      <c r="K86">
        <v>0.5</v>
      </c>
      <c r="L86">
        <v>0</v>
      </c>
      <c r="M86">
        <v>5.0999999999999997E-2</v>
      </c>
    </row>
    <row r="87" spans="1:13" x14ac:dyDescent="0.2">
      <c r="A87" t="s">
        <v>192</v>
      </c>
      <c r="B87" t="s">
        <v>83</v>
      </c>
      <c r="C87">
        <v>2</v>
      </c>
      <c r="D87" t="s">
        <v>271</v>
      </c>
      <c r="E87">
        <v>98</v>
      </c>
      <c r="F87">
        <v>0.19399999999999998</v>
      </c>
      <c r="G87">
        <v>0.14099999999999999</v>
      </c>
      <c r="H87">
        <v>0.19399999999999998</v>
      </c>
      <c r="I87">
        <v>0.10800000000000001</v>
      </c>
      <c r="J87">
        <v>0.14099999999999999</v>
      </c>
      <c r="K87">
        <v>0.25700000000000001</v>
      </c>
      <c r="L87">
        <v>0</v>
      </c>
      <c r="M87">
        <v>-5.5999999999999994E-2</v>
      </c>
    </row>
    <row r="88" spans="1:13" x14ac:dyDescent="0.2">
      <c r="A88" t="s">
        <v>334</v>
      </c>
      <c r="B88" t="s">
        <v>263</v>
      </c>
      <c r="C88">
        <v>1</v>
      </c>
      <c r="D88" t="s">
        <v>284</v>
      </c>
      <c r="E88">
        <v>99</v>
      </c>
      <c r="F88">
        <v>0.03</v>
      </c>
      <c r="G88">
        <v>2.8999999999999998E-2</v>
      </c>
      <c r="H88">
        <v>0.02</v>
      </c>
      <c r="I88">
        <v>3.4000000000000002E-2</v>
      </c>
      <c r="J88">
        <v>1.1000000000000001E-2</v>
      </c>
      <c r="K88">
        <v>2.5000000000000001E-2</v>
      </c>
      <c r="L88">
        <v>0</v>
      </c>
      <c r="M88">
        <v>5.0000000000000001E-3</v>
      </c>
    </row>
    <row r="89" spans="1:13" x14ac:dyDescent="0.2">
      <c r="A89" t="s">
        <v>335</v>
      </c>
      <c r="B89" t="s">
        <v>263</v>
      </c>
      <c r="C89">
        <v>2</v>
      </c>
      <c r="D89" t="s">
        <v>264</v>
      </c>
      <c r="E89">
        <v>100</v>
      </c>
      <c r="F89">
        <v>0.02</v>
      </c>
      <c r="G89">
        <v>6.8000000000000005E-2</v>
      </c>
      <c r="H89">
        <v>0.03</v>
      </c>
      <c r="I89">
        <v>9.9000000000000005E-2</v>
      </c>
      <c r="J89">
        <v>0</v>
      </c>
      <c r="K89">
        <v>0</v>
      </c>
      <c r="L89">
        <v>0.01</v>
      </c>
      <c r="M89">
        <v>9.0000000000000011E-3</v>
      </c>
    </row>
    <row r="90" spans="1:13" x14ac:dyDescent="0.2">
      <c r="A90" t="s">
        <v>197</v>
      </c>
      <c r="B90" t="s">
        <v>85</v>
      </c>
      <c r="C90">
        <v>1</v>
      </c>
      <c r="D90" t="s">
        <v>271</v>
      </c>
      <c r="E90">
        <v>90</v>
      </c>
      <c r="F90">
        <v>7.8E-2</v>
      </c>
      <c r="G90">
        <v>0.06</v>
      </c>
      <c r="H90">
        <v>0.1</v>
      </c>
      <c r="I90">
        <v>4.4000000000000004E-2</v>
      </c>
      <c r="J90">
        <v>4.2999999999999997E-2</v>
      </c>
      <c r="K90">
        <v>8.900000000000001E-2</v>
      </c>
      <c r="L90">
        <v>1.1000000000000001E-2</v>
      </c>
      <c r="M90">
        <v>-2.1000000000000001E-2</v>
      </c>
    </row>
    <row r="91" spans="1:13" x14ac:dyDescent="0.2">
      <c r="A91" t="s">
        <v>198</v>
      </c>
      <c r="B91" t="s">
        <v>85</v>
      </c>
      <c r="C91">
        <v>2</v>
      </c>
      <c r="D91" t="s">
        <v>184</v>
      </c>
      <c r="E91">
        <v>99</v>
      </c>
      <c r="F91">
        <v>0.111</v>
      </c>
      <c r="G91">
        <v>0.13800000000000001</v>
      </c>
      <c r="H91">
        <v>0.14000000000000001</v>
      </c>
      <c r="I91">
        <v>0.14599999999999999</v>
      </c>
      <c r="J91">
        <v>0.111</v>
      </c>
      <c r="K91">
        <v>0</v>
      </c>
      <c r="L91">
        <v>0.02</v>
      </c>
      <c r="M91">
        <v>-1.3999999999999999E-2</v>
      </c>
    </row>
    <row r="92" spans="1:13" x14ac:dyDescent="0.2">
      <c r="A92" t="s">
        <v>157</v>
      </c>
      <c r="B92" t="s">
        <v>20</v>
      </c>
      <c r="C92">
        <v>1</v>
      </c>
      <c r="D92" t="s">
        <v>182</v>
      </c>
      <c r="E92">
        <v>98</v>
      </c>
      <c r="F92">
        <v>9.1999999999999998E-2</v>
      </c>
      <c r="G92">
        <v>0.19</v>
      </c>
      <c r="H92">
        <v>0.19</v>
      </c>
      <c r="I92">
        <v>0.18</v>
      </c>
      <c r="J92">
        <v>7.0999999999999994E-2</v>
      </c>
      <c r="K92">
        <v>0.44400000000000001</v>
      </c>
      <c r="L92">
        <v>0</v>
      </c>
      <c r="M92">
        <v>0.01</v>
      </c>
    </row>
    <row r="93" spans="1:13" x14ac:dyDescent="0.2">
      <c r="A93" t="s">
        <v>158</v>
      </c>
      <c r="B93" t="s">
        <v>20</v>
      </c>
      <c r="C93">
        <v>2</v>
      </c>
      <c r="D93" t="s">
        <v>278</v>
      </c>
      <c r="E93">
        <v>19</v>
      </c>
      <c r="F93">
        <v>0</v>
      </c>
      <c r="G93">
        <v>7.0999999999999994E-2</v>
      </c>
      <c r="H93">
        <v>0.21100000000000002</v>
      </c>
      <c r="I93">
        <v>5.5999999999999994E-2</v>
      </c>
      <c r="J93">
        <v>0</v>
      </c>
      <c r="K93">
        <v>7.400000000000001E-2</v>
      </c>
      <c r="L93">
        <v>0</v>
      </c>
      <c r="M93">
        <v>0</v>
      </c>
    </row>
    <row r="94" spans="1:13" x14ac:dyDescent="0.2">
      <c r="A94" t="s">
        <v>193</v>
      </c>
      <c r="B94" t="s">
        <v>20</v>
      </c>
      <c r="C94">
        <v>3</v>
      </c>
      <c r="D94" t="s">
        <v>185</v>
      </c>
      <c r="E94">
        <v>14</v>
      </c>
      <c r="F94">
        <v>7.0999999999999994E-2</v>
      </c>
      <c r="G94">
        <v>7.2000000000000008E-2</v>
      </c>
      <c r="H94">
        <v>0.17399999999999999</v>
      </c>
      <c r="I94">
        <v>0.08</v>
      </c>
      <c r="J94">
        <v>7.0999999999999994E-2</v>
      </c>
      <c r="K94">
        <v>1.8000000000000002E-2</v>
      </c>
      <c r="L94">
        <v>0</v>
      </c>
      <c r="M94">
        <v>-0.01</v>
      </c>
    </row>
    <row r="95" spans="1:13" x14ac:dyDescent="0.2">
      <c r="A95" t="s">
        <v>336</v>
      </c>
      <c r="B95" t="s">
        <v>20</v>
      </c>
      <c r="C95">
        <v>4</v>
      </c>
      <c r="D95" t="s">
        <v>285</v>
      </c>
      <c r="E95">
        <v>40</v>
      </c>
      <c r="F95">
        <v>7.4999999999999997E-2</v>
      </c>
      <c r="G95">
        <v>0.193</v>
      </c>
      <c r="H95">
        <v>2.5000000000000001E-2</v>
      </c>
      <c r="I95">
        <v>0.223</v>
      </c>
      <c r="J95">
        <v>0.22500000000000001</v>
      </c>
      <c r="K95">
        <v>0</v>
      </c>
      <c r="L95">
        <v>0</v>
      </c>
      <c r="M95">
        <v>-0.02</v>
      </c>
    </row>
    <row r="96" spans="1:13" x14ac:dyDescent="0.2">
      <c r="A96" t="s">
        <v>337</v>
      </c>
      <c r="B96" t="s">
        <v>20</v>
      </c>
      <c r="C96">
        <v>5</v>
      </c>
      <c r="D96" t="s">
        <v>286</v>
      </c>
      <c r="E96">
        <v>10</v>
      </c>
      <c r="F96">
        <v>0.2</v>
      </c>
      <c r="G96">
        <v>0.15</v>
      </c>
      <c r="H96">
        <v>0.05</v>
      </c>
      <c r="I96">
        <v>0.17499999999999999</v>
      </c>
      <c r="J96">
        <v>0</v>
      </c>
      <c r="K96">
        <v>0</v>
      </c>
      <c r="L96">
        <v>0</v>
      </c>
      <c r="M96">
        <v>-3.2000000000000001E-2</v>
      </c>
    </row>
    <row r="97" spans="1:13" x14ac:dyDescent="0.2">
      <c r="A97" t="s">
        <v>338</v>
      </c>
      <c r="B97" t="s">
        <v>265</v>
      </c>
      <c r="C97">
        <v>1</v>
      </c>
      <c r="D97" t="s">
        <v>182</v>
      </c>
      <c r="E97">
        <v>100</v>
      </c>
      <c r="F97">
        <v>7.0000000000000007E-2</v>
      </c>
      <c r="G97">
        <v>9.4E-2</v>
      </c>
      <c r="H97">
        <v>0.06</v>
      </c>
      <c r="I97">
        <v>0.12300000000000001</v>
      </c>
      <c r="J97">
        <v>0.06</v>
      </c>
      <c r="K97">
        <v>9.6999999999999989E-2</v>
      </c>
      <c r="L97">
        <v>0.02</v>
      </c>
      <c r="M97">
        <v>-8.0000000000000002E-3</v>
      </c>
    </row>
    <row r="98" spans="1:13" x14ac:dyDescent="0.2">
      <c r="A98" t="s">
        <v>339</v>
      </c>
      <c r="B98" t="s">
        <v>265</v>
      </c>
      <c r="C98">
        <v>2</v>
      </c>
      <c r="D98" t="s">
        <v>266</v>
      </c>
      <c r="E98">
        <v>100</v>
      </c>
      <c r="F98">
        <v>0.04</v>
      </c>
      <c r="G98">
        <v>0.08</v>
      </c>
      <c r="H98">
        <v>0.01</v>
      </c>
      <c r="I98">
        <v>0.114</v>
      </c>
      <c r="J98">
        <v>4.2000000000000003E-2</v>
      </c>
      <c r="K98">
        <v>0.152</v>
      </c>
      <c r="L98">
        <v>0</v>
      </c>
      <c r="M98">
        <v>0.01</v>
      </c>
    </row>
    <row r="99" spans="1:13" x14ac:dyDescent="0.2">
      <c r="A99" t="s">
        <v>223</v>
      </c>
      <c r="B99" t="s">
        <v>21</v>
      </c>
      <c r="C99">
        <v>1</v>
      </c>
      <c r="D99" t="s">
        <v>271</v>
      </c>
      <c r="E99">
        <v>92</v>
      </c>
      <c r="F99">
        <v>2.2000000000000002E-2</v>
      </c>
      <c r="G99">
        <v>0.115</v>
      </c>
      <c r="H99">
        <v>0.05</v>
      </c>
      <c r="I99">
        <v>0.14300000000000002</v>
      </c>
      <c r="J99">
        <v>4.4999999999999998E-2</v>
      </c>
      <c r="K99">
        <v>0.154</v>
      </c>
      <c r="L99">
        <v>0</v>
      </c>
      <c r="M99">
        <v>6.0000000000000001E-3</v>
      </c>
    </row>
    <row r="100" spans="1:13" x14ac:dyDescent="0.2">
      <c r="A100" t="s">
        <v>224</v>
      </c>
      <c r="B100" t="s">
        <v>21</v>
      </c>
      <c r="C100">
        <v>2</v>
      </c>
      <c r="D100" t="s">
        <v>262</v>
      </c>
      <c r="E100">
        <v>50</v>
      </c>
      <c r="F100">
        <v>0.14000000000000001</v>
      </c>
      <c r="G100">
        <v>0.13300000000000001</v>
      </c>
      <c r="H100">
        <v>0.14000000000000001</v>
      </c>
      <c r="I100">
        <v>0.13</v>
      </c>
      <c r="J100">
        <v>0</v>
      </c>
      <c r="K100">
        <v>0</v>
      </c>
      <c r="L100">
        <v>0</v>
      </c>
      <c r="M100">
        <v>-8.0000000000000002E-3</v>
      </c>
    </row>
    <row r="101" spans="1:13" x14ac:dyDescent="0.2">
      <c r="A101" t="s">
        <v>340</v>
      </c>
      <c r="B101" t="s">
        <v>21</v>
      </c>
      <c r="C101">
        <v>3</v>
      </c>
      <c r="D101" t="s">
        <v>267</v>
      </c>
      <c r="E101">
        <v>46</v>
      </c>
      <c r="F101">
        <v>8.6999999999999994E-2</v>
      </c>
      <c r="G101">
        <v>8.3000000000000004E-2</v>
      </c>
      <c r="H101">
        <v>0</v>
      </c>
      <c r="I101">
        <v>0.124</v>
      </c>
      <c r="J101">
        <v>0</v>
      </c>
      <c r="K101">
        <v>0</v>
      </c>
      <c r="L101">
        <v>0</v>
      </c>
      <c r="M101">
        <v>2.7000000000000003E-2</v>
      </c>
    </row>
    <row r="102" spans="1:13" x14ac:dyDescent="0.2">
      <c r="A102" t="s">
        <v>207</v>
      </c>
      <c r="B102" t="s">
        <v>90</v>
      </c>
      <c r="C102">
        <v>1</v>
      </c>
      <c r="D102" t="s">
        <v>272</v>
      </c>
      <c r="E102">
        <v>94</v>
      </c>
      <c r="F102">
        <v>0.35100000000000003</v>
      </c>
      <c r="G102">
        <v>0.44799999999999995</v>
      </c>
      <c r="H102">
        <v>0.27</v>
      </c>
      <c r="I102">
        <v>0.47299999999999998</v>
      </c>
      <c r="J102">
        <v>0.26300000000000001</v>
      </c>
      <c r="K102">
        <v>0.75900000000000001</v>
      </c>
      <c r="L102">
        <v>3.2000000000000001E-2</v>
      </c>
      <c r="M102">
        <v>8.4000000000000005E-2</v>
      </c>
    </row>
    <row r="103" spans="1:13" x14ac:dyDescent="0.2">
      <c r="A103" t="s">
        <v>341</v>
      </c>
      <c r="B103" t="s">
        <v>90</v>
      </c>
      <c r="C103">
        <v>2</v>
      </c>
      <c r="D103" t="s">
        <v>276</v>
      </c>
      <c r="E103">
        <v>65</v>
      </c>
      <c r="F103">
        <v>0.26200000000000001</v>
      </c>
      <c r="G103">
        <v>0.30399999999999999</v>
      </c>
      <c r="H103">
        <v>0.22</v>
      </c>
      <c r="I103">
        <v>0.314</v>
      </c>
      <c r="J103">
        <v>0.24</v>
      </c>
      <c r="K103">
        <v>0.6</v>
      </c>
      <c r="L103">
        <v>0</v>
      </c>
      <c r="M103">
        <v>0.06</v>
      </c>
    </row>
    <row r="104" spans="1:13" x14ac:dyDescent="0.2">
      <c r="A104" t="s">
        <v>342</v>
      </c>
      <c r="B104" t="s">
        <v>70</v>
      </c>
      <c r="C104">
        <v>1</v>
      </c>
      <c r="D104" t="s">
        <v>270</v>
      </c>
      <c r="E104">
        <v>98</v>
      </c>
      <c r="F104">
        <v>7.0999999999999994E-2</v>
      </c>
      <c r="G104">
        <v>9.3000000000000013E-2</v>
      </c>
      <c r="H104">
        <v>0.05</v>
      </c>
      <c r="I104">
        <v>8.1000000000000003E-2</v>
      </c>
      <c r="J104">
        <v>7.4999999999999997E-2</v>
      </c>
      <c r="K104">
        <v>0.18100000000000002</v>
      </c>
      <c r="L104">
        <v>0</v>
      </c>
      <c r="M104">
        <v>3.3000000000000002E-2</v>
      </c>
    </row>
    <row r="105" spans="1:13" x14ac:dyDescent="0.2">
      <c r="A105" t="s">
        <v>343</v>
      </c>
      <c r="B105" t="s">
        <v>70</v>
      </c>
      <c r="C105">
        <v>2</v>
      </c>
      <c r="D105" t="s">
        <v>288</v>
      </c>
      <c r="E105">
        <v>97</v>
      </c>
      <c r="F105">
        <v>3.1E-2</v>
      </c>
      <c r="G105">
        <v>3.3000000000000002E-2</v>
      </c>
      <c r="H105">
        <v>0.04</v>
      </c>
      <c r="I105">
        <v>3.3000000000000002E-2</v>
      </c>
      <c r="J105">
        <v>3.4000000000000002E-2</v>
      </c>
      <c r="K105">
        <v>0</v>
      </c>
      <c r="L105">
        <v>0</v>
      </c>
      <c r="M105">
        <v>3.0000000000000001E-3</v>
      </c>
    </row>
    <row r="106" spans="1:13" x14ac:dyDescent="0.2">
      <c r="A106" t="s">
        <v>344</v>
      </c>
      <c r="B106" t="s">
        <v>72</v>
      </c>
      <c r="C106">
        <v>1</v>
      </c>
      <c r="D106" t="s">
        <v>182</v>
      </c>
      <c r="E106">
        <v>99</v>
      </c>
      <c r="F106">
        <v>0.04</v>
      </c>
      <c r="G106">
        <v>0.09</v>
      </c>
      <c r="H106">
        <v>0.1</v>
      </c>
      <c r="I106">
        <v>0.11599999999999999</v>
      </c>
      <c r="J106">
        <v>0.01</v>
      </c>
      <c r="K106">
        <v>4.4999999999999998E-2</v>
      </c>
      <c r="L106">
        <v>0</v>
      </c>
      <c r="M106">
        <v>-6.9999999999999993E-3</v>
      </c>
    </row>
    <row r="107" spans="1:13" x14ac:dyDescent="0.2">
      <c r="A107" t="s">
        <v>345</v>
      </c>
      <c r="B107" t="s">
        <v>72</v>
      </c>
      <c r="C107">
        <v>2</v>
      </c>
      <c r="D107" t="s">
        <v>268</v>
      </c>
      <c r="E107">
        <v>49</v>
      </c>
      <c r="F107">
        <v>0.02</v>
      </c>
      <c r="G107">
        <v>0.105</v>
      </c>
      <c r="H107">
        <v>0.02</v>
      </c>
      <c r="I107">
        <v>0.191</v>
      </c>
      <c r="J107">
        <v>0.14300000000000002</v>
      </c>
      <c r="K107">
        <v>0</v>
      </c>
      <c r="L107">
        <v>0</v>
      </c>
      <c r="M107">
        <v>-1.2E-2</v>
      </c>
    </row>
    <row r="108" spans="1:13" x14ac:dyDescent="0.2">
      <c r="A108" t="s">
        <v>346</v>
      </c>
      <c r="B108" t="s">
        <v>72</v>
      </c>
      <c r="C108">
        <v>3</v>
      </c>
      <c r="D108" t="s">
        <v>173</v>
      </c>
      <c r="E108">
        <v>35</v>
      </c>
      <c r="F108">
        <v>8.5999999999999993E-2</v>
      </c>
      <c r="G108">
        <v>0.158</v>
      </c>
      <c r="H108">
        <v>3.9E-2</v>
      </c>
      <c r="I108">
        <v>0.20199999999999999</v>
      </c>
      <c r="J108">
        <v>0.182</v>
      </c>
      <c r="K108">
        <v>0</v>
      </c>
      <c r="L108">
        <v>0</v>
      </c>
      <c r="M108">
        <v>6.9999999999999993E-3</v>
      </c>
    </row>
    <row r="109" spans="1:13" x14ac:dyDescent="0.2">
      <c r="A109" t="s">
        <v>225</v>
      </c>
      <c r="B109" t="s">
        <v>104</v>
      </c>
      <c r="C109">
        <v>1</v>
      </c>
      <c r="D109" t="s">
        <v>175</v>
      </c>
      <c r="E109">
        <v>77</v>
      </c>
      <c r="F109">
        <v>0.45500000000000002</v>
      </c>
      <c r="G109">
        <v>0.38500000000000001</v>
      </c>
      <c r="H109">
        <v>0.38</v>
      </c>
      <c r="I109">
        <v>0.40899999999999997</v>
      </c>
      <c r="J109">
        <v>0.17199999999999999</v>
      </c>
      <c r="K109">
        <v>0.28600000000000003</v>
      </c>
      <c r="L109">
        <v>1.3000000000000001E-2</v>
      </c>
      <c r="M109">
        <v>6.4000000000000001E-2</v>
      </c>
    </row>
    <row r="110" spans="1:13" x14ac:dyDescent="0.2">
      <c r="A110" t="s">
        <v>226</v>
      </c>
      <c r="B110" t="s">
        <v>104</v>
      </c>
      <c r="C110">
        <v>2</v>
      </c>
      <c r="D110" t="s">
        <v>287</v>
      </c>
      <c r="E110">
        <v>54</v>
      </c>
      <c r="F110">
        <v>0.46299999999999997</v>
      </c>
      <c r="G110">
        <v>0.251</v>
      </c>
      <c r="H110">
        <v>0.30399999999999999</v>
      </c>
      <c r="I110">
        <v>0.23800000000000002</v>
      </c>
      <c r="J110">
        <v>0.35299999999999998</v>
      </c>
      <c r="K110">
        <v>0.313</v>
      </c>
      <c r="L110">
        <v>0</v>
      </c>
      <c r="M110">
        <v>-5.7999999999999996E-2</v>
      </c>
    </row>
    <row r="111" spans="1:13" x14ac:dyDescent="0.2">
      <c r="A111" t="s">
        <v>347</v>
      </c>
      <c r="B111" t="s">
        <v>108</v>
      </c>
      <c r="C111">
        <v>1</v>
      </c>
      <c r="D111" t="s">
        <v>271</v>
      </c>
      <c r="E111">
        <v>84</v>
      </c>
      <c r="F111">
        <v>4.8000000000000001E-2</v>
      </c>
      <c r="G111">
        <v>4.0999999999999995E-2</v>
      </c>
      <c r="H111">
        <v>0.04</v>
      </c>
      <c r="I111">
        <v>0.05</v>
      </c>
      <c r="J111">
        <v>1.4999999999999999E-2</v>
      </c>
      <c r="K111">
        <v>2.7000000000000003E-2</v>
      </c>
      <c r="L111">
        <v>0</v>
      </c>
      <c r="M111">
        <v>-3.2000000000000001E-2</v>
      </c>
    </row>
    <row r="112" spans="1:13" x14ac:dyDescent="0.2">
      <c r="A112" t="s">
        <v>348</v>
      </c>
      <c r="B112" t="s">
        <v>108</v>
      </c>
      <c r="C112">
        <v>2</v>
      </c>
      <c r="D112" t="s">
        <v>269</v>
      </c>
      <c r="E112">
        <v>100</v>
      </c>
      <c r="F112">
        <v>0.02</v>
      </c>
      <c r="G112">
        <v>6.2E-2</v>
      </c>
      <c r="H112">
        <v>0.1</v>
      </c>
      <c r="I112">
        <v>0.05</v>
      </c>
      <c r="J112">
        <v>0</v>
      </c>
      <c r="K112">
        <v>0</v>
      </c>
      <c r="L112">
        <v>0</v>
      </c>
      <c r="M112">
        <v>-5.0000000000000001E-3</v>
      </c>
    </row>
    <row r="113" spans="1:13" x14ac:dyDescent="0.2">
      <c r="A113" t="s">
        <v>349</v>
      </c>
      <c r="B113" t="s">
        <v>61</v>
      </c>
      <c r="C113">
        <v>1</v>
      </c>
      <c r="D113" t="s">
        <v>183</v>
      </c>
      <c r="E113">
        <v>96</v>
      </c>
      <c r="F113">
        <v>0</v>
      </c>
      <c r="G113">
        <v>4.4000000000000004E-2</v>
      </c>
      <c r="H113">
        <v>0.04</v>
      </c>
      <c r="I113">
        <v>4.2000000000000003E-2</v>
      </c>
      <c r="J113">
        <v>0</v>
      </c>
      <c r="K113">
        <v>0.313</v>
      </c>
      <c r="L113">
        <v>0</v>
      </c>
      <c r="M113">
        <v>0</v>
      </c>
    </row>
    <row r="114" spans="1:13" x14ac:dyDescent="0.2">
      <c r="A114" t="s">
        <v>350</v>
      </c>
      <c r="B114" t="s">
        <v>61</v>
      </c>
      <c r="C114">
        <v>2</v>
      </c>
      <c r="D114" t="s">
        <v>277</v>
      </c>
      <c r="E114">
        <v>61</v>
      </c>
      <c r="F114">
        <v>0.13100000000000001</v>
      </c>
      <c r="G114">
        <v>0.126</v>
      </c>
      <c r="H114">
        <v>0.02</v>
      </c>
      <c r="I114">
        <v>0.184</v>
      </c>
      <c r="J114">
        <v>9.0999999999999998E-2</v>
      </c>
      <c r="K114">
        <v>0.14699999999999999</v>
      </c>
      <c r="L114">
        <v>0</v>
      </c>
      <c r="M114">
        <v>0.04</v>
      </c>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2"/>
  <sheetViews>
    <sheetView workbookViewId="0">
      <selection activeCell="A8" sqref="A8:XFD8"/>
    </sheetView>
  </sheetViews>
  <sheetFormatPr defaultRowHeight="12.75" x14ac:dyDescent="0.2"/>
  <cols>
    <col min="3" max="3" width="88.85546875" bestFit="1" customWidth="1"/>
  </cols>
  <sheetData>
    <row r="1" spans="1:5" x14ac:dyDescent="0.2">
      <c r="A1" t="s">
        <v>3</v>
      </c>
      <c r="B1" t="s">
        <v>5</v>
      </c>
      <c r="C1" t="s">
        <v>6</v>
      </c>
      <c r="D1" t="s">
        <v>5</v>
      </c>
      <c r="E1" t="s">
        <v>24</v>
      </c>
    </row>
    <row r="2" spans="1:5" x14ac:dyDescent="0.2">
      <c r="A2">
        <v>1</v>
      </c>
      <c r="B2" s="10" t="s">
        <v>238</v>
      </c>
      <c r="C2" s="10" t="s">
        <v>239</v>
      </c>
      <c r="D2" s="10" t="s">
        <v>238</v>
      </c>
      <c r="E2" s="1" t="s">
        <v>25</v>
      </c>
    </row>
    <row r="3" spans="1:5" x14ac:dyDescent="0.2">
      <c r="A3">
        <v>2</v>
      </c>
      <c r="B3" t="s">
        <v>60</v>
      </c>
      <c r="C3" t="s">
        <v>231</v>
      </c>
      <c r="D3" t="s">
        <v>60</v>
      </c>
      <c r="E3" s="1" t="s">
        <v>26</v>
      </c>
    </row>
    <row r="4" spans="1:5" x14ac:dyDescent="0.2">
      <c r="A4">
        <v>3</v>
      </c>
      <c r="B4" t="s">
        <v>94</v>
      </c>
      <c r="C4" t="s">
        <v>95</v>
      </c>
      <c r="D4" t="s">
        <v>94</v>
      </c>
      <c r="E4" s="1" t="s">
        <v>27</v>
      </c>
    </row>
    <row r="5" spans="1:5" x14ac:dyDescent="0.2">
      <c r="A5">
        <v>4</v>
      </c>
      <c r="B5" t="s">
        <v>78</v>
      </c>
      <c r="C5" t="s">
        <v>79</v>
      </c>
      <c r="D5" t="s">
        <v>78</v>
      </c>
      <c r="E5" s="1" t="s">
        <v>28</v>
      </c>
    </row>
    <row r="6" spans="1:5" x14ac:dyDescent="0.2">
      <c r="A6">
        <v>5</v>
      </c>
      <c r="B6" t="s">
        <v>80</v>
      </c>
      <c r="C6" t="s">
        <v>232</v>
      </c>
      <c r="D6" t="s">
        <v>80</v>
      </c>
      <c r="E6" s="1" t="s">
        <v>29</v>
      </c>
    </row>
    <row r="7" spans="1:5" x14ac:dyDescent="0.2">
      <c r="A7">
        <v>6</v>
      </c>
      <c r="B7" t="s">
        <v>114</v>
      </c>
      <c r="C7" t="s">
        <v>115</v>
      </c>
      <c r="D7" t="s">
        <v>114</v>
      </c>
      <c r="E7" s="1" t="s">
        <v>30</v>
      </c>
    </row>
    <row r="8" spans="1:5" x14ac:dyDescent="0.2">
      <c r="A8">
        <v>7</v>
      </c>
      <c r="B8" t="s">
        <v>23</v>
      </c>
      <c r="C8" t="s">
        <v>0</v>
      </c>
      <c r="D8" t="s">
        <v>23</v>
      </c>
      <c r="E8" s="1" t="s">
        <v>31</v>
      </c>
    </row>
    <row r="9" spans="1:5" x14ac:dyDescent="0.2">
      <c r="A9">
        <v>8</v>
      </c>
      <c r="B9" t="s">
        <v>116</v>
      </c>
      <c r="C9" t="s">
        <v>117</v>
      </c>
      <c r="D9" t="s">
        <v>116</v>
      </c>
      <c r="E9" s="1" t="s">
        <v>32</v>
      </c>
    </row>
    <row r="10" spans="1:5" x14ac:dyDescent="0.2">
      <c r="A10">
        <v>9</v>
      </c>
      <c r="B10" t="s">
        <v>96</v>
      </c>
      <c r="C10" t="s">
        <v>97</v>
      </c>
      <c r="D10" t="s">
        <v>96</v>
      </c>
      <c r="E10" s="1" t="s">
        <v>33</v>
      </c>
    </row>
    <row r="11" spans="1:5" x14ac:dyDescent="0.2">
      <c r="A11">
        <v>10</v>
      </c>
      <c r="B11" t="s">
        <v>118</v>
      </c>
      <c r="C11" t="s">
        <v>119</v>
      </c>
      <c r="D11" t="s">
        <v>118</v>
      </c>
      <c r="E11" s="1" t="s">
        <v>34</v>
      </c>
    </row>
    <row r="12" spans="1:5" x14ac:dyDescent="0.2">
      <c r="A12">
        <v>11</v>
      </c>
      <c r="B12" t="s">
        <v>81</v>
      </c>
      <c r="C12" t="s">
        <v>82</v>
      </c>
      <c r="D12" t="s">
        <v>81</v>
      </c>
      <c r="E12" s="1" t="s">
        <v>35</v>
      </c>
    </row>
    <row r="13" spans="1:5" x14ac:dyDescent="0.2">
      <c r="A13">
        <v>12</v>
      </c>
      <c r="B13" t="s">
        <v>110</v>
      </c>
      <c r="C13" t="s">
        <v>111</v>
      </c>
      <c r="D13" t="s">
        <v>110</v>
      </c>
      <c r="E13" s="1" t="s">
        <v>36</v>
      </c>
    </row>
    <row r="14" spans="1:5" x14ac:dyDescent="0.2">
      <c r="A14">
        <v>13</v>
      </c>
      <c r="B14" t="s">
        <v>13</v>
      </c>
      <c r="C14" t="s">
        <v>14</v>
      </c>
      <c r="D14" t="s">
        <v>13</v>
      </c>
      <c r="E14" s="1" t="s">
        <v>37</v>
      </c>
    </row>
    <row r="15" spans="1:5" x14ac:dyDescent="0.2">
      <c r="A15">
        <v>14</v>
      </c>
      <c r="B15" t="s">
        <v>98</v>
      </c>
      <c r="C15" t="s">
        <v>99</v>
      </c>
      <c r="D15" t="s">
        <v>98</v>
      </c>
      <c r="E15" s="1" t="s">
        <v>38</v>
      </c>
    </row>
    <row r="16" spans="1:5" x14ac:dyDescent="0.2">
      <c r="A16">
        <v>15</v>
      </c>
      <c r="B16" t="s">
        <v>15</v>
      </c>
      <c r="C16" t="s">
        <v>16</v>
      </c>
      <c r="D16" t="s">
        <v>15</v>
      </c>
      <c r="E16" s="1" t="s">
        <v>39</v>
      </c>
    </row>
    <row r="17" spans="1:5" x14ac:dyDescent="0.2">
      <c r="A17">
        <v>16</v>
      </c>
      <c r="B17" t="s">
        <v>100</v>
      </c>
      <c r="C17" t="s">
        <v>101</v>
      </c>
      <c r="D17" t="s">
        <v>100</v>
      </c>
      <c r="E17" s="1" t="s">
        <v>40</v>
      </c>
    </row>
    <row r="18" spans="1:5" x14ac:dyDescent="0.2">
      <c r="A18">
        <v>17</v>
      </c>
      <c r="B18" t="s">
        <v>62</v>
      </c>
      <c r="C18" t="s">
        <v>63</v>
      </c>
      <c r="D18" t="s">
        <v>62</v>
      </c>
      <c r="E18" s="1" t="s">
        <v>41</v>
      </c>
    </row>
    <row r="19" spans="1:5" x14ac:dyDescent="0.2">
      <c r="A19">
        <v>18</v>
      </c>
      <c r="B19" t="s">
        <v>17</v>
      </c>
      <c r="C19" t="s">
        <v>55</v>
      </c>
      <c r="D19" t="s">
        <v>17</v>
      </c>
      <c r="E19" s="1" t="s">
        <v>42</v>
      </c>
    </row>
    <row r="20" spans="1:5" x14ac:dyDescent="0.2">
      <c r="A20">
        <v>19</v>
      </c>
      <c r="B20" t="s">
        <v>12</v>
      </c>
      <c r="C20" t="s">
        <v>233</v>
      </c>
      <c r="D20" t="s">
        <v>12</v>
      </c>
      <c r="E20" s="1" t="s">
        <v>43</v>
      </c>
    </row>
    <row r="21" spans="1:5" x14ac:dyDescent="0.2">
      <c r="A21">
        <v>20</v>
      </c>
      <c r="B21" t="s">
        <v>18</v>
      </c>
      <c r="C21" t="s">
        <v>56</v>
      </c>
      <c r="D21" t="s">
        <v>18</v>
      </c>
      <c r="E21" s="1" t="s">
        <v>44</v>
      </c>
    </row>
    <row r="22" spans="1:5" x14ac:dyDescent="0.2">
      <c r="A22">
        <v>21</v>
      </c>
      <c r="B22" t="s">
        <v>254</v>
      </c>
      <c r="C22" t="s">
        <v>290</v>
      </c>
      <c r="D22" t="s">
        <v>254</v>
      </c>
      <c r="E22" s="1" t="s">
        <v>45</v>
      </c>
    </row>
    <row r="23" spans="1:5" x14ac:dyDescent="0.2">
      <c r="A23">
        <v>22</v>
      </c>
      <c r="B23" t="s">
        <v>141</v>
      </c>
      <c r="C23" t="s">
        <v>57</v>
      </c>
      <c r="D23" t="s">
        <v>141</v>
      </c>
      <c r="E23" s="1" t="s">
        <v>46</v>
      </c>
    </row>
    <row r="24" spans="1:5" x14ac:dyDescent="0.2">
      <c r="A24">
        <v>23</v>
      </c>
      <c r="B24" t="s">
        <v>59</v>
      </c>
      <c r="C24" t="s">
        <v>58</v>
      </c>
      <c r="D24" t="s">
        <v>59</v>
      </c>
      <c r="E24" s="1" t="s">
        <v>47</v>
      </c>
    </row>
    <row r="25" spans="1:5" x14ac:dyDescent="0.2">
      <c r="A25">
        <v>24</v>
      </c>
      <c r="B25" t="s">
        <v>112</v>
      </c>
      <c r="C25" t="s">
        <v>113</v>
      </c>
      <c r="D25" t="s">
        <v>112</v>
      </c>
      <c r="E25" s="1" t="s">
        <v>48</v>
      </c>
    </row>
    <row r="26" spans="1:5" x14ac:dyDescent="0.2">
      <c r="A26">
        <v>25</v>
      </c>
      <c r="B26" t="s">
        <v>7</v>
      </c>
      <c r="C26" t="s">
        <v>8</v>
      </c>
      <c r="D26" t="s">
        <v>7</v>
      </c>
      <c r="E26" s="1" t="s">
        <v>49</v>
      </c>
    </row>
    <row r="27" spans="1:5" x14ac:dyDescent="0.2">
      <c r="A27">
        <v>26</v>
      </c>
      <c r="B27" t="s">
        <v>64</v>
      </c>
      <c r="C27" t="s">
        <v>65</v>
      </c>
      <c r="D27" t="s">
        <v>64</v>
      </c>
      <c r="E27" s="1" t="s">
        <v>50</v>
      </c>
    </row>
    <row r="28" spans="1:5" x14ac:dyDescent="0.2">
      <c r="A28">
        <v>27</v>
      </c>
      <c r="B28" t="s">
        <v>9</v>
      </c>
      <c r="C28" t="s">
        <v>1</v>
      </c>
      <c r="D28" t="s">
        <v>9</v>
      </c>
      <c r="E28" s="1" t="s">
        <v>51</v>
      </c>
    </row>
    <row r="29" spans="1:5" x14ac:dyDescent="0.2">
      <c r="A29">
        <v>28</v>
      </c>
      <c r="B29" t="s">
        <v>76</v>
      </c>
      <c r="C29" t="s">
        <v>77</v>
      </c>
      <c r="D29" t="s">
        <v>76</v>
      </c>
      <c r="E29" s="1" t="s">
        <v>52</v>
      </c>
    </row>
    <row r="30" spans="1:5" x14ac:dyDescent="0.2">
      <c r="A30">
        <v>29</v>
      </c>
      <c r="B30" t="s">
        <v>259</v>
      </c>
      <c r="C30" t="s">
        <v>291</v>
      </c>
      <c r="D30" t="s">
        <v>259</v>
      </c>
      <c r="E30" s="1" t="s">
        <v>53</v>
      </c>
    </row>
    <row r="31" spans="1:5" x14ac:dyDescent="0.2">
      <c r="A31">
        <v>30</v>
      </c>
      <c r="B31" t="s">
        <v>10</v>
      </c>
      <c r="C31" t="s">
        <v>11</v>
      </c>
      <c r="D31" t="s">
        <v>10</v>
      </c>
      <c r="E31" s="1" t="s">
        <v>54</v>
      </c>
    </row>
    <row r="32" spans="1:5" x14ac:dyDescent="0.2">
      <c r="A32">
        <v>31</v>
      </c>
      <c r="B32" t="s">
        <v>92</v>
      </c>
      <c r="C32" t="s">
        <v>93</v>
      </c>
      <c r="D32" t="s">
        <v>92</v>
      </c>
      <c r="E32" s="1" t="s">
        <v>120</v>
      </c>
    </row>
    <row r="33" spans="1:5" x14ac:dyDescent="0.2">
      <c r="A33">
        <v>32</v>
      </c>
      <c r="B33" t="s">
        <v>102</v>
      </c>
      <c r="C33" t="s">
        <v>103</v>
      </c>
      <c r="D33" t="s">
        <v>102</v>
      </c>
      <c r="E33" s="1" t="s">
        <v>121</v>
      </c>
    </row>
    <row r="34" spans="1:5" x14ac:dyDescent="0.2">
      <c r="A34">
        <v>33</v>
      </c>
      <c r="B34" t="s">
        <v>87</v>
      </c>
      <c r="C34" t="s">
        <v>88</v>
      </c>
      <c r="D34" t="s">
        <v>87</v>
      </c>
      <c r="E34" s="1" t="s">
        <v>122</v>
      </c>
    </row>
    <row r="35" spans="1:5" x14ac:dyDescent="0.2">
      <c r="A35">
        <v>34</v>
      </c>
      <c r="B35" t="s">
        <v>19</v>
      </c>
      <c r="C35" t="s">
        <v>234</v>
      </c>
      <c r="D35" t="s">
        <v>19</v>
      </c>
      <c r="E35" s="1" t="s">
        <v>123</v>
      </c>
    </row>
    <row r="36" spans="1:5" x14ac:dyDescent="0.2">
      <c r="A36">
        <v>35</v>
      </c>
      <c r="B36" t="s">
        <v>66</v>
      </c>
      <c r="C36" t="s">
        <v>67</v>
      </c>
      <c r="D36" t="s">
        <v>66</v>
      </c>
      <c r="E36" s="1" t="s">
        <v>124</v>
      </c>
    </row>
    <row r="37" spans="1:5" x14ac:dyDescent="0.2">
      <c r="A37">
        <v>36</v>
      </c>
      <c r="B37" t="s">
        <v>74</v>
      </c>
      <c r="C37" t="s">
        <v>75</v>
      </c>
      <c r="D37" t="s">
        <v>74</v>
      </c>
      <c r="E37" s="1" t="s">
        <v>125</v>
      </c>
    </row>
    <row r="38" spans="1:5" x14ac:dyDescent="0.2">
      <c r="A38">
        <v>37</v>
      </c>
      <c r="B38" t="s">
        <v>106</v>
      </c>
      <c r="C38" t="s">
        <v>107</v>
      </c>
      <c r="D38" t="s">
        <v>106</v>
      </c>
      <c r="E38" s="1" t="s">
        <v>126</v>
      </c>
    </row>
    <row r="39" spans="1:5" x14ac:dyDescent="0.2">
      <c r="A39">
        <v>38</v>
      </c>
      <c r="B39" t="s">
        <v>68</v>
      </c>
      <c r="C39" t="s">
        <v>69</v>
      </c>
      <c r="D39" t="s">
        <v>68</v>
      </c>
      <c r="E39" s="1" t="s">
        <v>127</v>
      </c>
    </row>
    <row r="40" spans="1:5" x14ac:dyDescent="0.2">
      <c r="A40">
        <v>39</v>
      </c>
      <c r="B40" t="s">
        <v>89</v>
      </c>
      <c r="C40" t="s">
        <v>235</v>
      </c>
      <c r="D40" t="s">
        <v>89</v>
      </c>
      <c r="E40" s="1" t="s">
        <v>128</v>
      </c>
    </row>
    <row r="41" spans="1:5" x14ac:dyDescent="0.2">
      <c r="A41">
        <v>40</v>
      </c>
      <c r="B41" t="s">
        <v>83</v>
      </c>
      <c r="C41" t="s">
        <v>84</v>
      </c>
      <c r="D41" t="s">
        <v>83</v>
      </c>
      <c r="E41" s="1" t="s">
        <v>129</v>
      </c>
    </row>
    <row r="42" spans="1:5" x14ac:dyDescent="0.2">
      <c r="A42">
        <v>41</v>
      </c>
      <c r="B42" t="s">
        <v>263</v>
      </c>
      <c r="C42" t="s">
        <v>292</v>
      </c>
      <c r="D42" t="s">
        <v>263</v>
      </c>
      <c r="E42" s="1" t="s">
        <v>130</v>
      </c>
    </row>
    <row r="43" spans="1:5" x14ac:dyDescent="0.2">
      <c r="A43">
        <v>42</v>
      </c>
      <c r="B43" t="s">
        <v>85</v>
      </c>
      <c r="C43" t="s">
        <v>86</v>
      </c>
      <c r="D43" t="s">
        <v>85</v>
      </c>
      <c r="E43" s="1" t="s">
        <v>131</v>
      </c>
    </row>
    <row r="44" spans="1:5" x14ac:dyDescent="0.2">
      <c r="A44">
        <v>43</v>
      </c>
      <c r="B44" t="s">
        <v>20</v>
      </c>
      <c r="C44" t="s">
        <v>2</v>
      </c>
      <c r="D44" t="s">
        <v>20</v>
      </c>
      <c r="E44" s="1" t="s">
        <v>132</v>
      </c>
    </row>
    <row r="45" spans="1:5" x14ac:dyDescent="0.2">
      <c r="A45">
        <v>44</v>
      </c>
      <c r="B45" t="s">
        <v>265</v>
      </c>
      <c r="C45" t="s">
        <v>293</v>
      </c>
      <c r="D45" t="s">
        <v>265</v>
      </c>
      <c r="E45" s="1" t="s">
        <v>133</v>
      </c>
    </row>
    <row r="46" spans="1:5" x14ac:dyDescent="0.2">
      <c r="A46">
        <v>45</v>
      </c>
      <c r="B46" t="s">
        <v>21</v>
      </c>
      <c r="C46" t="s">
        <v>22</v>
      </c>
      <c r="D46" t="s">
        <v>21</v>
      </c>
      <c r="E46" s="1" t="s">
        <v>134</v>
      </c>
    </row>
    <row r="47" spans="1:5" x14ac:dyDescent="0.2">
      <c r="A47">
        <v>46</v>
      </c>
      <c r="B47" t="s">
        <v>90</v>
      </c>
      <c r="C47" t="s">
        <v>91</v>
      </c>
      <c r="D47" t="s">
        <v>90</v>
      </c>
      <c r="E47" s="1" t="s">
        <v>135</v>
      </c>
    </row>
    <row r="48" spans="1:5" x14ac:dyDescent="0.2">
      <c r="A48">
        <v>47</v>
      </c>
      <c r="B48" t="s">
        <v>70</v>
      </c>
      <c r="C48" t="s">
        <v>71</v>
      </c>
      <c r="D48" t="s">
        <v>70</v>
      </c>
      <c r="E48" s="1" t="s">
        <v>136</v>
      </c>
    </row>
    <row r="49" spans="1:5" x14ac:dyDescent="0.2">
      <c r="A49">
        <v>48</v>
      </c>
      <c r="B49" t="s">
        <v>72</v>
      </c>
      <c r="C49" t="s">
        <v>73</v>
      </c>
      <c r="D49" t="s">
        <v>72</v>
      </c>
      <c r="E49" s="1" t="s">
        <v>137</v>
      </c>
    </row>
    <row r="50" spans="1:5" x14ac:dyDescent="0.2">
      <c r="A50">
        <v>49</v>
      </c>
      <c r="B50" t="s">
        <v>104</v>
      </c>
      <c r="C50" t="s">
        <v>105</v>
      </c>
      <c r="D50" t="s">
        <v>104</v>
      </c>
      <c r="E50" s="1" t="s">
        <v>138</v>
      </c>
    </row>
    <row r="51" spans="1:5" x14ac:dyDescent="0.2">
      <c r="A51">
        <v>50</v>
      </c>
      <c r="B51" t="s">
        <v>108</v>
      </c>
      <c r="C51" t="s">
        <v>109</v>
      </c>
      <c r="D51" t="s">
        <v>108</v>
      </c>
      <c r="E51" s="1" t="s">
        <v>139</v>
      </c>
    </row>
    <row r="52" spans="1:5" x14ac:dyDescent="0.2">
      <c r="A52">
        <v>51</v>
      </c>
      <c r="B52" t="s">
        <v>61</v>
      </c>
      <c r="C52" t="s">
        <v>236</v>
      </c>
      <c r="D52" t="s">
        <v>61</v>
      </c>
      <c r="E52" s="1" t="s">
        <v>140</v>
      </c>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Audit Results</vt:lpstr>
      <vt:lpstr>Data</vt:lpstr>
      <vt:lpstr>Lists</vt:lpstr>
      <vt:lpstr>'Audit Results'!Print_Area</vt:lpstr>
      <vt:lpstr>'Audit Results'!Print_Titles</vt:lpstr>
    </vt:vector>
  </TitlesOfParts>
  <Company>Audit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c-knee</dc:creator>
  <cp:lastModifiedBy>Podschies, Charles</cp:lastModifiedBy>
  <cp:lastPrinted>2014-06-06T09:50:04Z</cp:lastPrinted>
  <dcterms:created xsi:type="dcterms:W3CDTF">2008-07-04T09:18:17Z</dcterms:created>
  <dcterms:modified xsi:type="dcterms:W3CDTF">2014-10-16T14:49:36Z</dcterms:modified>
</cp:coreProperties>
</file>