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315" yWindow="60" windowWidth="15480" windowHeight="11640"/>
  </bookViews>
  <sheets>
    <sheet name="QRC4 Form" sheetId="4" r:id="rId1"/>
    <sheet name="Data" sheetId="3" r:id="rId2"/>
  </sheets>
  <definedNames>
    <definedName name="_xlnm._FilterDatabase" localSheetId="1" hidden="1">Data!#REF!</definedName>
    <definedName name="_QRC4">'QRC4 Form'!#REF!</definedName>
    <definedName name="ccc">#REF!</definedName>
    <definedName name="CONTACT">'QRC4 Form'!#REF!</definedName>
    <definedName name="datar">Data!$A$3:$AN$328</definedName>
    <definedName name="LAlist">Data!$B$3:$B$335</definedName>
    <definedName name="lanames">Data!$B$3:$B$328</definedName>
    <definedName name="_xlnm.Print_Area" localSheetId="0">'QRC4 Form'!$A$1:$L$89</definedName>
    <definedName name="_xlnm.Print_Titles" localSheetId="1">Data!$A:$C,Data!$1:$2</definedName>
    <definedName name="Table">Data!$A$3:$C$328</definedName>
  </definedNames>
  <calcPr calcId="145621"/>
</workbook>
</file>

<file path=xl/calcChain.xml><?xml version="1.0" encoding="utf-8"?>
<calcChain xmlns="http://schemas.openxmlformats.org/spreadsheetml/2006/main">
  <c r="K57" i="4" l="1"/>
  <c r="K59" i="4"/>
  <c r="K65" i="4"/>
  <c r="K67" i="4"/>
  <c r="K70" i="4"/>
  <c r="K72" i="4"/>
  <c r="K74" i="4"/>
  <c r="K76" i="4"/>
  <c r="AP329" i="3" l="1"/>
  <c r="AP330" i="3"/>
  <c r="AP331" i="3"/>
  <c r="AP332" i="3"/>
  <c r="AP335" i="3" s="1"/>
  <c r="AP333" i="3"/>
  <c r="AP334" i="3"/>
  <c r="AC329" i="3"/>
  <c r="AC330" i="3"/>
  <c r="AC332" i="3"/>
  <c r="AC333" i="3"/>
  <c r="AC334" i="3"/>
  <c r="AB329" i="3"/>
  <c r="AB331" i="3" s="1"/>
  <c r="AB330" i="3"/>
  <c r="AB332" i="3"/>
  <c r="AB333" i="3"/>
  <c r="AB334" i="3"/>
  <c r="AA329" i="3"/>
  <c r="AA330" i="3"/>
  <c r="AA331" i="3"/>
  <c r="AA332" i="3"/>
  <c r="AA335" i="3" s="1"/>
  <c r="AA333" i="3"/>
  <c r="AA334" i="3"/>
  <c r="Z329" i="3"/>
  <c r="Z330" i="3"/>
  <c r="Z332" i="3"/>
  <c r="Z333" i="3"/>
  <c r="Z334" i="3"/>
  <c r="Y329" i="3"/>
  <c r="Y330" i="3"/>
  <c r="Y332" i="3"/>
  <c r="Y333" i="3"/>
  <c r="Y334" i="3"/>
  <c r="X329" i="3"/>
  <c r="X330" i="3"/>
  <c r="X332" i="3"/>
  <c r="X333" i="3"/>
  <c r="X334" i="3"/>
  <c r="W329" i="3"/>
  <c r="W330" i="3"/>
  <c r="W332" i="3"/>
  <c r="W333" i="3"/>
  <c r="W334" i="3"/>
  <c r="V329" i="3"/>
  <c r="V330" i="3"/>
  <c r="V332" i="3"/>
  <c r="V333" i="3"/>
  <c r="V334" i="3"/>
  <c r="U329" i="3"/>
  <c r="U331" i="3" s="1"/>
  <c r="U330" i="3"/>
  <c r="U332" i="3"/>
  <c r="U333" i="3"/>
  <c r="U334" i="3"/>
  <c r="T329" i="3"/>
  <c r="T330" i="3"/>
  <c r="T332" i="3"/>
  <c r="T333" i="3"/>
  <c r="T334" i="3"/>
  <c r="S329" i="3"/>
  <c r="S330" i="3"/>
  <c r="S332" i="3"/>
  <c r="S333" i="3"/>
  <c r="S334" i="3"/>
  <c r="R329" i="3"/>
  <c r="R330" i="3"/>
  <c r="R332" i="3"/>
  <c r="R333" i="3"/>
  <c r="R334" i="3"/>
  <c r="Q329" i="3"/>
  <c r="Q330" i="3"/>
  <c r="Q332" i="3"/>
  <c r="Q333" i="3"/>
  <c r="Q334" i="3"/>
  <c r="P329" i="3"/>
  <c r="P330" i="3"/>
  <c r="P332" i="3"/>
  <c r="P333" i="3"/>
  <c r="P334" i="3"/>
  <c r="O329" i="3"/>
  <c r="O330" i="3"/>
  <c r="O332" i="3"/>
  <c r="O333" i="3"/>
  <c r="O334" i="3"/>
  <c r="AO329" i="3"/>
  <c r="AO330" i="3"/>
  <c r="AO332" i="3"/>
  <c r="AO333" i="3"/>
  <c r="AO334" i="3"/>
  <c r="N329" i="3"/>
  <c r="N330" i="3"/>
  <c r="N332" i="3"/>
  <c r="N333" i="3"/>
  <c r="N334" i="3"/>
  <c r="AN329" i="3"/>
  <c r="AN330" i="3"/>
  <c r="AN332" i="3"/>
  <c r="AN333" i="3"/>
  <c r="AN334" i="3"/>
  <c r="M329" i="3"/>
  <c r="M330" i="3"/>
  <c r="M332" i="3"/>
  <c r="M333" i="3"/>
  <c r="M334" i="3"/>
  <c r="AM329" i="3"/>
  <c r="AM330" i="3"/>
  <c r="AM332" i="3"/>
  <c r="AM333" i="3"/>
  <c r="AM334" i="3"/>
  <c r="L329" i="3"/>
  <c r="L330" i="3"/>
  <c r="L332" i="3"/>
  <c r="L333" i="3"/>
  <c r="L334" i="3"/>
  <c r="AL329" i="3"/>
  <c r="AL330" i="3"/>
  <c r="AL332" i="3"/>
  <c r="AL333" i="3"/>
  <c r="AL334" i="3"/>
  <c r="K329" i="3"/>
  <c r="K331" i="3" s="1"/>
  <c r="K330" i="3"/>
  <c r="K332" i="3"/>
  <c r="K333" i="3"/>
  <c r="K334" i="3"/>
  <c r="AK329" i="3"/>
  <c r="AK330" i="3"/>
  <c r="AK332" i="3"/>
  <c r="AK333" i="3"/>
  <c r="AK334" i="3"/>
  <c r="J329" i="3"/>
  <c r="J330" i="3"/>
  <c r="J332" i="3"/>
  <c r="J333" i="3"/>
  <c r="J334" i="3"/>
  <c r="AJ329" i="3"/>
  <c r="AJ330" i="3"/>
  <c r="AJ332" i="3"/>
  <c r="AJ333" i="3"/>
  <c r="AJ334" i="3"/>
  <c r="I329" i="3"/>
  <c r="I331" i="3" s="1"/>
  <c r="I330" i="3"/>
  <c r="I332" i="3"/>
  <c r="I333" i="3"/>
  <c r="I334" i="3"/>
  <c r="AH329" i="3"/>
  <c r="AH331" i="3" s="1"/>
  <c r="AH330" i="3"/>
  <c r="AH332" i="3"/>
  <c r="AH333" i="3"/>
  <c r="AH334" i="3"/>
  <c r="AE329" i="3"/>
  <c r="AE330" i="3"/>
  <c r="AE332" i="3"/>
  <c r="AE333" i="3"/>
  <c r="AI333" i="3" s="1"/>
  <c r="AE334" i="3"/>
  <c r="G329" i="3"/>
  <c r="G331" i="3" s="1"/>
  <c r="G330" i="3"/>
  <c r="G332" i="3"/>
  <c r="G333" i="3"/>
  <c r="H333" i="3" s="1"/>
  <c r="G334" i="3"/>
  <c r="D329" i="3"/>
  <c r="D330" i="3"/>
  <c r="D332" i="3"/>
  <c r="D333" i="3"/>
  <c r="D334" i="3"/>
  <c r="AG329" i="3"/>
  <c r="AG330" i="3"/>
  <c r="AG332" i="3"/>
  <c r="AG333" i="3"/>
  <c r="AG334" i="3"/>
  <c r="F329" i="3"/>
  <c r="F330" i="3"/>
  <c r="F332" i="3"/>
  <c r="F333" i="3"/>
  <c r="F334" i="3"/>
  <c r="AF329" i="3"/>
  <c r="AF330" i="3"/>
  <c r="AF332" i="3"/>
  <c r="AF333" i="3"/>
  <c r="AF334" i="3"/>
  <c r="E329" i="3"/>
  <c r="E330" i="3"/>
  <c r="E332" i="3"/>
  <c r="E333" i="3"/>
  <c r="E334" i="3"/>
  <c r="E1" i="3"/>
  <c r="F1" i="3" s="1"/>
  <c r="G1" i="3" s="1"/>
  <c r="H1" i="3" s="1"/>
  <c r="I1" i="3" s="1"/>
  <c r="J1" i="3" s="1"/>
  <c r="K1" i="3" s="1"/>
  <c r="L1" i="3" s="1"/>
  <c r="M1" i="3" s="1"/>
  <c r="N1" i="3" s="1"/>
  <c r="O1" i="3" s="1"/>
  <c r="P1" i="3" s="1"/>
  <c r="Q1" i="3" s="1"/>
  <c r="R1" i="3" s="1"/>
  <c r="S1" i="3" s="1"/>
  <c r="T1" i="3" s="1"/>
  <c r="U1" i="3" s="1"/>
  <c r="V1" i="3" s="1"/>
  <c r="W1" i="3" s="1"/>
  <c r="X1" i="3" s="1"/>
  <c r="Y1" i="3" s="1"/>
  <c r="Z1" i="3" s="1"/>
  <c r="AA1" i="3" s="1"/>
  <c r="AB1" i="3" s="1"/>
  <c r="AC1" i="3" s="1"/>
  <c r="AD1" i="3" s="1"/>
  <c r="AE1" i="3" s="1"/>
  <c r="AF1" i="3" s="1"/>
  <c r="AG1" i="3" s="1"/>
  <c r="AH1" i="3" s="1"/>
  <c r="AI1" i="3" s="1"/>
  <c r="AJ1" i="3" s="1"/>
  <c r="AK1" i="3" s="1"/>
  <c r="AL1" i="3" s="1"/>
  <c r="AM1" i="3" s="1"/>
  <c r="AN1" i="3" s="1"/>
  <c r="AO1" i="3" s="1"/>
  <c r="AP1" i="3" s="1"/>
  <c r="AQ1" i="3" s="1"/>
  <c r="AR1" i="3" s="1"/>
  <c r="A328" i="3"/>
  <c r="A329" i="3" s="1"/>
  <c r="R331" i="3" l="1"/>
  <c r="R335" i="3" s="1"/>
  <c r="AO331" i="3"/>
  <c r="AM331" i="3"/>
  <c r="AM335" i="3" s="1"/>
  <c r="K46" i="4" s="1"/>
  <c r="AI329" i="3"/>
  <c r="Z331" i="3"/>
  <c r="D331" i="3"/>
  <c r="AK331" i="3"/>
  <c r="S331" i="3"/>
  <c r="S335" i="3" s="1"/>
  <c r="W331" i="3"/>
  <c r="W335" i="3" s="1"/>
  <c r="M331" i="3"/>
  <c r="M335" i="3" s="1"/>
  <c r="V331" i="3"/>
  <c r="V335" i="3" s="1"/>
  <c r="AH335" i="3"/>
  <c r="Q331" i="3"/>
  <c r="Q335" i="3" s="1"/>
  <c r="H331" i="3"/>
  <c r="G335" i="3"/>
  <c r="I335" i="3"/>
  <c r="I35" i="4" s="1"/>
  <c r="AB335" i="3"/>
  <c r="AJ331" i="3"/>
  <c r="AJ335" i="3" s="1"/>
  <c r="AK335" i="3"/>
  <c r="K37" i="4" s="1"/>
  <c r="X331" i="3"/>
  <c r="X335" i="3" s="1"/>
  <c r="K78" i="4" s="1"/>
  <c r="Z335" i="3"/>
  <c r="K82" i="4" s="1"/>
  <c r="AC331" i="3"/>
  <c r="AC335" i="3" s="1"/>
  <c r="F331" i="3"/>
  <c r="D335" i="3"/>
  <c r="I23" i="4" s="1"/>
  <c r="AN331" i="3"/>
  <c r="AN335" i="3" s="1"/>
  <c r="AO335" i="3"/>
  <c r="O331" i="3"/>
  <c r="O335" i="3" s="1"/>
  <c r="I52" i="4" s="1"/>
  <c r="T331" i="3"/>
  <c r="T335" i="3" s="1"/>
  <c r="Y331" i="3"/>
  <c r="Y335" i="3" s="1"/>
  <c r="AF331" i="3"/>
  <c r="AF335" i="3" s="1"/>
  <c r="K25" i="4" s="1"/>
  <c r="AI332" i="3"/>
  <c r="H334" i="3"/>
  <c r="H330" i="3"/>
  <c r="K335" i="3"/>
  <c r="I39" i="4" s="1"/>
  <c r="AL331" i="3"/>
  <c r="AL335" i="3" s="1"/>
  <c r="N331" i="3"/>
  <c r="N335" i="3" s="1"/>
  <c r="I50" i="4" s="1"/>
  <c r="U335" i="3"/>
  <c r="L331" i="3"/>
  <c r="L335" i="3" s="1"/>
  <c r="I46" i="4" s="1"/>
  <c r="J331" i="3"/>
  <c r="J335" i="3" s="1"/>
  <c r="I37" i="4" s="1"/>
  <c r="P331" i="3"/>
  <c r="P335" i="3" s="1"/>
  <c r="AG331" i="3"/>
  <c r="AG335" i="3" s="1"/>
  <c r="K27" i="4" s="1"/>
  <c r="E331" i="3"/>
  <c r="E335" i="3" s="1"/>
  <c r="H329" i="3"/>
  <c r="AE331" i="3"/>
  <c r="AI331" i="3" s="1"/>
  <c r="AI334" i="3"/>
  <c r="AI330" i="3"/>
  <c r="F335" i="3"/>
  <c r="I27" i="4" s="1"/>
  <c r="AE335" i="3"/>
  <c r="A330" i="3"/>
  <c r="A331" i="3" s="1"/>
  <c r="A332" i="3" s="1"/>
  <c r="A333" i="3" s="1"/>
  <c r="A334" i="3" s="1"/>
  <c r="A335" i="3" s="1"/>
  <c r="I25" i="4"/>
  <c r="H332" i="3"/>
  <c r="K35" i="4"/>
  <c r="K39" i="4"/>
  <c r="I48" i="4"/>
  <c r="K48" i="4"/>
  <c r="K50" i="4"/>
  <c r="K80" i="4"/>
  <c r="K84" i="4"/>
  <c r="K86" i="4"/>
  <c r="K88" i="4"/>
  <c r="K52" i="4"/>
  <c r="AI335" i="3" l="1"/>
  <c r="K32" i="4" s="1"/>
  <c r="H335" i="3"/>
  <c r="I32" i="4" s="1"/>
  <c r="D337" i="3"/>
  <c r="K29" i="4"/>
  <c r="K23" i="4"/>
  <c r="I29" i="4"/>
</calcChain>
</file>

<file path=xl/sharedStrings.xml><?xml version="1.0" encoding="utf-8"?>
<sst xmlns="http://schemas.openxmlformats.org/spreadsheetml/2006/main" count="1085" uniqueCount="751">
  <si>
    <t>PART A</t>
  </si>
  <si>
    <t>£000</t>
  </si>
  <si>
    <t>%</t>
  </si>
  <si>
    <t>PART B</t>
  </si>
  <si>
    <t>Receipts of non-domestic rates from non-domestic ratepayers, including rates on local authority properties.</t>
  </si>
  <si>
    <t xml:space="preserve"> Select your local authority's name from this list</t>
  </si>
  <si>
    <t>Adur</t>
  </si>
  <si>
    <t>E3831</t>
  </si>
  <si>
    <t>Allerdale</t>
  </si>
  <si>
    <t>E0931</t>
  </si>
  <si>
    <t>Amber Valley</t>
  </si>
  <si>
    <t>E1031</t>
  </si>
  <si>
    <t>Arun</t>
  </si>
  <si>
    <t>E3832</t>
  </si>
  <si>
    <t>Ashfield</t>
  </si>
  <si>
    <t>E3031</t>
  </si>
  <si>
    <t>Ashford</t>
  </si>
  <si>
    <t>E2231</t>
  </si>
  <si>
    <t>Aylesbury Vale</t>
  </si>
  <si>
    <t>E0431</t>
  </si>
  <si>
    <t>Babergh</t>
  </si>
  <si>
    <t>E3531</t>
  </si>
  <si>
    <t>Barking and Dagenham</t>
  </si>
  <si>
    <t>E5030</t>
  </si>
  <si>
    <t>Barnet</t>
  </si>
  <si>
    <t>E5031</t>
  </si>
  <si>
    <t>Barnsley</t>
  </si>
  <si>
    <t>E4401</t>
  </si>
  <si>
    <t>Barrow-in-Furness</t>
  </si>
  <si>
    <t>E0932</t>
  </si>
  <si>
    <t>Basildon</t>
  </si>
  <si>
    <t>E1531</t>
  </si>
  <si>
    <t>Basingstoke &amp; Deane</t>
  </si>
  <si>
    <t>E1731</t>
  </si>
  <si>
    <t>Bassetlaw</t>
  </si>
  <si>
    <t>E3032</t>
  </si>
  <si>
    <t>Bath &amp; North East Somerset</t>
  </si>
  <si>
    <t>E0101</t>
  </si>
  <si>
    <t>Bedford</t>
  </si>
  <si>
    <t>Bexley</t>
  </si>
  <si>
    <t>E5032</t>
  </si>
  <si>
    <t>Birmingham</t>
  </si>
  <si>
    <t>E4601</t>
  </si>
  <si>
    <t>Blaby</t>
  </si>
  <si>
    <t>E2431</t>
  </si>
  <si>
    <t>Blackburn with Darwen</t>
  </si>
  <si>
    <t>E2301</t>
  </si>
  <si>
    <t>Blackpool</t>
  </si>
  <si>
    <t>E2302</t>
  </si>
  <si>
    <t>Bolsover</t>
  </si>
  <si>
    <t>E1032</t>
  </si>
  <si>
    <t>Bolton</t>
  </si>
  <si>
    <t>E4201</t>
  </si>
  <si>
    <t>Boston</t>
  </si>
  <si>
    <t>E2531</t>
  </si>
  <si>
    <t>Bournemouth</t>
  </si>
  <si>
    <t>E1202</t>
  </si>
  <si>
    <t>Bracknell Forest</t>
  </si>
  <si>
    <t>E0301</t>
  </si>
  <si>
    <t>Bradford</t>
  </si>
  <si>
    <t>E4701</t>
  </si>
  <si>
    <t>Braintree</t>
  </si>
  <si>
    <t>E1532</t>
  </si>
  <si>
    <t>Breckland</t>
  </si>
  <si>
    <t>E2631</t>
  </si>
  <si>
    <t>Brent</t>
  </si>
  <si>
    <t>E5033</t>
  </si>
  <si>
    <t>Brentwood</t>
  </si>
  <si>
    <t>E1533</t>
  </si>
  <si>
    <t>Brighton &amp; Hove</t>
  </si>
  <si>
    <t>E1401</t>
  </si>
  <si>
    <t>Bristol</t>
  </si>
  <si>
    <t>E0102</t>
  </si>
  <si>
    <t>Broadland</t>
  </si>
  <si>
    <t>E2632</t>
  </si>
  <si>
    <t>Bromley</t>
  </si>
  <si>
    <t>E5034</t>
  </si>
  <si>
    <t>Bromsgrove</t>
  </si>
  <si>
    <t>E1831</t>
  </si>
  <si>
    <t>Broxbourne</t>
  </si>
  <si>
    <t>E1931</t>
  </si>
  <si>
    <t>Broxtowe</t>
  </si>
  <si>
    <t>E3033</t>
  </si>
  <si>
    <t>Burnley</t>
  </si>
  <si>
    <t>E2333</t>
  </si>
  <si>
    <t>Bury</t>
  </si>
  <si>
    <t>E4202</t>
  </si>
  <si>
    <t>Calderdale</t>
  </si>
  <si>
    <t>E4702</t>
  </si>
  <si>
    <t>Cambridge</t>
  </si>
  <si>
    <t>E0531</t>
  </si>
  <si>
    <t>Camden</t>
  </si>
  <si>
    <t>E5011</t>
  </si>
  <si>
    <t>Cannock Chase</t>
  </si>
  <si>
    <t>E3431</t>
  </si>
  <si>
    <t>Canterbury</t>
  </si>
  <si>
    <t>E2232</t>
  </si>
  <si>
    <t>Carlisle</t>
  </si>
  <si>
    <t>E0933</t>
  </si>
  <si>
    <t>Castle Point</t>
  </si>
  <si>
    <t>E1534</t>
  </si>
  <si>
    <t>Charnwood</t>
  </si>
  <si>
    <t>E2432</t>
  </si>
  <si>
    <t>Chelmsford</t>
  </si>
  <si>
    <t>E1535</t>
  </si>
  <si>
    <t>Cheltenham</t>
  </si>
  <si>
    <t>E1631</t>
  </si>
  <si>
    <t>Cherwell</t>
  </si>
  <si>
    <t>E3131</t>
  </si>
  <si>
    <t>Chesterfield</t>
  </si>
  <si>
    <t>E1033</t>
  </si>
  <si>
    <t>Chichester</t>
  </si>
  <si>
    <t>E3833</t>
  </si>
  <si>
    <t>Chiltern</t>
  </si>
  <si>
    <t>E0432</t>
  </si>
  <si>
    <t>Chorley</t>
  </si>
  <si>
    <t>E2334</t>
  </si>
  <si>
    <t>Christchurch</t>
  </si>
  <si>
    <t>E1232</t>
  </si>
  <si>
    <t>City of London</t>
  </si>
  <si>
    <t>E5010</t>
  </si>
  <si>
    <t>Colchester</t>
  </si>
  <si>
    <t>E1536</t>
  </si>
  <si>
    <t>Copeland</t>
  </si>
  <si>
    <t>E0934</t>
  </si>
  <si>
    <t>Corby</t>
  </si>
  <si>
    <t>E2831</t>
  </si>
  <si>
    <t>Cotswold</t>
  </si>
  <si>
    <t>E1632</t>
  </si>
  <si>
    <t>Coventry</t>
  </si>
  <si>
    <t>E4602</t>
  </si>
  <si>
    <t>Craven</t>
  </si>
  <si>
    <t>E2731</t>
  </si>
  <si>
    <t>Crawley</t>
  </si>
  <si>
    <t>E3834</t>
  </si>
  <si>
    <t>Croydon</t>
  </si>
  <si>
    <t>E5035</t>
  </si>
  <si>
    <t>Dacorum</t>
  </si>
  <si>
    <t>E1932</t>
  </si>
  <si>
    <t>Darlington</t>
  </si>
  <si>
    <t>E1301</t>
  </si>
  <si>
    <t>Dartford</t>
  </si>
  <si>
    <t>E2233</t>
  </si>
  <si>
    <t>Daventry</t>
  </si>
  <si>
    <t>E2832</t>
  </si>
  <si>
    <t>Derby</t>
  </si>
  <si>
    <t>E1001</t>
  </si>
  <si>
    <t>Derbyshire Dales</t>
  </si>
  <si>
    <t>E1035</t>
  </si>
  <si>
    <t>Doncaster</t>
  </si>
  <si>
    <t>E4402</t>
  </si>
  <si>
    <t>Dover</t>
  </si>
  <si>
    <t>E2234</t>
  </si>
  <si>
    <t>Dudley</t>
  </si>
  <si>
    <t>E4603</t>
  </si>
  <si>
    <t>Durham</t>
  </si>
  <si>
    <t>Ealing</t>
  </si>
  <si>
    <t>E5036</t>
  </si>
  <si>
    <t>East Cambridgeshire</t>
  </si>
  <si>
    <t>E0532</t>
  </si>
  <si>
    <t>East Devon</t>
  </si>
  <si>
    <t>E1131</t>
  </si>
  <si>
    <t>East Dorset</t>
  </si>
  <si>
    <t>E1233</t>
  </si>
  <si>
    <t>East Hampshire</t>
  </si>
  <si>
    <t>E1732</t>
  </si>
  <si>
    <t>East Hertfordshire</t>
  </si>
  <si>
    <t>E1933</t>
  </si>
  <si>
    <t>East Lindsey</t>
  </si>
  <si>
    <t>E2532</t>
  </si>
  <si>
    <t>East Northamptonshire</t>
  </si>
  <si>
    <t>E2833</t>
  </si>
  <si>
    <t>East Riding of Yorkshire</t>
  </si>
  <si>
    <t>E2001</t>
  </si>
  <si>
    <t>East Staffordshire</t>
  </si>
  <si>
    <t>E3432</t>
  </si>
  <si>
    <t>Eastbourne</t>
  </si>
  <si>
    <t>E1432</t>
  </si>
  <si>
    <t>Eastleigh</t>
  </si>
  <si>
    <t>E1733</t>
  </si>
  <si>
    <t>Eden</t>
  </si>
  <si>
    <t>E0935</t>
  </si>
  <si>
    <t>Elmbridge</t>
  </si>
  <si>
    <t>E3631</t>
  </si>
  <si>
    <t>Enfield</t>
  </si>
  <si>
    <t>E5037</t>
  </si>
  <si>
    <t>Epping Forest</t>
  </si>
  <si>
    <t>E1537</t>
  </si>
  <si>
    <t>Epsom &amp; Ewell</t>
  </si>
  <si>
    <t>E3632</t>
  </si>
  <si>
    <t>Erewash</t>
  </si>
  <si>
    <t>E1036</t>
  </si>
  <si>
    <t>Exeter</t>
  </si>
  <si>
    <t>E1132</t>
  </si>
  <si>
    <t>Fareham</t>
  </si>
  <si>
    <t>E1734</t>
  </si>
  <si>
    <t>Fenland</t>
  </si>
  <si>
    <t>E0533</t>
  </si>
  <si>
    <t>Forest Heath</t>
  </si>
  <si>
    <t>E3532</t>
  </si>
  <si>
    <t>Forest of Dean</t>
  </si>
  <si>
    <t>E1633</t>
  </si>
  <si>
    <t>Fylde</t>
  </si>
  <si>
    <t>E2335</t>
  </si>
  <si>
    <t>Gateshead</t>
  </si>
  <si>
    <t>E4501</t>
  </si>
  <si>
    <t>Gedling</t>
  </si>
  <si>
    <t>E3034</t>
  </si>
  <si>
    <t>Gloucester</t>
  </si>
  <si>
    <t>E1634</t>
  </si>
  <si>
    <t>Gosport</t>
  </si>
  <si>
    <t>E1735</t>
  </si>
  <si>
    <t>Gravesham</t>
  </si>
  <si>
    <t>E2236</t>
  </si>
  <si>
    <t>Great Yarmouth</t>
  </si>
  <si>
    <t>E2633</t>
  </si>
  <si>
    <t>Greenwich</t>
  </si>
  <si>
    <t>E5012</t>
  </si>
  <si>
    <t>Guildford</t>
  </si>
  <si>
    <t>E3633</t>
  </si>
  <si>
    <t>Hackney</t>
  </si>
  <si>
    <t>E5013</t>
  </si>
  <si>
    <t>Halton</t>
  </si>
  <si>
    <t>E0601</t>
  </si>
  <si>
    <t>Hambleton</t>
  </si>
  <si>
    <t>E2732</t>
  </si>
  <si>
    <t>Hammersmith and Fulham</t>
  </si>
  <si>
    <t>E5014</t>
  </si>
  <si>
    <t>Harborough</t>
  </si>
  <si>
    <t>E2433</t>
  </si>
  <si>
    <t>Haringey</t>
  </si>
  <si>
    <t>E5038</t>
  </si>
  <si>
    <t>Harlow</t>
  </si>
  <si>
    <t>E1538</t>
  </si>
  <si>
    <t>Harrogate</t>
  </si>
  <si>
    <t>E2753</t>
  </si>
  <si>
    <t>Harrow</t>
  </si>
  <si>
    <t>E5039</t>
  </si>
  <si>
    <t>Hart</t>
  </si>
  <si>
    <t>E1736</t>
  </si>
  <si>
    <t>Hartlepool</t>
  </si>
  <si>
    <t>E0701</t>
  </si>
  <si>
    <t>Hastings</t>
  </si>
  <si>
    <t>E1433</t>
  </si>
  <si>
    <t>Havant</t>
  </si>
  <si>
    <t>E1737</t>
  </si>
  <si>
    <t>Havering</t>
  </si>
  <si>
    <t>E5040</t>
  </si>
  <si>
    <t>E1801</t>
  </si>
  <si>
    <t>Hertsmere</t>
  </si>
  <si>
    <t>E1934</t>
  </si>
  <si>
    <t>High Peak</t>
  </si>
  <si>
    <t>E1037</t>
  </si>
  <si>
    <t>Hillingdon</t>
  </si>
  <si>
    <t>E5041</t>
  </si>
  <si>
    <t>Hinckley and Bosworth</t>
  </si>
  <si>
    <t>E2434</t>
  </si>
  <si>
    <t>Horsham</t>
  </si>
  <si>
    <t>E3835</t>
  </si>
  <si>
    <t>Hounslow</t>
  </si>
  <si>
    <t>E5042</t>
  </si>
  <si>
    <t>Huntingdonshire</t>
  </si>
  <si>
    <t>E0551</t>
  </si>
  <si>
    <t>Hyndburn</t>
  </si>
  <si>
    <t>E2336</t>
  </si>
  <si>
    <t>Ipswich</t>
  </si>
  <si>
    <t>E3533</t>
  </si>
  <si>
    <t>Isle of Wight Council</t>
  </si>
  <si>
    <t>E2101</t>
  </si>
  <si>
    <t>Isles of Scilly</t>
  </si>
  <si>
    <t>E4001</t>
  </si>
  <si>
    <t>Islington</t>
  </si>
  <si>
    <t>E5015</t>
  </si>
  <si>
    <t>Kensington and Chelsea</t>
  </si>
  <si>
    <t>E5016</t>
  </si>
  <si>
    <t>Kettering</t>
  </si>
  <si>
    <t>E2834</t>
  </si>
  <si>
    <t>Kings Lynn and West Norfolk</t>
  </si>
  <si>
    <t>E2634</t>
  </si>
  <si>
    <t>Kingston upon Hull</t>
  </si>
  <si>
    <t>E2002</t>
  </si>
  <si>
    <t>Kingston upon Thames</t>
  </si>
  <si>
    <t>E5043</t>
  </si>
  <si>
    <t>Kirklees</t>
  </si>
  <si>
    <t>E4703</t>
  </si>
  <si>
    <t>Knowsley</t>
  </si>
  <si>
    <t>E4301</t>
  </si>
  <si>
    <t>Lambeth</t>
  </si>
  <si>
    <t>E5017</t>
  </si>
  <si>
    <t>Lancaster</t>
  </si>
  <si>
    <t>E2337</t>
  </si>
  <si>
    <t>Leeds</t>
  </si>
  <si>
    <t>E4704</t>
  </si>
  <si>
    <t>Leicester</t>
  </si>
  <si>
    <t>E2401</t>
  </si>
  <si>
    <t>Lewes</t>
  </si>
  <si>
    <t>E1435</t>
  </si>
  <si>
    <t>Lewisham</t>
  </si>
  <si>
    <t>E5018</t>
  </si>
  <si>
    <t>Lichfield</t>
  </si>
  <si>
    <t>E3433</t>
  </si>
  <si>
    <t>Lincoln</t>
  </si>
  <si>
    <t>E2533</t>
  </si>
  <si>
    <t>Liverpool</t>
  </si>
  <si>
    <t>E4302</t>
  </si>
  <si>
    <t>Luton</t>
  </si>
  <si>
    <t>E0201</t>
  </si>
  <si>
    <t>Maidstone</t>
  </si>
  <si>
    <t>E2237</t>
  </si>
  <si>
    <t>Maldon</t>
  </si>
  <si>
    <t>E1539</t>
  </si>
  <si>
    <t>Malvern Hills</t>
  </si>
  <si>
    <t>E1851</t>
  </si>
  <si>
    <t>Manchester</t>
  </si>
  <si>
    <t>E4203</t>
  </si>
  <si>
    <t>Mansfield</t>
  </si>
  <si>
    <t>E3035</t>
  </si>
  <si>
    <t>E2201</t>
  </si>
  <si>
    <t>Melton</t>
  </si>
  <si>
    <t>E2436</t>
  </si>
  <si>
    <t>Mendip</t>
  </si>
  <si>
    <t>E3331</t>
  </si>
  <si>
    <t>Merton</t>
  </si>
  <si>
    <t>E5044</t>
  </si>
  <si>
    <t>Mid Devon</t>
  </si>
  <si>
    <t>E1133</t>
  </si>
  <si>
    <t>Mid Suffolk</t>
  </si>
  <si>
    <t>E3534</t>
  </si>
  <si>
    <t>Mid Sussex</t>
  </si>
  <si>
    <t>E3836</t>
  </si>
  <si>
    <t>Middlesbrough</t>
  </si>
  <si>
    <t>E0702</t>
  </si>
  <si>
    <t>Milton Keynes</t>
  </si>
  <si>
    <t>E0401</t>
  </si>
  <si>
    <t>Mole Valley</t>
  </si>
  <si>
    <t>E3634</t>
  </si>
  <si>
    <t>New Forest</t>
  </si>
  <si>
    <t>E1738</t>
  </si>
  <si>
    <t>Newark and Sherwood</t>
  </si>
  <si>
    <t>E3036</t>
  </si>
  <si>
    <t>Newcastle upon Tyne</t>
  </si>
  <si>
    <t>E4502</t>
  </si>
  <si>
    <t>Newcastle-under-Lyme</t>
  </si>
  <si>
    <t>E3434</t>
  </si>
  <si>
    <t>Newham</t>
  </si>
  <si>
    <t>E5045</t>
  </si>
  <si>
    <t>North Devon</t>
  </si>
  <si>
    <t>E1134</t>
  </si>
  <si>
    <t>North Dorset</t>
  </si>
  <si>
    <t>E1234</t>
  </si>
  <si>
    <t>North East Derbyshire</t>
  </si>
  <si>
    <t>E1038</t>
  </si>
  <si>
    <t>North East Lincolnshire</t>
  </si>
  <si>
    <t>E2003</t>
  </si>
  <si>
    <t>North Hertfordshire</t>
  </si>
  <si>
    <t>E1935</t>
  </si>
  <si>
    <t>North Kesteven</t>
  </si>
  <si>
    <t>E2534</t>
  </si>
  <si>
    <t>North Lincolnshire</t>
  </si>
  <si>
    <t>E2004</t>
  </si>
  <si>
    <t>North Norfolk</t>
  </si>
  <si>
    <t>E2635</t>
  </si>
  <si>
    <t>North Somerset</t>
  </si>
  <si>
    <t>E0104</t>
  </si>
  <si>
    <t>North Tyneside</t>
  </si>
  <si>
    <t>E4503</t>
  </si>
  <si>
    <t>North Warwickshire</t>
  </si>
  <si>
    <t>E3731</t>
  </si>
  <si>
    <t>North West Leicestershire</t>
  </si>
  <si>
    <t>E2437</t>
  </si>
  <si>
    <t>Northampton</t>
  </si>
  <si>
    <t>E2835</t>
  </si>
  <si>
    <t>Norwich</t>
  </si>
  <si>
    <t>E2636</t>
  </si>
  <si>
    <t>Nottingham</t>
  </si>
  <si>
    <t>E3001</t>
  </si>
  <si>
    <t>Nuneaton and Bedworth</t>
  </si>
  <si>
    <t>E3732</t>
  </si>
  <si>
    <t>Oadby and Wigston</t>
  </si>
  <si>
    <t>E2438</t>
  </si>
  <si>
    <t>Oldham</t>
  </si>
  <si>
    <t>E4204</t>
  </si>
  <si>
    <t>Oxford</t>
  </si>
  <si>
    <t>E3132</t>
  </si>
  <si>
    <t>Pendle</t>
  </si>
  <si>
    <t>E2338</t>
  </si>
  <si>
    <t>Peterborough</t>
  </si>
  <si>
    <t>E0501</t>
  </si>
  <si>
    <t>Plymouth</t>
  </si>
  <si>
    <t>E1101</t>
  </si>
  <si>
    <t>Poole</t>
  </si>
  <si>
    <t>E1201</t>
  </si>
  <si>
    <t>Portsmouth</t>
  </si>
  <si>
    <t>E1701</t>
  </si>
  <si>
    <t>Preston</t>
  </si>
  <si>
    <t>E2339</t>
  </si>
  <si>
    <t>Purbeck</t>
  </si>
  <si>
    <t>E1236</t>
  </si>
  <si>
    <t>Reading</t>
  </si>
  <si>
    <t>E0303</t>
  </si>
  <si>
    <t>Redbridge</t>
  </si>
  <si>
    <t>E5046</t>
  </si>
  <si>
    <t>Redcar and Cleveland</t>
  </si>
  <si>
    <t>E0703</t>
  </si>
  <si>
    <t>Redditch</t>
  </si>
  <si>
    <t>E1835</t>
  </si>
  <si>
    <t>Reigate and Banstead</t>
  </si>
  <si>
    <t>E3635</t>
  </si>
  <si>
    <t>Ribble Valley</t>
  </si>
  <si>
    <t>E2340</t>
  </si>
  <si>
    <t>Richmond upon Thames</t>
  </si>
  <si>
    <t>E5047</t>
  </si>
  <si>
    <t>Richmondshire</t>
  </si>
  <si>
    <t>E2734</t>
  </si>
  <si>
    <t>Rochdale</t>
  </si>
  <si>
    <t>E4205</t>
  </si>
  <si>
    <t>Rochford</t>
  </si>
  <si>
    <t>E1540</t>
  </si>
  <si>
    <t>Rossendale</t>
  </si>
  <si>
    <t>E2341</t>
  </si>
  <si>
    <t>Rother</t>
  </si>
  <si>
    <t>E1436</t>
  </si>
  <si>
    <t>Rotherham</t>
  </si>
  <si>
    <t>E4403</t>
  </si>
  <si>
    <t>Rugby</t>
  </si>
  <si>
    <t>E3733</t>
  </si>
  <si>
    <t>Runnymede</t>
  </si>
  <si>
    <t>E3636</t>
  </si>
  <si>
    <t>Rushcliffe</t>
  </si>
  <si>
    <t>E3038</t>
  </si>
  <si>
    <t>Rushmoor</t>
  </si>
  <si>
    <t>E1740</t>
  </si>
  <si>
    <t>Rutland</t>
  </si>
  <si>
    <t>E2402</t>
  </si>
  <si>
    <t>Ryedale</t>
  </si>
  <si>
    <t>E2755</t>
  </si>
  <si>
    <t>Salford</t>
  </si>
  <si>
    <t>E4206</t>
  </si>
  <si>
    <t>Sandwell</t>
  </si>
  <si>
    <t>E4604</t>
  </si>
  <si>
    <t>Scarborough</t>
  </si>
  <si>
    <t>E2736</t>
  </si>
  <si>
    <t>Sedgemoor</t>
  </si>
  <si>
    <t>E3332</t>
  </si>
  <si>
    <t>Sefton</t>
  </si>
  <si>
    <t>E4304</t>
  </si>
  <si>
    <t>Selby</t>
  </si>
  <si>
    <t>E2757</t>
  </si>
  <si>
    <t>Sevenoaks</t>
  </si>
  <si>
    <t>E2239</t>
  </si>
  <si>
    <t>Sheffield</t>
  </si>
  <si>
    <t>E4404</t>
  </si>
  <si>
    <t>Shepway</t>
  </si>
  <si>
    <t>E2240</t>
  </si>
  <si>
    <t>Slough</t>
  </si>
  <si>
    <t>E0304</t>
  </si>
  <si>
    <t>Solihull</t>
  </si>
  <si>
    <t>E4605</t>
  </si>
  <si>
    <t>South Bucks</t>
  </si>
  <si>
    <t>E0434</t>
  </si>
  <si>
    <t>South Cambridgeshire</t>
  </si>
  <si>
    <t>E0536</t>
  </si>
  <si>
    <t>South Derbyshire</t>
  </si>
  <si>
    <t>E1039</t>
  </si>
  <si>
    <t>South Gloucestershire</t>
  </si>
  <si>
    <t>E0103</t>
  </si>
  <si>
    <t>South Hams</t>
  </si>
  <si>
    <t>E1136</t>
  </si>
  <si>
    <t>South Holland</t>
  </si>
  <si>
    <t>E2535</t>
  </si>
  <si>
    <t>South Kesteven</t>
  </si>
  <si>
    <t>E2536</t>
  </si>
  <si>
    <t>South Lakeland</t>
  </si>
  <si>
    <t>E0936</t>
  </si>
  <si>
    <t>South Norfolk</t>
  </si>
  <si>
    <t>E2637</t>
  </si>
  <si>
    <t>South Northamptonshire</t>
  </si>
  <si>
    <t>E2836</t>
  </si>
  <si>
    <t>South Oxfordshire</t>
  </si>
  <si>
    <t>E3133</t>
  </si>
  <si>
    <t>South Ribble</t>
  </si>
  <si>
    <t>E2342</t>
  </si>
  <si>
    <t>South Somerset</t>
  </si>
  <si>
    <t>E3334</t>
  </si>
  <si>
    <t>South Staffordshire</t>
  </si>
  <si>
    <t>E3435</t>
  </si>
  <si>
    <t>South Tyneside</t>
  </si>
  <si>
    <t>E4504</t>
  </si>
  <si>
    <t>Southampton</t>
  </si>
  <si>
    <t>E1702</t>
  </si>
  <si>
    <t>Southend-on-Sea</t>
  </si>
  <si>
    <t>E1501</t>
  </si>
  <si>
    <t>Southwark</t>
  </si>
  <si>
    <t>E5019</t>
  </si>
  <si>
    <t>Spelthorne</t>
  </si>
  <si>
    <t>E3637</t>
  </si>
  <si>
    <t>St Albans</t>
  </si>
  <si>
    <t>E1936</t>
  </si>
  <si>
    <t>St Edmundsbury</t>
  </si>
  <si>
    <t>E3535</t>
  </si>
  <si>
    <t>St Helens</t>
  </si>
  <si>
    <t>E4303</t>
  </si>
  <si>
    <t>Stafford</t>
  </si>
  <si>
    <t>E3436</t>
  </si>
  <si>
    <t>Staffordshire Moorlands</t>
  </si>
  <si>
    <t>E3437</t>
  </si>
  <si>
    <t>Stevenage</t>
  </si>
  <si>
    <t>E1937</t>
  </si>
  <si>
    <t>Stockport</t>
  </si>
  <si>
    <t>E4207</t>
  </si>
  <si>
    <t>Stockton-on-Tees</t>
  </si>
  <si>
    <t>E0704</t>
  </si>
  <si>
    <t>Stoke-on-Trent</t>
  </si>
  <si>
    <t>E3401</t>
  </si>
  <si>
    <t>Stratford-on-Avon</t>
  </si>
  <si>
    <t>E3734</t>
  </si>
  <si>
    <t>Stroud</t>
  </si>
  <si>
    <t>E1635</t>
  </si>
  <si>
    <t>Suffolk Coastal</t>
  </si>
  <si>
    <t>E3536</t>
  </si>
  <si>
    <t>Sunderland</t>
  </si>
  <si>
    <t>E4505</t>
  </si>
  <si>
    <t>Surrey Heath</t>
  </si>
  <si>
    <t>E3638</t>
  </si>
  <si>
    <t>Sutton</t>
  </si>
  <si>
    <t>E5048</t>
  </si>
  <si>
    <t>Swale</t>
  </si>
  <si>
    <t>E2241</t>
  </si>
  <si>
    <t>Swindon</t>
  </si>
  <si>
    <t>E3901</t>
  </si>
  <si>
    <t>Tameside</t>
  </si>
  <si>
    <t>E4208</t>
  </si>
  <si>
    <t>Tamworth</t>
  </si>
  <si>
    <t>E3439</t>
  </si>
  <si>
    <t>Tandridge</t>
  </si>
  <si>
    <t>E3639</t>
  </si>
  <si>
    <t>Taunton Deane</t>
  </si>
  <si>
    <t>E3333</t>
  </si>
  <si>
    <t>Teignbridge</t>
  </si>
  <si>
    <t>E1137</t>
  </si>
  <si>
    <t>Telford and the Wrekin</t>
  </si>
  <si>
    <t>E3201</t>
  </si>
  <si>
    <t>Tendring</t>
  </si>
  <si>
    <t>E1542</t>
  </si>
  <si>
    <t>Test Valley</t>
  </si>
  <si>
    <t>E1742</t>
  </si>
  <si>
    <t>Tewkesbury</t>
  </si>
  <si>
    <t>E1636</t>
  </si>
  <si>
    <t>Thanet</t>
  </si>
  <si>
    <t>E2242</t>
  </si>
  <si>
    <t>Three Rivers</t>
  </si>
  <si>
    <t>E1938</t>
  </si>
  <si>
    <t>Thurrock</t>
  </si>
  <si>
    <t>E1502</t>
  </si>
  <si>
    <t>Tonbridge and Malling</t>
  </si>
  <si>
    <t>E2243</t>
  </si>
  <si>
    <t>Torbay</t>
  </si>
  <si>
    <t>E1102</t>
  </si>
  <si>
    <t>Torridge</t>
  </si>
  <si>
    <t>E1139</t>
  </si>
  <si>
    <t>Tower Hamlets</t>
  </si>
  <si>
    <t>E5020</t>
  </si>
  <si>
    <t>Trafford</t>
  </si>
  <si>
    <t>E4209</t>
  </si>
  <si>
    <t>Tunbridge Wells</t>
  </si>
  <si>
    <t>E2244</t>
  </si>
  <si>
    <t>Uttlesford</t>
  </si>
  <si>
    <t>E1544</t>
  </si>
  <si>
    <t>Vale of White Horse</t>
  </si>
  <si>
    <t>E3134</t>
  </si>
  <si>
    <t>Wakefield</t>
  </si>
  <si>
    <t>E4705</t>
  </si>
  <si>
    <t>Walsall</t>
  </si>
  <si>
    <t>E4606</t>
  </si>
  <si>
    <t>Waltham Forest</t>
  </si>
  <si>
    <t>E5049</t>
  </si>
  <si>
    <t>Wandsworth</t>
  </si>
  <si>
    <t>E5021</t>
  </si>
  <si>
    <t>Warrington</t>
  </si>
  <si>
    <t>E0602</t>
  </si>
  <si>
    <t>Warwick</t>
  </si>
  <si>
    <t>E3735</t>
  </si>
  <si>
    <t>Watford</t>
  </si>
  <si>
    <t>E1939</t>
  </si>
  <si>
    <t>Waveney</t>
  </si>
  <si>
    <t>E3537</t>
  </si>
  <si>
    <t>Waverley</t>
  </si>
  <si>
    <t>E3640</t>
  </si>
  <si>
    <t>Wealden</t>
  </si>
  <si>
    <t>E1437</t>
  </si>
  <si>
    <t>Wellingborough</t>
  </si>
  <si>
    <t>E2837</t>
  </si>
  <si>
    <t>Welwyn Hatfield</t>
  </si>
  <si>
    <t>E1940</t>
  </si>
  <si>
    <t>West Berkshire</t>
  </si>
  <si>
    <t>E0302</t>
  </si>
  <si>
    <t>West Devon</t>
  </si>
  <si>
    <t>E1140</t>
  </si>
  <si>
    <t>West Dorset</t>
  </si>
  <si>
    <t>E1237</t>
  </si>
  <si>
    <t>West Lancashire</t>
  </si>
  <si>
    <t>E2343</t>
  </si>
  <si>
    <t>West Lindsey</t>
  </si>
  <si>
    <t>E2537</t>
  </si>
  <si>
    <t>West Oxfordshire</t>
  </si>
  <si>
    <t>E3135</t>
  </si>
  <si>
    <t>West Somerset</t>
  </si>
  <si>
    <t>E3335</t>
  </si>
  <si>
    <t>Westminster</t>
  </si>
  <si>
    <t>E5022</t>
  </si>
  <si>
    <t>Weymouth and Portland</t>
  </si>
  <si>
    <t>E1238</t>
  </si>
  <si>
    <t>Wigan</t>
  </si>
  <si>
    <t>E4210</t>
  </si>
  <si>
    <t>Winchester</t>
  </si>
  <si>
    <t>E1743</t>
  </si>
  <si>
    <t>Windsor and Maidenhead</t>
  </si>
  <si>
    <t>E0305</t>
  </si>
  <si>
    <t>Wirral</t>
  </si>
  <si>
    <t>E4305</t>
  </si>
  <si>
    <t>Woking</t>
  </si>
  <si>
    <t>E3641</t>
  </si>
  <si>
    <t>Wokingham</t>
  </si>
  <si>
    <t>E0306</t>
  </si>
  <si>
    <t>Wolverhampton</t>
  </si>
  <si>
    <t>E4607</t>
  </si>
  <si>
    <t>Worcester</t>
  </si>
  <si>
    <t>E1837</t>
  </si>
  <si>
    <t>Worthing</t>
  </si>
  <si>
    <t>E3837</t>
  </si>
  <si>
    <t>Wychavon</t>
  </si>
  <si>
    <t>E1838</t>
  </si>
  <si>
    <t>Wycombe</t>
  </si>
  <si>
    <t>E0435</t>
  </si>
  <si>
    <t>Wyre</t>
  </si>
  <si>
    <t>E2344</t>
  </si>
  <si>
    <t>Wyre Forest</t>
  </si>
  <si>
    <t>E1839</t>
  </si>
  <si>
    <t>York</t>
  </si>
  <si>
    <t>E2701</t>
  </si>
  <si>
    <t>Receipts of council taxes from council tax payers (net of refunds), and receipts of Crown (MOD) contributions in aid of council taxes.</t>
  </si>
  <si>
    <t xml:space="preserve">Council </t>
  </si>
  <si>
    <t>Tax</t>
  </si>
  <si>
    <t>National Non</t>
  </si>
  <si>
    <t>Domestic Rates</t>
  </si>
  <si>
    <t xml:space="preserve">SECTION II: COMMUNITY CHARGES </t>
  </si>
  <si>
    <t>SECTION III: COUNCIL TAX ARREARS INFORMATION</t>
  </si>
  <si>
    <t>Herefordshire</t>
  </si>
  <si>
    <t>Medway</t>
  </si>
  <si>
    <t xml:space="preserve"> to which the receipts relate</t>
  </si>
  <si>
    <t>net of refunds made in respect of those years</t>
  </si>
  <si>
    <t xml:space="preserve"> which the receipts relate (Line 3 + Line 6 + Line 7)</t>
  </si>
  <si>
    <t>Central Bedfordshire UA</t>
  </si>
  <si>
    <t>Cheshire East UA</t>
  </si>
  <si>
    <t>Cheshire West and Chester UA</t>
  </si>
  <si>
    <t>Cornwall UA</t>
  </si>
  <si>
    <t>Northumberland UA</t>
  </si>
  <si>
    <t>Shropshire UA</t>
  </si>
  <si>
    <t>Wiltshire UA</t>
  </si>
  <si>
    <t>E0202</t>
  </si>
  <si>
    <t>E0203</t>
  </si>
  <si>
    <t>E0603</t>
  </si>
  <si>
    <t>E0604</t>
  </si>
  <si>
    <t>E0801</t>
  </si>
  <si>
    <t>E1302</t>
  </si>
  <si>
    <t>E2901</t>
  </si>
  <si>
    <t>E3202</t>
  </si>
  <si>
    <t>E3902</t>
  </si>
  <si>
    <r>
      <t xml:space="preserve">This section deals with arrears for council tax only. Information in this section is gross arrears and </t>
    </r>
    <r>
      <rPr>
        <b/>
        <u/>
        <sz val="12"/>
        <rFont val="Arial"/>
        <family val="2"/>
      </rPr>
      <t>includes</t>
    </r>
    <r>
      <rPr>
        <sz val="12"/>
        <rFont val="Arial"/>
        <family val="2"/>
      </rPr>
      <t xml:space="preserve"> administration and court costs.</t>
    </r>
  </si>
  <si>
    <t>Community Charge Arrears</t>
  </si>
  <si>
    <t>Amount of court and admin costs included above</t>
  </si>
  <si>
    <r>
      <t>26</t>
    </r>
    <r>
      <rPr>
        <sz val="12"/>
        <rFont val="Arial"/>
        <family val="2"/>
      </rPr>
      <t xml:space="preserve"> The amount of court and administration costs included in line 25.</t>
    </r>
  </si>
  <si>
    <t>SD</t>
  </si>
  <si>
    <t>OLB</t>
  </si>
  <si>
    <t>Met</t>
  </si>
  <si>
    <t>UA</t>
  </si>
  <si>
    <t>ILB</t>
  </si>
  <si>
    <t>Inner London</t>
  </si>
  <si>
    <t>Outer London</t>
  </si>
  <si>
    <t>All London</t>
  </si>
  <si>
    <t>Unitary Aurthorities</t>
  </si>
  <si>
    <t>Shire Districts</t>
  </si>
  <si>
    <t>All England</t>
  </si>
  <si>
    <t>Metropolitan Districts</t>
  </si>
  <si>
    <t>Council tax in-year collection rate</t>
  </si>
  <si>
    <t>Amounts uncollected in 12-13</t>
  </si>
  <si>
    <t>Total arrears relating to all years outstanding as at 31-03-13</t>
  </si>
  <si>
    <t>NNDR in-year collection rate</t>
  </si>
  <si>
    <t>Receipts of 2013-14 council tax received before 1 April 13</t>
  </si>
  <si>
    <r>
      <t xml:space="preserve">Amounts for council tax and non domestic rates should </t>
    </r>
    <r>
      <rPr>
        <u/>
        <sz val="12"/>
        <rFont val="Arial"/>
        <family val="2"/>
      </rPr>
      <t>not</t>
    </r>
    <r>
      <rPr>
        <sz val="12"/>
        <rFont val="Arial"/>
        <family val="2"/>
      </rPr>
      <t xml:space="preserve"> include amounts received and payable to the general fund in respect of court costs and penalties.</t>
    </r>
  </si>
  <si>
    <t xml:space="preserve"> included in line 16 i.e. adjustments that change the arrears figure either up or down. (Only include refunds relating to arrears).</t>
  </si>
  <si>
    <t>QUARTERLY RETURN OF COUNCIL TAXES AND NON-DOMESTIC RATES QRC4 2013-14</t>
  </si>
  <si>
    <t>1 Estimated net collectable debit in respect of 2013-14 (Council tax figure is net of benefit)</t>
  </si>
  <si>
    <t>2 Prepayments-cash receipts collected in previous years in respect of 2013-14</t>
  </si>
  <si>
    <t>3 Estimated 2013-14 receipts collected in 2013-14, net of refunds granted in respect of 2013-14 only</t>
  </si>
  <si>
    <t>4 Total 2013-14 receipts, net of refunds granted in respect of 2013-14 only (Line 2 + Line 3)</t>
  </si>
  <si>
    <t>5 In-year collection rate for 2013-14 (Line 4/Line 1 x 100, to 2 decimal places)</t>
  </si>
  <si>
    <t xml:space="preserve">6 Estimated receipts of previous years council taxes or non-domestic rates received in 2013-14 only, </t>
  </si>
  <si>
    <t xml:space="preserve">8 Total estimated receipts of council taxes or non-domestic rates in 2013-14, irrespective of year to </t>
  </si>
  <si>
    <t>Receipts of council taxes and non domestic rate collected during 2013-14, broken down by quarter, irrespective of the financial year (previous, current or future years)</t>
  </si>
  <si>
    <t>14 Receipts of community charge in 2013-14 from community charge payers, net of refunds</t>
  </si>
  <si>
    <t>15 Estimated community charge write offs in 2013-14 (if available)</t>
  </si>
  <si>
    <t>23 Write offs made in 2013-14 relating to 2013-14 only</t>
  </si>
  <si>
    <t>SECTION I : COUNCIL TAX AND NON-DOMESTIC RATES - TOTAL RECEIPTS IN THE PERIOD 1 APRIL 2013 TO 31 MARCH 2014</t>
  </si>
  <si>
    <r>
      <t xml:space="preserve">7 </t>
    </r>
    <r>
      <rPr>
        <sz val="12"/>
        <rFont val="Arial"/>
        <family val="2"/>
      </rPr>
      <t xml:space="preserve">Estimated receipts of 2014-15 council taxes or non-domestic rates, received before 1 April 2014 and any other </t>
    </r>
  </si>
  <si>
    <r>
      <t xml:space="preserve">9 </t>
    </r>
    <r>
      <rPr>
        <sz val="12"/>
        <rFont val="Arial"/>
        <family val="2"/>
      </rPr>
      <t>Receipts collected between April 2013 - June 2013 (Quarter 1)</t>
    </r>
  </si>
  <si>
    <r>
      <t xml:space="preserve">10 </t>
    </r>
    <r>
      <rPr>
        <sz val="12"/>
        <rFont val="Arial"/>
        <family val="2"/>
      </rPr>
      <t>Receipts collected between July 2013 - September 2013 (Quarter 2)</t>
    </r>
  </si>
  <si>
    <r>
      <t xml:space="preserve">11 </t>
    </r>
    <r>
      <rPr>
        <sz val="12"/>
        <rFont val="Arial"/>
        <family val="2"/>
      </rPr>
      <t>Receipts collected between October 2013 - December 2013 (Quarter 3)</t>
    </r>
  </si>
  <si>
    <r>
      <t xml:space="preserve">12 </t>
    </r>
    <r>
      <rPr>
        <sz val="12"/>
        <rFont val="Arial"/>
        <family val="2"/>
      </rPr>
      <t>Receipts collected between January 2014 - March 2014 (Quarter 4)</t>
    </r>
  </si>
  <si>
    <t>16 Arrears for 2012-13 and earlier years brought forward on 1 April 2013</t>
  </si>
  <si>
    <t>17 Net adjustments made in 2013-14 to arrears included in the net collectable debit for 2012-13 and earlier years, which are</t>
  </si>
  <si>
    <t xml:space="preserve">18 Arrears relating to 2012-13 and earlier years before write-offs in 2013-14 (line 16 + line 17) </t>
  </si>
  <si>
    <t>19 Amount of receipts collected in 2013-14 relating to arrears for 2012-13 or earlier years (Not including refunds)</t>
  </si>
  <si>
    <r>
      <t xml:space="preserve">20a </t>
    </r>
    <r>
      <rPr>
        <sz val="12"/>
        <rFont val="Arial"/>
        <family val="2"/>
      </rPr>
      <t>Amounts relating to 2011-12 and earlier years written-off in 2013-14</t>
    </r>
  </si>
  <si>
    <r>
      <t xml:space="preserve">20b </t>
    </r>
    <r>
      <rPr>
        <sz val="12"/>
        <rFont val="Arial"/>
        <family val="2"/>
      </rPr>
      <t>Amounts relating to 2012-13 only written-off in 2013-14</t>
    </r>
  </si>
  <si>
    <t xml:space="preserve">22 Amounts uncollected in 2013-14 (Net collectable debit for 2013-14 less receipts relating to 13-14) (line1 col1 minus line4 col1 plus costs) </t>
  </si>
  <si>
    <t xml:space="preserve">24 Total arrears in respect of 2013-14 outstanding as at 31 March 2014 (line 22 - line 23) </t>
  </si>
  <si>
    <r>
      <t>25 Total Arrears outstanding as at 31 March 2014</t>
    </r>
    <r>
      <rPr>
        <sz val="12"/>
        <rFont val="Arial"/>
        <family val="2"/>
      </rPr>
      <t xml:space="preserve"> (line 21 + line 24) </t>
    </r>
  </si>
  <si>
    <t>21 Arrears relating to 2012-13 and earlier years as at 31 March 2014 (line 18 - line 19 - line 20a - line 20b)</t>
  </si>
  <si>
    <t>Estimated NCD in respect of 2013-14 council tax</t>
  </si>
  <si>
    <t>Prepayments collected in previous years iro 2013-14 council tax</t>
  </si>
  <si>
    <t>Receipts of 2013-14 council tax collected in 2013-14</t>
  </si>
  <si>
    <t xml:space="preserve">Receipts of previous years council tax received 
in 2013-14 </t>
  </si>
  <si>
    <t>Total receipts of council tax in 2013-14 irrespective of year</t>
  </si>
  <si>
    <t>Receipt of community charge
 in 2013-14</t>
  </si>
  <si>
    <t>Council tax relating to 2011-12 and earlier written off in 2013-14</t>
  </si>
  <si>
    <t>Council tax written off in 2013-14 relating to 2013-14 only</t>
  </si>
  <si>
    <t>Estimated NCD in respect of 2013-14 NNDR</t>
  </si>
  <si>
    <t>Prepayments collected in previous years iro 2013-14 NNDR</t>
  </si>
  <si>
    <t>Receipts of 2013-14 NNDR collected in 2013-14</t>
  </si>
  <si>
    <t xml:space="preserve">Receipts of previous years' NNDR received in 2013-14 </t>
  </si>
  <si>
    <t>Total receipt of NNDR in 2013-14 irrespective of year</t>
  </si>
  <si>
    <t>Council tax net adjustments to NCD for 2012-13 and earlier</t>
  </si>
  <si>
    <t>Council tax arrears relating to 2012-13 &amp; earlier before write off</t>
  </si>
  <si>
    <t>Council tax receipts collected in 2013-14 relating to arrears for 2012-13 and earlier</t>
  </si>
  <si>
    <t>Total receipts of 2012-13 council tax up to 31 March 2014</t>
  </si>
  <si>
    <t>Council tax arrears relating to 2012-13 &amp; earlier at 31 March 2014</t>
  </si>
  <si>
    <t>Council tax - Total arrears for 2013-14 outstanding as at 31 March 2014</t>
  </si>
  <si>
    <t>Total receipts of 2013-14 NNDR up to 31 March 2014</t>
  </si>
  <si>
    <t>Council tax receipts - April 2013 - June 2013</t>
  </si>
  <si>
    <t>Council tax receipts - July 2013- Sept 2013</t>
  </si>
  <si>
    <t>Council tax receipts - Oct 2013- Dec 2013</t>
  </si>
  <si>
    <t>Council tax receipts - Jan 2014- March 2014</t>
  </si>
  <si>
    <t>Council tax arrears for 2012-13 and earlier b/f 1 Apr 2013</t>
  </si>
  <si>
    <t>Council tax relating to 2012-13 only written off in 2013-14</t>
  </si>
  <si>
    <t>NNDR receipts - April 2013 - June 2013</t>
  </si>
  <si>
    <t>NNDR receipts - July 2013- Sept 2013</t>
  </si>
  <si>
    <t>NNDR receipts - Oct 2013- Dec 2013</t>
  </si>
  <si>
    <t>NNDR receipts - Jan 2014 - March 2014</t>
  </si>
  <si>
    <t>Receipts of 2013-14 NNDR received before 1 April 2014</t>
  </si>
  <si>
    <t xml:space="preserve"> credits carried forward in respect of those years on 31 March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</si>
</sst>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Red]\-&quot;£&quot;#,##0"/>
    <numFmt numFmtId="164" formatCode="&quot;£&quot;#,##0"/>
    <numFmt numFmtId="165" formatCode="0.0"/>
    <numFmt numFmtId="166" formatCode="#,##0.0"/>
  </numFmts>
  <fonts count="39" x14ac:knownFonts="1">
    <font>
      <sz val="10"/>
      <name val="Arial"/>
    </font>
    <font>
      <sz val="10"/>
      <name val="Arial"/>
    </font>
    <font>
      <b/>
      <sz val="12"/>
      <name val="Arial"/>
      <family val="2"/>
    </font>
    <font>
      <b/>
      <sz val="10"/>
      <name val="Arial"/>
      <family val="2"/>
    </font>
    <font>
      <sz val="11"/>
      <name val="Arial"/>
      <family val="2"/>
    </font>
    <font>
      <sz val="10"/>
      <name val="Arial"/>
      <family val="2"/>
    </font>
    <font>
      <sz val="14"/>
      <name val="Arial"/>
      <family val="2"/>
    </font>
    <font>
      <sz val="12"/>
      <name val="Arial"/>
      <family val="2"/>
    </font>
    <font>
      <b/>
      <i/>
      <sz val="12"/>
      <name val="Arial"/>
      <family val="2"/>
    </font>
    <font>
      <sz val="12"/>
      <name val="Times New Roman"/>
      <family val="1"/>
    </font>
    <font>
      <sz val="12"/>
      <name val="Arial"/>
    </font>
    <font>
      <i/>
      <sz val="12"/>
      <name val="Arial"/>
      <family val="2"/>
    </font>
    <font>
      <b/>
      <u/>
      <sz val="12"/>
      <name val="Arial"/>
      <family val="2"/>
    </font>
    <font>
      <sz val="10"/>
      <color indexed="8"/>
      <name val="Arial"/>
      <family val="2"/>
    </font>
    <font>
      <u/>
      <sz val="9"/>
      <color indexed="12"/>
      <name val="Arial"/>
    </font>
    <font>
      <b/>
      <sz val="14"/>
      <name val="Arial"/>
      <family val="2"/>
    </font>
    <font>
      <b/>
      <u/>
      <sz val="18"/>
      <color indexed="8"/>
      <name val="Arial"/>
      <family val="2"/>
    </font>
    <font>
      <sz val="12"/>
      <color indexed="8"/>
      <name val="Arial"/>
      <family val="2"/>
    </font>
    <font>
      <sz val="16"/>
      <color indexed="8"/>
      <name val="Arial"/>
      <family val="2"/>
    </font>
    <font>
      <b/>
      <sz val="12"/>
      <color indexed="8"/>
      <name val="Arial"/>
      <family val="2"/>
    </font>
    <font>
      <b/>
      <sz val="10"/>
      <color indexed="8"/>
      <name val="Arial"/>
    </font>
    <font>
      <sz val="16"/>
      <name val="Arial"/>
      <family val="2"/>
    </font>
    <font>
      <b/>
      <sz val="16"/>
      <name val="Arial"/>
      <family val="2"/>
    </font>
    <font>
      <b/>
      <sz val="14"/>
      <color indexed="8"/>
      <name val="Arial"/>
      <family val="2"/>
    </font>
    <font>
      <b/>
      <sz val="12"/>
      <color indexed="10"/>
      <name val="Arial"/>
      <family val="2"/>
    </font>
    <font>
      <b/>
      <sz val="13"/>
      <name val="Arial"/>
      <family val="2"/>
    </font>
    <font>
      <sz val="10"/>
      <color indexed="42"/>
      <name val="Arial"/>
    </font>
    <font>
      <sz val="14"/>
      <color indexed="8"/>
      <name val="Arial"/>
      <family val="2"/>
    </font>
    <font>
      <b/>
      <u/>
      <sz val="16"/>
      <color indexed="8"/>
      <name val="Arial"/>
      <family val="2"/>
    </font>
    <font>
      <u/>
      <sz val="14"/>
      <color indexed="8"/>
      <name val="Arial"/>
      <family val="2"/>
    </font>
    <font>
      <sz val="8"/>
      <color indexed="8"/>
      <name val="Arial"/>
      <family val="2"/>
    </font>
    <font>
      <b/>
      <u/>
      <sz val="12"/>
      <color indexed="8"/>
      <name val="Arial"/>
      <family val="2"/>
    </font>
    <font>
      <sz val="14"/>
      <color indexed="12"/>
      <name val="Arial"/>
    </font>
    <font>
      <sz val="10"/>
      <color indexed="9"/>
      <name val="Arial"/>
    </font>
    <font>
      <sz val="8"/>
      <color indexed="9"/>
      <name val="Arial"/>
    </font>
    <font>
      <sz val="14"/>
      <color indexed="9"/>
      <name val="Arial"/>
    </font>
    <font>
      <b/>
      <sz val="14"/>
      <color indexed="10"/>
      <name val="Arial"/>
      <family val="2"/>
    </font>
    <font>
      <sz val="16"/>
      <color indexed="10"/>
      <name val="Arial"/>
    </font>
    <font>
      <u/>
      <sz val="12"/>
      <name val="Arial"/>
      <family val="2"/>
    </font>
  </fonts>
  <fills count="10">
    <fill>
      <patternFill patternType="none"/>
    </fill>
    <fill>
      <patternFill patternType="gray125"/>
    </fill>
    <fill>
      <patternFill patternType="solid">
        <fgColor indexed="26"/>
        <bgColor indexed="64"/>
      </patternFill>
    </fill>
    <fill>
      <patternFill patternType="solid">
        <fgColor indexed="42"/>
        <bgColor indexed="64"/>
      </patternFill>
    </fill>
    <fill>
      <patternFill patternType="solid">
        <fgColor indexed="43"/>
        <bgColor indexed="64"/>
      </patternFill>
    </fill>
    <fill>
      <patternFill patternType="solid">
        <fgColor indexed="9"/>
        <bgColor indexed="64"/>
      </patternFill>
    </fill>
    <fill>
      <patternFill patternType="solid">
        <fgColor indexed="47"/>
        <bgColor indexed="64"/>
      </patternFill>
    </fill>
    <fill>
      <patternFill patternType="solid">
        <fgColor indexed="45"/>
        <bgColor indexed="64"/>
      </patternFill>
    </fill>
    <fill>
      <patternFill patternType="solid">
        <fgColor indexed="44"/>
        <bgColor indexed="64"/>
      </patternFill>
    </fill>
    <fill>
      <patternFill patternType="solid">
        <fgColor indexed="41"/>
        <bgColor indexed="64"/>
      </patternFill>
    </fill>
  </fills>
  <borders count="23">
    <border>
      <left/>
      <right/>
      <top/>
      <bottom/>
      <diagonal/>
    </border>
    <border>
      <left style="medium">
        <color indexed="64"/>
      </left>
      <right/>
      <top/>
      <bottom/>
      <diagonal/>
    </border>
    <border>
      <left/>
      <right/>
      <top style="thin">
        <color indexed="64"/>
      </top>
      <bottom/>
      <diagonal/>
    </border>
    <border>
      <left/>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14" fillId="0" borderId="0" applyNumberFormat="0" applyFill="0" applyBorder="0" applyAlignment="0" applyProtection="0">
      <alignment vertical="top"/>
      <protection locked="0"/>
    </xf>
    <xf numFmtId="0" fontId="1" fillId="0" borderId="0"/>
  </cellStyleXfs>
  <cellXfs count="220">
    <xf numFmtId="0" fontId="0" fillId="0" borderId="0" xfId="0"/>
    <xf numFmtId="0" fontId="6" fillId="0" borderId="0" xfId="0" applyFont="1"/>
    <xf numFmtId="0" fontId="2" fillId="2" borderId="1" xfId="0" applyFont="1" applyFill="1" applyBorder="1" applyAlignment="1" applyProtection="1">
      <alignment horizontal="left"/>
    </xf>
    <xf numFmtId="0" fontId="7" fillId="2" borderId="0" xfId="0" applyFont="1" applyFill="1" applyBorder="1" applyAlignment="1" applyProtection="1">
      <alignment horizontal="left"/>
    </xf>
    <xf numFmtId="0" fontId="2" fillId="2" borderId="0" xfId="0" applyFont="1" applyFill="1" applyBorder="1" applyAlignment="1" applyProtection="1">
      <alignment horizontal="left"/>
    </xf>
    <xf numFmtId="2" fontId="2" fillId="2" borderId="0" xfId="0" quotePrefix="1" applyNumberFormat="1" applyFont="1" applyFill="1" applyBorder="1" applyAlignment="1" applyProtection="1">
      <alignment horizontal="center"/>
    </xf>
    <xf numFmtId="0" fontId="10" fillId="0" borderId="0" xfId="0" applyFont="1"/>
    <xf numFmtId="0" fontId="7" fillId="2" borderId="1" xfId="0" applyFont="1" applyFill="1" applyBorder="1" applyAlignment="1" applyProtection="1">
      <alignment horizontal="left"/>
    </xf>
    <xf numFmtId="0" fontId="10" fillId="0" borderId="0" xfId="0" applyFont="1" applyAlignment="1">
      <alignment horizontal="left"/>
    </xf>
    <xf numFmtId="0" fontId="0" fillId="0" borderId="2" xfId="0" applyBorder="1"/>
    <xf numFmtId="0" fontId="0" fillId="0" borderId="0" xfId="0" applyBorder="1"/>
    <xf numFmtId="0" fontId="3" fillId="2" borderId="0" xfId="0" applyFont="1" applyFill="1" applyBorder="1" applyAlignment="1" applyProtection="1">
      <alignment horizontal="centerContinuous"/>
      <protection locked="0"/>
    </xf>
    <xf numFmtId="0" fontId="3" fillId="2" borderId="3" xfId="0" applyFont="1" applyFill="1" applyBorder="1" applyAlignment="1" applyProtection="1">
      <alignment horizontal="centerContinuous"/>
      <protection locked="0"/>
    </xf>
    <xf numFmtId="0" fontId="10" fillId="2" borderId="1" xfId="0" applyFont="1" applyFill="1" applyBorder="1" applyAlignment="1">
      <alignment horizontal="left"/>
    </xf>
    <xf numFmtId="0" fontId="17" fillId="2" borderId="1" xfId="0" applyFont="1" applyFill="1" applyBorder="1" applyAlignment="1">
      <alignment horizontal="centerContinuous"/>
    </xf>
    <xf numFmtId="0" fontId="18" fillId="2" borderId="0" xfId="0" applyFont="1" applyFill="1" applyBorder="1" applyAlignment="1">
      <alignment horizontal="centerContinuous"/>
    </xf>
    <xf numFmtId="0" fontId="7" fillId="2" borderId="0" xfId="0" applyFont="1" applyFill="1" applyBorder="1" applyAlignment="1" applyProtection="1">
      <alignment vertical="center"/>
    </xf>
    <xf numFmtId="0" fontId="7" fillId="2" borderId="0" xfId="0" applyFont="1" applyFill="1" applyBorder="1" applyAlignment="1" applyProtection="1"/>
    <xf numFmtId="0" fontId="5" fillId="0" borderId="0" xfId="0" applyFont="1"/>
    <xf numFmtId="0" fontId="5" fillId="0" borderId="0" xfId="0" applyFont="1" applyAlignment="1">
      <alignment horizontal="center"/>
    </xf>
    <xf numFmtId="0" fontId="17" fillId="2" borderId="0" xfId="0" applyFont="1" applyFill="1" applyBorder="1" applyAlignment="1" applyProtection="1">
      <alignment horizontal="centerContinuous"/>
      <protection locked="0"/>
    </xf>
    <xf numFmtId="0" fontId="18" fillId="2" borderId="0" xfId="0" applyFont="1" applyFill="1" applyBorder="1" applyAlignment="1" applyProtection="1">
      <alignment horizontal="centerContinuous"/>
      <protection locked="0"/>
    </xf>
    <xf numFmtId="0" fontId="2" fillId="2" borderId="0" xfId="0" applyFont="1" applyFill="1" applyBorder="1" applyAlignment="1" applyProtection="1">
      <alignment horizontal="centerContinuous"/>
      <protection locked="0"/>
    </xf>
    <xf numFmtId="0" fontId="0" fillId="0" borderId="0" xfId="0" applyFill="1" applyBorder="1"/>
    <xf numFmtId="0" fontId="0" fillId="0" borderId="0" xfId="0" applyFill="1"/>
    <xf numFmtId="0" fontId="5" fillId="0" borderId="0" xfId="0" applyFont="1" applyFill="1"/>
    <xf numFmtId="0" fontId="3" fillId="2" borderId="0" xfId="0" quotePrefix="1" applyFont="1" applyFill="1" applyBorder="1" applyAlignment="1" applyProtection="1">
      <alignment horizontal="centerContinuous"/>
      <protection locked="0"/>
    </xf>
    <xf numFmtId="0" fontId="2" fillId="2" borderId="1" xfId="0" applyFont="1" applyFill="1" applyBorder="1" applyAlignment="1" applyProtection="1">
      <alignment horizontal="left" vertical="center"/>
    </xf>
    <xf numFmtId="0" fontId="10" fillId="2" borderId="0" xfId="0" applyFont="1" applyFill="1" applyBorder="1" applyAlignment="1" applyProtection="1">
      <alignment vertical="center"/>
    </xf>
    <xf numFmtId="0" fontId="0" fillId="2" borderId="4" xfId="0" applyFill="1" applyBorder="1" applyAlignment="1" applyProtection="1">
      <alignment vertical="center"/>
    </xf>
    <xf numFmtId="0" fontId="0" fillId="0" borderId="0" xfId="0" applyAlignment="1">
      <alignment vertical="center"/>
    </xf>
    <xf numFmtId="0" fontId="10" fillId="2" borderId="0" xfId="0" applyFont="1" applyFill="1" applyBorder="1" applyAlignment="1" applyProtection="1"/>
    <xf numFmtId="0" fontId="0" fillId="2" borderId="4" xfId="0" applyFill="1" applyBorder="1" applyAlignment="1" applyProtection="1"/>
    <xf numFmtId="0" fontId="7" fillId="2" borderId="4" xfId="0" applyFont="1" applyFill="1" applyBorder="1" applyAlignment="1" applyProtection="1">
      <alignment horizontal="center"/>
    </xf>
    <xf numFmtId="0" fontId="7" fillId="2" borderId="1" xfId="0" applyFont="1" applyFill="1" applyBorder="1" applyAlignment="1" applyProtection="1">
      <alignment horizontal="left" vertical="top"/>
    </xf>
    <xf numFmtId="0" fontId="7" fillId="2" borderId="1" xfId="0" applyFont="1" applyFill="1" applyBorder="1" applyAlignment="1" applyProtection="1">
      <alignment horizontal="left" vertical="center"/>
    </xf>
    <xf numFmtId="0" fontId="2" fillId="2" borderId="0" xfId="0" applyFont="1" applyFill="1" applyBorder="1" applyAlignment="1" applyProtection="1">
      <alignment vertical="center"/>
    </xf>
    <xf numFmtId="0" fontId="13" fillId="2" borderId="0" xfId="0" applyFont="1" applyFill="1" applyBorder="1" applyAlignment="1"/>
    <xf numFmtId="0" fontId="10" fillId="2" borderId="0" xfId="0" applyFont="1" applyFill="1" applyBorder="1" applyAlignment="1"/>
    <xf numFmtId="0" fontId="10" fillId="2" borderId="0" xfId="0" applyFont="1" applyFill="1" applyBorder="1" applyAlignment="1" applyProtection="1">
      <protection locked="0"/>
    </xf>
    <xf numFmtId="0" fontId="13" fillId="2" borderId="0" xfId="0" applyFont="1" applyFill="1" applyBorder="1" applyAlignment="1" applyProtection="1">
      <protection locked="0"/>
    </xf>
    <xf numFmtId="0" fontId="0" fillId="2" borderId="1" xfId="0" applyFill="1" applyBorder="1" applyAlignment="1"/>
    <xf numFmtId="0" fontId="0" fillId="2" borderId="0" xfId="0" applyFill="1" applyBorder="1" applyAlignment="1" applyProtection="1">
      <protection locked="0"/>
    </xf>
    <xf numFmtId="0" fontId="3" fillId="2" borderId="1" xfId="0" applyFont="1" applyFill="1" applyBorder="1" applyAlignment="1"/>
    <xf numFmtId="0" fontId="0" fillId="2" borderId="5" xfId="0" applyFill="1" applyBorder="1" applyAlignment="1"/>
    <xf numFmtId="0" fontId="0" fillId="2" borderId="3" xfId="0" applyFill="1" applyBorder="1" applyAlignment="1"/>
    <xf numFmtId="2" fontId="2" fillId="2" borderId="0" xfId="0" applyNumberFormat="1" applyFont="1" applyFill="1" applyBorder="1" applyAlignment="1" applyProtection="1"/>
    <xf numFmtId="0" fontId="2" fillId="2" borderId="0" xfId="0" applyFont="1" applyFill="1" applyBorder="1" applyAlignment="1" applyProtection="1"/>
    <xf numFmtId="0" fontId="8" fillId="2" borderId="0" xfId="0" applyFont="1" applyFill="1" applyBorder="1" applyAlignment="1" applyProtection="1"/>
    <xf numFmtId="0" fontId="24" fillId="2" borderId="0" xfId="0" applyFont="1" applyFill="1" applyBorder="1" applyAlignment="1" applyProtection="1"/>
    <xf numFmtId="0" fontId="4" fillId="2" borderId="0" xfId="0" applyFont="1" applyFill="1" applyBorder="1" applyAlignment="1" applyProtection="1"/>
    <xf numFmtId="0" fontId="0" fillId="0" borderId="0" xfId="0" applyBorder="1" applyAlignment="1"/>
    <xf numFmtId="0" fontId="10" fillId="0" borderId="0" xfId="0" applyFont="1" applyAlignment="1"/>
    <xf numFmtId="0" fontId="20" fillId="2" borderId="0" xfId="0" applyFont="1" applyFill="1" applyBorder="1" applyAlignment="1" applyProtection="1">
      <alignment horizontal="center" vertical="center"/>
    </xf>
    <xf numFmtId="0" fontId="7" fillId="2" borderId="0" xfId="0" applyFont="1" applyFill="1" applyBorder="1" applyAlignment="1" applyProtection="1">
      <alignment horizontal="left" vertical="center"/>
    </xf>
    <xf numFmtId="0" fontId="7" fillId="2" borderId="0" xfId="0" applyFont="1" applyFill="1" applyBorder="1" applyAlignment="1" applyProtection="1">
      <alignment horizontal="right" vertical="center"/>
    </xf>
    <xf numFmtId="0" fontId="9" fillId="2" borderId="0" xfId="0" applyFont="1" applyFill="1" applyBorder="1" applyAlignment="1" applyProtection="1">
      <alignment vertical="center"/>
    </xf>
    <xf numFmtId="164" fontId="2" fillId="2" borderId="0" xfId="0" applyNumberFormat="1" applyFont="1" applyFill="1" applyBorder="1" applyAlignment="1" applyProtection="1">
      <alignment horizontal="center" vertical="center"/>
    </xf>
    <xf numFmtId="0" fontId="15" fillId="2" borderId="1" xfId="0" applyFont="1" applyFill="1" applyBorder="1" applyAlignment="1" applyProtection="1">
      <alignment horizontal="left" vertical="center"/>
    </xf>
    <xf numFmtId="6" fontId="2" fillId="2" borderId="0" xfId="0" quotePrefix="1" applyNumberFormat="1" applyFont="1" applyFill="1" applyBorder="1" applyAlignment="1" applyProtection="1">
      <alignment horizontal="center" vertical="center"/>
    </xf>
    <xf numFmtId="2" fontId="2" fillId="2" borderId="0" xfId="0" applyNumberFormat="1" applyFont="1" applyFill="1" applyBorder="1" applyAlignment="1" applyProtection="1">
      <alignment vertical="center"/>
    </xf>
    <xf numFmtId="0" fontId="10" fillId="2" borderId="1" xfId="0" applyFont="1" applyFill="1" applyBorder="1" applyAlignment="1" applyProtection="1">
      <alignment horizontal="left" vertical="center"/>
    </xf>
    <xf numFmtId="0" fontId="10" fillId="2" borderId="0" xfId="0" applyFont="1" applyFill="1" applyBorder="1" applyAlignment="1" applyProtection="1">
      <alignment horizontal="left" vertical="center"/>
    </xf>
    <xf numFmtId="0" fontId="2" fillId="2" borderId="0" xfId="0" applyFont="1" applyFill="1" applyBorder="1" applyAlignment="1" applyProtection="1">
      <alignment horizontal="left" vertical="center"/>
    </xf>
    <xf numFmtId="0" fontId="8" fillId="2" borderId="0" xfId="0" applyFont="1" applyFill="1" applyBorder="1" applyAlignment="1" applyProtection="1">
      <alignment horizontal="left" vertical="center"/>
    </xf>
    <xf numFmtId="0" fontId="11" fillId="2" borderId="1" xfId="0" applyFont="1" applyFill="1" applyBorder="1" applyAlignment="1" applyProtection="1">
      <alignment horizontal="left" vertical="center"/>
    </xf>
    <xf numFmtId="164" fontId="7" fillId="2" borderId="0" xfId="0" applyNumberFormat="1" applyFont="1" applyFill="1" applyBorder="1" applyAlignment="1" applyProtection="1">
      <alignment horizontal="left" vertical="center"/>
    </xf>
    <xf numFmtId="0" fontId="2" fillId="2" borderId="6" xfId="0" applyFont="1" applyFill="1" applyBorder="1" applyAlignment="1" applyProtection="1">
      <alignment horizontal="left"/>
    </xf>
    <xf numFmtId="0" fontId="2" fillId="2" borderId="7" xfId="0" applyFont="1" applyFill="1" applyBorder="1" applyAlignment="1">
      <alignment horizontal="left"/>
    </xf>
    <xf numFmtId="0" fontId="0" fillId="2" borderId="8" xfId="0" applyFill="1" applyBorder="1" applyAlignment="1" applyProtection="1"/>
    <xf numFmtId="0" fontId="10" fillId="2" borderId="0" xfId="0" applyFont="1" applyFill="1" applyBorder="1" applyAlignment="1">
      <alignment vertical="center"/>
    </xf>
    <xf numFmtId="0" fontId="0" fillId="3" borderId="6" xfId="0" applyFill="1" applyBorder="1" applyAlignment="1">
      <alignment horizontal="center"/>
    </xf>
    <xf numFmtId="0" fontId="3" fillId="3" borderId="7" xfId="0" applyFont="1" applyFill="1" applyBorder="1" applyAlignment="1"/>
    <xf numFmtId="0" fontId="0" fillId="3" borderId="7" xfId="0" applyFill="1" applyBorder="1" applyAlignment="1"/>
    <xf numFmtId="0" fontId="0" fillId="3" borderId="7" xfId="0" applyFill="1" applyBorder="1" applyAlignment="1" applyProtection="1">
      <protection locked="0"/>
    </xf>
    <xf numFmtId="0" fontId="26" fillId="3" borderId="7" xfId="0" applyFont="1" applyFill="1" applyBorder="1" applyAlignment="1" applyProtection="1">
      <protection locked="0"/>
    </xf>
    <xf numFmtId="0" fontId="25" fillId="2" borderId="6" xfId="0" applyFont="1" applyFill="1" applyBorder="1" applyAlignment="1" applyProtection="1">
      <alignment horizontal="center" vertical="center"/>
    </xf>
    <xf numFmtId="0" fontId="25" fillId="2" borderId="7" xfId="0" applyFont="1" applyFill="1" applyBorder="1" applyAlignment="1" applyProtection="1">
      <alignment horizontal="center" vertical="center"/>
    </xf>
    <xf numFmtId="0" fontId="25" fillId="2" borderId="8" xfId="0" applyFont="1" applyFill="1" applyBorder="1" applyAlignment="1" applyProtection="1">
      <alignment horizontal="center" vertical="center"/>
    </xf>
    <xf numFmtId="0" fontId="16" fillId="3" borderId="1" xfId="0" applyFont="1" applyFill="1" applyBorder="1" applyAlignment="1">
      <alignment horizontal="center" vertical="center"/>
    </xf>
    <xf numFmtId="0" fontId="0" fillId="0" borderId="0" xfId="0" applyFill="1" applyBorder="1" applyAlignment="1">
      <alignment horizontal="center" vertical="center"/>
    </xf>
    <xf numFmtId="0" fontId="0" fillId="0" borderId="0" xfId="0" applyBorder="1" applyAlignment="1">
      <alignment horizontal="center" vertical="center"/>
    </xf>
    <xf numFmtId="0" fontId="23" fillId="3" borderId="5" xfId="0" applyFont="1" applyFill="1" applyBorder="1" applyAlignment="1">
      <alignment horizontal="center" vertical="center"/>
    </xf>
    <xf numFmtId="0" fontId="8" fillId="2" borderId="0" xfId="0" applyFont="1" applyFill="1" applyBorder="1" applyAlignment="1" applyProtection="1">
      <alignment horizontal="left" vertical="center" indent="1"/>
    </xf>
    <xf numFmtId="0" fontId="10" fillId="2" borderId="0" xfId="0" applyFont="1" applyFill="1" applyBorder="1" applyAlignment="1" applyProtection="1">
      <alignment horizontal="left" vertical="center" indent="1"/>
    </xf>
    <xf numFmtId="164" fontId="2" fillId="2" borderId="0" xfId="0" applyNumberFormat="1" applyFont="1" applyFill="1" applyBorder="1" applyAlignment="1" applyProtection="1">
      <alignment horizontal="left" vertical="center"/>
    </xf>
    <xf numFmtId="0" fontId="7" fillId="2" borderId="0" xfId="0" applyFont="1" applyFill="1" applyBorder="1" applyAlignment="1" applyProtection="1">
      <alignment horizontal="left" indent="1"/>
    </xf>
    <xf numFmtId="0" fontId="10" fillId="2" borderId="0" xfId="0" applyFont="1" applyFill="1" applyBorder="1" applyAlignment="1" applyProtection="1">
      <alignment horizontal="left" indent="1"/>
    </xf>
    <xf numFmtId="0" fontId="10" fillId="2" borderId="0" xfId="0" applyFont="1" applyFill="1" applyBorder="1" applyAlignment="1">
      <alignment horizontal="left" indent="1"/>
    </xf>
    <xf numFmtId="0" fontId="7" fillId="2" borderId="0" xfId="0" applyFont="1" applyFill="1" applyBorder="1" applyAlignment="1" applyProtection="1">
      <alignment horizontal="left" vertical="top" indent="1"/>
    </xf>
    <xf numFmtId="0" fontId="7" fillId="2" borderId="1" xfId="0" applyFont="1" applyFill="1" applyBorder="1" applyAlignment="1" applyProtection="1">
      <alignment vertical="center"/>
    </xf>
    <xf numFmtId="0" fontId="10" fillId="2" borderId="0" xfId="0" applyFont="1" applyFill="1" applyBorder="1" applyAlignment="1">
      <alignment vertical="center" wrapText="1"/>
    </xf>
    <xf numFmtId="0" fontId="2" fillId="2" borderId="7" xfId="0" applyFont="1" applyFill="1" applyBorder="1" applyAlignment="1" applyProtection="1">
      <alignment horizontal="left"/>
    </xf>
    <xf numFmtId="0" fontId="15" fillId="2" borderId="0" xfId="0" applyFont="1" applyFill="1" applyBorder="1" applyAlignment="1" applyProtection="1">
      <alignment horizontal="left" vertical="center"/>
    </xf>
    <xf numFmtId="0" fontId="11" fillId="2" borderId="0" xfId="0" applyFont="1" applyFill="1" applyBorder="1" applyAlignment="1" applyProtection="1">
      <alignment horizontal="left" vertical="center"/>
    </xf>
    <xf numFmtId="0" fontId="7" fillId="2" borderId="0" xfId="0" applyFont="1" applyFill="1" applyBorder="1" applyAlignment="1" applyProtection="1">
      <alignment horizontal="left" vertical="top"/>
    </xf>
    <xf numFmtId="0" fontId="5" fillId="0" borderId="0" xfId="0" applyFont="1" applyFill="1" applyBorder="1"/>
    <xf numFmtId="0" fontId="5" fillId="0" borderId="0" xfId="0" applyFont="1" applyFill="1" applyBorder="1" applyAlignment="1">
      <alignment horizontal="center"/>
    </xf>
    <xf numFmtId="0" fontId="2" fillId="2" borderId="7" xfId="0" applyFont="1" applyFill="1" applyBorder="1" applyAlignment="1" applyProtection="1">
      <alignment vertical="center"/>
    </xf>
    <xf numFmtId="0" fontId="3" fillId="0" borderId="0" xfId="0" applyFont="1" applyFill="1" applyBorder="1" applyProtection="1"/>
    <xf numFmtId="0" fontId="0" fillId="0" borderId="0" xfId="0" applyFill="1" applyBorder="1" applyProtection="1"/>
    <xf numFmtId="0" fontId="25" fillId="0" borderId="0" xfId="0" applyFont="1" applyFill="1" applyBorder="1" applyAlignment="1" applyProtection="1">
      <alignment horizontal="center" vertical="center"/>
    </xf>
    <xf numFmtId="0" fontId="4" fillId="0" borderId="0" xfId="0" applyFont="1" applyFill="1" applyBorder="1" applyProtection="1"/>
    <xf numFmtId="0" fontId="6" fillId="0" borderId="0" xfId="0" applyFont="1" applyFill="1" applyBorder="1"/>
    <xf numFmtId="0" fontId="0" fillId="0" borderId="0" xfId="0" applyFill="1" applyBorder="1" applyAlignment="1">
      <alignment vertical="center"/>
    </xf>
    <xf numFmtId="0" fontId="30" fillId="3" borderId="9" xfId="0" applyFont="1" applyFill="1" applyBorder="1" applyAlignment="1">
      <alignment horizontal="right" vertical="center"/>
    </xf>
    <xf numFmtId="0" fontId="17" fillId="2" borderId="0" xfId="0" applyFont="1" applyFill="1" applyBorder="1" applyAlignment="1">
      <alignment horizontal="centerContinuous"/>
    </xf>
    <xf numFmtId="0" fontId="10" fillId="2" borderId="0" xfId="0" applyFont="1" applyFill="1" applyBorder="1" applyAlignment="1">
      <alignment horizontal="left"/>
    </xf>
    <xf numFmtId="0" fontId="19" fillId="2" borderId="0" xfId="0" applyFont="1" applyFill="1" applyBorder="1" applyAlignment="1" applyProtection="1">
      <alignment horizontal="center" vertical="center"/>
    </xf>
    <xf numFmtId="0" fontId="0" fillId="2" borderId="0" xfId="0" applyFill="1" applyBorder="1"/>
    <xf numFmtId="0" fontId="31" fillId="2" borderId="0" xfId="0" applyFont="1" applyFill="1" applyBorder="1" applyAlignment="1" applyProtection="1">
      <alignment horizontal="center" vertical="center"/>
    </xf>
    <xf numFmtId="0" fontId="13" fillId="2" borderId="8" xfId="0" applyFont="1" applyFill="1" applyBorder="1" applyAlignment="1"/>
    <xf numFmtId="0" fontId="10" fillId="2" borderId="4" xfId="0" applyFont="1" applyFill="1" applyBorder="1" applyAlignment="1" applyProtection="1">
      <protection locked="0"/>
    </xf>
    <xf numFmtId="0" fontId="13" fillId="2" borderId="4" xfId="0" applyFont="1" applyFill="1" applyBorder="1" applyAlignment="1" applyProtection="1">
      <protection locked="0"/>
    </xf>
    <xf numFmtId="0" fontId="3" fillId="2" borderId="4" xfId="0" applyFont="1" applyFill="1" applyBorder="1" applyAlignment="1" applyProtection="1">
      <alignment horizontal="centerContinuous"/>
      <protection locked="0"/>
    </xf>
    <xf numFmtId="0" fontId="3" fillId="2" borderId="9" xfId="0" applyFont="1" applyFill="1" applyBorder="1" applyAlignment="1" applyProtection="1">
      <alignment horizontal="centerContinuous"/>
      <protection locked="0"/>
    </xf>
    <xf numFmtId="0" fontId="17" fillId="2" borderId="6" xfId="0" applyFont="1" applyFill="1" applyBorder="1" applyAlignment="1">
      <alignment horizontal="centerContinuous"/>
    </xf>
    <xf numFmtId="0" fontId="29" fillId="3" borderId="0" xfId="0" applyFont="1" applyFill="1" applyBorder="1" applyAlignment="1">
      <alignment vertical="center"/>
    </xf>
    <xf numFmtId="0" fontId="32" fillId="3" borderId="0" xfId="1" applyFont="1" applyFill="1" applyBorder="1" applyAlignment="1" applyProtection="1">
      <alignment vertical="center"/>
    </xf>
    <xf numFmtId="0" fontId="29" fillId="3" borderId="4" xfId="0" applyFont="1" applyFill="1" applyBorder="1" applyAlignment="1">
      <alignment vertical="center"/>
    </xf>
    <xf numFmtId="0" fontId="27" fillId="3" borderId="0" xfId="0" applyFont="1" applyFill="1" applyBorder="1" applyAlignment="1">
      <alignment horizontal="right" vertical="center"/>
    </xf>
    <xf numFmtId="0" fontId="3" fillId="0" borderId="0" xfId="0" applyFont="1" applyFill="1" applyBorder="1"/>
    <xf numFmtId="0" fontId="3" fillId="0" borderId="0" xfId="0" applyFont="1" applyFill="1"/>
    <xf numFmtId="0" fontId="3" fillId="0" borderId="0" xfId="0" applyFont="1" applyFill="1" applyAlignment="1">
      <alignment horizontal="center"/>
    </xf>
    <xf numFmtId="3" fontId="1" fillId="0" borderId="0" xfId="0" applyNumberFormat="1" applyFont="1" applyFill="1"/>
    <xf numFmtId="0" fontId="1" fillId="0" borderId="0" xfId="0" applyFont="1" applyFill="1"/>
    <xf numFmtId="0" fontId="1" fillId="0" borderId="0" xfId="0" applyFont="1" applyFill="1" applyAlignment="1">
      <alignment horizontal="center"/>
    </xf>
    <xf numFmtId="0" fontId="5" fillId="0" borderId="10" xfId="0" applyFont="1" applyFill="1" applyBorder="1" applyAlignment="1">
      <alignment horizontal="center"/>
    </xf>
    <xf numFmtId="0" fontId="5" fillId="0" borderId="0" xfId="0" applyFont="1" applyFill="1" applyAlignment="1">
      <alignment horizontal="center"/>
    </xf>
    <xf numFmtId="0" fontId="23" fillId="3" borderId="3" xfId="0" applyFont="1" applyFill="1" applyBorder="1" applyAlignment="1">
      <alignment vertical="center"/>
    </xf>
    <xf numFmtId="0" fontId="30" fillId="3" borderId="8" xfId="0" applyFont="1" applyFill="1" applyBorder="1" applyAlignment="1">
      <alignment horizontal="right" vertical="center"/>
    </xf>
    <xf numFmtId="0" fontId="5" fillId="4" borderId="1" xfId="0" applyFont="1" applyFill="1" applyBorder="1" applyAlignment="1">
      <alignment horizontal="center"/>
    </xf>
    <xf numFmtId="0" fontId="5" fillId="4" borderId="11" xfId="0" applyFont="1" applyFill="1" applyBorder="1"/>
    <xf numFmtId="0" fontId="33" fillId="0" borderId="2" xfId="0" applyFont="1" applyFill="1" applyBorder="1"/>
    <xf numFmtId="0" fontId="33" fillId="0" borderId="0" xfId="0" applyFont="1" applyFill="1" applyBorder="1"/>
    <xf numFmtId="0" fontId="33" fillId="0" borderId="0" xfId="0" applyFont="1" applyFill="1" applyBorder="1" applyAlignment="1">
      <alignment horizontal="center" vertical="center"/>
    </xf>
    <xf numFmtId="0" fontId="33" fillId="0" borderId="0" xfId="0" applyFont="1"/>
    <xf numFmtId="0" fontId="33" fillId="0" borderId="0" xfId="0" applyFont="1" applyFill="1"/>
    <xf numFmtId="0" fontId="33" fillId="0" borderId="0" xfId="0" applyFont="1" applyFill="1" applyAlignment="1">
      <alignment horizontal="left" indent="1"/>
    </xf>
    <xf numFmtId="0" fontId="34" fillId="0" borderId="0" xfId="0" applyFont="1" applyAlignment="1">
      <alignment horizontal="center"/>
    </xf>
    <xf numFmtId="0" fontId="35" fillId="0" borderId="0" xfId="0" applyFont="1" applyFill="1"/>
    <xf numFmtId="0" fontId="33" fillId="0" borderId="0" xfId="0" applyFont="1" applyAlignment="1">
      <alignment vertical="center"/>
    </xf>
    <xf numFmtId="3" fontId="2" fillId="2" borderId="0" xfId="0" applyNumberFormat="1" applyFont="1" applyFill="1" applyBorder="1" applyAlignment="1" applyProtection="1">
      <alignment horizontal="right" vertical="center" indent="1"/>
    </xf>
    <xf numFmtId="0" fontId="21" fillId="2" borderId="0" xfId="0" applyFont="1" applyFill="1" applyBorder="1" applyAlignment="1" applyProtection="1">
      <alignment horizontal="right" vertical="center" indent="1"/>
    </xf>
    <xf numFmtId="164" fontId="2" fillId="2" borderId="0" xfId="0" applyNumberFormat="1" applyFont="1" applyFill="1" applyBorder="1" applyAlignment="1" applyProtection="1">
      <alignment horizontal="right" vertical="center" indent="1"/>
    </xf>
    <xf numFmtId="2" fontId="2" fillId="2" borderId="0" xfId="0" applyNumberFormat="1" applyFont="1" applyFill="1" applyBorder="1" applyAlignment="1" applyProtection="1">
      <alignment horizontal="right" vertical="center" indent="1"/>
    </xf>
    <xf numFmtId="0" fontId="10" fillId="2" borderId="0" xfId="0" applyFont="1" applyFill="1" applyBorder="1" applyAlignment="1" applyProtection="1">
      <alignment horizontal="right" vertical="center" indent="1"/>
    </xf>
    <xf numFmtId="3" fontId="10" fillId="2" borderId="0" xfId="0" applyNumberFormat="1" applyFont="1" applyFill="1" applyBorder="1" applyAlignment="1" applyProtection="1">
      <alignment horizontal="right" vertical="center" indent="1"/>
    </xf>
    <xf numFmtId="0" fontId="0" fillId="0" borderId="0" xfId="0" applyAlignment="1">
      <alignment wrapText="1"/>
    </xf>
    <xf numFmtId="0" fontId="36" fillId="0" borderId="0" xfId="0" applyFont="1" applyFill="1" applyBorder="1" applyAlignment="1">
      <alignment horizontal="center" vertical="center"/>
    </xf>
    <xf numFmtId="3" fontId="36" fillId="0" borderId="0" xfId="0" applyNumberFormat="1" applyFont="1" applyFill="1" applyBorder="1" applyAlignment="1">
      <alignment horizontal="center" vertical="center"/>
    </xf>
    <xf numFmtId="2" fontId="2" fillId="2" borderId="0" xfId="0" quotePrefix="1" applyNumberFormat="1" applyFont="1" applyFill="1" applyBorder="1" applyAlignment="1" applyProtection="1">
      <alignment horizontal="center" vertical="center"/>
    </xf>
    <xf numFmtId="0" fontId="2" fillId="2" borderId="5" xfId="0" applyFont="1" applyFill="1" applyBorder="1" applyAlignment="1" applyProtection="1">
      <alignment horizontal="left" vertical="center"/>
    </xf>
    <xf numFmtId="0" fontId="7" fillId="2" borderId="3" xfId="0" applyFont="1" applyFill="1" applyBorder="1" applyAlignment="1" applyProtection="1">
      <alignment vertical="center"/>
    </xf>
    <xf numFmtId="0" fontId="10" fillId="2" borderId="3" xfId="0" applyFont="1" applyFill="1" applyBorder="1" applyAlignment="1" applyProtection="1">
      <alignment vertical="center"/>
    </xf>
    <xf numFmtId="0" fontId="10" fillId="2" borderId="3" xfId="0" applyFont="1" applyFill="1" applyBorder="1" applyAlignment="1"/>
    <xf numFmtId="0" fontId="10" fillId="2" borderId="3" xfId="0" applyFont="1" applyFill="1" applyBorder="1" applyAlignment="1" applyProtection="1"/>
    <xf numFmtId="49" fontId="21" fillId="2" borderId="3" xfId="0" applyNumberFormat="1" applyFont="1" applyFill="1" applyBorder="1" applyAlignment="1" applyProtection="1">
      <alignment horizontal="center" vertical="center"/>
      <protection locked="0"/>
    </xf>
    <xf numFmtId="0" fontId="0" fillId="2" borderId="9" xfId="0" applyFill="1" applyBorder="1" applyAlignment="1" applyProtection="1">
      <alignment vertical="center"/>
    </xf>
    <xf numFmtId="0" fontId="37" fillId="0" borderId="0" xfId="0" applyFont="1"/>
    <xf numFmtId="3" fontId="0" fillId="0" borderId="0" xfId="0" applyNumberFormat="1"/>
    <xf numFmtId="165" fontId="0" fillId="0" borderId="0" xfId="0" applyNumberFormat="1"/>
    <xf numFmtId="0" fontId="0" fillId="0" borderId="0" xfId="0" applyAlignment="1">
      <alignment horizontal="center"/>
    </xf>
    <xf numFmtId="2" fontId="7" fillId="2" borderId="0" xfId="0" applyNumberFormat="1" applyFont="1" applyFill="1" applyBorder="1" applyAlignment="1" applyProtection="1">
      <alignment horizontal="right" vertical="center" indent="1"/>
    </xf>
    <xf numFmtId="2" fontId="2" fillId="2" borderId="0" xfId="0" quotePrefix="1" applyNumberFormat="1" applyFont="1" applyFill="1" applyBorder="1" applyAlignment="1" applyProtection="1">
      <alignment horizontal="right" vertical="center" indent="1"/>
    </xf>
    <xf numFmtId="164" fontId="7" fillId="2" borderId="0" xfId="0" applyNumberFormat="1" applyFont="1" applyFill="1" applyBorder="1" applyAlignment="1" applyProtection="1">
      <alignment horizontal="right" vertical="center" indent="1"/>
    </xf>
    <xf numFmtId="3" fontId="6" fillId="5" borderId="12" xfId="0" applyNumberFormat="1" applyFont="1" applyFill="1" applyBorder="1" applyAlignment="1">
      <alignment horizontal="right" vertical="center" indent="1"/>
    </xf>
    <xf numFmtId="166" fontId="6" fillId="5" borderId="12" xfId="0" applyNumberFormat="1" applyFont="1" applyFill="1" applyBorder="1" applyAlignment="1">
      <alignment horizontal="right" vertical="center" indent="1"/>
    </xf>
    <xf numFmtId="0" fontId="3" fillId="4" borderId="0" xfId="0" applyFont="1" applyFill="1" applyBorder="1" applyAlignment="1">
      <alignment horizontal="right" vertical="center"/>
    </xf>
    <xf numFmtId="0" fontId="3" fillId="4" borderId="2" xfId="0" applyFont="1" applyFill="1" applyBorder="1" applyAlignment="1">
      <alignment horizontal="right" vertical="center"/>
    </xf>
    <xf numFmtId="3" fontId="3" fillId="4" borderId="13" xfId="0" applyNumberFormat="1" applyFont="1" applyFill="1" applyBorder="1" applyAlignment="1">
      <alignment horizontal="right" vertical="center"/>
    </xf>
    <xf numFmtId="3" fontId="3" fillId="4" borderId="14" xfId="0" applyNumberFormat="1" applyFont="1" applyFill="1" applyBorder="1"/>
    <xf numFmtId="0" fontId="5" fillId="4" borderId="15" xfId="0" applyFont="1" applyFill="1" applyBorder="1" applyAlignment="1">
      <alignment horizontal="center"/>
    </xf>
    <xf numFmtId="0" fontId="5" fillId="4" borderId="11" xfId="0" applyFont="1" applyFill="1" applyBorder="1" applyAlignment="1">
      <alignment horizontal="center"/>
    </xf>
    <xf numFmtId="0" fontId="5" fillId="4" borderId="16" xfId="0" applyFont="1" applyFill="1" applyBorder="1" applyAlignment="1">
      <alignment horizontal="center"/>
    </xf>
    <xf numFmtId="0" fontId="0" fillId="0" borderId="0" xfId="0" applyAlignment="1">
      <alignment horizontal="center" wrapText="1"/>
    </xf>
    <xf numFmtId="3" fontId="3" fillId="4" borderId="15" xfId="0" applyNumberFormat="1" applyFont="1" applyFill="1" applyBorder="1"/>
    <xf numFmtId="3" fontId="3" fillId="4" borderId="11" xfId="0" applyNumberFormat="1" applyFont="1" applyFill="1" applyBorder="1"/>
    <xf numFmtId="3" fontId="3" fillId="4" borderId="16" xfId="0" applyNumberFormat="1" applyFont="1" applyFill="1" applyBorder="1"/>
    <xf numFmtId="0" fontId="0" fillId="3" borderId="0" xfId="0" applyFill="1" applyAlignment="1">
      <alignment horizontal="center"/>
    </xf>
    <xf numFmtId="0" fontId="0" fillId="3" borderId="0" xfId="0" applyFill="1" applyAlignment="1">
      <alignment horizontal="right" wrapText="1"/>
    </xf>
    <xf numFmtId="0" fontId="0" fillId="3" borderId="0" xfId="0" applyFill="1"/>
    <xf numFmtId="0" fontId="0" fillId="3" borderId="15" xfId="0" applyFill="1" applyBorder="1"/>
    <xf numFmtId="0" fontId="0" fillId="3" borderId="11" xfId="0" applyFill="1" applyBorder="1"/>
    <xf numFmtId="0" fontId="0" fillId="3" borderId="16" xfId="0" applyFill="1" applyBorder="1"/>
    <xf numFmtId="0" fontId="0" fillId="3" borderId="0" xfId="0" applyFill="1" applyAlignment="1">
      <alignment wrapText="1"/>
    </xf>
    <xf numFmtId="3" fontId="3" fillId="6" borderId="0" xfId="2" applyNumberFormat="1" applyFont="1" applyFill="1" applyBorder="1" applyAlignment="1">
      <alignment horizontal="center"/>
    </xf>
    <xf numFmtId="0" fontId="5" fillId="3" borderId="15" xfId="0" applyFont="1" applyFill="1" applyBorder="1" applyAlignment="1">
      <alignment horizontal="center"/>
    </xf>
    <xf numFmtId="0" fontId="5" fillId="3" borderId="16" xfId="0" applyFont="1" applyFill="1" applyBorder="1" applyAlignment="1">
      <alignment horizontal="center"/>
    </xf>
    <xf numFmtId="3" fontId="5" fillId="3" borderId="17" xfId="0" applyNumberFormat="1" applyFont="1" applyFill="1" applyBorder="1" applyAlignment="1">
      <alignment horizontal="center"/>
    </xf>
    <xf numFmtId="0" fontId="5" fillId="3" borderId="18" xfId="0" applyFont="1" applyFill="1" applyBorder="1" applyAlignment="1">
      <alignment horizontal="center"/>
    </xf>
    <xf numFmtId="0" fontId="5" fillId="3" borderId="19" xfId="0" applyFont="1" applyFill="1" applyBorder="1" applyAlignment="1">
      <alignment horizontal="center"/>
    </xf>
    <xf numFmtId="0" fontId="5" fillId="3" borderId="14" xfId="0" applyFont="1" applyFill="1" applyBorder="1" applyAlignment="1">
      <alignment horizontal="center"/>
    </xf>
    <xf numFmtId="0" fontId="0" fillId="7" borderId="0" xfId="0" applyFill="1" applyAlignment="1">
      <alignment horizontal="right" wrapText="1"/>
    </xf>
    <xf numFmtId="165" fontId="0" fillId="7" borderId="0" xfId="0" applyNumberFormat="1" applyFill="1" applyAlignment="1">
      <alignment horizontal="right" wrapText="1"/>
    </xf>
    <xf numFmtId="0" fontId="0" fillId="8" borderId="0" xfId="0" applyFill="1" applyAlignment="1">
      <alignment horizontal="right" wrapText="1"/>
    </xf>
    <xf numFmtId="165" fontId="0" fillId="8" borderId="0" xfId="0" applyNumberFormat="1" applyFill="1" applyAlignment="1">
      <alignment horizontal="right" wrapText="1"/>
    </xf>
    <xf numFmtId="165" fontId="3" fillId="8" borderId="15" xfId="0" applyNumberFormat="1" applyFont="1" applyFill="1" applyBorder="1"/>
    <xf numFmtId="165" fontId="3" fillId="8" borderId="11" xfId="0" applyNumberFormat="1" applyFont="1" applyFill="1" applyBorder="1"/>
    <xf numFmtId="165" fontId="3" fillId="8" borderId="16" xfId="0" applyNumberFormat="1" applyFont="1" applyFill="1" applyBorder="1"/>
    <xf numFmtId="1" fontId="0" fillId="0" borderId="0" xfId="0" applyNumberFormat="1" applyAlignment="1">
      <alignment horizontal="center"/>
    </xf>
    <xf numFmtId="0" fontId="5" fillId="7" borderId="0" xfId="0" applyFont="1" applyFill="1" applyAlignment="1">
      <alignment horizontal="right" wrapText="1"/>
    </xf>
    <xf numFmtId="0" fontId="5" fillId="8" borderId="0" xfId="0" applyFont="1" applyFill="1" applyAlignment="1">
      <alignment horizontal="right" wrapText="1"/>
    </xf>
    <xf numFmtId="166" fontId="0" fillId="0" borderId="0" xfId="0" applyNumberFormat="1"/>
    <xf numFmtId="0" fontId="15" fillId="7" borderId="20" xfId="0" applyFont="1" applyFill="1" applyBorder="1" applyAlignment="1">
      <alignment horizontal="center" vertical="center"/>
    </xf>
    <xf numFmtId="0" fontId="15" fillId="7" borderId="21" xfId="0" applyFont="1" applyFill="1" applyBorder="1" applyAlignment="1">
      <alignment horizontal="center" vertical="center"/>
    </xf>
    <xf numFmtId="0" fontId="15" fillId="7" borderId="22" xfId="0" applyFont="1" applyFill="1" applyBorder="1" applyAlignment="1">
      <alignment horizontal="center" vertical="center"/>
    </xf>
    <xf numFmtId="0" fontId="2" fillId="2" borderId="0" xfId="0" applyFont="1" applyFill="1" applyBorder="1" applyAlignment="1" applyProtection="1">
      <alignment vertical="center"/>
    </xf>
    <xf numFmtId="0" fontId="0" fillId="0" borderId="0" xfId="0" applyBorder="1" applyAlignment="1"/>
    <xf numFmtId="0" fontId="2" fillId="2" borderId="0" xfId="0" applyFont="1" applyFill="1" applyBorder="1" applyAlignment="1" applyProtection="1">
      <alignment horizontal="left" vertical="top" wrapText="1"/>
    </xf>
    <xf numFmtId="0" fontId="7" fillId="2" borderId="0" xfId="0" applyFont="1" applyFill="1" applyBorder="1" applyAlignment="1" applyProtection="1">
      <alignment horizontal="left" vertical="top" wrapText="1"/>
    </xf>
    <xf numFmtId="0" fontId="0" fillId="0" borderId="0" xfId="0" applyBorder="1" applyAlignment="1">
      <alignment horizontal="left" vertical="top" wrapText="1"/>
    </xf>
    <xf numFmtId="0" fontId="22" fillId="3" borderId="7" xfId="0" applyFont="1" applyFill="1" applyBorder="1" applyAlignment="1">
      <alignment horizontal="center" vertical="center"/>
    </xf>
    <xf numFmtId="0" fontId="3" fillId="3" borderId="7" xfId="0" applyFont="1" applyFill="1" applyBorder="1" applyAlignment="1">
      <alignment horizontal="center" vertical="center"/>
    </xf>
    <xf numFmtId="0" fontId="28" fillId="3" borderId="1" xfId="0" applyFont="1" applyFill="1" applyBorder="1" applyAlignment="1">
      <alignment horizontal="center"/>
    </xf>
    <xf numFmtId="0" fontId="28" fillId="3" borderId="0" xfId="0" applyFont="1" applyFill="1" applyBorder="1" applyAlignment="1">
      <alignment horizontal="center"/>
    </xf>
    <xf numFmtId="0" fontId="28" fillId="3" borderId="4" xfId="0" applyFont="1" applyFill="1" applyBorder="1" applyAlignment="1">
      <alignment horizontal="center"/>
    </xf>
    <xf numFmtId="0" fontId="15" fillId="9" borderId="20" xfId="0" applyFont="1" applyFill="1" applyBorder="1" applyAlignment="1" applyProtection="1">
      <alignment horizontal="center" vertical="center"/>
    </xf>
    <xf numFmtId="0" fontId="15" fillId="9" borderId="21" xfId="0" applyFont="1" applyFill="1" applyBorder="1" applyAlignment="1" applyProtection="1">
      <alignment horizontal="center" vertical="center"/>
    </xf>
    <xf numFmtId="0" fontId="15" fillId="9" borderId="22" xfId="0" applyFont="1" applyFill="1" applyBorder="1" applyAlignment="1" applyProtection="1">
      <alignment horizontal="center" vertical="center"/>
    </xf>
  </cellXfs>
  <cellStyles count="3">
    <cellStyle name="Hyperlink" xfId="1" builtinId="8"/>
    <cellStyle name="Normal" xfId="0" builtinId="0"/>
    <cellStyle name="Normal_10-11 Data (2009)"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List" dx="16" fmlaLink="I1" fmlaRange="LAlist" noThreeD="1" sel="333" val="325"/>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xdr:col>
      <xdr:colOff>1181100</xdr:colOff>
      <xdr:row>8</xdr:row>
      <xdr:rowOff>133350</xdr:rowOff>
    </xdr:from>
    <xdr:to>
      <xdr:col>4</xdr:col>
      <xdr:colOff>57150</xdr:colOff>
      <xdr:row>8</xdr:row>
      <xdr:rowOff>133350</xdr:rowOff>
    </xdr:to>
    <xdr:sp macro="" textlink="">
      <xdr:nvSpPr>
        <xdr:cNvPr id="4097" name="Line 1"/>
        <xdr:cNvSpPr>
          <a:spLocks noChangeShapeType="1"/>
        </xdr:cNvSpPr>
      </xdr:nvSpPr>
      <xdr:spPr bwMode="auto">
        <a:xfrm>
          <a:off x="5172075" y="1952625"/>
          <a:ext cx="5905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5</xdr:col>
          <xdr:colOff>19050</xdr:colOff>
          <xdr:row>6</xdr:row>
          <xdr:rowOff>38100</xdr:rowOff>
        </xdr:from>
        <xdr:to>
          <xdr:col>8</xdr:col>
          <xdr:colOff>857250</xdr:colOff>
          <xdr:row>12</xdr:row>
          <xdr:rowOff>38100</xdr:rowOff>
        </xdr:to>
        <xdr:sp macro="" textlink="">
          <xdr:nvSpPr>
            <xdr:cNvPr id="4098" name="List Box 2" hidden="1">
              <a:extLst>
                <a:ext uri="{63B3BB69-23CF-44E3-9099-C40C66FF867C}">
                  <a14:compatExt spid="_x0000_s4098"/>
                </a:ext>
              </a:extLst>
            </xdr:cNvPr>
            <xdr:cNvSpPr/>
          </xdr:nvSpPr>
          <xdr:spPr>
            <a:xfrm>
              <a:off x="0" y="0"/>
              <a:ext cx="0" cy="0"/>
            </a:xfrm>
            <a:prstGeom prst="rect">
              <a:avLst/>
            </a:prstGeom>
          </xdr:spPr>
        </xdr:sp>
        <xdr:clientData fLocksWithSheet="0"/>
      </xdr:twoCellAnchor>
    </mc:Choice>
    <mc:Fallback/>
  </mc:AlternateContent>
  <xdr:twoCellAnchor editAs="oneCell">
    <xdr:from>
      <xdr:col>0</xdr:col>
      <xdr:colOff>0</xdr:colOff>
      <xdr:row>0</xdr:row>
      <xdr:rowOff>104775</xdr:rowOff>
    </xdr:from>
    <xdr:to>
      <xdr:col>1</xdr:col>
      <xdr:colOff>1676400</xdr:colOff>
      <xdr:row>4</xdr:row>
      <xdr:rowOff>152400</xdr:rowOff>
    </xdr:to>
    <xdr:pic>
      <xdr:nvPicPr>
        <xdr:cNvPr id="4160" name="Picture 64" descr="DCLG 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4775"/>
          <a:ext cx="1914525" cy="1114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P90"/>
  <sheetViews>
    <sheetView showGridLines="0" tabSelected="1" zoomScale="75" zoomScaleNormal="100" zoomScaleSheetLayoutView="75" workbookViewId="0">
      <selection activeCell="B39" sqref="B39"/>
    </sheetView>
  </sheetViews>
  <sheetFormatPr defaultRowHeight="15" x14ac:dyDescent="0.2"/>
  <cols>
    <col min="1" max="1" width="3.5703125" style="8" customWidth="1"/>
    <col min="2" max="2" width="30.5703125" style="6" customWidth="1"/>
    <col min="3" max="4" width="25.7109375" style="6" customWidth="1"/>
    <col min="5" max="5" width="6.7109375" style="6" customWidth="1"/>
    <col min="6" max="6" width="25.7109375" style="6" customWidth="1"/>
    <col min="7" max="7" width="7.7109375" style="6" customWidth="1"/>
    <col min="8" max="8" width="5.7109375" style="6" customWidth="1"/>
    <col min="9" max="9" width="24" style="6" customWidth="1"/>
    <col min="10" max="10" width="2.5703125" style="6" customWidth="1"/>
    <col min="11" max="11" width="22.5703125" style="6" customWidth="1"/>
    <col min="12" max="12" width="5.7109375" style="10" customWidth="1"/>
    <col min="13" max="13" width="5.7109375" style="23" customWidth="1"/>
    <col min="14" max="14" width="5.7109375" style="136" customWidth="1"/>
    <col min="15" max="15" width="15.5703125" style="136" bestFit="1" customWidth="1"/>
    <col min="16" max="16" width="9.140625" style="136"/>
  </cols>
  <sheetData>
    <row r="1" spans="1:16" s="9" customFormat="1" ht="20.25" x14ac:dyDescent="0.2">
      <c r="A1" s="71"/>
      <c r="B1" s="72"/>
      <c r="C1" s="212"/>
      <c r="D1" s="213"/>
      <c r="E1" s="213"/>
      <c r="F1" s="213"/>
      <c r="G1" s="73"/>
      <c r="H1" s="73"/>
      <c r="I1" s="75">
        <v>333</v>
      </c>
      <c r="J1" s="74"/>
      <c r="K1" s="74"/>
      <c r="L1" s="130"/>
      <c r="M1" s="23"/>
      <c r="N1" s="133"/>
      <c r="O1" s="133"/>
      <c r="P1" s="133"/>
    </row>
    <row r="2" spans="1:16" s="10" customFormat="1" ht="20.25" x14ac:dyDescent="0.3">
      <c r="A2" s="214"/>
      <c r="B2" s="215"/>
      <c r="C2" s="215"/>
      <c r="D2" s="215"/>
      <c r="E2" s="215"/>
      <c r="F2" s="215"/>
      <c r="G2" s="215"/>
      <c r="H2" s="215"/>
      <c r="I2" s="215"/>
      <c r="J2" s="215"/>
      <c r="K2" s="215"/>
      <c r="L2" s="216"/>
      <c r="M2" s="23"/>
      <c r="N2" s="134"/>
      <c r="O2" s="134"/>
      <c r="P2" s="134"/>
    </row>
    <row r="3" spans="1:16" s="10" customFormat="1" ht="20.25" x14ac:dyDescent="0.3">
      <c r="A3" s="214" t="s">
        <v>691</v>
      </c>
      <c r="B3" s="215"/>
      <c r="C3" s="215"/>
      <c r="D3" s="215"/>
      <c r="E3" s="215"/>
      <c r="F3" s="215"/>
      <c r="G3" s="215"/>
      <c r="H3" s="215"/>
      <c r="I3" s="215"/>
      <c r="J3" s="215"/>
      <c r="K3" s="215"/>
      <c r="L3" s="216"/>
      <c r="M3" s="23"/>
      <c r="N3" s="134"/>
      <c r="O3" s="150"/>
      <c r="P3" s="134"/>
    </row>
    <row r="4" spans="1:16" s="81" customFormat="1" ht="23.25" x14ac:dyDescent="0.2">
      <c r="A4" s="79"/>
      <c r="B4" s="117"/>
      <c r="C4" s="117"/>
      <c r="D4" s="120"/>
      <c r="E4" s="118"/>
      <c r="F4" s="117"/>
      <c r="G4" s="117"/>
      <c r="H4" s="117"/>
      <c r="I4" s="117"/>
      <c r="J4" s="117"/>
      <c r="K4" s="117"/>
      <c r="L4" s="119"/>
      <c r="M4"/>
      <c r="N4" s="135"/>
      <c r="O4" s="150"/>
      <c r="P4" s="135"/>
    </row>
    <row r="5" spans="1:16" s="81" customFormat="1" ht="18.75" thickBot="1" x14ac:dyDescent="0.25">
      <c r="A5" s="82"/>
      <c r="B5" s="129"/>
      <c r="C5" s="129"/>
      <c r="D5" s="129"/>
      <c r="E5" s="129"/>
      <c r="F5" s="129"/>
      <c r="G5" s="129"/>
      <c r="H5" s="129"/>
      <c r="I5" s="129"/>
      <c r="J5" s="129"/>
      <c r="K5" s="129"/>
      <c r="L5" s="105"/>
      <c r="M5" s="80"/>
      <c r="N5" s="135"/>
      <c r="O5" s="149"/>
      <c r="P5" s="135"/>
    </row>
    <row r="6" spans="1:16" s="81" customFormat="1" ht="14.1" customHeight="1" x14ac:dyDescent="0.3">
      <c r="A6" s="116"/>
      <c r="B6" s="106"/>
      <c r="C6" s="15"/>
      <c r="D6" s="15"/>
      <c r="E6" s="15"/>
      <c r="F6" s="15"/>
      <c r="G6" s="15"/>
      <c r="H6" s="15"/>
      <c r="I6" s="15"/>
      <c r="J6" s="37"/>
      <c r="K6" s="37"/>
      <c r="L6" s="111"/>
      <c r="M6" s="80"/>
      <c r="N6" s="135"/>
      <c r="O6" s="149"/>
      <c r="P6" s="135"/>
    </row>
    <row r="7" spans="1:16" ht="14.1" customHeight="1" x14ac:dyDescent="0.2">
      <c r="A7" s="13"/>
      <c r="B7" s="107"/>
      <c r="C7" s="39"/>
      <c r="D7" s="39"/>
      <c r="E7" s="39"/>
      <c r="F7" s="39"/>
      <c r="G7" s="39"/>
      <c r="H7" s="39"/>
      <c r="I7" s="39"/>
      <c r="J7" s="39"/>
      <c r="K7" s="39"/>
      <c r="L7" s="112"/>
      <c r="M7"/>
      <c r="O7" s="137"/>
      <c r="P7" s="138"/>
    </row>
    <row r="8" spans="1:16" ht="14.1" customHeight="1" x14ac:dyDescent="0.3">
      <c r="A8" s="14"/>
      <c r="B8" s="106"/>
      <c r="C8" s="20"/>
      <c r="D8" s="20"/>
      <c r="E8" s="20"/>
      <c r="F8" s="20"/>
      <c r="G8" s="21"/>
      <c r="H8" s="21"/>
      <c r="I8" s="21"/>
      <c r="J8" s="40"/>
      <c r="K8" s="40"/>
      <c r="L8" s="113"/>
      <c r="M8"/>
      <c r="O8" s="137"/>
      <c r="P8" s="137"/>
    </row>
    <row r="9" spans="1:16" s="10" customFormat="1" ht="14.1" customHeight="1" x14ac:dyDescent="0.2">
      <c r="A9" s="41"/>
      <c r="B9" s="109"/>
      <c r="C9" s="110" t="s">
        <v>5</v>
      </c>
      <c r="D9" s="108"/>
      <c r="E9" s="53"/>
      <c r="F9" s="53"/>
      <c r="G9" s="42"/>
      <c r="H9" s="11"/>
      <c r="I9" s="11"/>
      <c r="J9" s="11"/>
      <c r="K9" s="11"/>
      <c r="L9" s="114"/>
      <c r="M9"/>
      <c r="N9" s="136"/>
      <c r="O9" s="134"/>
      <c r="P9" s="134"/>
    </row>
    <row r="10" spans="1:16" s="10" customFormat="1" ht="14.1" customHeight="1" x14ac:dyDescent="0.2">
      <c r="A10" s="41"/>
      <c r="B10" s="109"/>
      <c r="C10" s="108"/>
      <c r="D10" s="108"/>
      <c r="E10" s="109"/>
      <c r="F10" s="53"/>
      <c r="G10" s="42"/>
      <c r="H10" s="11"/>
      <c r="I10" s="11"/>
      <c r="J10" s="11"/>
      <c r="K10" s="11"/>
      <c r="L10" s="114"/>
      <c r="M10"/>
      <c r="N10" s="136"/>
      <c r="O10" s="134"/>
      <c r="P10" s="134"/>
    </row>
    <row r="11" spans="1:16" s="10" customFormat="1" ht="14.1" customHeight="1" x14ac:dyDescent="0.25">
      <c r="A11" s="43"/>
      <c r="B11" s="109"/>
      <c r="C11" s="108"/>
      <c r="D11" s="108"/>
      <c r="E11" s="53"/>
      <c r="F11" s="53"/>
      <c r="G11" s="22"/>
      <c r="H11" s="26"/>
      <c r="I11" s="11"/>
      <c r="J11" s="11"/>
      <c r="K11" s="11"/>
      <c r="L11" s="114"/>
      <c r="M11"/>
      <c r="N11" s="136"/>
      <c r="O11" s="134"/>
      <c r="P11" s="134"/>
    </row>
    <row r="12" spans="1:16" s="10" customFormat="1" ht="14.1" customHeight="1" x14ac:dyDescent="0.2">
      <c r="A12" s="43"/>
      <c r="B12" s="109"/>
      <c r="C12" s="108"/>
      <c r="D12" s="108"/>
      <c r="E12" s="53"/>
      <c r="F12" s="53"/>
      <c r="G12" s="11"/>
      <c r="H12" s="11"/>
      <c r="I12" s="11"/>
      <c r="J12" s="11"/>
      <c r="K12" s="11"/>
      <c r="L12" s="114"/>
      <c r="M12"/>
      <c r="N12" s="136"/>
      <c r="O12" s="134"/>
      <c r="P12" s="134"/>
    </row>
    <row r="13" spans="1:16" s="10" customFormat="1" ht="14.1" customHeight="1" thickBot="1" x14ac:dyDescent="0.25">
      <c r="A13" s="44"/>
      <c r="B13" s="45"/>
      <c r="C13" s="45"/>
      <c r="D13" s="45"/>
      <c r="E13" s="45"/>
      <c r="F13" s="45"/>
      <c r="G13" s="45"/>
      <c r="H13" s="45"/>
      <c r="I13" s="12"/>
      <c r="J13" s="12"/>
      <c r="K13" s="12"/>
      <c r="L13" s="115"/>
      <c r="M13"/>
      <c r="N13" s="136"/>
      <c r="O13" s="134"/>
      <c r="P13" s="134"/>
    </row>
    <row r="14" spans="1:16" s="10" customFormat="1" ht="17.25" customHeight="1" x14ac:dyDescent="0.2">
      <c r="A14" s="76"/>
      <c r="B14" s="98" t="s">
        <v>703</v>
      </c>
      <c r="C14" s="77"/>
      <c r="D14" s="77"/>
      <c r="E14" s="77"/>
      <c r="F14" s="77"/>
      <c r="G14" s="77"/>
      <c r="H14" s="77"/>
      <c r="I14" s="77"/>
      <c r="J14" s="77"/>
      <c r="K14" s="77"/>
      <c r="L14" s="78"/>
      <c r="M14"/>
      <c r="N14" s="136"/>
      <c r="O14" s="134"/>
      <c r="P14" s="134"/>
    </row>
    <row r="15" spans="1:16" s="10" customFormat="1" ht="15.75" x14ac:dyDescent="0.2">
      <c r="A15" s="35"/>
      <c r="B15" s="54" t="s">
        <v>640</v>
      </c>
      <c r="C15" s="56"/>
      <c r="D15" s="56"/>
      <c r="E15" s="56"/>
      <c r="F15" s="56"/>
      <c r="G15" s="16"/>
      <c r="H15" s="16"/>
      <c r="I15" s="57"/>
      <c r="J15" s="57"/>
      <c r="K15" s="57"/>
      <c r="L15" s="29"/>
      <c r="M15"/>
      <c r="N15" s="136"/>
      <c r="O15" s="134"/>
      <c r="P15" s="134"/>
    </row>
    <row r="16" spans="1:16" ht="16.5" x14ac:dyDescent="0.2">
      <c r="A16" s="35"/>
      <c r="B16" s="54" t="s">
        <v>4</v>
      </c>
      <c r="C16" s="54"/>
      <c r="D16" s="54"/>
      <c r="E16" s="54"/>
      <c r="F16" s="54"/>
      <c r="G16" s="16"/>
      <c r="H16" s="16"/>
      <c r="I16" s="57"/>
      <c r="J16" s="57"/>
      <c r="K16" s="57"/>
      <c r="L16" s="29"/>
      <c r="M16" s="101"/>
      <c r="N16" s="137"/>
      <c r="O16" s="137"/>
      <c r="P16" s="137"/>
    </row>
    <row r="17" spans="1:16" ht="16.5" x14ac:dyDescent="0.2">
      <c r="A17" s="27"/>
      <c r="B17" s="54" t="s">
        <v>689</v>
      </c>
      <c r="C17" s="56"/>
      <c r="D17" s="56"/>
      <c r="E17" s="56"/>
      <c r="F17" s="56"/>
      <c r="G17" s="16"/>
      <c r="H17" s="16"/>
      <c r="I17" s="57"/>
      <c r="J17" s="57"/>
      <c r="K17" s="57"/>
      <c r="L17" s="29"/>
      <c r="M17" s="101"/>
      <c r="N17" s="137"/>
      <c r="O17" s="137"/>
      <c r="P17" s="137"/>
    </row>
    <row r="18" spans="1:16" ht="15.75" x14ac:dyDescent="0.2">
      <c r="A18" s="27"/>
      <c r="B18" s="54"/>
      <c r="C18" s="54"/>
      <c r="D18" s="54"/>
      <c r="E18" s="54"/>
      <c r="F18" s="56"/>
      <c r="G18" s="16"/>
      <c r="H18" s="16"/>
      <c r="I18" s="57"/>
      <c r="J18" s="57"/>
      <c r="K18" s="57"/>
      <c r="L18" s="29"/>
      <c r="M18" s="102"/>
    </row>
    <row r="19" spans="1:16" ht="15.75" x14ac:dyDescent="0.2">
      <c r="A19" s="27"/>
      <c r="B19" s="54"/>
      <c r="C19" s="54"/>
      <c r="D19" s="54"/>
      <c r="E19" s="54"/>
      <c r="F19" s="56"/>
      <c r="G19" s="16"/>
      <c r="H19" s="16"/>
      <c r="I19" s="57"/>
      <c r="J19" s="57"/>
      <c r="K19" s="57"/>
      <c r="L19" s="29"/>
      <c r="M19" s="102"/>
    </row>
    <row r="20" spans="1:16" ht="15.75" x14ac:dyDescent="0.2">
      <c r="A20" s="35"/>
      <c r="B20" s="54"/>
      <c r="C20" s="54"/>
      <c r="D20" s="54"/>
      <c r="E20" s="54"/>
      <c r="F20" s="56"/>
      <c r="G20" s="16"/>
      <c r="H20" s="16"/>
      <c r="I20" s="57" t="s">
        <v>641</v>
      </c>
      <c r="J20" s="57"/>
      <c r="K20" s="57" t="s">
        <v>643</v>
      </c>
      <c r="L20" s="29"/>
      <c r="M20" s="102"/>
    </row>
    <row r="21" spans="1:16" ht="15.75" x14ac:dyDescent="0.2">
      <c r="A21" s="35"/>
      <c r="B21" s="54"/>
      <c r="C21" s="54"/>
      <c r="D21" s="54"/>
      <c r="E21" s="54"/>
      <c r="F21" s="28"/>
      <c r="G21" s="28"/>
      <c r="H21" s="28"/>
      <c r="I21" s="57" t="s">
        <v>642</v>
      </c>
      <c r="J21" s="57"/>
      <c r="K21" s="57" t="s">
        <v>644</v>
      </c>
      <c r="L21" s="29"/>
      <c r="M21" s="102"/>
    </row>
    <row r="22" spans="1:16" ht="18.75" thickBot="1" x14ac:dyDescent="0.25">
      <c r="A22" s="58"/>
      <c r="B22" s="93" t="s">
        <v>0</v>
      </c>
      <c r="C22" s="28"/>
      <c r="D22" s="28"/>
      <c r="E22" s="28"/>
      <c r="F22" s="28"/>
      <c r="G22" s="28"/>
      <c r="H22" s="28"/>
      <c r="I22" s="59" t="s">
        <v>1</v>
      </c>
      <c r="J22" s="57"/>
      <c r="K22" s="59" t="s">
        <v>1</v>
      </c>
      <c r="L22" s="29"/>
      <c r="M22" s="102"/>
    </row>
    <row r="23" spans="1:16" ht="20.100000000000001" customHeight="1" thickBot="1" x14ac:dyDescent="0.25">
      <c r="A23" s="27"/>
      <c r="B23" s="63" t="s">
        <v>692</v>
      </c>
      <c r="C23" s="54"/>
      <c r="D23" s="54"/>
      <c r="E23" s="54"/>
      <c r="F23" s="57"/>
      <c r="G23" s="57"/>
      <c r="H23" s="57"/>
      <c r="I23" s="166">
        <f>VLOOKUP('QRC4 Form'!$I$1,Data!$A$3:$AP$335,4,FALSE)</f>
        <v>24119823.859999999</v>
      </c>
      <c r="J23" s="142"/>
      <c r="K23" s="166">
        <f>VLOOKUP('QRC4 Form'!$I$1,Data!$A$3:$AP$335,31,FALSE)</f>
        <v>23138719.07</v>
      </c>
      <c r="L23" s="29"/>
      <c r="M23" s="100"/>
    </row>
    <row r="24" spans="1:16" ht="16.5" thickBot="1" x14ac:dyDescent="0.25">
      <c r="A24" s="27"/>
      <c r="B24" s="55"/>
      <c r="C24" s="55"/>
      <c r="D24" s="55"/>
      <c r="E24" s="55"/>
      <c r="F24" s="55"/>
      <c r="G24" s="16"/>
      <c r="H24" s="28"/>
      <c r="I24" s="142"/>
      <c r="J24" s="142"/>
      <c r="K24" s="142"/>
      <c r="L24" s="29"/>
      <c r="M24" s="100"/>
    </row>
    <row r="25" spans="1:16" ht="18.75" thickBot="1" x14ac:dyDescent="0.25">
      <c r="A25" s="27"/>
      <c r="B25" s="54" t="s">
        <v>693</v>
      </c>
      <c r="C25" s="54"/>
      <c r="D25" s="54"/>
      <c r="E25" s="54"/>
      <c r="F25" s="16"/>
      <c r="G25" s="16"/>
      <c r="H25" s="28"/>
      <c r="I25" s="166">
        <f>VLOOKUP('QRC4 Form'!$I$1,Data!$A$3:$AP$335,5,FALSE)</f>
        <v>299209.56</v>
      </c>
      <c r="J25" s="142"/>
      <c r="K25" s="166">
        <f>VLOOKUP('QRC4 Form'!$I$1,Data!$A$3:$AP$335,32,FALSE)</f>
        <v>226211.6</v>
      </c>
      <c r="L25" s="29"/>
      <c r="M25" s="100"/>
    </row>
    <row r="26" spans="1:16" ht="16.5" thickBot="1" x14ac:dyDescent="0.25">
      <c r="A26" s="35"/>
      <c r="B26" s="54"/>
      <c r="C26" s="54"/>
      <c r="D26" s="54"/>
      <c r="E26" s="54"/>
      <c r="F26" s="16"/>
      <c r="G26" s="16"/>
      <c r="H26" s="28"/>
      <c r="I26" s="142"/>
      <c r="J26" s="142"/>
      <c r="K26" s="142"/>
      <c r="L26" s="29"/>
      <c r="M26" s="100"/>
    </row>
    <row r="27" spans="1:16" ht="18.75" thickBot="1" x14ac:dyDescent="0.25">
      <c r="A27" s="27"/>
      <c r="B27" s="54" t="s">
        <v>694</v>
      </c>
      <c r="C27" s="54"/>
      <c r="D27" s="54"/>
      <c r="E27" s="54"/>
      <c r="F27" s="16"/>
      <c r="G27" s="16"/>
      <c r="H27" s="28"/>
      <c r="I27" s="166">
        <f>VLOOKUP('QRC4 Form'!$I$1,Data!$A$3:$AP$335,6,FALSE)</f>
        <v>23086803.530000001</v>
      </c>
      <c r="J27" s="142"/>
      <c r="K27" s="166">
        <f>VLOOKUP('QRC4 Form'!$I$1,Data!$A$3:$AP$335,33,FALSE)</f>
        <v>22434477.759999998</v>
      </c>
      <c r="L27" s="29"/>
      <c r="M27" s="100"/>
    </row>
    <row r="28" spans="1:16" ht="16.5" thickBot="1" x14ac:dyDescent="0.25">
      <c r="A28" s="27"/>
      <c r="B28" s="54"/>
      <c r="C28" s="54"/>
      <c r="D28" s="54"/>
      <c r="E28" s="54"/>
      <c r="F28" s="16"/>
      <c r="G28" s="16"/>
      <c r="H28" s="28"/>
      <c r="I28" s="142"/>
      <c r="J28" s="142"/>
      <c r="K28" s="142"/>
      <c r="L28" s="29"/>
      <c r="M28" s="100"/>
    </row>
    <row r="29" spans="1:16" ht="18.75" thickBot="1" x14ac:dyDescent="0.25">
      <c r="A29" s="35"/>
      <c r="B29" s="54" t="s">
        <v>695</v>
      </c>
      <c r="C29" s="54"/>
      <c r="D29" s="54"/>
      <c r="E29" s="54"/>
      <c r="F29" s="16"/>
      <c r="G29" s="16"/>
      <c r="H29" s="28"/>
      <c r="I29" s="166">
        <f>VLOOKUP('QRC4 Form'!$I$1,Data!$A$3:$AP$335,7,FALSE)</f>
        <v>23386014.089999996</v>
      </c>
      <c r="J29" s="142"/>
      <c r="K29" s="166">
        <f>VLOOKUP('QRC4 Form'!$I$1,Data!$A$3:$AP$335,34,FALSE)</f>
        <v>22660690.370000001</v>
      </c>
      <c r="L29" s="29"/>
      <c r="M29" s="100"/>
    </row>
    <row r="30" spans="1:16" ht="20.25" x14ac:dyDescent="0.2">
      <c r="A30" s="61"/>
      <c r="B30" s="62"/>
      <c r="C30" s="62"/>
      <c r="D30" s="62"/>
      <c r="E30" s="62"/>
      <c r="F30" s="28"/>
      <c r="G30" s="28"/>
      <c r="H30" s="28"/>
      <c r="I30" s="143"/>
      <c r="J30" s="144"/>
      <c r="K30" s="143"/>
      <c r="L30" s="29"/>
      <c r="M30" s="100"/>
    </row>
    <row r="31" spans="1:16" ht="16.5" thickBot="1" x14ac:dyDescent="0.25">
      <c r="A31" s="27"/>
      <c r="B31" s="62"/>
      <c r="C31" s="62"/>
      <c r="D31" s="62"/>
      <c r="E31" s="62"/>
      <c r="F31" s="28"/>
      <c r="G31" s="28"/>
      <c r="H31" s="28"/>
      <c r="I31" s="163" t="s">
        <v>2</v>
      </c>
      <c r="J31" s="165"/>
      <c r="K31" s="163" t="s">
        <v>2</v>
      </c>
      <c r="L31" s="29"/>
      <c r="M31" s="100"/>
    </row>
    <row r="32" spans="1:16" ht="18.75" thickBot="1" x14ac:dyDescent="0.25">
      <c r="A32" s="27"/>
      <c r="B32" s="63" t="s">
        <v>696</v>
      </c>
      <c r="C32" s="63"/>
      <c r="D32" s="63"/>
      <c r="E32" s="63"/>
      <c r="F32" s="28"/>
      <c r="G32" s="28"/>
      <c r="H32" s="28"/>
      <c r="I32" s="167">
        <f>VLOOKUP('QRC4 Form'!$I$1,Data!$A$3:$AP$335,8,FALSE)</f>
        <v>96.957648719744824</v>
      </c>
      <c r="J32" s="142"/>
      <c r="K32" s="167">
        <f>VLOOKUP('QRC4 Form'!$I$1,Data!$A$3:$AP$335,35,FALSE)</f>
        <v>97.934074489802782</v>
      </c>
      <c r="L32" s="29"/>
      <c r="M32" s="100"/>
    </row>
    <row r="33" spans="1:16" ht="15.75" x14ac:dyDescent="0.2">
      <c r="A33" s="35"/>
      <c r="B33" s="83"/>
      <c r="C33" s="64"/>
      <c r="D33" s="64"/>
      <c r="E33" s="64"/>
      <c r="F33" s="28"/>
      <c r="G33" s="28"/>
      <c r="H33" s="28"/>
      <c r="I33" s="145"/>
      <c r="J33" s="144"/>
      <c r="K33" s="145"/>
      <c r="L33" s="29"/>
      <c r="M33" s="100"/>
    </row>
    <row r="34" spans="1:16" ht="16.5" thickBot="1" x14ac:dyDescent="0.25">
      <c r="A34" s="35"/>
      <c r="B34" s="28"/>
      <c r="C34" s="28"/>
      <c r="D34" s="28"/>
      <c r="E34" s="28"/>
      <c r="F34" s="28"/>
      <c r="G34" s="28"/>
      <c r="H34" s="28"/>
      <c r="I34" s="151" t="s">
        <v>1</v>
      </c>
      <c r="J34" s="57"/>
      <c r="K34" s="151" t="s">
        <v>1</v>
      </c>
      <c r="L34" s="29"/>
      <c r="M34" s="100"/>
    </row>
    <row r="35" spans="1:16" ht="18.75" thickBot="1" x14ac:dyDescent="0.3">
      <c r="A35" s="27"/>
      <c r="B35" s="4" t="s">
        <v>697</v>
      </c>
      <c r="C35" s="54"/>
      <c r="D35" s="54"/>
      <c r="E35" s="54"/>
      <c r="F35" s="28"/>
      <c r="G35" s="28"/>
      <c r="H35" s="28"/>
      <c r="I35" s="166">
        <f>VLOOKUP('QRC4 Form'!$I$1,Data!$A$3:$AP$335,9,FALSE)</f>
        <v>399356.29</v>
      </c>
      <c r="J35" s="142"/>
      <c r="K35" s="166">
        <f>VLOOKUP('QRC4 Form'!$I$1,Data!$A$3:$AP$335,36,FALSE)</f>
        <v>-195383.93</v>
      </c>
      <c r="L35" s="29"/>
      <c r="M35" s="100"/>
    </row>
    <row r="36" spans="1:16" ht="16.5" thickBot="1" x14ac:dyDescent="0.25">
      <c r="A36" s="35"/>
      <c r="B36" s="89" t="s">
        <v>650</v>
      </c>
      <c r="C36" s="16"/>
      <c r="D36" s="16"/>
      <c r="E36" s="16"/>
      <c r="F36" s="28"/>
      <c r="G36" s="28"/>
      <c r="H36" s="28"/>
      <c r="I36" s="145"/>
      <c r="J36" s="144"/>
      <c r="K36" s="145"/>
      <c r="L36" s="29"/>
      <c r="M36" s="100"/>
    </row>
    <row r="37" spans="1:16" ht="18.75" thickBot="1" x14ac:dyDescent="0.3">
      <c r="A37" s="27"/>
      <c r="B37" s="47" t="s">
        <v>704</v>
      </c>
      <c r="C37" s="16"/>
      <c r="D37" s="16"/>
      <c r="E37" s="16"/>
      <c r="F37" s="28"/>
      <c r="G37" s="28"/>
      <c r="H37" s="28"/>
      <c r="I37" s="166">
        <f>VLOOKUP('QRC4 Form'!$I$1,Data!$A$3:$AP$335,10,FALSE)</f>
        <v>361647.4</v>
      </c>
      <c r="J37" s="142"/>
      <c r="K37" s="166">
        <f>VLOOKUP('QRC4 Form'!$I$1,Data!$A$3:$AP$335,37,FALSE)</f>
        <v>341288.67</v>
      </c>
      <c r="L37" s="29"/>
      <c r="M37" s="100"/>
    </row>
    <row r="38" spans="1:16" ht="16.5" thickBot="1" x14ac:dyDescent="0.25">
      <c r="A38" s="27"/>
      <c r="B38" s="89" t="s">
        <v>750</v>
      </c>
      <c r="C38" s="16"/>
      <c r="D38" s="16"/>
      <c r="E38" s="16"/>
      <c r="F38" s="28"/>
      <c r="G38" s="28"/>
      <c r="H38" s="28"/>
      <c r="I38" s="145"/>
      <c r="J38" s="144"/>
      <c r="K38" s="145"/>
      <c r="L38" s="29"/>
      <c r="M38" s="100"/>
    </row>
    <row r="39" spans="1:16" ht="18.75" thickBot="1" x14ac:dyDescent="0.25">
      <c r="A39" s="35"/>
      <c r="B39" s="36" t="s">
        <v>698</v>
      </c>
      <c r="C39" s="16"/>
      <c r="D39" s="16"/>
      <c r="E39" s="16"/>
      <c r="F39" s="28"/>
      <c r="G39" s="28"/>
      <c r="H39" s="28"/>
      <c r="I39" s="166">
        <f>VLOOKUP('QRC4 Form'!$I$1,Data!$A$3:$AP$335,11,FALSE)</f>
        <v>23847806.219999999</v>
      </c>
      <c r="J39" s="142"/>
      <c r="K39" s="166">
        <f>VLOOKUP('QRC4 Form'!$I$1,Data!$A$3:$AP$335,38,FALSE)</f>
        <v>22580381.5</v>
      </c>
      <c r="L39" s="29"/>
      <c r="M39" s="100"/>
    </row>
    <row r="40" spans="1:16" ht="15.75" x14ac:dyDescent="0.2">
      <c r="A40" s="27"/>
      <c r="B40" s="84" t="s">
        <v>651</v>
      </c>
      <c r="C40" s="28"/>
      <c r="D40" s="28"/>
      <c r="E40" s="28"/>
      <c r="F40" s="28"/>
      <c r="G40" s="28"/>
      <c r="H40" s="28"/>
      <c r="I40" s="145"/>
      <c r="J40" s="144"/>
      <c r="K40" s="145"/>
      <c r="L40" s="29"/>
      <c r="M40" s="100"/>
    </row>
    <row r="41" spans="1:16" ht="15.75" x14ac:dyDescent="0.2">
      <c r="A41" s="27"/>
      <c r="B41" s="28"/>
      <c r="C41" s="28"/>
      <c r="D41" s="28"/>
      <c r="E41" s="28"/>
      <c r="F41" s="28"/>
      <c r="G41" s="28"/>
      <c r="H41" s="28"/>
      <c r="I41" s="145"/>
      <c r="J41" s="144"/>
      <c r="K41" s="145"/>
      <c r="L41" s="29"/>
      <c r="M41" s="100"/>
    </row>
    <row r="42" spans="1:16" ht="18" x14ac:dyDescent="0.2">
      <c r="A42" s="58"/>
      <c r="B42" s="93" t="s">
        <v>3</v>
      </c>
      <c r="C42" s="28"/>
      <c r="D42" s="28"/>
      <c r="E42" s="28"/>
      <c r="F42" s="28"/>
      <c r="G42" s="28"/>
      <c r="H42" s="28"/>
      <c r="I42" s="145"/>
      <c r="J42" s="144"/>
      <c r="K42" s="145"/>
      <c r="L42" s="29"/>
      <c r="M42" s="100"/>
    </row>
    <row r="43" spans="1:16" ht="15.75" x14ac:dyDescent="0.2">
      <c r="A43" s="65"/>
      <c r="B43" s="94" t="s">
        <v>699</v>
      </c>
      <c r="C43" s="28"/>
      <c r="D43" s="28"/>
      <c r="E43" s="28"/>
      <c r="F43" s="28"/>
      <c r="G43" s="28"/>
      <c r="H43" s="28"/>
      <c r="I43" s="145"/>
      <c r="J43" s="144"/>
      <c r="K43" s="145"/>
      <c r="L43" s="29"/>
      <c r="M43" s="100"/>
    </row>
    <row r="44" spans="1:16" ht="15.75" x14ac:dyDescent="0.2">
      <c r="A44" s="65"/>
      <c r="B44" s="94" t="s">
        <v>649</v>
      </c>
      <c r="C44" s="28"/>
      <c r="D44" s="28"/>
      <c r="E44" s="28"/>
      <c r="F44" s="28"/>
      <c r="G44" s="28"/>
      <c r="H44" s="28"/>
      <c r="I44" s="145"/>
      <c r="J44" s="144"/>
      <c r="K44" s="145"/>
      <c r="L44" s="29"/>
      <c r="M44" s="100"/>
    </row>
    <row r="45" spans="1:16" ht="16.5" thickBot="1" x14ac:dyDescent="0.25">
      <c r="A45" s="65"/>
      <c r="B45" s="94"/>
      <c r="C45" s="28"/>
      <c r="D45" s="28"/>
      <c r="E45" s="28"/>
      <c r="F45" s="28"/>
      <c r="G45" s="28"/>
      <c r="H45" s="28"/>
      <c r="I45" s="164" t="s">
        <v>1</v>
      </c>
      <c r="J45" s="144"/>
      <c r="K45" s="164" t="s">
        <v>1</v>
      </c>
      <c r="L45" s="29"/>
      <c r="M45" s="100"/>
      <c r="P45" s="139"/>
    </row>
    <row r="46" spans="1:16" ht="18.75" thickBot="1" x14ac:dyDescent="0.25">
      <c r="A46" s="27"/>
      <c r="B46" s="85" t="s">
        <v>705</v>
      </c>
      <c r="C46" s="66"/>
      <c r="D46" s="66"/>
      <c r="E46" s="66"/>
      <c r="F46" s="28"/>
      <c r="G46" s="28"/>
      <c r="H46" s="28"/>
      <c r="I46" s="166">
        <f>VLOOKUP('QRC4 Form'!$I$1,Data!$A$3:$AP$335,12,FALSE)</f>
        <v>6918716</v>
      </c>
      <c r="J46" s="142"/>
      <c r="K46" s="166">
        <f>VLOOKUP('QRC4 Form'!$I$1,Data!$A$3:$AP$335,39,FALSE)</f>
        <v>7431729.1699999999</v>
      </c>
      <c r="L46" s="29"/>
      <c r="M46" s="100"/>
    </row>
    <row r="47" spans="1:16" ht="16.5" thickBot="1" x14ac:dyDescent="0.25">
      <c r="A47" s="27"/>
      <c r="B47" s="16"/>
      <c r="C47" s="16"/>
      <c r="D47" s="16"/>
      <c r="E47" s="16"/>
      <c r="F47" s="28"/>
      <c r="G47" s="28"/>
      <c r="H47" s="28"/>
      <c r="I47" s="145"/>
      <c r="J47" s="144"/>
      <c r="K47" s="145"/>
      <c r="L47" s="29"/>
      <c r="M47" s="100"/>
    </row>
    <row r="48" spans="1:16" ht="18.75" thickBot="1" x14ac:dyDescent="0.25">
      <c r="A48" s="27"/>
      <c r="B48" s="85" t="s">
        <v>706</v>
      </c>
      <c r="C48" s="66"/>
      <c r="D48" s="66"/>
      <c r="E48" s="66"/>
      <c r="F48" s="28"/>
      <c r="G48" s="28"/>
      <c r="H48" s="28"/>
      <c r="I48" s="166">
        <f>VLOOKUP('QRC4 Form'!$I$1,Data!$A$3:$AP$335,13,FALSE)</f>
        <v>6717212</v>
      </c>
      <c r="J48" s="142"/>
      <c r="K48" s="166">
        <f>VLOOKUP('QRC4 Form'!$I$1,Data!$A$3:$AP$335,40,FALSE)</f>
        <v>6402488.9100000001</v>
      </c>
      <c r="L48" s="29"/>
      <c r="M48" s="100"/>
    </row>
    <row r="49" spans="1:16" ht="16.5" thickBot="1" x14ac:dyDescent="0.25">
      <c r="A49" s="61"/>
      <c r="B49" s="16"/>
      <c r="C49" s="16"/>
      <c r="D49" s="16"/>
      <c r="E49" s="16"/>
      <c r="F49" s="28"/>
      <c r="G49" s="28"/>
      <c r="H49" s="28"/>
      <c r="I49" s="145"/>
      <c r="J49" s="144"/>
      <c r="K49" s="145"/>
      <c r="L49" s="29"/>
      <c r="M49" s="100"/>
    </row>
    <row r="50" spans="1:16" ht="18.75" thickBot="1" x14ac:dyDescent="0.25">
      <c r="A50" s="27"/>
      <c r="B50" s="85" t="s">
        <v>707</v>
      </c>
      <c r="C50" s="66"/>
      <c r="D50" s="66"/>
      <c r="E50" s="66"/>
      <c r="F50" s="28"/>
      <c r="G50" s="28"/>
      <c r="H50" s="28"/>
      <c r="I50" s="166">
        <f>VLOOKUP('QRC4 Form'!$I$1,Data!$A$3:$AP$335,14,FALSE)</f>
        <v>6704259</v>
      </c>
      <c r="J50" s="142"/>
      <c r="K50" s="166">
        <f>VLOOKUP('QRC4 Form'!$I$1,Data!$A$3:$AP$335,41,FALSE)</f>
        <v>6222790.5300000003</v>
      </c>
      <c r="L50" s="29"/>
      <c r="M50" s="100"/>
    </row>
    <row r="51" spans="1:16" ht="16.5" thickBot="1" x14ac:dyDescent="0.25">
      <c r="A51" s="27"/>
      <c r="B51" s="16"/>
      <c r="C51" s="16"/>
      <c r="D51" s="16"/>
      <c r="E51" s="16"/>
      <c r="F51" s="28"/>
      <c r="G51" s="28"/>
      <c r="H51" s="28"/>
      <c r="I51" s="145"/>
      <c r="J51" s="144"/>
      <c r="K51" s="145"/>
      <c r="L51" s="29"/>
      <c r="M51" s="100"/>
    </row>
    <row r="52" spans="1:16" ht="18.75" thickBot="1" x14ac:dyDescent="0.25">
      <c r="A52" s="27"/>
      <c r="B52" s="85" t="s">
        <v>708</v>
      </c>
      <c r="C52" s="66"/>
      <c r="D52" s="66"/>
      <c r="E52" s="66"/>
      <c r="F52" s="28"/>
      <c r="G52" s="28"/>
      <c r="H52" s="28"/>
      <c r="I52" s="166">
        <f>VLOOKUP('QRC4 Form'!$I$1,Data!$A$3:$AP$335,15,FALSE)</f>
        <v>3507618.95</v>
      </c>
      <c r="J52" s="142"/>
      <c r="K52" s="166">
        <f>VLOOKUP('QRC4 Form'!$I$1,Data!$A$3:$AP$335,42,FALSE)</f>
        <v>2523372.11</v>
      </c>
      <c r="L52" s="29"/>
      <c r="M52" s="100"/>
    </row>
    <row r="53" spans="1:16" ht="15.75" x14ac:dyDescent="0.2">
      <c r="A53" s="27"/>
      <c r="B53" s="28"/>
      <c r="C53" s="28"/>
      <c r="D53" s="28"/>
      <c r="E53" s="28"/>
      <c r="F53" s="28"/>
      <c r="G53" s="28"/>
      <c r="H53" s="28"/>
      <c r="I53" s="145"/>
      <c r="J53" s="144"/>
      <c r="K53" s="145"/>
      <c r="L53" s="29"/>
      <c r="M53" s="100"/>
    </row>
    <row r="54" spans="1:16" ht="16.5" thickBot="1" x14ac:dyDescent="0.25">
      <c r="A54" s="27"/>
      <c r="B54" s="16"/>
      <c r="C54" s="28"/>
      <c r="D54" s="28"/>
      <c r="E54" s="28"/>
      <c r="F54" s="28"/>
      <c r="G54" s="28"/>
      <c r="H54" s="28"/>
      <c r="I54" s="28"/>
      <c r="J54" s="28"/>
      <c r="K54" s="60"/>
      <c r="L54" s="29"/>
      <c r="M54" s="99"/>
    </row>
    <row r="55" spans="1:16" ht="18.75" thickBot="1" x14ac:dyDescent="0.25">
      <c r="A55" s="217" t="s">
        <v>645</v>
      </c>
      <c r="B55" s="218"/>
      <c r="C55" s="218"/>
      <c r="D55" s="218"/>
      <c r="E55" s="218"/>
      <c r="F55" s="218"/>
      <c r="G55" s="218"/>
      <c r="H55" s="218"/>
      <c r="I55" s="218"/>
      <c r="J55" s="218"/>
      <c r="K55" s="218"/>
      <c r="L55" s="219"/>
      <c r="M55" s="100"/>
    </row>
    <row r="56" spans="1:16" ht="16.5" thickBot="1" x14ac:dyDescent="0.3">
      <c r="A56" s="2"/>
      <c r="B56" s="17"/>
      <c r="C56" s="17"/>
      <c r="D56" s="17"/>
      <c r="E56" s="17"/>
      <c r="F56" s="31"/>
      <c r="G56" s="31"/>
      <c r="H56" s="46"/>
      <c r="I56" s="17"/>
      <c r="J56" s="17"/>
      <c r="K56" s="59" t="s">
        <v>1</v>
      </c>
      <c r="L56" s="32"/>
      <c r="M56" s="100"/>
    </row>
    <row r="57" spans="1:16" ht="23.25" customHeight="1" thickBot="1" x14ac:dyDescent="0.3">
      <c r="A57" s="7"/>
      <c r="B57" s="47" t="s">
        <v>700</v>
      </c>
      <c r="C57" s="17"/>
      <c r="D57" s="17"/>
      <c r="E57" s="17"/>
      <c r="F57" s="17"/>
      <c r="G57" s="17"/>
      <c r="H57" s="46"/>
      <c r="I57" s="31"/>
      <c r="J57" s="31"/>
      <c r="K57" s="166">
        <f>VLOOKUP('QRC4 Form'!$I$1,Data!$A$3:$AP$335,16,FALSE)</f>
        <v>279</v>
      </c>
      <c r="L57" s="32"/>
      <c r="M57" s="100"/>
    </row>
    <row r="58" spans="1:16" ht="16.5" thickBot="1" x14ac:dyDescent="0.3">
      <c r="A58" s="7"/>
      <c r="B58" s="17"/>
      <c r="C58" s="17"/>
      <c r="D58" s="17"/>
      <c r="E58" s="17"/>
      <c r="F58" s="31"/>
      <c r="G58" s="31"/>
      <c r="H58" s="46"/>
      <c r="I58" s="17"/>
      <c r="J58" s="17"/>
      <c r="K58" s="146"/>
      <c r="L58" s="32"/>
      <c r="M58" s="100"/>
      <c r="P58" s="137"/>
    </row>
    <row r="59" spans="1:16" ht="18.75" thickBot="1" x14ac:dyDescent="0.3">
      <c r="A59" s="7"/>
      <c r="B59" s="47" t="s">
        <v>701</v>
      </c>
      <c r="C59" s="17"/>
      <c r="D59" s="17"/>
      <c r="E59" s="17"/>
      <c r="F59" s="17"/>
      <c r="G59" s="17"/>
      <c r="H59" s="46"/>
      <c r="I59" s="17"/>
      <c r="J59" s="17"/>
      <c r="K59" s="166">
        <f>VLOOKUP('QRC4 Form'!$I$1,Data!$A$3:$AP$335,17,FALSE)</f>
        <v>0</v>
      </c>
      <c r="L59" s="32"/>
      <c r="N59" s="137"/>
      <c r="O59" s="137"/>
    </row>
    <row r="60" spans="1:16" ht="18.75" thickBot="1" x14ac:dyDescent="0.3">
      <c r="A60" s="2"/>
      <c r="B60" s="48"/>
      <c r="C60" s="48"/>
      <c r="D60" s="48"/>
      <c r="E60" s="48"/>
      <c r="F60" s="31"/>
      <c r="G60" s="31"/>
      <c r="H60" s="46"/>
      <c r="I60" s="47"/>
      <c r="J60" s="47"/>
      <c r="K60" s="47"/>
      <c r="L60" s="32"/>
      <c r="M60" s="103"/>
      <c r="N60" s="140"/>
      <c r="O60" s="140"/>
      <c r="P60" s="137"/>
    </row>
    <row r="61" spans="1:16" s="1" customFormat="1" ht="18.75" thickBot="1" x14ac:dyDescent="0.3">
      <c r="A61" s="204" t="s">
        <v>646</v>
      </c>
      <c r="B61" s="205"/>
      <c r="C61" s="205"/>
      <c r="D61" s="205"/>
      <c r="E61" s="205"/>
      <c r="F61" s="205"/>
      <c r="G61" s="205"/>
      <c r="H61" s="205"/>
      <c r="I61" s="205"/>
      <c r="J61" s="205"/>
      <c r="K61" s="205"/>
      <c r="L61" s="206"/>
      <c r="M61" s="23"/>
      <c r="N61" s="137"/>
      <c r="O61" s="137"/>
      <c r="P61" s="140"/>
    </row>
    <row r="62" spans="1:16" ht="18" x14ac:dyDescent="0.25">
      <c r="A62" s="67"/>
      <c r="B62" s="92"/>
      <c r="C62" s="68"/>
      <c r="D62" s="68"/>
      <c r="E62" s="68"/>
      <c r="F62" s="68"/>
      <c r="G62" s="68"/>
      <c r="H62" s="68"/>
      <c r="I62" s="68"/>
      <c r="J62" s="68"/>
      <c r="K62" s="68"/>
      <c r="L62" s="69"/>
      <c r="M62" s="103"/>
      <c r="N62" s="140"/>
      <c r="O62" s="140"/>
      <c r="P62" s="137"/>
    </row>
    <row r="63" spans="1:16" s="1" customFormat="1" ht="18" x14ac:dyDescent="0.25">
      <c r="A63" s="90"/>
      <c r="B63" s="16" t="s">
        <v>668</v>
      </c>
      <c r="C63" s="16"/>
      <c r="D63" s="91"/>
      <c r="E63" s="91"/>
      <c r="F63" s="91"/>
      <c r="G63" s="91"/>
      <c r="H63" s="91"/>
      <c r="I63" s="91"/>
      <c r="J63" s="91"/>
      <c r="K63" s="91"/>
      <c r="L63" s="33"/>
      <c r="M63" s="23"/>
      <c r="N63" s="137"/>
      <c r="O63" s="137"/>
      <c r="P63" s="136"/>
    </row>
    <row r="64" spans="1:16" ht="16.5" thickBot="1" x14ac:dyDescent="0.3">
      <c r="A64" s="13"/>
      <c r="B64" s="31"/>
      <c r="C64" s="31"/>
      <c r="D64" s="31"/>
      <c r="E64" s="31"/>
      <c r="F64" s="31"/>
      <c r="G64" s="38"/>
      <c r="H64" s="31"/>
      <c r="I64" s="31"/>
      <c r="J64" s="31"/>
      <c r="K64" s="5" t="s">
        <v>1</v>
      </c>
      <c r="L64" s="32"/>
    </row>
    <row r="65" spans="1:16" ht="18.75" thickBot="1" x14ac:dyDescent="0.25">
      <c r="A65" s="35"/>
      <c r="B65" s="36" t="s">
        <v>709</v>
      </c>
      <c r="C65" s="16"/>
      <c r="D65" s="16"/>
      <c r="E65" s="16"/>
      <c r="F65" s="28"/>
      <c r="G65" s="70"/>
      <c r="H65" s="28"/>
      <c r="I65" s="28"/>
      <c r="J65" s="28"/>
      <c r="K65" s="166">
        <f>VLOOKUP('QRC4 Form'!$I$1,Data!$A$3:$AP$335,18,FALSE)</f>
        <v>2381780.08</v>
      </c>
      <c r="L65" s="29"/>
    </row>
    <row r="66" spans="1:16" ht="16.5" thickBot="1" x14ac:dyDescent="0.3">
      <c r="A66" s="7"/>
      <c r="B66" s="47"/>
      <c r="C66" s="47"/>
      <c r="D66" s="47"/>
      <c r="E66" s="47"/>
      <c r="F66" s="31"/>
      <c r="G66" s="38"/>
      <c r="H66" s="31"/>
      <c r="I66" s="31"/>
      <c r="J66" s="31"/>
      <c r="K66" s="142"/>
      <c r="L66" s="32"/>
    </row>
    <row r="67" spans="1:16" ht="18.75" thickBot="1" x14ac:dyDescent="0.25">
      <c r="A67" s="34"/>
      <c r="B67" s="209" t="s">
        <v>710</v>
      </c>
      <c r="C67" s="210"/>
      <c r="D67" s="210"/>
      <c r="E67" s="210"/>
      <c r="F67" s="210"/>
      <c r="G67" s="210"/>
      <c r="H67" s="211"/>
      <c r="I67" s="211"/>
      <c r="J67" s="31"/>
      <c r="K67" s="166">
        <f>VLOOKUP('QRC4 Form'!$I$1,Data!$A$3:$AP$335,19,FALSE)</f>
        <v>-5671.35</v>
      </c>
      <c r="L67" s="32"/>
    </row>
    <row r="68" spans="1:16" x14ac:dyDescent="0.2">
      <c r="A68" s="34"/>
      <c r="B68" s="95" t="s">
        <v>690</v>
      </c>
      <c r="C68" s="95"/>
      <c r="D68" s="95"/>
      <c r="E68" s="95"/>
      <c r="F68" s="95"/>
      <c r="G68" s="95"/>
      <c r="H68" s="31"/>
      <c r="I68" s="31"/>
      <c r="J68" s="31"/>
      <c r="K68" s="147"/>
      <c r="L68" s="32"/>
      <c r="M68" s="104"/>
      <c r="N68" s="141"/>
      <c r="O68" s="141"/>
    </row>
    <row r="69" spans="1:16" s="30" customFormat="1" ht="16.5" thickBot="1" x14ac:dyDescent="0.25">
      <c r="A69" s="7"/>
      <c r="B69" s="3"/>
      <c r="C69" s="86"/>
      <c r="D69" s="86"/>
      <c r="E69" s="86"/>
      <c r="F69" s="87"/>
      <c r="G69" s="88"/>
      <c r="H69" s="31"/>
      <c r="I69" s="31"/>
      <c r="J69" s="31"/>
      <c r="K69" s="142"/>
      <c r="L69" s="32"/>
      <c r="M69" s="23"/>
      <c r="N69" s="136"/>
      <c r="O69" s="136"/>
      <c r="P69" s="136"/>
    </row>
    <row r="70" spans="1:16" ht="18.75" thickBot="1" x14ac:dyDescent="0.25">
      <c r="A70" s="35"/>
      <c r="B70" s="36" t="s">
        <v>711</v>
      </c>
      <c r="C70" s="36"/>
      <c r="D70" s="36"/>
      <c r="E70" s="36"/>
      <c r="F70" s="36"/>
      <c r="G70" s="38"/>
      <c r="H70" s="31"/>
      <c r="I70" s="31"/>
      <c r="J70" s="31"/>
      <c r="K70" s="166">
        <f>VLOOKUP('QRC4 Form'!$I$1,Data!$A$3:$AP$335,20,FALSE)</f>
        <v>2376108.73</v>
      </c>
      <c r="L70" s="32"/>
    </row>
    <row r="71" spans="1:16" ht="16.5" thickBot="1" x14ac:dyDescent="0.25">
      <c r="A71" s="35"/>
      <c r="B71" s="16"/>
      <c r="C71" s="16"/>
      <c r="D71" s="16"/>
      <c r="E71" s="16"/>
      <c r="F71" s="28"/>
      <c r="G71" s="38"/>
      <c r="H71" s="31"/>
      <c r="I71" s="31"/>
      <c r="J71" s="31"/>
      <c r="K71" s="142"/>
      <c r="L71" s="32"/>
    </row>
    <row r="72" spans="1:16" ht="18.75" thickBot="1" x14ac:dyDescent="0.25">
      <c r="A72" s="35"/>
      <c r="B72" s="207" t="s">
        <v>712</v>
      </c>
      <c r="C72" s="208"/>
      <c r="D72" s="208"/>
      <c r="E72" s="208"/>
      <c r="F72" s="208"/>
      <c r="G72" s="208"/>
      <c r="H72" s="208"/>
      <c r="I72" s="208"/>
      <c r="J72" s="31"/>
      <c r="K72" s="166">
        <f>VLOOKUP('QRC4 Form'!$I$1,Data!$A$3:$AP$335,21,FALSE)</f>
        <v>488993.52</v>
      </c>
      <c r="L72" s="32"/>
    </row>
    <row r="73" spans="1:16" ht="16.5" thickBot="1" x14ac:dyDescent="0.3">
      <c r="A73" s="7"/>
      <c r="B73" s="86"/>
      <c r="C73" s="49"/>
      <c r="D73" s="49"/>
      <c r="E73" s="49"/>
      <c r="F73" s="47"/>
      <c r="G73" s="38"/>
      <c r="H73" s="31"/>
      <c r="I73" s="31"/>
      <c r="J73" s="31"/>
      <c r="K73" s="147"/>
      <c r="L73" s="32"/>
    </row>
    <row r="74" spans="1:16" ht="18.75" thickBot="1" x14ac:dyDescent="0.3">
      <c r="A74" s="7"/>
      <c r="B74" s="47" t="s">
        <v>713</v>
      </c>
      <c r="C74" s="17"/>
      <c r="D74" s="17"/>
      <c r="E74" s="17"/>
      <c r="F74" s="31"/>
      <c r="G74" s="38"/>
      <c r="H74" s="31"/>
      <c r="I74" s="31"/>
      <c r="J74" s="31"/>
      <c r="K74" s="166">
        <f>VLOOKUP('QRC4 Form'!$I$1,Data!$A$3:$AP$335,22,FALSE)</f>
        <v>159598.20000000001</v>
      </c>
      <c r="L74" s="32"/>
    </row>
    <row r="75" spans="1:16" ht="16.5" thickBot="1" x14ac:dyDescent="0.3">
      <c r="A75" s="2"/>
      <c r="B75" s="17"/>
      <c r="C75" s="17"/>
      <c r="D75" s="17"/>
      <c r="E75" s="17"/>
      <c r="F75" s="31"/>
      <c r="G75" s="38"/>
      <c r="H75" s="31"/>
      <c r="I75" s="31"/>
      <c r="J75" s="31"/>
      <c r="K75" s="142"/>
      <c r="L75" s="32"/>
    </row>
    <row r="76" spans="1:16" ht="18.75" thickBot="1" x14ac:dyDescent="0.3">
      <c r="A76" s="2"/>
      <c r="B76" s="47" t="s">
        <v>714</v>
      </c>
      <c r="C76" s="17"/>
      <c r="D76" s="17"/>
      <c r="E76" s="17"/>
      <c r="F76" s="31"/>
      <c r="G76" s="38"/>
      <c r="H76" s="31"/>
      <c r="I76" s="31"/>
      <c r="J76" s="31"/>
      <c r="K76" s="166">
        <f>VLOOKUP('QRC4 Form'!$I$1,Data!$A$3:$AP$335,23,FALSE)</f>
        <v>35469.81</v>
      </c>
      <c r="L76" s="32"/>
    </row>
    <row r="77" spans="1:16" ht="16.5" thickBot="1" x14ac:dyDescent="0.3">
      <c r="A77" s="2"/>
      <c r="B77" s="17"/>
      <c r="C77" s="17"/>
      <c r="D77" s="17"/>
      <c r="E77" s="17"/>
      <c r="F77" s="31"/>
      <c r="G77" s="38"/>
      <c r="H77" s="31"/>
      <c r="I77" s="31"/>
      <c r="J77" s="31"/>
      <c r="K77" s="142"/>
      <c r="L77" s="32"/>
    </row>
    <row r="78" spans="1:16" ht="18.75" thickBot="1" x14ac:dyDescent="0.3">
      <c r="A78" s="7"/>
      <c r="B78" s="36" t="s">
        <v>718</v>
      </c>
      <c r="C78" s="47"/>
      <c r="D78" s="47"/>
      <c r="E78" s="47"/>
      <c r="F78" s="47"/>
      <c r="G78" s="38"/>
      <c r="H78" s="31"/>
      <c r="I78" s="31"/>
      <c r="J78" s="31"/>
      <c r="K78" s="166">
        <f>VLOOKUP('QRC4 Form'!$I$1,Data!$A$3:$AP$335,24,FALSE)</f>
        <v>1692047.2</v>
      </c>
      <c r="L78" s="32"/>
    </row>
    <row r="79" spans="1:16" ht="16.5" thickBot="1" x14ac:dyDescent="0.3">
      <c r="A79" s="7"/>
      <c r="B79" s="36"/>
      <c r="C79" s="47"/>
      <c r="D79" s="47"/>
      <c r="E79" s="47"/>
      <c r="F79" s="47"/>
      <c r="G79" s="38"/>
      <c r="H79" s="47"/>
      <c r="I79" s="31"/>
      <c r="J79" s="31"/>
      <c r="K79" s="142"/>
      <c r="L79" s="32"/>
    </row>
    <row r="80" spans="1:16" ht="18.75" thickBot="1" x14ac:dyDescent="0.3">
      <c r="A80" s="7"/>
      <c r="B80" s="47" t="s">
        <v>715</v>
      </c>
      <c r="C80" s="17"/>
      <c r="D80" s="17"/>
      <c r="E80" s="17"/>
      <c r="F80" s="31"/>
      <c r="G80" s="38"/>
      <c r="H80" s="31"/>
      <c r="I80" s="31"/>
      <c r="J80" s="31"/>
      <c r="K80" s="166">
        <f>VLOOKUP('QRC4 Form'!$I$1,Data!$A$3:$AP$335,25,FALSE)</f>
        <v>843274.52</v>
      </c>
      <c r="L80" s="32"/>
    </row>
    <row r="81" spans="1:16" ht="16.5" thickBot="1" x14ac:dyDescent="0.25">
      <c r="A81" s="7"/>
      <c r="B81" s="17"/>
      <c r="C81" s="50"/>
      <c r="D81" s="50"/>
      <c r="E81" s="50"/>
      <c r="F81" s="31"/>
      <c r="G81" s="38"/>
      <c r="H81" s="31"/>
      <c r="I81" s="31"/>
      <c r="J81" s="31"/>
      <c r="K81" s="142"/>
      <c r="L81" s="32"/>
    </row>
    <row r="82" spans="1:16" ht="18.75" thickBot="1" x14ac:dyDescent="0.3">
      <c r="A82" s="7"/>
      <c r="B82" s="47" t="s">
        <v>702</v>
      </c>
      <c r="C82" s="17"/>
      <c r="D82" s="17"/>
      <c r="E82" s="17"/>
      <c r="F82" s="31"/>
      <c r="G82" s="38"/>
      <c r="H82" s="31"/>
      <c r="I82" s="31"/>
      <c r="J82" s="31"/>
      <c r="K82" s="166">
        <f>VLOOKUP('QRC4 Form'!$I$1,Data!$A$3:$AP$335,26,FALSE)</f>
        <v>7249.49</v>
      </c>
      <c r="L82" s="32"/>
    </row>
    <row r="83" spans="1:16" ht="15.75" thickBot="1" x14ac:dyDescent="0.25">
      <c r="A83" s="7"/>
      <c r="B83" s="17"/>
      <c r="C83" s="17"/>
      <c r="D83" s="17"/>
      <c r="E83" s="17"/>
      <c r="F83" s="31"/>
      <c r="G83" s="38"/>
      <c r="H83" s="31"/>
      <c r="I83" s="31"/>
      <c r="J83" s="31"/>
      <c r="K83" s="147"/>
      <c r="L83" s="32"/>
    </row>
    <row r="84" spans="1:16" ht="18.75" thickBot="1" x14ac:dyDescent="0.3">
      <c r="A84" s="7"/>
      <c r="B84" s="4" t="s">
        <v>716</v>
      </c>
      <c r="C84" s="3"/>
      <c r="D84" s="3"/>
      <c r="E84" s="3"/>
      <c r="F84" s="31"/>
      <c r="G84" s="38"/>
      <c r="H84" s="31"/>
      <c r="I84" s="31"/>
      <c r="J84" s="31"/>
      <c r="K84" s="166">
        <f>VLOOKUP('QRC4 Form'!$I$1,Data!$A$3:$AP$335,27,FALSE)</f>
        <v>836023.02</v>
      </c>
      <c r="L84" s="32"/>
    </row>
    <row r="85" spans="1:16" ht="15.75" thickBot="1" x14ac:dyDescent="0.25">
      <c r="A85" s="7"/>
      <c r="B85" s="17"/>
      <c r="C85" s="17"/>
      <c r="D85" s="17"/>
      <c r="E85" s="17"/>
      <c r="F85" s="31"/>
      <c r="G85" s="38"/>
      <c r="H85" s="31"/>
      <c r="I85" s="31"/>
      <c r="J85" s="31"/>
      <c r="K85" s="147"/>
      <c r="L85" s="32"/>
    </row>
    <row r="86" spans="1:16" ht="18.75" thickBot="1" x14ac:dyDescent="0.3">
      <c r="A86" s="7"/>
      <c r="B86" s="4" t="s">
        <v>717</v>
      </c>
      <c r="C86" s="3"/>
      <c r="D86" s="3"/>
      <c r="E86" s="3"/>
      <c r="F86" s="31"/>
      <c r="G86" s="38"/>
      <c r="H86" s="31"/>
      <c r="I86" s="31"/>
      <c r="J86" s="31"/>
      <c r="K86" s="166">
        <f>VLOOKUP('QRC4 Form'!$I$1,Data!$A$3:$AP$335,28,FALSE)</f>
        <v>2528071.2200000002</v>
      </c>
      <c r="L86" s="32"/>
    </row>
    <row r="87" spans="1:16" ht="16.5" thickBot="1" x14ac:dyDescent="0.3">
      <c r="A87" s="2"/>
      <c r="B87" s="47"/>
      <c r="C87" s="47"/>
      <c r="D87" s="47"/>
      <c r="E87" s="47"/>
      <c r="F87" s="31"/>
      <c r="G87" s="38"/>
      <c r="H87" s="31"/>
      <c r="I87" s="31"/>
      <c r="J87" s="31"/>
      <c r="K87" s="147"/>
      <c r="L87" s="32"/>
    </row>
    <row r="88" spans="1:16" ht="18.75" thickBot="1" x14ac:dyDescent="0.25">
      <c r="A88" s="27"/>
      <c r="B88" s="36" t="s">
        <v>671</v>
      </c>
      <c r="C88" s="16"/>
      <c r="D88" s="16"/>
      <c r="E88" s="16"/>
      <c r="F88" s="28"/>
      <c r="G88" s="38"/>
      <c r="H88" s="28"/>
      <c r="I88" s="31"/>
      <c r="J88" s="31"/>
      <c r="K88" s="166">
        <f>VLOOKUP('QRC4 Form'!$I$1,Data!$A$3:$AP$335,29,FALSE)</f>
        <v>232868.3</v>
      </c>
      <c r="L88" s="29"/>
    </row>
    <row r="89" spans="1:16" ht="21" thickBot="1" x14ac:dyDescent="0.25">
      <c r="A89" s="152"/>
      <c r="B89" s="153"/>
      <c r="C89" s="153"/>
      <c r="D89" s="153"/>
      <c r="E89" s="153"/>
      <c r="F89" s="154"/>
      <c r="G89" s="155"/>
      <c r="H89" s="154"/>
      <c r="I89" s="156"/>
      <c r="J89" s="156"/>
      <c r="K89" s="157"/>
      <c r="L89" s="158"/>
    </row>
    <row r="90" spans="1:16" ht="20.25" x14ac:dyDescent="0.3">
      <c r="B90" s="52"/>
      <c r="C90" s="52"/>
      <c r="D90" s="52"/>
      <c r="E90" s="52"/>
      <c r="F90" s="52"/>
      <c r="G90" s="52"/>
      <c r="H90" s="52"/>
      <c r="I90" s="52"/>
      <c r="J90" s="52"/>
      <c r="K90" s="52"/>
      <c r="L90" s="51"/>
      <c r="N90" s="159"/>
      <c r="O90" s="159"/>
      <c r="P90" s="159"/>
    </row>
  </sheetData>
  <mergeCells count="7">
    <mergeCell ref="A61:L61"/>
    <mergeCell ref="B72:I72"/>
    <mergeCell ref="B67:I67"/>
    <mergeCell ref="C1:F1"/>
    <mergeCell ref="A2:L2"/>
    <mergeCell ref="A3:L3"/>
    <mergeCell ref="A55:L55"/>
  </mergeCells>
  <phoneticPr fontId="0" type="noConversion"/>
  <dataValidations count="1">
    <dataValidation type="custom" allowBlank="1" showInputMessage="1" showErrorMessage="1" errorTitle="Value is negative or too high" error="The net collectable debit figure cannot be negative._x000a_If the amount is not negative please ensure it has been entered as pounds thousands" sqref="I23 K50 K23 K25 K27 K29 K32 K35 K37 K39 K46 K48 K88 I27 I29 I32 I35 I37 I39 I46 I48 I50 I52 I25 K57 K59 K65 K67 K70 K72 K74 K78 K80 K82 K84 K86 K52 K76">
      <formula1>P23=0</formula1>
    </dataValidation>
  </dataValidations>
  <printOptions horizontalCentered="1" verticalCentered="1"/>
  <pageMargins left="0.19685039370078741" right="0.19685039370078741" top="0.39370078740157483" bottom="0.39370078740157483" header="0.19685039370078741" footer="0.19685039370078741"/>
  <pageSetup paperSize="9" scale="52" orientation="portrait" r:id="rId1"/>
  <headerFooter alignWithMargins="0"/>
  <ignoredErrors>
    <ignoredError sqref="I22 K22 I34 K34 I45 K45 K56 K64"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4098" r:id="rId4" name="List Box 2">
              <controlPr locked="0" defaultSize="0" autoFill="0" autoLine="0" autoPict="0">
                <anchor moveWithCells="1">
                  <from>
                    <xdr:col>5</xdr:col>
                    <xdr:colOff>19050</xdr:colOff>
                    <xdr:row>6</xdr:row>
                    <xdr:rowOff>38100</xdr:rowOff>
                  </from>
                  <to>
                    <xdr:col>8</xdr:col>
                    <xdr:colOff>857250</xdr:colOff>
                    <xdr:row>12</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Y400"/>
  <sheetViews>
    <sheetView workbookViewId="0">
      <pane xSplit="2" ySplit="2" topLeftCell="C3" activePane="bottomRight" state="frozen"/>
      <selection pane="topRight" activeCell="C1" sqref="C1"/>
      <selection pane="bottomLeft" activeCell="A10" sqref="A10"/>
      <selection pane="bottomRight" activeCell="C3" sqref="C3"/>
    </sheetView>
  </sheetViews>
  <sheetFormatPr defaultRowHeight="12.75" x14ac:dyDescent="0.2"/>
  <cols>
    <col min="1" max="1" width="6.42578125" style="18" customWidth="1"/>
    <col min="2" max="2" width="30.85546875" style="18" customWidth="1"/>
    <col min="3" max="3" width="12.42578125" style="19" customWidth="1"/>
    <col min="4" max="7" width="14.28515625" customWidth="1"/>
    <col min="8" max="8" width="14.28515625" style="161" customWidth="1"/>
    <col min="9" max="20" width="14.28515625" customWidth="1"/>
    <col min="21" max="21" width="16.140625" customWidth="1"/>
    <col min="22" max="22" width="15.5703125" customWidth="1"/>
    <col min="23" max="29" width="14.28515625" customWidth="1"/>
    <col min="30" max="30" width="9.140625" style="24"/>
    <col min="31" max="34" width="14.28515625" customWidth="1"/>
    <col min="35" max="35" width="14.28515625" style="161" customWidth="1"/>
    <col min="36" max="42" width="14.28515625" customWidth="1"/>
    <col min="43" max="43" width="4.5703125" style="24" customWidth="1"/>
    <col min="44" max="44" width="9.140625" style="162"/>
  </cols>
  <sheetData>
    <row r="1" spans="1:51" x14ac:dyDescent="0.2">
      <c r="A1" s="189">
        <v>1</v>
      </c>
      <c r="B1" s="190">
        <v>2</v>
      </c>
      <c r="C1" s="187">
        <v>3</v>
      </c>
      <c r="D1" s="19">
        <v>4</v>
      </c>
      <c r="E1" s="162">
        <f>+D1+1</f>
        <v>5</v>
      </c>
      <c r="F1" s="162">
        <f t="shared" ref="F1:AR1" si="0">+E1+1</f>
        <v>6</v>
      </c>
      <c r="G1" s="162">
        <f t="shared" si="0"/>
        <v>7</v>
      </c>
      <c r="H1" s="200">
        <f t="shared" si="0"/>
        <v>8</v>
      </c>
      <c r="I1" s="162">
        <f t="shared" si="0"/>
        <v>9</v>
      </c>
      <c r="J1" s="162">
        <f t="shared" si="0"/>
        <v>10</v>
      </c>
      <c r="K1" s="162">
        <f t="shared" si="0"/>
        <v>11</v>
      </c>
      <c r="L1" s="162">
        <f t="shared" si="0"/>
        <v>12</v>
      </c>
      <c r="M1" s="162">
        <f t="shared" si="0"/>
        <v>13</v>
      </c>
      <c r="N1" s="162">
        <f t="shared" si="0"/>
        <v>14</v>
      </c>
      <c r="O1" s="162">
        <f t="shared" si="0"/>
        <v>15</v>
      </c>
      <c r="P1" s="162">
        <f t="shared" si="0"/>
        <v>16</v>
      </c>
      <c r="Q1" s="162">
        <f t="shared" si="0"/>
        <v>17</v>
      </c>
      <c r="R1" s="162">
        <f t="shared" si="0"/>
        <v>18</v>
      </c>
      <c r="S1" s="162">
        <f t="shared" si="0"/>
        <v>19</v>
      </c>
      <c r="T1" s="162">
        <f t="shared" si="0"/>
        <v>20</v>
      </c>
      <c r="U1" s="162">
        <f t="shared" si="0"/>
        <v>21</v>
      </c>
      <c r="V1" s="162">
        <f t="shared" si="0"/>
        <v>22</v>
      </c>
      <c r="W1" s="162">
        <f t="shared" si="0"/>
        <v>23</v>
      </c>
      <c r="X1" s="162">
        <f t="shared" si="0"/>
        <v>24</v>
      </c>
      <c r="Y1" s="162">
        <f t="shared" si="0"/>
        <v>25</v>
      </c>
      <c r="Z1" s="162">
        <f t="shared" si="0"/>
        <v>26</v>
      </c>
      <c r="AA1" s="162">
        <f t="shared" si="0"/>
        <v>27</v>
      </c>
      <c r="AB1" s="162">
        <f t="shared" si="0"/>
        <v>28</v>
      </c>
      <c r="AC1" s="162">
        <f t="shared" si="0"/>
        <v>29</v>
      </c>
      <c r="AD1" s="179">
        <f t="shared" si="0"/>
        <v>30</v>
      </c>
      <c r="AE1" s="162">
        <f t="shared" si="0"/>
        <v>31</v>
      </c>
      <c r="AF1" s="162">
        <f t="shared" si="0"/>
        <v>32</v>
      </c>
      <c r="AG1" s="162">
        <f t="shared" si="0"/>
        <v>33</v>
      </c>
      <c r="AH1" s="162">
        <f t="shared" si="0"/>
        <v>34</v>
      </c>
      <c r="AI1" s="200">
        <f t="shared" si="0"/>
        <v>35</v>
      </c>
      <c r="AJ1" s="162">
        <f t="shared" si="0"/>
        <v>36</v>
      </c>
      <c r="AK1" s="162">
        <f t="shared" si="0"/>
        <v>37</v>
      </c>
      <c r="AL1" s="162">
        <f t="shared" si="0"/>
        <v>38</v>
      </c>
      <c r="AM1" s="162">
        <f t="shared" si="0"/>
        <v>39</v>
      </c>
      <c r="AN1" s="162">
        <f t="shared" si="0"/>
        <v>40</v>
      </c>
      <c r="AO1" s="162">
        <f t="shared" si="0"/>
        <v>41</v>
      </c>
      <c r="AP1" s="162">
        <f t="shared" si="0"/>
        <v>42</v>
      </c>
      <c r="AQ1" s="179">
        <f t="shared" si="0"/>
        <v>43</v>
      </c>
      <c r="AR1" s="162">
        <f t="shared" si="0"/>
        <v>44</v>
      </c>
    </row>
    <row r="2" spans="1:51" ht="76.5" x14ac:dyDescent="0.2">
      <c r="A2" s="191"/>
      <c r="B2" s="192"/>
      <c r="C2" s="188"/>
      <c r="D2" s="193" t="s">
        <v>719</v>
      </c>
      <c r="E2" s="193" t="s">
        <v>720</v>
      </c>
      <c r="F2" s="193" t="s">
        <v>721</v>
      </c>
      <c r="G2" s="193" t="s">
        <v>735</v>
      </c>
      <c r="H2" s="194" t="s">
        <v>684</v>
      </c>
      <c r="I2" s="193" t="s">
        <v>722</v>
      </c>
      <c r="J2" s="193" t="s">
        <v>688</v>
      </c>
      <c r="K2" s="193" t="s">
        <v>723</v>
      </c>
      <c r="L2" s="201" t="s">
        <v>739</v>
      </c>
      <c r="M2" s="201" t="s">
        <v>740</v>
      </c>
      <c r="N2" s="201" t="s">
        <v>741</v>
      </c>
      <c r="O2" s="201" t="s">
        <v>742</v>
      </c>
      <c r="P2" s="193" t="s">
        <v>724</v>
      </c>
      <c r="Q2" s="193" t="s">
        <v>669</v>
      </c>
      <c r="R2" s="201" t="s">
        <v>743</v>
      </c>
      <c r="S2" s="193" t="s">
        <v>732</v>
      </c>
      <c r="T2" s="193" t="s">
        <v>733</v>
      </c>
      <c r="U2" s="193" t="s">
        <v>734</v>
      </c>
      <c r="V2" s="201" t="s">
        <v>725</v>
      </c>
      <c r="W2" s="201" t="s">
        <v>744</v>
      </c>
      <c r="X2" s="193" t="s">
        <v>736</v>
      </c>
      <c r="Y2" s="193" t="s">
        <v>685</v>
      </c>
      <c r="Z2" s="193" t="s">
        <v>726</v>
      </c>
      <c r="AA2" s="193" t="s">
        <v>737</v>
      </c>
      <c r="AB2" s="193" t="s">
        <v>686</v>
      </c>
      <c r="AC2" s="193" t="s">
        <v>670</v>
      </c>
      <c r="AD2" s="180"/>
      <c r="AE2" s="195" t="s">
        <v>727</v>
      </c>
      <c r="AF2" s="195" t="s">
        <v>728</v>
      </c>
      <c r="AG2" s="195" t="s">
        <v>729</v>
      </c>
      <c r="AH2" s="195" t="s">
        <v>738</v>
      </c>
      <c r="AI2" s="196" t="s">
        <v>687</v>
      </c>
      <c r="AJ2" s="195" t="s">
        <v>730</v>
      </c>
      <c r="AK2" s="202" t="s">
        <v>749</v>
      </c>
      <c r="AL2" s="195" t="s">
        <v>731</v>
      </c>
      <c r="AM2" s="195" t="s">
        <v>745</v>
      </c>
      <c r="AN2" s="195" t="s">
        <v>746</v>
      </c>
      <c r="AO2" s="195" t="s">
        <v>747</v>
      </c>
      <c r="AP2" s="202" t="s">
        <v>748</v>
      </c>
      <c r="AQ2" s="185"/>
      <c r="AR2" s="175"/>
      <c r="AS2" s="148"/>
      <c r="AT2" s="148"/>
      <c r="AU2" s="148"/>
      <c r="AV2" s="148"/>
      <c r="AW2" s="148"/>
      <c r="AX2" s="148"/>
      <c r="AY2" s="148"/>
    </row>
    <row r="3" spans="1:51" x14ac:dyDescent="0.2">
      <c r="A3" s="131">
        <v>1</v>
      </c>
      <c r="B3" s="132" t="s">
        <v>6</v>
      </c>
      <c r="C3" s="172" t="s">
        <v>7</v>
      </c>
      <c r="D3" s="160">
        <v>31787</v>
      </c>
      <c r="E3" s="160">
        <v>566</v>
      </c>
      <c r="F3" s="160">
        <v>30431</v>
      </c>
      <c r="G3" s="160">
        <v>30997</v>
      </c>
      <c r="H3" s="203">
        <v>97.51</v>
      </c>
      <c r="I3" s="160">
        <v>515</v>
      </c>
      <c r="J3" s="160">
        <v>609</v>
      </c>
      <c r="K3" s="160">
        <v>31555</v>
      </c>
      <c r="L3" s="160">
        <v>9150</v>
      </c>
      <c r="M3" s="160">
        <v>9020</v>
      </c>
      <c r="N3" s="160">
        <v>9085</v>
      </c>
      <c r="O3" s="160">
        <v>4300</v>
      </c>
      <c r="P3" s="160">
        <v>0</v>
      </c>
      <c r="Q3" s="160">
        <v>0</v>
      </c>
      <c r="R3" s="160">
        <v>2024</v>
      </c>
      <c r="S3" s="160">
        <v>155</v>
      </c>
      <c r="T3" s="160">
        <v>2179</v>
      </c>
      <c r="U3" s="160">
        <v>819</v>
      </c>
      <c r="V3" s="160">
        <v>61</v>
      </c>
      <c r="W3" s="160">
        <v>13</v>
      </c>
      <c r="X3" s="160">
        <v>1286</v>
      </c>
      <c r="Y3" s="160">
        <v>926</v>
      </c>
      <c r="Z3" s="160">
        <v>6</v>
      </c>
      <c r="AA3" s="160">
        <v>920</v>
      </c>
      <c r="AB3" s="160">
        <v>2206</v>
      </c>
      <c r="AC3" s="160">
        <v>172</v>
      </c>
      <c r="AD3" s="181"/>
      <c r="AE3" s="160">
        <v>16626</v>
      </c>
      <c r="AF3" s="160">
        <v>733</v>
      </c>
      <c r="AG3" s="160">
        <v>15523</v>
      </c>
      <c r="AH3" s="160">
        <v>16256</v>
      </c>
      <c r="AI3" s="203">
        <v>97.77</v>
      </c>
      <c r="AJ3" s="160">
        <v>-1408</v>
      </c>
      <c r="AK3" s="160">
        <v>2074</v>
      </c>
      <c r="AL3" s="160">
        <v>16189</v>
      </c>
      <c r="AM3" s="160">
        <v>4877</v>
      </c>
      <c r="AN3" s="160">
        <v>5008</v>
      </c>
      <c r="AO3" s="160">
        <v>4364</v>
      </c>
      <c r="AP3" s="160">
        <v>1940</v>
      </c>
      <c r="AQ3" s="181"/>
      <c r="AR3" s="186" t="s">
        <v>672</v>
      </c>
    </row>
    <row r="4" spans="1:51" x14ac:dyDescent="0.2">
      <c r="A4" s="131">
        <v>2</v>
      </c>
      <c r="B4" s="132" t="s">
        <v>8</v>
      </c>
      <c r="C4" s="173" t="s">
        <v>9</v>
      </c>
      <c r="D4" s="160">
        <v>45328</v>
      </c>
      <c r="E4" s="160">
        <v>586</v>
      </c>
      <c r="F4" s="160">
        <v>43743</v>
      </c>
      <c r="G4" s="160">
        <v>44329</v>
      </c>
      <c r="H4" s="203">
        <v>97.8</v>
      </c>
      <c r="I4" s="160">
        <v>800</v>
      </c>
      <c r="J4" s="160">
        <v>719</v>
      </c>
      <c r="K4" s="160">
        <v>45262</v>
      </c>
      <c r="L4" s="160">
        <v>13178</v>
      </c>
      <c r="M4" s="160">
        <v>13010</v>
      </c>
      <c r="N4" s="160">
        <v>12860</v>
      </c>
      <c r="O4" s="160">
        <v>6214</v>
      </c>
      <c r="P4" s="160">
        <v>0</v>
      </c>
      <c r="Q4" s="160">
        <v>0</v>
      </c>
      <c r="R4" s="160">
        <v>2842</v>
      </c>
      <c r="S4" s="160">
        <v>90</v>
      </c>
      <c r="T4" s="160">
        <v>2932</v>
      </c>
      <c r="U4" s="160">
        <v>1044</v>
      </c>
      <c r="V4" s="160">
        <v>38</v>
      </c>
      <c r="W4" s="160">
        <v>18</v>
      </c>
      <c r="X4" s="160">
        <v>1832</v>
      </c>
      <c r="Y4" s="160">
        <v>1079</v>
      </c>
      <c r="Z4" s="160">
        <v>10</v>
      </c>
      <c r="AA4" s="160">
        <v>1069</v>
      </c>
      <c r="AB4" s="160">
        <v>2901</v>
      </c>
      <c r="AC4" s="160">
        <v>250</v>
      </c>
      <c r="AD4" s="181"/>
      <c r="AE4" s="160">
        <v>27243</v>
      </c>
      <c r="AF4" s="160">
        <v>70</v>
      </c>
      <c r="AG4" s="160">
        <v>26641</v>
      </c>
      <c r="AH4" s="160">
        <v>26711</v>
      </c>
      <c r="AI4" s="203">
        <v>98.05</v>
      </c>
      <c r="AJ4" s="160">
        <v>529</v>
      </c>
      <c r="AK4" s="160">
        <v>118</v>
      </c>
      <c r="AL4" s="160">
        <v>27288</v>
      </c>
      <c r="AM4" s="160">
        <v>8743</v>
      </c>
      <c r="AN4" s="160">
        <v>7858</v>
      </c>
      <c r="AO4" s="160">
        <v>7437</v>
      </c>
      <c r="AP4" s="160">
        <v>3250</v>
      </c>
      <c r="AQ4" s="181"/>
      <c r="AR4" s="186" t="s">
        <v>672</v>
      </c>
    </row>
    <row r="5" spans="1:51" x14ac:dyDescent="0.2">
      <c r="A5" s="131">
        <v>3</v>
      </c>
      <c r="B5" s="132" t="s">
        <v>10</v>
      </c>
      <c r="C5" s="173" t="s">
        <v>11</v>
      </c>
      <c r="D5" s="160">
        <v>55770</v>
      </c>
      <c r="E5" s="160">
        <v>926</v>
      </c>
      <c r="F5" s="160">
        <v>54151</v>
      </c>
      <c r="G5" s="160">
        <v>55077</v>
      </c>
      <c r="H5" s="203">
        <v>98.76</v>
      </c>
      <c r="I5" s="160">
        <v>363</v>
      </c>
      <c r="J5" s="160">
        <v>1162</v>
      </c>
      <c r="K5" s="160">
        <v>55676</v>
      </c>
      <c r="L5" s="160">
        <v>16470</v>
      </c>
      <c r="M5" s="160">
        <v>16000</v>
      </c>
      <c r="N5" s="160">
        <v>16122</v>
      </c>
      <c r="O5" s="160">
        <v>7084</v>
      </c>
      <c r="P5" s="160">
        <v>0</v>
      </c>
      <c r="Q5" s="160">
        <v>0</v>
      </c>
      <c r="R5" s="160">
        <v>718</v>
      </c>
      <c r="S5" s="160">
        <v>107</v>
      </c>
      <c r="T5" s="160">
        <v>825</v>
      </c>
      <c r="U5" s="160">
        <v>586</v>
      </c>
      <c r="V5" s="160">
        <v>0</v>
      </c>
      <c r="W5" s="160">
        <v>109</v>
      </c>
      <c r="X5" s="160">
        <v>130</v>
      </c>
      <c r="Y5" s="160">
        <v>650</v>
      </c>
      <c r="Z5" s="160">
        <v>0</v>
      </c>
      <c r="AA5" s="160">
        <v>650</v>
      </c>
      <c r="AB5" s="160">
        <v>780</v>
      </c>
      <c r="AC5" s="160">
        <v>134</v>
      </c>
      <c r="AD5" s="181"/>
      <c r="AE5" s="160">
        <v>31034</v>
      </c>
      <c r="AF5" s="160">
        <v>99</v>
      </c>
      <c r="AG5" s="160">
        <v>30634</v>
      </c>
      <c r="AH5" s="160">
        <v>30733</v>
      </c>
      <c r="AI5" s="203">
        <v>99.03</v>
      </c>
      <c r="AJ5" s="160">
        <v>-588</v>
      </c>
      <c r="AK5" s="160">
        <v>342</v>
      </c>
      <c r="AL5" s="160">
        <v>30388</v>
      </c>
      <c r="AM5" s="160">
        <v>8679</v>
      </c>
      <c r="AN5" s="160">
        <v>10280</v>
      </c>
      <c r="AO5" s="160">
        <v>8496</v>
      </c>
      <c r="AP5" s="160">
        <v>2933</v>
      </c>
      <c r="AQ5" s="181"/>
      <c r="AR5" s="186" t="s">
        <v>672</v>
      </c>
    </row>
    <row r="6" spans="1:51" x14ac:dyDescent="0.2">
      <c r="A6" s="131">
        <v>4</v>
      </c>
      <c r="B6" s="132" t="s">
        <v>12</v>
      </c>
      <c r="C6" s="173" t="s">
        <v>13</v>
      </c>
      <c r="D6" s="160">
        <v>85214</v>
      </c>
      <c r="E6" s="160">
        <v>427</v>
      </c>
      <c r="F6" s="160">
        <v>83312</v>
      </c>
      <c r="G6" s="160">
        <v>83739</v>
      </c>
      <c r="H6" s="203">
        <v>98.27</v>
      </c>
      <c r="I6" s="160">
        <v>485</v>
      </c>
      <c r="J6" s="160">
        <v>505</v>
      </c>
      <c r="K6" s="160">
        <v>84302</v>
      </c>
      <c r="L6" s="160">
        <v>24993</v>
      </c>
      <c r="M6" s="160">
        <v>24094</v>
      </c>
      <c r="N6" s="160">
        <v>24487</v>
      </c>
      <c r="O6" s="160">
        <v>10728</v>
      </c>
      <c r="P6" s="160">
        <v>0</v>
      </c>
      <c r="Q6" s="160">
        <v>0</v>
      </c>
      <c r="R6" s="160">
        <v>3587</v>
      </c>
      <c r="S6" s="160">
        <v>-819</v>
      </c>
      <c r="T6" s="160">
        <v>2768</v>
      </c>
      <c r="U6" s="160">
        <v>610</v>
      </c>
      <c r="V6" s="160">
        <v>108</v>
      </c>
      <c r="W6" s="160">
        <v>50</v>
      </c>
      <c r="X6" s="160">
        <v>2000</v>
      </c>
      <c r="Y6" s="160">
        <v>1625</v>
      </c>
      <c r="Z6" s="160">
        <v>7</v>
      </c>
      <c r="AA6" s="160">
        <v>1618</v>
      </c>
      <c r="AB6" s="160">
        <v>3618</v>
      </c>
      <c r="AC6" s="160">
        <v>313</v>
      </c>
      <c r="AD6" s="181"/>
      <c r="AE6" s="160">
        <v>33177</v>
      </c>
      <c r="AF6" s="160">
        <v>161</v>
      </c>
      <c r="AG6" s="160">
        <v>32474</v>
      </c>
      <c r="AH6" s="160">
        <v>32635</v>
      </c>
      <c r="AI6" s="203">
        <v>98.37</v>
      </c>
      <c r="AJ6" s="160">
        <v>45</v>
      </c>
      <c r="AK6" s="160">
        <v>197</v>
      </c>
      <c r="AL6" s="160">
        <v>32716</v>
      </c>
      <c r="AM6" s="160">
        <v>9378</v>
      </c>
      <c r="AN6" s="160">
        <v>10269</v>
      </c>
      <c r="AO6" s="160">
        <v>8989</v>
      </c>
      <c r="AP6" s="160">
        <v>4080</v>
      </c>
      <c r="AQ6" s="181"/>
      <c r="AR6" s="186" t="s">
        <v>672</v>
      </c>
    </row>
    <row r="7" spans="1:51" x14ac:dyDescent="0.2">
      <c r="A7" s="131">
        <v>5</v>
      </c>
      <c r="B7" s="132" t="s">
        <v>14</v>
      </c>
      <c r="C7" s="173" t="s">
        <v>15</v>
      </c>
      <c r="D7" s="160">
        <v>48837</v>
      </c>
      <c r="E7" s="160">
        <v>595</v>
      </c>
      <c r="F7" s="160">
        <v>46835</v>
      </c>
      <c r="G7" s="160">
        <v>47430</v>
      </c>
      <c r="H7" s="203">
        <v>97.12</v>
      </c>
      <c r="I7" s="160">
        <v>1014</v>
      </c>
      <c r="J7" s="160">
        <v>652</v>
      </c>
      <c r="K7" s="160">
        <v>48501</v>
      </c>
      <c r="L7" s="160">
        <v>14064</v>
      </c>
      <c r="M7" s="160">
        <v>13681</v>
      </c>
      <c r="N7" s="160">
        <v>13584</v>
      </c>
      <c r="O7" s="160">
        <v>7172</v>
      </c>
      <c r="P7" s="160">
        <v>0</v>
      </c>
      <c r="Q7" s="160">
        <v>0</v>
      </c>
      <c r="R7" s="160">
        <v>3435</v>
      </c>
      <c r="S7" s="160">
        <v>38</v>
      </c>
      <c r="T7" s="160">
        <v>3473</v>
      </c>
      <c r="U7" s="160">
        <v>1047</v>
      </c>
      <c r="V7" s="160">
        <v>257</v>
      </c>
      <c r="W7" s="160">
        <v>58</v>
      </c>
      <c r="X7" s="160">
        <v>2111</v>
      </c>
      <c r="Y7" s="160">
        <v>1505</v>
      </c>
      <c r="Z7" s="160">
        <v>9</v>
      </c>
      <c r="AA7" s="160">
        <v>1496</v>
      </c>
      <c r="AB7" s="160">
        <v>3607</v>
      </c>
      <c r="AC7" s="160">
        <v>609</v>
      </c>
      <c r="AD7" s="181"/>
      <c r="AE7" s="160">
        <v>32679</v>
      </c>
      <c r="AF7" s="160">
        <v>97</v>
      </c>
      <c r="AG7" s="160">
        <v>31998</v>
      </c>
      <c r="AH7" s="160">
        <v>32095</v>
      </c>
      <c r="AI7" s="203">
        <v>98.21</v>
      </c>
      <c r="AJ7" s="160">
        <v>-137</v>
      </c>
      <c r="AK7" s="160">
        <v>97</v>
      </c>
      <c r="AL7" s="160">
        <v>31957</v>
      </c>
      <c r="AM7" s="160">
        <v>9175</v>
      </c>
      <c r="AN7" s="160">
        <v>9170</v>
      </c>
      <c r="AO7" s="160">
        <v>9843</v>
      </c>
      <c r="AP7" s="160">
        <v>3769</v>
      </c>
      <c r="AQ7" s="181"/>
      <c r="AR7" s="186" t="s">
        <v>672</v>
      </c>
    </row>
    <row r="8" spans="1:51" x14ac:dyDescent="0.2">
      <c r="A8" s="131">
        <v>6</v>
      </c>
      <c r="B8" s="132" t="s">
        <v>16</v>
      </c>
      <c r="C8" s="173" t="s">
        <v>17</v>
      </c>
      <c r="D8" s="160">
        <v>60117</v>
      </c>
      <c r="E8" s="160">
        <v>764</v>
      </c>
      <c r="F8" s="160">
        <v>58369</v>
      </c>
      <c r="G8" s="160">
        <v>59133</v>
      </c>
      <c r="H8" s="203">
        <v>98.4</v>
      </c>
      <c r="I8" s="160">
        <v>305</v>
      </c>
      <c r="J8" s="160">
        <v>944</v>
      </c>
      <c r="K8" s="160">
        <v>59618</v>
      </c>
      <c r="L8" s="160">
        <v>22853</v>
      </c>
      <c r="M8" s="160">
        <v>17240</v>
      </c>
      <c r="N8" s="160">
        <v>17193</v>
      </c>
      <c r="O8" s="160">
        <v>2332</v>
      </c>
      <c r="P8" s="160">
        <v>0</v>
      </c>
      <c r="Q8" s="160">
        <v>0</v>
      </c>
      <c r="R8" s="160">
        <v>2006</v>
      </c>
      <c r="S8" s="160">
        <v>636</v>
      </c>
      <c r="T8" s="160">
        <v>2642</v>
      </c>
      <c r="U8" s="160">
        <v>477</v>
      </c>
      <c r="V8" s="160">
        <v>41</v>
      </c>
      <c r="W8" s="160">
        <v>13</v>
      </c>
      <c r="X8" s="160">
        <v>2111</v>
      </c>
      <c r="Y8" s="160">
        <v>1317</v>
      </c>
      <c r="Z8" s="160">
        <v>1</v>
      </c>
      <c r="AA8" s="160">
        <v>1316</v>
      </c>
      <c r="AB8" s="160">
        <v>3428</v>
      </c>
      <c r="AC8" s="160">
        <v>449</v>
      </c>
      <c r="AD8" s="181"/>
      <c r="AE8" s="160">
        <v>45921</v>
      </c>
      <c r="AF8" s="160">
        <v>221</v>
      </c>
      <c r="AG8" s="160">
        <v>45180</v>
      </c>
      <c r="AH8" s="160">
        <v>45401</v>
      </c>
      <c r="AI8" s="203">
        <v>98.9</v>
      </c>
      <c r="AJ8" s="160">
        <v>-546</v>
      </c>
      <c r="AK8" s="160">
        <v>642</v>
      </c>
      <c r="AL8" s="160">
        <v>45276</v>
      </c>
      <c r="AM8" s="160">
        <v>17093</v>
      </c>
      <c r="AN8" s="160">
        <v>12717</v>
      </c>
      <c r="AO8" s="160">
        <v>12748</v>
      </c>
      <c r="AP8" s="160">
        <v>2718</v>
      </c>
      <c r="AQ8" s="181"/>
      <c r="AR8" s="186" t="s">
        <v>672</v>
      </c>
    </row>
    <row r="9" spans="1:51" x14ac:dyDescent="0.2">
      <c r="A9" s="131">
        <v>7</v>
      </c>
      <c r="B9" s="132" t="s">
        <v>18</v>
      </c>
      <c r="C9" s="173" t="s">
        <v>19</v>
      </c>
      <c r="D9" s="160">
        <v>99321</v>
      </c>
      <c r="E9" s="160">
        <v>874</v>
      </c>
      <c r="F9" s="160">
        <v>97083</v>
      </c>
      <c r="G9" s="160">
        <v>97957</v>
      </c>
      <c r="H9" s="203">
        <v>98.63</v>
      </c>
      <c r="I9" s="160">
        <v>680</v>
      </c>
      <c r="J9" s="160">
        <v>928</v>
      </c>
      <c r="K9" s="160">
        <v>98691</v>
      </c>
      <c r="L9" s="160">
        <v>29532</v>
      </c>
      <c r="M9" s="160">
        <v>28163</v>
      </c>
      <c r="N9" s="160">
        <v>27848</v>
      </c>
      <c r="O9" s="160">
        <v>13148</v>
      </c>
      <c r="P9" s="160">
        <v>0</v>
      </c>
      <c r="Q9" s="160">
        <v>0</v>
      </c>
      <c r="R9" s="160">
        <v>3348</v>
      </c>
      <c r="S9" s="160">
        <v>-507</v>
      </c>
      <c r="T9" s="160">
        <v>2841</v>
      </c>
      <c r="U9" s="160">
        <v>680</v>
      </c>
      <c r="V9" s="160">
        <v>103</v>
      </c>
      <c r="W9" s="160">
        <v>45</v>
      </c>
      <c r="X9" s="160">
        <v>2013</v>
      </c>
      <c r="Y9" s="160">
        <v>2370</v>
      </c>
      <c r="Z9" s="160">
        <v>86</v>
      </c>
      <c r="AA9" s="160">
        <v>2284</v>
      </c>
      <c r="AB9" s="160">
        <v>4297</v>
      </c>
      <c r="AC9" s="160">
        <v>867</v>
      </c>
      <c r="AD9" s="181"/>
      <c r="AE9" s="160">
        <v>47844</v>
      </c>
      <c r="AF9" s="160">
        <v>837</v>
      </c>
      <c r="AG9" s="160">
        <v>46720</v>
      </c>
      <c r="AH9" s="160">
        <v>47557</v>
      </c>
      <c r="AI9" s="203">
        <v>99.4</v>
      </c>
      <c r="AJ9" s="160">
        <v>907</v>
      </c>
      <c r="AK9" s="160">
        <v>791</v>
      </c>
      <c r="AL9" s="160">
        <v>48418</v>
      </c>
      <c r="AM9" s="160">
        <v>17024</v>
      </c>
      <c r="AN9" s="160">
        <v>12236</v>
      </c>
      <c r="AO9" s="160">
        <v>13406</v>
      </c>
      <c r="AP9" s="160">
        <v>5752</v>
      </c>
      <c r="AQ9" s="181"/>
      <c r="AR9" s="186" t="s">
        <v>672</v>
      </c>
    </row>
    <row r="10" spans="1:51" x14ac:dyDescent="0.2">
      <c r="A10" s="131">
        <v>8</v>
      </c>
      <c r="B10" s="132" t="s">
        <v>20</v>
      </c>
      <c r="C10" s="173" t="s">
        <v>21</v>
      </c>
      <c r="D10" s="160">
        <v>46580</v>
      </c>
      <c r="E10" s="160">
        <v>357</v>
      </c>
      <c r="F10" s="160">
        <v>45380</v>
      </c>
      <c r="G10" s="160">
        <v>45737</v>
      </c>
      <c r="H10" s="203">
        <v>98.19</v>
      </c>
      <c r="I10" s="160">
        <v>408</v>
      </c>
      <c r="J10" s="160">
        <v>547</v>
      </c>
      <c r="K10" s="160">
        <v>46335</v>
      </c>
      <c r="L10" s="160">
        <v>16626</v>
      </c>
      <c r="M10" s="160">
        <v>13399</v>
      </c>
      <c r="N10" s="160">
        <v>12944</v>
      </c>
      <c r="O10" s="160">
        <v>3366</v>
      </c>
      <c r="P10" s="160">
        <v>0</v>
      </c>
      <c r="Q10" s="160">
        <v>0</v>
      </c>
      <c r="R10" s="160">
        <v>1415</v>
      </c>
      <c r="S10" s="160">
        <v>-114</v>
      </c>
      <c r="T10" s="160">
        <v>1301</v>
      </c>
      <c r="U10" s="160">
        <v>441</v>
      </c>
      <c r="V10" s="160">
        <v>19</v>
      </c>
      <c r="W10" s="160">
        <v>18</v>
      </c>
      <c r="X10" s="160">
        <v>823</v>
      </c>
      <c r="Y10" s="160">
        <v>887</v>
      </c>
      <c r="Z10" s="160">
        <v>3</v>
      </c>
      <c r="AA10" s="160">
        <v>884</v>
      </c>
      <c r="AB10" s="160">
        <v>1707</v>
      </c>
      <c r="AC10" s="160">
        <v>46</v>
      </c>
      <c r="AD10" s="181"/>
      <c r="AE10" s="160">
        <v>23397</v>
      </c>
      <c r="AF10" s="160">
        <v>22</v>
      </c>
      <c r="AG10" s="160">
        <v>22975</v>
      </c>
      <c r="AH10" s="160">
        <v>22997</v>
      </c>
      <c r="AI10" s="203">
        <v>98.29</v>
      </c>
      <c r="AJ10" s="160">
        <v>270</v>
      </c>
      <c r="AK10" s="160">
        <v>75</v>
      </c>
      <c r="AL10" s="160">
        <v>23320</v>
      </c>
      <c r="AM10" s="160">
        <v>7914</v>
      </c>
      <c r="AN10" s="160">
        <v>7460</v>
      </c>
      <c r="AO10" s="160">
        <v>6438</v>
      </c>
      <c r="AP10" s="160">
        <v>1508</v>
      </c>
      <c r="AQ10" s="181"/>
      <c r="AR10" s="186" t="s">
        <v>672</v>
      </c>
    </row>
    <row r="11" spans="1:51" x14ac:dyDescent="0.2">
      <c r="A11" s="131">
        <v>9</v>
      </c>
      <c r="B11" s="132" t="s">
        <v>22</v>
      </c>
      <c r="C11" s="173" t="s">
        <v>23</v>
      </c>
      <c r="D11" s="160">
        <v>56145</v>
      </c>
      <c r="E11" s="160">
        <v>1204</v>
      </c>
      <c r="F11" s="160">
        <v>51645</v>
      </c>
      <c r="G11" s="160">
        <v>52849</v>
      </c>
      <c r="H11" s="203">
        <v>94.13</v>
      </c>
      <c r="I11" s="160">
        <v>1414</v>
      </c>
      <c r="J11" s="160">
        <v>1449</v>
      </c>
      <c r="K11" s="160">
        <v>54508</v>
      </c>
      <c r="L11" s="160">
        <v>15811</v>
      </c>
      <c r="M11" s="160">
        <v>15317</v>
      </c>
      <c r="N11" s="160">
        <v>15002</v>
      </c>
      <c r="O11" s="160">
        <v>8378</v>
      </c>
      <c r="P11" s="160">
        <v>0</v>
      </c>
      <c r="Q11" s="160">
        <v>0</v>
      </c>
      <c r="R11" s="160">
        <v>15982</v>
      </c>
      <c r="S11" s="160">
        <v>-174</v>
      </c>
      <c r="T11" s="160">
        <v>15808</v>
      </c>
      <c r="U11" s="160">
        <v>1414</v>
      </c>
      <c r="V11" s="160">
        <v>157</v>
      </c>
      <c r="W11" s="160">
        <v>5</v>
      </c>
      <c r="X11" s="160">
        <v>14232</v>
      </c>
      <c r="Y11" s="160">
        <v>3808</v>
      </c>
      <c r="Z11" s="160">
        <v>3</v>
      </c>
      <c r="AA11" s="160">
        <v>3805</v>
      </c>
      <c r="AB11" s="160">
        <v>18037</v>
      </c>
      <c r="AC11" s="160">
        <v>512</v>
      </c>
      <c r="AD11" s="181"/>
      <c r="AE11" s="160">
        <v>58290</v>
      </c>
      <c r="AF11" s="160">
        <v>163</v>
      </c>
      <c r="AG11" s="160">
        <v>56356</v>
      </c>
      <c r="AH11" s="160">
        <v>56519</v>
      </c>
      <c r="AI11" s="203">
        <v>96.96</v>
      </c>
      <c r="AJ11" s="160">
        <v>26</v>
      </c>
      <c r="AK11" s="160">
        <v>410</v>
      </c>
      <c r="AL11" s="160">
        <v>56792</v>
      </c>
      <c r="AM11" s="160">
        <v>19614</v>
      </c>
      <c r="AN11" s="160">
        <v>13835</v>
      </c>
      <c r="AO11" s="160">
        <v>13597</v>
      </c>
      <c r="AP11" s="160">
        <v>9746</v>
      </c>
      <c r="AQ11" s="181"/>
      <c r="AR11" s="186" t="s">
        <v>673</v>
      </c>
      <c r="AS11" s="160"/>
    </row>
    <row r="12" spans="1:51" x14ac:dyDescent="0.2">
      <c r="A12" s="131">
        <v>10</v>
      </c>
      <c r="B12" s="132" t="s">
        <v>24</v>
      </c>
      <c r="C12" s="173" t="s">
        <v>25</v>
      </c>
      <c r="D12" s="160">
        <v>183753</v>
      </c>
      <c r="E12" s="160">
        <v>2669</v>
      </c>
      <c r="F12" s="160">
        <v>174448</v>
      </c>
      <c r="G12" s="160">
        <v>177117</v>
      </c>
      <c r="H12" s="203">
        <v>96.39</v>
      </c>
      <c r="I12" s="160">
        <v>3276</v>
      </c>
      <c r="J12" s="160">
        <v>2074</v>
      </c>
      <c r="K12" s="160">
        <v>179798</v>
      </c>
      <c r="L12" s="160">
        <v>52994</v>
      </c>
      <c r="M12" s="160">
        <v>50262</v>
      </c>
      <c r="N12" s="160">
        <v>50754</v>
      </c>
      <c r="O12" s="160">
        <v>25788</v>
      </c>
      <c r="P12" s="160">
        <v>0</v>
      </c>
      <c r="Q12" s="160">
        <v>0</v>
      </c>
      <c r="R12" s="160">
        <v>27587</v>
      </c>
      <c r="S12" s="160">
        <v>-232</v>
      </c>
      <c r="T12" s="160">
        <v>27355</v>
      </c>
      <c r="U12" s="160">
        <v>3692</v>
      </c>
      <c r="V12" s="160">
        <v>3701</v>
      </c>
      <c r="W12" s="160">
        <v>35</v>
      </c>
      <c r="X12" s="160">
        <v>19927</v>
      </c>
      <c r="Y12" s="160">
        <v>7877</v>
      </c>
      <c r="Z12" s="160">
        <v>0</v>
      </c>
      <c r="AA12" s="160">
        <v>7877</v>
      </c>
      <c r="AB12" s="160">
        <v>27804</v>
      </c>
      <c r="AC12" s="160">
        <v>800</v>
      </c>
      <c r="AD12" s="181"/>
      <c r="AE12" s="160">
        <v>114598</v>
      </c>
      <c r="AF12" s="160">
        <v>275</v>
      </c>
      <c r="AG12" s="160">
        <v>109457</v>
      </c>
      <c r="AH12" s="160">
        <v>109732</v>
      </c>
      <c r="AI12" s="203">
        <v>95.75</v>
      </c>
      <c r="AJ12" s="160">
        <v>476</v>
      </c>
      <c r="AK12" s="160">
        <v>298</v>
      </c>
      <c r="AL12" s="160">
        <v>110231</v>
      </c>
      <c r="AM12" s="160">
        <v>37270</v>
      </c>
      <c r="AN12" s="160">
        <v>29618</v>
      </c>
      <c r="AO12" s="160">
        <v>31512</v>
      </c>
      <c r="AP12" s="160">
        <v>11831</v>
      </c>
      <c r="AQ12" s="181"/>
      <c r="AR12" s="186" t="s">
        <v>673</v>
      </c>
    </row>
    <row r="13" spans="1:51" x14ac:dyDescent="0.2">
      <c r="A13" s="131">
        <v>11</v>
      </c>
      <c r="B13" s="132" t="s">
        <v>26</v>
      </c>
      <c r="C13" s="173" t="s">
        <v>27</v>
      </c>
      <c r="D13" s="160">
        <v>87609</v>
      </c>
      <c r="E13" s="160">
        <v>632</v>
      </c>
      <c r="F13" s="160">
        <v>83041</v>
      </c>
      <c r="G13" s="160">
        <v>83673</v>
      </c>
      <c r="H13" s="203">
        <v>95.51</v>
      </c>
      <c r="I13" s="160">
        <v>1938</v>
      </c>
      <c r="J13" s="160">
        <v>1022</v>
      </c>
      <c r="K13" s="160">
        <v>86001</v>
      </c>
      <c r="L13" s="160">
        <v>23104</v>
      </c>
      <c r="M13" s="160">
        <v>22697</v>
      </c>
      <c r="N13" s="160">
        <v>22615</v>
      </c>
      <c r="O13" s="160">
        <v>17585</v>
      </c>
      <c r="P13" s="160">
        <v>0</v>
      </c>
      <c r="Q13" s="160">
        <v>0</v>
      </c>
      <c r="R13" s="160">
        <v>9597</v>
      </c>
      <c r="S13" s="160">
        <v>131</v>
      </c>
      <c r="T13" s="160">
        <v>9728</v>
      </c>
      <c r="U13" s="160">
        <v>2454</v>
      </c>
      <c r="V13" s="160">
        <v>379</v>
      </c>
      <c r="W13" s="160">
        <v>54</v>
      </c>
      <c r="X13" s="160">
        <v>6841</v>
      </c>
      <c r="Y13" s="160">
        <v>4284</v>
      </c>
      <c r="Z13" s="160">
        <v>22</v>
      </c>
      <c r="AA13" s="160">
        <v>4262</v>
      </c>
      <c r="AB13" s="160">
        <v>11103</v>
      </c>
      <c r="AC13" s="160">
        <v>1318</v>
      </c>
      <c r="AD13" s="181"/>
      <c r="AE13" s="160">
        <v>54304</v>
      </c>
      <c r="AF13" s="160">
        <v>266</v>
      </c>
      <c r="AG13" s="160">
        <v>52075</v>
      </c>
      <c r="AH13" s="160">
        <v>52341</v>
      </c>
      <c r="AI13" s="203">
        <v>96.39</v>
      </c>
      <c r="AJ13" s="160">
        <v>1014</v>
      </c>
      <c r="AK13" s="160">
        <v>3135</v>
      </c>
      <c r="AL13" s="160">
        <v>56224</v>
      </c>
      <c r="AM13" s="160">
        <v>15708</v>
      </c>
      <c r="AN13" s="160">
        <v>14453</v>
      </c>
      <c r="AO13" s="160">
        <v>12784</v>
      </c>
      <c r="AP13" s="160">
        <v>13279</v>
      </c>
      <c r="AQ13" s="181"/>
      <c r="AR13" s="186" t="s">
        <v>674</v>
      </c>
    </row>
    <row r="14" spans="1:51" x14ac:dyDescent="0.2">
      <c r="A14" s="131">
        <v>12</v>
      </c>
      <c r="B14" s="132" t="s">
        <v>28</v>
      </c>
      <c r="C14" s="173" t="s">
        <v>29</v>
      </c>
      <c r="D14" s="160">
        <v>28837</v>
      </c>
      <c r="E14" s="160">
        <v>426</v>
      </c>
      <c r="F14" s="160">
        <v>27426</v>
      </c>
      <c r="G14" s="160">
        <v>27852</v>
      </c>
      <c r="H14" s="203">
        <v>96.58</v>
      </c>
      <c r="I14" s="160">
        <v>668</v>
      </c>
      <c r="J14" s="160">
        <v>422</v>
      </c>
      <c r="K14" s="160">
        <v>28516</v>
      </c>
      <c r="L14" s="160">
        <v>8212</v>
      </c>
      <c r="M14" s="160">
        <v>7810</v>
      </c>
      <c r="N14" s="160">
        <v>8122</v>
      </c>
      <c r="O14" s="160">
        <v>4372</v>
      </c>
      <c r="P14" s="160">
        <v>0</v>
      </c>
      <c r="Q14" s="160">
        <v>0</v>
      </c>
      <c r="R14" s="160">
        <v>3302</v>
      </c>
      <c r="S14" s="160">
        <v>-24</v>
      </c>
      <c r="T14" s="160">
        <v>3278</v>
      </c>
      <c r="U14" s="160">
        <v>866</v>
      </c>
      <c r="V14" s="160">
        <v>219</v>
      </c>
      <c r="W14" s="160">
        <v>7</v>
      </c>
      <c r="X14" s="160">
        <v>2186</v>
      </c>
      <c r="Y14" s="160">
        <v>1063</v>
      </c>
      <c r="Z14" s="160">
        <v>1</v>
      </c>
      <c r="AA14" s="160">
        <v>1062</v>
      </c>
      <c r="AB14" s="160">
        <v>3248</v>
      </c>
      <c r="AC14" s="160">
        <v>258</v>
      </c>
      <c r="AD14" s="181"/>
      <c r="AE14" s="160">
        <v>23811</v>
      </c>
      <c r="AF14" s="160">
        <v>704</v>
      </c>
      <c r="AG14" s="160">
        <v>22718</v>
      </c>
      <c r="AH14" s="160">
        <v>23422</v>
      </c>
      <c r="AI14" s="203">
        <v>98.37</v>
      </c>
      <c r="AJ14" s="160">
        <v>5</v>
      </c>
      <c r="AK14" s="160">
        <v>741</v>
      </c>
      <c r="AL14" s="160">
        <v>23464</v>
      </c>
      <c r="AM14" s="160">
        <v>7430</v>
      </c>
      <c r="AN14" s="160">
        <v>6539</v>
      </c>
      <c r="AO14" s="160">
        <v>6548</v>
      </c>
      <c r="AP14" s="160">
        <v>2947</v>
      </c>
      <c r="AQ14" s="181"/>
      <c r="AR14" s="186" t="s">
        <v>672</v>
      </c>
    </row>
    <row r="15" spans="1:51" x14ac:dyDescent="0.2">
      <c r="A15" s="131">
        <v>13</v>
      </c>
      <c r="B15" s="132" t="s">
        <v>30</v>
      </c>
      <c r="C15" s="173" t="s">
        <v>31</v>
      </c>
      <c r="D15" s="160">
        <v>86912</v>
      </c>
      <c r="E15" s="160">
        <v>746</v>
      </c>
      <c r="F15" s="160">
        <v>83659</v>
      </c>
      <c r="G15" s="160">
        <v>84405</v>
      </c>
      <c r="H15" s="203">
        <v>97.12</v>
      </c>
      <c r="I15" s="160">
        <v>1058</v>
      </c>
      <c r="J15" s="160">
        <v>1011</v>
      </c>
      <c r="K15" s="160">
        <v>85728</v>
      </c>
      <c r="L15" s="160">
        <v>24490</v>
      </c>
      <c r="M15" s="160">
        <v>23534</v>
      </c>
      <c r="N15" s="160">
        <v>23626</v>
      </c>
      <c r="O15" s="160">
        <v>14078</v>
      </c>
      <c r="P15" s="160">
        <v>0</v>
      </c>
      <c r="Q15" s="160">
        <v>0</v>
      </c>
      <c r="R15" s="160">
        <v>5407</v>
      </c>
      <c r="S15" s="160">
        <v>391</v>
      </c>
      <c r="T15" s="160">
        <v>5798</v>
      </c>
      <c r="U15" s="160">
        <v>1597</v>
      </c>
      <c r="V15" s="160">
        <v>414</v>
      </c>
      <c r="W15" s="160">
        <v>36</v>
      </c>
      <c r="X15" s="160">
        <v>3751</v>
      </c>
      <c r="Y15" s="160">
        <v>2835</v>
      </c>
      <c r="Z15" s="160">
        <v>5</v>
      </c>
      <c r="AA15" s="160">
        <v>2830</v>
      </c>
      <c r="AB15" s="160">
        <v>6581</v>
      </c>
      <c r="AC15" s="160">
        <v>328</v>
      </c>
      <c r="AD15" s="181"/>
      <c r="AE15" s="160">
        <v>80393</v>
      </c>
      <c r="AF15" s="160">
        <v>259</v>
      </c>
      <c r="AG15" s="160">
        <v>79048</v>
      </c>
      <c r="AH15" s="160">
        <v>79307</v>
      </c>
      <c r="AI15" s="203">
        <v>98.65</v>
      </c>
      <c r="AJ15" s="160">
        <v>3</v>
      </c>
      <c r="AK15" s="160">
        <v>638</v>
      </c>
      <c r="AL15" s="160">
        <v>79689</v>
      </c>
      <c r="AM15" s="160">
        <v>24574</v>
      </c>
      <c r="AN15" s="160">
        <v>22753</v>
      </c>
      <c r="AO15" s="160">
        <v>23510</v>
      </c>
      <c r="AP15" s="160">
        <v>8852</v>
      </c>
      <c r="AQ15" s="181"/>
      <c r="AR15" s="186" t="s">
        <v>672</v>
      </c>
    </row>
    <row r="16" spans="1:51" x14ac:dyDescent="0.2">
      <c r="A16" s="131">
        <v>14</v>
      </c>
      <c r="B16" s="132" t="s">
        <v>32</v>
      </c>
      <c r="C16" s="173" t="s">
        <v>33</v>
      </c>
      <c r="D16" s="160">
        <v>84530</v>
      </c>
      <c r="E16" s="160">
        <v>795</v>
      </c>
      <c r="F16" s="160">
        <v>82492</v>
      </c>
      <c r="G16" s="160">
        <v>83287</v>
      </c>
      <c r="H16" s="203">
        <v>98.53</v>
      </c>
      <c r="I16" s="160">
        <v>820</v>
      </c>
      <c r="J16" s="160">
        <v>945</v>
      </c>
      <c r="K16" s="160">
        <v>84257</v>
      </c>
      <c r="L16" s="160">
        <v>24162</v>
      </c>
      <c r="M16" s="160">
        <v>23705</v>
      </c>
      <c r="N16" s="160">
        <v>22774</v>
      </c>
      <c r="O16" s="160">
        <v>13616</v>
      </c>
      <c r="P16" s="160">
        <v>0</v>
      </c>
      <c r="Q16" s="160">
        <v>0</v>
      </c>
      <c r="R16" s="160">
        <v>3147</v>
      </c>
      <c r="S16" s="160">
        <v>148</v>
      </c>
      <c r="T16" s="160">
        <v>3295</v>
      </c>
      <c r="U16" s="160">
        <v>1263</v>
      </c>
      <c r="V16" s="160">
        <v>198</v>
      </c>
      <c r="W16" s="160">
        <v>68</v>
      </c>
      <c r="X16" s="160">
        <v>1766</v>
      </c>
      <c r="Y16" s="160">
        <v>1392</v>
      </c>
      <c r="Z16" s="160">
        <v>45</v>
      </c>
      <c r="AA16" s="160">
        <v>1347</v>
      </c>
      <c r="AB16" s="160">
        <v>3113</v>
      </c>
      <c r="AC16" s="160">
        <v>171</v>
      </c>
      <c r="AD16" s="181"/>
      <c r="AE16" s="160">
        <v>73068</v>
      </c>
      <c r="AF16" s="160">
        <v>522</v>
      </c>
      <c r="AG16" s="160">
        <v>71535</v>
      </c>
      <c r="AH16" s="160">
        <v>72057</v>
      </c>
      <c r="AI16" s="203">
        <v>98.62</v>
      </c>
      <c r="AJ16" s="160">
        <v>-1423</v>
      </c>
      <c r="AK16" s="160">
        <v>1295</v>
      </c>
      <c r="AL16" s="160">
        <v>71407</v>
      </c>
      <c r="AM16" s="160">
        <v>22302</v>
      </c>
      <c r="AN16" s="160">
        <v>21136</v>
      </c>
      <c r="AO16" s="160">
        <v>18897</v>
      </c>
      <c r="AP16" s="160">
        <v>9072</v>
      </c>
      <c r="AQ16" s="181"/>
      <c r="AR16" s="186" t="s">
        <v>672</v>
      </c>
    </row>
    <row r="17" spans="1:44" x14ac:dyDescent="0.2">
      <c r="A17" s="131">
        <v>15</v>
      </c>
      <c r="B17" s="132" t="s">
        <v>34</v>
      </c>
      <c r="C17" s="173" t="s">
        <v>35</v>
      </c>
      <c r="D17" s="160">
        <v>52010</v>
      </c>
      <c r="E17" s="160">
        <v>425</v>
      </c>
      <c r="F17" s="160">
        <v>50123</v>
      </c>
      <c r="G17" s="160">
        <v>50548</v>
      </c>
      <c r="H17" s="203">
        <v>97.19</v>
      </c>
      <c r="I17" s="160">
        <v>919</v>
      </c>
      <c r="J17" s="160">
        <v>494</v>
      </c>
      <c r="K17" s="160">
        <v>51536</v>
      </c>
      <c r="L17" s="160">
        <v>12919</v>
      </c>
      <c r="M17" s="160">
        <v>13929</v>
      </c>
      <c r="N17" s="160">
        <v>13932</v>
      </c>
      <c r="O17" s="160">
        <v>10756</v>
      </c>
      <c r="P17" s="160">
        <v>0</v>
      </c>
      <c r="Q17" s="160">
        <v>0</v>
      </c>
      <c r="R17" s="160">
        <v>4211</v>
      </c>
      <c r="S17" s="160">
        <v>-483</v>
      </c>
      <c r="T17" s="160">
        <v>3728</v>
      </c>
      <c r="U17" s="160">
        <v>919</v>
      </c>
      <c r="V17" s="160">
        <v>228</v>
      </c>
      <c r="W17" s="160">
        <v>52</v>
      </c>
      <c r="X17" s="160">
        <v>2529</v>
      </c>
      <c r="Y17" s="160">
        <v>1887</v>
      </c>
      <c r="Z17" s="160">
        <v>30</v>
      </c>
      <c r="AA17" s="160">
        <v>1857</v>
      </c>
      <c r="AB17" s="160">
        <v>4386</v>
      </c>
      <c r="AC17" s="160">
        <v>421</v>
      </c>
      <c r="AD17" s="181"/>
      <c r="AE17" s="160">
        <v>41864</v>
      </c>
      <c r="AF17" s="160">
        <v>197</v>
      </c>
      <c r="AG17" s="160">
        <v>41211</v>
      </c>
      <c r="AH17" s="160">
        <v>41408</v>
      </c>
      <c r="AI17" s="203">
        <v>98.91</v>
      </c>
      <c r="AJ17" s="160">
        <v>-1754</v>
      </c>
      <c r="AK17" s="160">
        <v>334</v>
      </c>
      <c r="AL17" s="160">
        <v>39791</v>
      </c>
      <c r="AM17" s="160">
        <v>12876</v>
      </c>
      <c r="AN17" s="160">
        <v>11939</v>
      </c>
      <c r="AO17" s="160">
        <v>11597</v>
      </c>
      <c r="AP17" s="160">
        <v>3379</v>
      </c>
      <c r="AQ17" s="181"/>
      <c r="AR17" s="186" t="s">
        <v>672</v>
      </c>
    </row>
    <row r="18" spans="1:44" x14ac:dyDescent="0.2">
      <c r="A18" s="131">
        <v>16</v>
      </c>
      <c r="B18" s="132" t="s">
        <v>36</v>
      </c>
      <c r="C18" s="173" t="s">
        <v>37</v>
      </c>
      <c r="D18" s="160">
        <v>89085</v>
      </c>
      <c r="E18" s="160">
        <v>888</v>
      </c>
      <c r="F18" s="160">
        <v>87107</v>
      </c>
      <c r="G18" s="160">
        <v>87995</v>
      </c>
      <c r="H18" s="203">
        <v>98.78</v>
      </c>
      <c r="I18" s="160">
        <v>749</v>
      </c>
      <c r="J18" s="160">
        <v>1101</v>
      </c>
      <c r="K18" s="160">
        <v>88957</v>
      </c>
      <c r="L18" s="160">
        <v>25712</v>
      </c>
      <c r="M18" s="160">
        <v>25544</v>
      </c>
      <c r="N18" s="160">
        <v>25462</v>
      </c>
      <c r="O18" s="160">
        <v>12239</v>
      </c>
      <c r="P18" s="160">
        <v>0</v>
      </c>
      <c r="Q18" s="160">
        <v>0</v>
      </c>
      <c r="R18" s="160">
        <v>3186</v>
      </c>
      <c r="S18" s="160">
        <v>132</v>
      </c>
      <c r="T18" s="160">
        <v>3318</v>
      </c>
      <c r="U18" s="160">
        <v>749</v>
      </c>
      <c r="V18" s="160">
        <v>122</v>
      </c>
      <c r="W18" s="160">
        <v>67</v>
      </c>
      <c r="X18" s="160">
        <v>2380</v>
      </c>
      <c r="Y18" s="160">
        <v>1090</v>
      </c>
      <c r="Z18" s="160">
        <v>20</v>
      </c>
      <c r="AA18" s="160">
        <v>1070</v>
      </c>
      <c r="AB18" s="160">
        <v>3450</v>
      </c>
      <c r="AC18" s="160">
        <v>310</v>
      </c>
      <c r="AD18" s="181"/>
      <c r="AE18" s="160">
        <v>64425</v>
      </c>
      <c r="AF18" s="160">
        <v>685</v>
      </c>
      <c r="AG18" s="160">
        <v>62643</v>
      </c>
      <c r="AH18" s="160">
        <v>63328</v>
      </c>
      <c r="AI18" s="203">
        <v>98.3</v>
      </c>
      <c r="AJ18" s="160">
        <v>-8</v>
      </c>
      <c r="AK18" s="160">
        <v>520</v>
      </c>
      <c r="AL18" s="160">
        <v>63155</v>
      </c>
      <c r="AM18" s="160">
        <v>20307</v>
      </c>
      <c r="AN18" s="160">
        <v>18104</v>
      </c>
      <c r="AO18" s="160">
        <v>17608</v>
      </c>
      <c r="AP18" s="160">
        <v>7136</v>
      </c>
      <c r="AQ18" s="181"/>
      <c r="AR18" s="186" t="s">
        <v>675</v>
      </c>
    </row>
    <row r="19" spans="1:44" x14ac:dyDescent="0.2">
      <c r="A19" s="131">
        <v>17</v>
      </c>
      <c r="B19" s="132" t="s">
        <v>38</v>
      </c>
      <c r="C19" s="173" t="s">
        <v>659</v>
      </c>
      <c r="D19" s="160">
        <v>82317</v>
      </c>
      <c r="E19" s="160">
        <v>494</v>
      </c>
      <c r="F19" s="160">
        <v>79782</v>
      </c>
      <c r="G19" s="160">
        <v>80276</v>
      </c>
      <c r="H19" s="203">
        <v>97.52</v>
      </c>
      <c r="I19" s="160">
        <v>1336</v>
      </c>
      <c r="J19" s="160">
        <v>561</v>
      </c>
      <c r="K19" s="160">
        <v>81679</v>
      </c>
      <c r="L19" s="160">
        <v>21713</v>
      </c>
      <c r="M19" s="160">
        <v>21001</v>
      </c>
      <c r="N19" s="160">
        <v>21671</v>
      </c>
      <c r="O19" s="160">
        <v>17294</v>
      </c>
      <c r="P19" s="160">
        <v>0</v>
      </c>
      <c r="Q19" s="160">
        <v>0</v>
      </c>
      <c r="R19" s="160">
        <v>6975</v>
      </c>
      <c r="S19" s="160">
        <v>-79</v>
      </c>
      <c r="T19" s="160">
        <v>6896</v>
      </c>
      <c r="U19" s="160">
        <v>1567</v>
      </c>
      <c r="V19" s="160">
        <v>313</v>
      </c>
      <c r="W19" s="160">
        <v>75</v>
      </c>
      <c r="X19" s="160">
        <v>4941</v>
      </c>
      <c r="Y19" s="160">
        <v>2248</v>
      </c>
      <c r="Z19" s="160">
        <v>16</v>
      </c>
      <c r="AA19" s="160">
        <v>2232</v>
      </c>
      <c r="AB19" s="160">
        <v>7173</v>
      </c>
      <c r="AC19" s="160">
        <v>207</v>
      </c>
      <c r="AD19" s="181"/>
      <c r="AE19" s="160">
        <v>64320</v>
      </c>
      <c r="AF19" s="160">
        <v>111</v>
      </c>
      <c r="AG19" s="160">
        <v>63366</v>
      </c>
      <c r="AH19" s="160">
        <v>63477</v>
      </c>
      <c r="AI19" s="203">
        <v>98.69</v>
      </c>
      <c r="AJ19" s="160">
        <v>39</v>
      </c>
      <c r="AK19" s="160">
        <v>189</v>
      </c>
      <c r="AL19" s="160">
        <v>63594</v>
      </c>
      <c r="AM19" s="160">
        <v>20162</v>
      </c>
      <c r="AN19" s="160">
        <v>16179</v>
      </c>
      <c r="AO19" s="160">
        <v>16159</v>
      </c>
      <c r="AP19" s="160">
        <v>11094</v>
      </c>
      <c r="AQ19" s="181"/>
      <c r="AR19" s="186" t="s">
        <v>675</v>
      </c>
    </row>
    <row r="20" spans="1:44" x14ac:dyDescent="0.2">
      <c r="A20" s="131">
        <v>18</v>
      </c>
      <c r="B20" s="132" t="s">
        <v>39</v>
      </c>
      <c r="C20" s="173" t="s">
        <v>40</v>
      </c>
      <c r="D20" s="160">
        <v>109570</v>
      </c>
      <c r="E20" s="160">
        <v>1114</v>
      </c>
      <c r="F20" s="160">
        <v>104371</v>
      </c>
      <c r="G20" s="160">
        <v>105485</v>
      </c>
      <c r="H20" s="203">
        <v>96.27</v>
      </c>
      <c r="I20" s="160">
        <v>1996</v>
      </c>
      <c r="J20" s="160">
        <v>304</v>
      </c>
      <c r="K20" s="160">
        <v>106671</v>
      </c>
      <c r="L20" s="160">
        <v>31929</v>
      </c>
      <c r="M20" s="160">
        <v>30610</v>
      </c>
      <c r="N20" s="160">
        <v>31110</v>
      </c>
      <c r="O20" s="160">
        <v>13022</v>
      </c>
      <c r="P20" s="160">
        <v>0</v>
      </c>
      <c r="Q20" s="160">
        <v>0</v>
      </c>
      <c r="R20" s="160">
        <v>19276</v>
      </c>
      <c r="S20" s="160">
        <v>-583</v>
      </c>
      <c r="T20" s="160">
        <v>18693</v>
      </c>
      <c r="U20" s="160">
        <v>2266</v>
      </c>
      <c r="V20" s="160">
        <v>594</v>
      </c>
      <c r="W20" s="160">
        <v>145</v>
      </c>
      <c r="X20" s="160">
        <v>15688</v>
      </c>
      <c r="Y20" s="160">
        <v>4312</v>
      </c>
      <c r="Z20" s="160">
        <v>26</v>
      </c>
      <c r="AA20" s="160">
        <v>4286</v>
      </c>
      <c r="AB20" s="160">
        <v>19974</v>
      </c>
      <c r="AC20" s="160">
        <v>1902</v>
      </c>
      <c r="AD20" s="181"/>
      <c r="AE20" s="160">
        <v>69166</v>
      </c>
      <c r="AF20" s="160">
        <v>202</v>
      </c>
      <c r="AG20" s="160">
        <v>67855</v>
      </c>
      <c r="AH20" s="160">
        <v>68057</v>
      </c>
      <c r="AI20" s="203">
        <v>98.4</v>
      </c>
      <c r="AJ20" s="160">
        <v>-597</v>
      </c>
      <c r="AK20" s="160">
        <v>2332</v>
      </c>
      <c r="AL20" s="160">
        <v>69590</v>
      </c>
      <c r="AM20" s="160">
        <v>22524</v>
      </c>
      <c r="AN20" s="160">
        <v>18477</v>
      </c>
      <c r="AO20" s="160">
        <v>18376</v>
      </c>
      <c r="AP20" s="160">
        <v>10213</v>
      </c>
      <c r="AQ20" s="181"/>
      <c r="AR20" s="186" t="s">
        <v>673</v>
      </c>
    </row>
    <row r="21" spans="1:44" x14ac:dyDescent="0.2">
      <c r="A21" s="131">
        <v>19</v>
      </c>
      <c r="B21" s="132" t="s">
        <v>41</v>
      </c>
      <c r="C21" s="173" t="s">
        <v>42</v>
      </c>
      <c r="D21" s="160">
        <v>296394</v>
      </c>
      <c r="E21" s="160">
        <v>2575</v>
      </c>
      <c r="F21" s="160">
        <v>280007</v>
      </c>
      <c r="G21" s="160">
        <v>282582</v>
      </c>
      <c r="H21" s="203">
        <v>95.34</v>
      </c>
      <c r="I21" s="160">
        <v>9480</v>
      </c>
      <c r="J21" s="160">
        <v>3062</v>
      </c>
      <c r="K21" s="160">
        <v>292549</v>
      </c>
      <c r="L21" s="160">
        <v>81198</v>
      </c>
      <c r="M21" s="160">
        <v>82825</v>
      </c>
      <c r="N21" s="160">
        <v>85833</v>
      </c>
      <c r="O21" s="160">
        <v>42693</v>
      </c>
      <c r="P21" s="160">
        <v>0</v>
      </c>
      <c r="Q21" s="160">
        <v>0</v>
      </c>
      <c r="R21" s="160">
        <v>98485</v>
      </c>
      <c r="S21" s="160">
        <v>-7722</v>
      </c>
      <c r="T21" s="160">
        <v>90763</v>
      </c>
      <c r="U21" s="160">
        <v>7848</v>
      </c>
      <c r="V21" s="160">
        <v>4128</v>
      </c>
      <c r="W21" s="160">
        <v>80</v>
      </c>
      <c r="X21" s="160">
        <v>78707</v>
      </c>
      <c r="Y21" s="160">
        <v>26507</v>
      </c>
      <c r="Z21" s="160">
        <v>32</v>
      </c>
      <c r="AA21" s="160">
        <v>26475</v>
      </c>
      <c r="AB21" s="160">
        <v>105182</v>
      </c>
      <c r="AC21" s="160">
        <v>9298</v>
      </c>
      <c r="AD21" s="181"/>
      <c r="AE21" s="160">
        <v>423115</v>
      </c>
      <c r="AF21" s="160">
        <v>2401.69</v>
      </c>
      <c r="AG21" s="160">
        <v>401508</v>
      </c>
      <c r="AH21" s="160">
        <v>403909.69</v>
      </c>
      <c r="AI21" s="203">
        <v>95.46</v>
      </c>
      <c r="AJ21" s="160">
        <v>-8372</v>
      </c>
      <c r="AK21" s="160">
        <v>3524</v>
      </c>
      <c r="AL21" s="160">
        <v>396660</v>
      </c>
      <c r="AM21" s="160">
        <v>135198</v>
      </c>
      <c r="AN21" s="160">
        <v>108648</v>
      </c>
      <c r="AO21" s="160">
        <v>112171</v>
      </c>
      <c r="AP21" s="160">
        <v>40643</v>
      </c>
      <c r="AQ21" s="181"/>
      <c r="AR21" s="186" t="s">
        <v>674</v>
      </c>
    </row>
    <row r="22" spans="1:44" x14ac:dyDescent="0.2">
      <c r="A22" s="131">
        <v>20</v>
      </c>
      <c r="B22" s="132" t="s">
        <v>43</v>
      </c>
      <c r="C22" s="173" t="s">
        <v>44</v>
      </c>
      <c r="D22" s="160">
        <v>45096</v>
      </c>
      <c r="E22" s="160">
        <v>0</v>
      </c>
      <c r="F22" s="160">
        <v>43944</v>
      </c>
      <c r="G22" s="160">
        <v>43944</v>
      </c>
      <c r="H22" s="203">
        <v>97.45</v>
      </c>
      <c r="I22" s="160">
        <v>870</v>
      </c>
      <c r="J22" s="160">
        <v>0</v>
      </c>
      <c r="K22" s="160">
        <v>44814</v>
      </c>
      <c r="L22" s="160">
        <v>13739</v>
      </c>
      <c r="M22" s="160">
        <v>12722</v>
      </c>
      <c r="N22" s="160">
        <v>13137</v>
      </c>
      <c r="O22" s="160">
        <v>5216</v>
      </c>
      <c r="P22" s="160">
        <v>0</v>
      </c>
      <c r="Q22" s="160">
        <v>0</v>
      </c>
      <c r="R22" s="160">
        <v>2757</v>
      </c>
      <c r="S22" s="160">
        <v>931</v>
      </c>
      <c r="T22" s="160">
        <v>3688</v>
      </c>
      <c r="U22" s="160">
        <v>870</v>
      </c>
      <c r="V22" s="160">
        <v>170</v>
      </c>
      <c r="W22" s="160">
        <v>8</v>
      </c>
      <c r="X22" s="160">
        <v>2640</v>
      </c>
      <c r="Y22" s="160">
        <v>1177</v>
      </c>
      <c r="Z22" s="160">
        <v>4</v>
      </c>
      <c r="AA22" s="160">
        <v>1173</v>
      </c>
      <c r="AB22" s="160">
        <v>3813</v>
      </c>
      <c r="AC22" s="160">
        <v>206</v>
      </c>
      <c r="AD22" s="181"/>
      <c r="AE22" s="160">
        <v>41534</v>
      </c>
      <c r="AF22" s="160">
        <v>0</v>
      </c>
      <c r="AG22" s="160">
        <v>41171</v>
      </c>
      <c r="AH22" s="160">
        <v>41171</v>
      </c>
      <c r="AI22" s="203">
        <v>99.13</v>
      </c>
      <c r="AJ22" s="160">
        <v>-785</v>
      </c>
      <c r="AK22" s="160">
        <v>0</v>
      </c>
      <c r="AL22" s="160">
        <v>40386</v>
      </c>
      <c r="AM22" s="160">
        <v>13728</v>
      </c>
      <c r="AN22" s="160">
        <v>11635</v>
      </c>
      <c r="AO22" s="160">
        <v>11783</v>
      </c>
      <c r="AP22" s="160">
        <v>3240</v>
      </c>
      <c r="AQ22" s="181"/>
      <c r="AR22" s="186" t="s">
        <v>672</v>
      </c>
    </row>
    <row r="23" spans="1:44" x14ac:dyDescent="0.2">
      <c r="A23" s="131">
        <v>21</v>
      </c>
      <c r="B23" s="132" t="s">
        <v>45</v>
      </c>
      <c r="C23" s="173" t="s">
        <v>46</v>
      </c>
      <c r="D23" s="160">
        <v>48485</v>
      </c>
      <c r="E23" s="160">
        <v>475</v>
      </c>
      <c r="F23" s="160">
        <v>45850</v>
      </c>
      <c r="G23" s="160">
        <v>46325</v>
      </c>
      <c r="H23" s="203">
        <v>95.55</v>
      </c>
      <c r="I23" s="160">
        <v>600</v>
      </c>
      <c r="J23" s="160">
        <v>554</v>
      </c>
      <c r="K23" s="160">
        <v>47004</v>
      </c>
      <c r="L23" s="160">
        <v>13171</v>
      </c>
      <c r="M23" s="160">
        <v>12949</v>
      </c>
      <c r="N23" s="160">
        <v>12909</v>
      </c>
      <c r="O23" s="160">
        <v>7975</v>
      </c>
      <c r="P23" s="160">
        <v>0</v>
      </c>
      <c r="Q23" s="160">
        <v>0</v>
      </c>
      <c r="R23" s="160">
        <v>6007</v>
      </c>
      <c r="S23" s="160">
        <v>27</v>
      </c>
      <c r="T23" s="160">
        <v>6034</v>
      </c>
      <c r="U23" s="160">
        <v>958</v>
      </c>
      <c r="V23" s="160">
        <v>169</v>
      </c>
      <c r="W23" s="160">
        <v>49</v>
      </c>
      <c r="X23" s="160">
        <v>4858</v>
      </c>
      <c r="Y23" s="160">
        <v>2527</v>
      </c>
      <c r="Z23" s="160">
        <v>19</v>
      </c>
      <c r="AA23" s="160">
        <v>2508</v>
      </c>
      <c r="AB23" s="160">
        <v>7366</v>
      </c>
      <c r="AC23" s="160">
        <v>367</v>
      </c>
      <c r="AD23" s="181"/>
      <c r="AE23" s="160">
        <v>48018</v>
      </c>
      <c r="AF23" s="160">
        <v>148</v>
      </c>
      <c r="AG23" s="160">
        <v>46378</v>
      </c>
      <c r="AH23" s="160">
        <v>46526</v>
      </c>
      <c r="AI23" s="203">
        <v>96.89</v>
      </c>
      <c r="AJ23" s="160">
        <v>-1143</v>
      </c>
      <c r="AK23" s="160">
        <v>464</v>
      </c>
      <c r="AL23" s="160">
        <v>45699</v>
      </c>
      <c r="AM23" s="160">
        <v>12409</v>
      </c>
      <c r="AN23" s="160">
        <v>15422</v>
      </c>
      <c r="AO23" s="160">
        <v>11590</v>
      </c>
      <c r="AP23" s="160">
        <v>6278</v>
      </c>
      <c r="AQ23" s="181"/>
      <c r="AR23" s="186" t="s">
        <v>675</v>
      </c>
    </row>
    <row r="24" spans="1:44" x14ac:dyDescent="0.2">
      <c r="A24" s="131">
        <v>22</v>
      </c>
      <c r="B24" s="132" t="s">
        <v>47</v>
      </c>
      <c r="C24" s="173" t="s">
        <v>48</v>
      </c>
      <c r="D24" s="160">
        <v>55083</v>
      </c>
      <c r="E24" s="160">
        <v>546</v>
      </c>
      <c r="F24" s="160">
        <v>50732</v>
      </c>
      <c r="G24" s="160">
        <v>51278</v>
      </c>
      <c r="H24" s="203">
        <v>93.09</v>
      </c>
      <c r="I24" s="160">
        <v>1810</v>
      </c>
      <c r="J24" s="160">
        <v>773</v>
      </c>
      <c r="K24" s="160">
        <v>53315</v>
      </c>
      <c r="L24" s="160">
        <v>15649</v>
      </c>
      <c r="M24" s="160">
        <v>15488</v>
      </c>
      <c r="N24" s="160">
        <v>14824</v>
      </c>
      <c r="O24" s="160">
        <v>7354</v>
      </c>
      <c r="P24" s="160">
        <v>0</v>
      </c>
      <c r="Q24" s="160">
        <v>0</v>
      </c>
      <c r="R24" s="160">
        <v>8011</v>
      </c>
      <c r="S24" s="160">
        <v>-290</v>
      </c>
      <c r="T24" s="160">
        <v>7721</v>
      </c>
      <c r="U24" s="160">
        <v>1776</v>
      </c>
      <c r="V24" s="160">
        <v>577</v>
      </c>
      <c r="W24" s="160">
        <v>267</v>
      </c>
      <c r="X24" s="160">
        <v>5101</v>
      </c>
      <c r="Y24" s="160">
        <v>3805</v>
      </c>
      <c r="Z24" s="160">
        <v>144</v>
      </c>
      <c r="AA24" s="160">
        <v>3661</v>
      </c>
      <c r="AB24" s="160">
        <v>8762</v>
      </c>
      <c r="AC24" s="160">
        <v>655</v>
      </c>
      <c r="AD24" s="181"/>
      <c r="AE24" s="160">
        <v>50553</v>
      </c>
      <c r="AF24" s="160">
        <v>184</v>
      </c>
      <c r="AG24" s="160">
        <v>47798</v>
      </c>
      <c r="AH24" s="160">
        <v>47982</v>
      </c>
      <c r="AI24" s="203">
        <v>94.91</v>
      </c>
      <c r="AJ24" s="160">
        <v>324</v>
      </c>
      <c r="AK24" s="160">
        <v>507</v>
      </c>
      <c r="AL24" s="160">
        <v>48629</v>
      </c>
      <c r="AM24" s="160">
        <v>17347</v>
      </c>
      <c r="AN24" s="160">
        <v>13469</v>
      </c>
      <c r="AO24" s="160">
        <v>13137</v>
      </c>
      <c r="AP24" s="160">
        <v>4676</v>
      </c>
      <c r="AQ24" s="181"/>
      <c r="AR24" s="186" t="s">
        <v>675</v>
      </c>
    </row>
    <row r="25" spans="1:44" x14ac:dyDescent="0.2">
      <c r="A25" s="131">
        <v>23</v>
      </c>
      <c r="B25" s="132" t="s">
        <v>49</v>
      </c>
      <c r="C25" s="173" t="s">
        <v>50</v>
      </c>
      <c r="D25" s="160">
        <v>31187</v>
      </c>
      <c r="E25" s="160">
        <v>569</v>
      </c>
      <c r="F25" s="160">
        <v>29792</v>
      </c>
      <c r="G25" s="160">
        <v>30361</v>
      </c>
      <c r="H25" s="203">
        <v>97.35</v>
      </c>
      <c r="I25" s="160">
        <v>391</v>
      </c>
      <c r="J25" s="160">
        <v>745</v>
      </c>
      <c r="K25" s="160">
        <v>30928</v>
      </c>
      <c r="L25" s="160">
        <v>9108</v>
      </c>
      <c r="M25" s="160">
        <v>9019</v>
      </c>
      <c r="N25" s="160">
        <v>8597</v>
      </c>
      <c r="O25" s="160">
        <v>4204</v>
      </c>
      <c r="P25" s="160">
        <v>0</v>
      </c>
      <c r="Q25" s="160">
        <v>0</v>
      </c>
      <c r="R25" s="160">
        <v>1387</v>
      </c>
      <c r="S25" s="160">
        <v>133</v>
      </c>
      <c r="T25" s="160">
        <v>1520</v>
      </c>
      <c r="U25" s="160">
        <v>625</v>
      </c>
      <c r="V25" s="160">
        <v>53</v>
      </c>
      <c r="W25" s="160">
        <v>21</v>
      </c>
      <c r="X25" s="160">
        <v>821</v>
      </c>
      <c r="Y25" s="160">
        <v>886</v>
      </c>
      <c r="Z25" s="160">
        <v>19</v>
      </c>
      <c r="AA25" s="160">
        <v>867</v>
      </c>
      <c r="AB25" s="160">
        <v>1688</v>
      </c>
      <c r="AC25" s="160">
        <v>135</v>
      </c>
      <c r="AD25" s="181"/>
      <c r="AE25" s="160">
        <v>21881</v>
      </c>
      <c r="AF25" s="160">
        <v>214</v>
      </c>
      <c r="AG25" s="160">
        <v>21384</v>
      </c>
      <c r="AH25" s="160">
        <v>21598</v>
      </c>
      <c r="AI25" s="203">
        <v>98.71</v>
      </c>
      <c r="AJ25" s="160">
        <v>-315</v>
      </c>
      <c r="AK25" s="160">
        <v>958</v>
      </c>
      <c r="AL25" s="160">
        <v>22027</v>
      </c>
      <c r="AM25" s="160">
        <v>6793</v>
      </c>
      <c r="AN25" s="160">
        <v>6837</v>
      </c>
      <c r="AO25" s="160">
        <v>5466</v>
      </c>
      <c r="AP25" s="160">
        <v>2931</v>
      </c>
      <c r="AQ25" s="181"/>
      <c r="AR25" s="186" t="s">
        <v>672</v>
      </c>
    </row>
    <row r="26" spans="1:44" x14ac:dyDescent="0.2">
      <c r="A26" s="131">
        <v>24</v>
      </c>
      <c r="B26" s="132" t="s">
        <v>51</v>
      </c>
      <c r="C26" s="173" t="s">
        <v>52</v>
      </c>
      <c r="D26" s="160">
        <v>102632</v>
      </c>
      <c r="E26" s="160">
        <v>1373</v>
      </c>
      <c r="F26" s="160">
        <v>96982</v>
      </c>
      <c r="G26" s="160">
        <v>98355</v>
      </c>
      <c r="H26" s="203">
        <v>95.83</v>
      </c>
      <c r="I26" s="160">
        <v>2103</v>
      </c>
      <c r="J26" s="160">
        <v>1232</v>
      </c>
      <c r="K26" s="160">
        <v>100317</v>
      </c>
      <c r="L26" s="160">
        <v>29008</v>
      </c>
      <c r="M26" s="160">
        <v>28869</v>
      </c>
      <c r="N26" s="160">
        <v>28523</v>
      </c>
      <c r="O26" s="160">
        <v>13917</v>
      </c>
      <c r="P26" s="160">
        <v>0</v>
      </c>
      <c r="Q26" s="160">
        <v>0</v>
      </c>
      <c r="R26" s="160">
        <v>6054</v>
      </c>
      <c r="S26" s="160">
        <v>3788</v>
      </c>
      <c r="T26" s="160">
        <v>9842</v>
      </c>
      <c r="U26" s="160">
        <v>2490</v>
      </c>
      <c r="V26" s="160">
        <v>312</v>
      </c>
      <c r="W26" s="160">
        <v>23</v>
      </c>
      <c r="X26" s="160">
        <v>7017</v>
      </c>
      <c r="Y26" s="160">
        <v>4806</v>
      </c>
      <c r="Z26" s="160">
        <v>23</v>
      </c>
      <c r="AA26" s="160">
        <v>4783</v>
      </c>
      <c r="AB26" s="160">
        <v>11800</v>
      </c>
      <c r="AC26" s="160">
        <v>1312</v>
      </c>
      <c r="AD26" s="181"/>
      <c r="AE26" s="160">
        <v>88862</v>
      </c>
      <c r="AF26" s="160">
        <v>1447</v>
      </c>
      <c r="AG26" s="160">
        <v>84149</v>
      </c>
      <c r="AH26" s="160">
        <v>85596</v>
      </c>
      <c r="AI26" s="203">
        <v>96.32</v>
      </c>
      <c r="AJ26" s="160">
        <v>-1677</v>
      </c>
      <c r="AK26" s="160">
        <v>1101</v>
      </c>
      <c r="AL26" s="160">
        <v>83573</v>
      </c>
      <c r="AM26" s="160">
        <v>27008</v>
      </c>
      <c r="AN26" s="160">
        <v>23662</v>
      </c>
      <c r="AO26" s="160">
        <v>23187</v>
      </c>
      <c r="AP26" s="160">
        <v>9716</v>
      </c>
      <c r="AQ26" s="181"/>
      <c r="AR26" s="186" t="s">
        <v>674</v>
      </c>
    </row>
    <row r="27" spans="1:44" x14ac:dyDescent="0.2">
      <c r="A27" s="131">
        <v>25</v>
      </c>
      <c r="B27" s="132" t="s">
        <v>53</v>
      </c>
      <c r="C27" s="173" t="s">
        <v>54</v>
      </c>
      <c r="D27" s="160">
        <v>25252</v>
      </c>
      <c r="E27" s="160">
        <v>378</v>
      </c>
      <c r="F27" s="160">
        <v>23706</v>
      </c>
      <c r="G27" s="160">
        <v>24084</v>
      </c>
      <c r="H27" s="203">
        <v>95.37</v>
      </c>
      <c r="I27" s="160">
        <v>531</v>
      </c>
      <c r="J27" s="160">
        <v>656</v>
      </c>
      <c r="K27" s="160">
        <v>24893</v>
      </c>
      <c r="L27" s="160">
        <v>6974</v>
      </c>
      <c r="M27" s="160">
        <v>6951</v>
      </c>
      <c r="N27" s="160">
        <v>6991</v>
      </c>
      <c r="O27" s="160">
        <v>3977</v>
      </c>
      <c r="P27" s="160">
        <v>0</v>
      </c>
      <c r="Q27" s="160">
        <v>0</v>
      </c>
      <c r="R27" s="160">
        <v>2807</v>
      </c>
      <c r="S27" s="160">
        <v>73</v>
      </c>
      <c r="T27" s="160">
        <v>2880</v>
      </c>
      <c r="U27" s="160">
        <v>623</v>
      </c>
      <c r="V27" s="160">
        <v>322</v>
      </c>
      <c r="W27" s="160">
        <v>0</v>
      </c>
      <c r="X27" s="160">
        <v>1935</v>
      </c>
      <c r="Y27" s="160">
        <v>1264</v>
      </c>
      <c r="Z27" s="160">
        <v>0</v>
      </c>
      <c r="AA27" s="160">
        <v>1263</v>
      </c>
      <c r="AB27" s="160">
        <v>3198</v>
      </c>
      <c r="AC27" s="160">
        <v>161</v>
      </c>
      <c r="AD27" s="181"/>
      <c r="AE27" s="160">
        <v>18985</v>
      </c>
      <c r="AF27" s="160">
        <v>88</v>
      </c>
      <c r="AG27" s="160">
        <v>18467</v>
      </c>
      <c r="AH27" s="160">
        <v>18555</v>
      </c>
      <c r="AI27" s="203">
        <v>97.74</v>
      </c>
      <c r="AJ27" s="160">
        <v>78</v>
      </c>
      <c r="AK27" s="160">
        <v>250</v>
      </c>
      <c r="AL27" s="160">
        <v>18795</v>
      </c>
      <c r="AM27" s="160">
        <v>6261</v>
      </c>
      <c r="AN27" s="160">
        <v>4941</v>
      </c>
      <c r="AO27" s="160">
        <v>5365</v>
      </c>
      <c r="AP27" s="160">
        <v>2228</v>
      </c>
      <c r="AQ27" s="181"/>
      <c r="AR27" s="186" t="s">
        <v>672</v>
      </c>
    </row>
    <row r="28" spans="1:44" x14ac:dyDescent="0.2">
      <c r="A28" s="131">
        <v>26</v>
      </c>
      <c r="B28" s="132" t="s">
        <v>55</v>
      </c>
      <c r="C28" s="173" t="s">
        <v>56</v>
      </c>
      <c r="D28" s="160">
        <v>87753</v>
      </c>
      <c r="E28" s="160">
        <v>1097</v>
      </c>
      <c r="F28" s="160">
        <v>83480</v>
      </c>
      <c r="G28" s="160">
        <v>84577</v>
      </c>
      <c r="H28" s="203">
        <v>96.38</v>
      </c>
      <c r="I28" s="160">
        <v>1799</v>
      </c>
      <c r="J28" s="160">
        <v>1321</v>
      </c>
      <c r="K28" s="160">
        <v>86600</v>
      </c>
      <c r="L28" s="160">
        <v>24424</v>
      </c>
      <c r="M28" s="160">
        <v>23581</v>
      </c>
      <c r="N28" s="160">
        <v>23959</v>
      </c>
      <c r="O28" s="160">
        <v>14636</v>
      </c>
      <c r="P28" s="160">
        <v>0</v>
      </c>
      <c r="Q28" s="160">
        <v>0</v>
      </c>
      <c r="R28" s="160">
        <v>10716</v>
      </c>
      <c r="S28" s="160">
        <v>73</v>
      </c>
      <c r="T28" s="160">
        <v>10789</v>
      </c>
      <c r="U28" s="160">
        <v>2207</v>
      </c>
      <c r="V28" s="160">
        <v>157</v>
      </c>
      <c r="W28" s="160">
        <v>36</v>
      </c>
      <c r="X28" s="160">
        <v>8389</v>
      </c>
      <c r="Y28" s="160">
        <v>3432</v>
      </c>
      <c r="Z28" s="160">
        <v>19</v>
      </c>
      <c r="AA28" s="160">
        <v>3413</v>
      </c>
      <c r="AB28" s="160">
        <v>11802</v>
      </c>
      <c r="AC28" s="160">
        <v>1456</v>
      </c>
      <c r="AD28" s="181"/>
      <c r="AE28" s="160">
        <v>66067</v>
      </c>
      <c r="AF28" s="160">
        <v>211</v>
      </c>
      <c r="AG28" s="160">
        <v>64965</v>
      </c>
      <c r="AH28" s="160">
        <v>65176</v>
      </c>
      <c r="AI28" s="203">
        <v>98.65</v>
      </c>
      <c r="AJ28" s="160">
        <v>-1996</v>
      </c>
      <c r="AK28" s="160">
        <v>727</v>
      </c>
      <c r="AL28" s="160">
        <v>63696</v>
      </c>
      <c r="AM28" s="160">
        <v>21294</v>
      </c>
      <c r="AN28" s="160">
        <v>18090</v>
      </c>
      <c r="AO28" s="160">
        <v>17856</v>
      </c>
      <c r="AP28" s="160">
        <v>6456</v>
      </c>
      <c r="AQ28" s="181"/>
      <c r="AR28" s="186" t="s">
        <v>675</v>
      </c>
    </row>
    <row r="29" spans="1:44" x14ac:dyDescent="0.2">
      <c r="A29" s="131">
        <v>27</v>
      </c>
      <c r="B29" s="132" t="s">
        <v>57</v>
      </c>
      <c r="C29" s="173" t="s">
        <v>58</v>
      </c>
      <c r="D29" s="160">
        <v>57628</v>
      </c>
      <c r="E29" s="160">
        <v>347</v>
      </c>
      <c r="F29" s="160">
        <v>55880</v>
      </c>
      <c r="G29" s="160">
        <v>56227</v>
      </c>
      <c r="H29" s="203">
        <v>97.57</v>
      </c>
      <c r="I29" s="160">
        <v>1124</v>
      </c>
      <c r="J29" s="160">
        <v>480</v>
      </c>
      <c r="K29" s="160">
        <v>57484</v>
      </c>
      <c r="L29" s="160">
        <v>16574</v>
      </c>
      <c r="M29" s="160">
        <v>16462</v>
      </c>
      <c r="N29" s="160">
        <v>16360</v>
      </c>
      <c r="O29" s="160">
        <v>8088</v>
      </c>
      <c r="P29" s="160">
        <v>0</v>
      </c>
      <c r="Q29" s="160">
        <v>0</v>
      </c>
      <c r="R29" s="160">
        <v>2815</v>
      </c>
      <c r="S29" s="160">
        <v>-76</v>
      </c>
      <c r="T29" s="160">
        <v>2739</v>
      </c>
      <c r="U29" s="160">
        <v>1197</v>
      </c>
      <c r="V29" s="160">
        <v>50</v>
      </c>
      <c r="W29" s="160">
        <v>17</v>
      </c>
      <c r="X29" s="160">
        <v>1475</v>
      </c>
      <c r="Y29" s="160">
        <v>1571</v>
      </c>
      <c r="Z29" s="160">
        <v>-2</v>
      </c>
      <c r="AA29" s="160">
        <v>1573</v>
      </c>
      <c r="AB29" s="160">
        <v>3048</v>
      </c>
      <c r="AC29" s="160">
        <v>110</v>
      </c>
      <c r="AD29" s="181"/>
      <c r="AE29" s="160">
        <v>74512</v>
      </c>
      <c r="AF29" s="160">
        <v>467</v>
      </c>
      <c r="AG29" s="160">
        <v>73142</v>
      </c>
      <c r="AH29" s="160">
        <v>73609</v>
      </c>
      <c r="AI29" s="203">
        <v>98.79</v>
      </c>
      <c r="AJ29" s="160">
        <v>-2574</v>
      </c>
      <c r="AK29" s="160">
        <v>303</v>
      </c>
      <c r="AL29" s="160">
        <v>70871</v>
      </c>
      <c r="AM29" s="160">
        <v>20180</v>
      </c>
      <c r="AN29" s="160">
        <v>15266</v>
      </c>
      <c r="AO29" s="160">
        <v>26299</v>
      </c>
      <c r="AP29" s="160">
        <v>9126</v>
      </c>
      <c r="AQ29" s="181"/>
      <c r="AR29" s="186" t="s">
        <v>675</v>
      </c>
    </row>
    <row r="30" spans="1:44" x14ac:dyDescent="0.2">
      <c r="A30" s="131">
        <v>28</v>
      </c>
      <c r="B30" s="132" t="s">
        <v>59</v>
      </c>
      <c r="C30" s="173" t="s">
        <v>60</v>
      </c>
      <c r="D30" s="160">
        <v>170836</v>
      </c>
      <c r="E30" s="160">
        <v>1181</v>
      </c>
      <c r="F30" s="160">
        <v>159973</v>
      </c>
      <c r="G30" s="160">
        <v>161154</v>
      </c>
      <c r="H30" s="203">
        <v>94.33</v>
      </c>
      <c r="I30" s="160">
        <v>6163</v>
      </c>
      <c r="J30" s="160">
        <v>779</v>
      </c>
      <c r="K30" s="160">
        <v>166915</v>
      </c>
      <c r="L30" s="160">
        <v>44394</v>
      </c>
      <c r="M30" s="160">
        <v>44798</v>
      </c>
      <c r="N30" s="160">
        <v>44369</v>
      </c>
      <c r="O30" s="160">
        <v>33354</v>
      </c>
      <c r="P30" s="160">
        <v>0</v>
      </c>
      <c r="Q30" s="160">
        <v>0</v>
      </c>
      <c r="R30" s="160">
        <v>25704</v>
      </c>
      <c r="S30" s="160">
        <v>-18</v>
      </c>
      <c r="T30" s="160">
        <v>25686</v>
      </c>
      <c r="U30" s="160">
        <v>6208</v>
      </c>
      <c r="V30" s="160">
        <v>1437</v>
      </c>
      <c r="W30" s="160">
        <v>321</v>
      </c>
      <c r="X30" s="160">
        <v>17720</v>
      </c>
      <c r="Y30" s="160">
        <v>11777</v>
      </c>
      <c r="Z30" s="160">
        <v>-74</v>
      </c>
      <c r="AA30" s="160">
        <v>11851</v>
      </c>
      <c r="AB30" s="160">
        <v>29571</v>
      </c>
      <c r="AC30" s="160">
        <v>4983</v>
      </c>
      <c r="AD30" s="181"/>
      <c r="AE30" s="160">
        <v>142546</v>
      </c>
      <c r="AF30" s="160">
        <v>442</v>
      </c>
      <c r="AG30" s="160">
        <v>138916</v>
      </c>
      <c r="AH30" s="160">
        <v>139358</v>
      </c>
      <c r="AI30" s="203">
        <v>97.76</v>
      </c>
      <c r="AJ30" s="160">
        <v>-4026</v>
      </c>
      <c r="AK30" s="160">
        <v>357</v>
      </c>
      <c r="AL30" s="160">
        <v>135247</v>
      </c>
      <c r="AM30" s="160">
        <v>46975</v>
      </c>
      <c r="AN30" s="160">
        <v>34027</v>
      </c>
      <c r="AO30" s="160">
        <v>35684</v>
      </c>
      <c r="AP30" s="160">
        <v>18561</v>
      </c>
      <c r="AQ30" s="181"/>
      <c r="AR30" s="186" t="s">
        <v>674</v>
      </c>
    </row>
    <row r="31" spans="1:44" x14ac:dyDescent="0.2">
      <c r="A31" s="131">
        <v>29</v>
      </c>
      <c r="B31" s="132" t="s">
        <v>61</v>
      </c>
      <c r="C31" s="173" t="s">
        <v>62</v>
      </c>
      <c r="D31" s="160">
        <v>73740</v>
      </c>
      <c r="E31" s="160">
        <v>880</v>
      </c>
      <c r="F31" s="160">
        <v>71893</v>
      </c>
      <c r="G31" s="160">
        <v>72773</v>
      </c>
      <c r="H31" s="203">
        <v>98.69</v>
      </c>
      <c r="I31" s="160">
        <v>913</v>
      </c>
      <c r="J31" s="160">
        <v>1028</v>
      </c>
      <c r="K31" s="160">
        <v>73834</v>
      </c>
      <c r="L31" s="160">
        <v>21971</v>
      </c>
      <c r="M31" s="160">
        <v>21379</v>
      </c>
      <c r="N31" s="160">
        <v>20992</v>
      </c>
      <c r="O31" s="160">
        <v>9492</v>
      </c>
      <c r="P31" s="160">
        <v>0</v>
      </c>
      <c r="Q31" s="160">
        <v>0</v>
      </c>
      <c r="R31" s="160">
        <v>3099</v>
      </c>
      <c r="S31" s="160">
        <v>705</v>
      </c>
      <c r="T31" s="160">
        <v>3804</v>
      </c>
      <c r="U31" s="160">
        <v>1214</v>
      </c>
      <c r="V31" s="160">
        <v>94</v>
      </c>
      <c r="W31" s="160">
        <v>62</v>
      </c>
      <c r="X31" s="160">
        <v>2434</v>
      </c>
      <c r="Y31" s="160">
        <v>884</v>
      </c>
      <c r="Z31" s="160">
        <v>31</v>
      </c>
      <c r="AA31" s="160">
        <v>853</v>
      </c>
      <c r="AB31" s="160">
        <v>3287</v>
      </c>
      <c r="AC31" s="160">
        <v>417</v>
      </c>
      <c r="AD31" s="181"/>
      <c r="AE31" s="160">
        <v>40994</v>
      </c>
      <c r="AF31" s="160">
        <v>160</v>
      </c>
      <c r="AG31" s="160">
        <v>40005</v>
      </c>
      <c r="AH31" s="160">
        <v>40165</v>
      </c>
      <c r="AI31" s="203">
        <v>97.98</v>
      </c>
      <c r="AJ31" s="160">
        <v>-25</v>
      </c>
      <c r="AK31" s="160">
        <v>707</v>
      </c>
      <c r="AL31" s="160">
        <v>40687</v>
      </c>
      <c r="AM31" s="160">
        <v>13764</v>
      </c>
      <c r="AN31" s="160">
        <v>11351</v>
      </c>
      <c r="AO31" s="160">
        <v>11339</v>
      </c>
      <c r="AP31" s="160">
        <v>4233</v>
      </c>
      <c r="AQ31" s="181"/>
      <c r="AR31" s="186" t="s">
        <v>672</v>
      </c>
    </row>
    <row r="32" spans="1:44" x14ac:dyDescent="0.2">
      <c r="A32" s="131">
        <v>30</v>
      </c>
      <c r="B32" s="132" t="s">
        <v>63</v>
      </c>
      <c r="C32" s="173" t="s">
        <v>64</v>
      </c>
      <c r="D32" s="160">
        <v>58246</v>
      </c>
      <c r="E32" s="160">
        <v>585</v>
      </c>
      <c r="F32" s="160">
        <v>56432</v>
      </c>
      <c r="G32" s="160">
        <v>57017</v>
      </c>
      <c r="H32" s="203">
        <v>97.89</v>
      </c>
      <c r="I32" s="160">
        <v>497</v>
      </c>
      <c r="J32" s="160">
        <v>802</v>
      </c>
      <c r="K32" s="160">
        <v>57731</v>
      </c>
      <c r="L32" s="160">
        <v>16307</v>
      </c>
      <c r="M32" s="160">
        <v>15913</v>
      </c>
      <c r="N32" s="160">
        <v>16230</v>
      </c>
      <c r="O32" s="160">
        <v>9281</v>
      </c>
      <c r="P32" s="160">
        <v>0</v>
      </c>
      <c r="Q32" s="160">
        <v>0</v>
      </c>
      <c r="R32" s="160">
        <v>3564</v>
      </c>
      <c r="S32" s="160">
        <v>-360</v>
      </c>
      <c r="T32" s="160">
        <v>3204</v>
      </c>
      <c r="U32" s="160">
        <v>272</v>
      </c>
      <c r="V32" s="160">
        <v>290</v>
      </c>
      <c r="W32" s="160">
        <v>27</v>
      </c>
      <c r="X32" s="160">
        <v>2615</v>
      </c>
      <c r="Y32" s="160">
        <v>1229</v>
      </c>
      <c r="Z32" s="160">
        <v>7</v>
      </c>
      <c r="AA32" s="160">
        <v>1222</v>
      </c>
      <c r="AB32" s="160">
        <v>3837</v>
      </c>
      <c r="AC32" s="160">
        <v>0</v>
      </c>
      <c r="AD32" s="181"/>
      <c r="AE32" s="160">
        <v>29609</v>
      </c>
      <c r="AF32" s="160">
        <v>42</v>
      </c>
      <c r="AG32" s="160">
        <v>29071</v>
      </c>
      <c r="AH32" s="160">
        <v>29113</v>
      </c>
      <c r="AI32" s="203">
        <v>98.32</v>
      </c>
      <c r="AJ32" s="160">
        <v>-63</v>
      </c>
      <c r="AK32" s="160">
        <v>99</v>
      </c>
      <c r="AL32" s="160">
        <v>29107</v>
      </c>
      <c r="AM32" s="160">
        <v>9049</v>
      </c>
      <c r="AN32" s="160">
        <v>9190</v>
      </c>
      <c r="AO32" s="160">
        <v>8055</v>
      </c>
      <c r="AP32" s="160">
        <v>2813</v>
      </c>
      <c r="AQ32" s="181"/>
      <c r="AR32" s="186" t="s">
        <v>672</v>
      </c>
    </row>
    <row r="33" spans="1:44" x14ac:dyDescent="0.2">
      <c r="A33" s="131">
        <v>31</v>
      </c>
      <c r="B33" s="132" t="s">
        <v>65</v>
      </c>
      <c r="C33" s="173" t="s">
        <v>66</v>
      </c>
      <c r="D33" s="160">
        <v>113378</v>
      </c>
      <c r="E33" s="160">
        <v>2978</v>
      </c>
      <c r="F33" s="160">
        <v>105513</v>
      </c>
      <c r="G33" s="160">
        <v>108491</v>
      </c>
      <c r="H33" s="203">
        <v>95.69</v>
      </c>
      <c r="I33" s="160">
        <v>1718</v>
      </c>
      <c r="J33" s="160">
        <v>2730</v>
      </c>
      <c r="K33" s="160">
        <v>109961</v>
      </c>
      <c r="L33" s="160">
        <v>32028</v>
      </c>
      <c r="M33" s="160">
        <v>30671</v>
      </c>
      <c r="N33" s="160">
        <v>29826</v>
      </c>
      <c r="O33" s="160">
        <v>17436</v>
      </c>
      <c r="P33" s="160">
        <v>0</v>
      </c>
      <c r="Q33" s="160">
        <v>0</v>
      </c>
      <c r="R33" s="160">
        <v>25357</v>
      </c>
      <c r="S33" s="160">
        <v>-208</v>
      </c>
      <c r="T33" s="160">
        <v>25149</v>
      </c>
      <c r="U33" s="160">
        <v>2423</v>
      </c>
      <c r="V33" s="160">
        <v>4715</v>
      </c>
      <c r="W33" s="160">
        <v>18</v>
      </c>
      <c r="X33" s="160">
        <v>17993</v>
      </c>
      <c r="Y33" s="160">
        <v>5997</v>
      </c>
      <c r="Z33" s="160">
        <v>1</v>
      </c>
      <c r="AA33" s="160">
        <v>5996</v>
      </c>
      <c r="AB33" s="160">
        <v>23989</v>
      </c>
      <c r="AC33" s="160">
        <v>3943</v>
      </c>
      <c r="AD33" s="181"/>
      <c r="AE33" s="160">
        <v>112032</v>
      </c>
      <c r="AF33" s="160">
        <v>315</v>
      </c>
      <c r="AG33" s="160">
        <v>108982</v>
      </c>
      <c r="AH33" s="160">
        <v>109297</v>
      </c>
      <c r="AI33" s="203">
        <v>97.56</v>
      </c>
      <c r="AJ33" s="160">
        <v>-850</v>
      </c>
      <c r="AK33" s="160">
        <v>967</v>
      </c>
      <c r="AL33" s="160">
        <v>109099</v>
      </c>
      <c r="AM33" s="160">
        <v>32938</v>
      </c>
      <c r="AN33" s="160">
        <v>33375</v>
      </c>
      <c r="AO33" s="160">
        <v>34752</v>
      </c>
      <c r="AP33" s="160">
        <v>8034</v>
      </c>
      <c r="AQ33" s="181"/>
      <c r="AR33" s="186" t="s">
        <v>673</v>
      </c>
    </row>
    <row r="34" spans="1:44" x14ac:dyDescent="0.2">
      <c r="A34" s="131">
        <v>32</v>
      </c>
      <c r="B34" s="132" t="s">
        <v>67</v>
      </c>
      <c r="C34" s="173" t="s">
        <v>68</v>
      </c>
      <c r="D34" s="160">
        <v>46175</v>
      </c>
      <c r="E34" s="160">
        <v>346</v>
      </c>
      <c r="F34" s="160">
        <v>45056</v>
      </c>
      <c r="G34" s="160">
        <v>45402</v>
      </c>
      <c r="H34" s="203">
        <v>98.3</v>
      </c>
      <c r="I34" s="160">
        <v>1233</v>
      </c>
      <c r="J34" s="160">
        <v>390</v>
      </c>
      <c r="K34" s="160">
        <v>46679</v>
      </c>
      <c r="L34" s="160">
        <v>14302</v>
      </c>
      <c r="M34" s="160">
        <v>13373</v>
      </c>
      <c r="N34" s="160">
        <v>13331</v>
      </c>
      <c r="O34" s="160">
        <v>5673</v>
      </c>
      <c r="P34" s="160">
        <v>0</v>
      </c>
      <c r="Q34" s="160">
        <v>0</v>
      </c>
      <c r="R34" s="160">
        <v>2514</v>
      </c>
      <c r="S34" s="160">
        <v>-34</v>
      </c>
      <c r="T34" s="160">
        <v>2480</v>
      </c>
      <c r="U34" s="160">
        <v>1257</v>
      </c>
      <c r="V34" s="160">
        <v>0</v>
      </c>
      <c r="W34" s="160">
        <v>-36</v>
      </c>
      <c r="X34" s="160">
        <v>1259</v>
      </c>
      <c r="Y34" s="160">
        <v>892</v>
      </c>
      <c r="Z34" s="160">
        <v>8</v>
      </c>
      <c r="AA34" s="160">
        <v>884</v>
      </c>
      <c r="AB34" s="160">
        <v>2143</v>
      </c>
      <c r="AC34" s="160">
        <v>80</v>
      </c>
      <c r="AD34" s="181"/>
      <c r="AE34" s="160">
        <v>30356</v>
      </c>
      <c r="AF34" s="160">
        <v>40</v>
      </c>
      <c r="AG34" s="160">
        <v>28800</v>
      </c>
      <c r="AH34" s="160">
        <v>28840</v>
      </c>
      <c r="AI34" s="203">
        <v>95</v>
      </c>
      <c r="AJ34" s="160">
        <v>1626</v>
      </c>
      <c r="AK34" s="160">
        <v>92</v>
      </c>
      <c r="AL34" s="160">
        <v>30518</v>
      </c>
      <c r="AM34" s="160">
        <v>9454</v>
      </c>
      <c r="AN34" s="160">
        <v>8816</v>
      </c>
      <c r="AO34" s="160">
        <v>8760</v>
      </c>
      <c r="AP34" s="160">
        <v>3488</v>
      </c>
      <c r="AQ34" s="181"/>
      <c r="AR34" s="186" t="s">
        <v>672</v>
      </c>
    </row>
    <row r="35" spans="1:44" x14ac:dyDescent="0.2">
      <c r="A35" s="131">
        <v>33</v>
      </c>
      <c r="B35" s="132" t="s">
        <v>69</v>
      </c>
      <c r="C35" s="173" t="s">
        <v>70</v>
      </c>
      <c r="D35" s="160">
        <v>123249</v>
      </c>
      <c r="E35" s="160">
        <v>1406</v>
      </c>
      <c r="F35" s="160">
        <v>118253</v>
      </c>
      <c r="G35" s="160">
        <v>119659</v>
      </c>
      <c r="H35" s="203">
        <v>97.09</v>
      </c>
      <c r="I35" s="160">
        <v>1796</v>
      </c>
      <c r="J35" s="160">
        <v>1529</v>
      </c>
      <c r="K35" s="160">
        <v>121578</v>
      </c>
      <c r="L35" s="160">
        <v>34912</v>
      </c>
      <c r="M35" s="160">
        <v>33916</v>
      </c>
      <c r="N35" s="160">
        <v>33940</v>
      </c>
      <c r="O35" s="160">
        <v>18810</v>
      </c>
      <c r="P35" s="160">
        <v>0</v>
      </c>
      <c r="Q35" s="160">
        <v>0</v>
      </c>
      <c r="R35" s="160">
        <v>15139</v>
      </c>
      <c r="S35" s="160">
        <v>125</v>
      </c>
      <c r="T35" s="160">
        <v>15264</v>
      </c>
      <c r="U35" s="160">
        <v>2506</v>
      </c>
      <c r="V35" s="160">
        <v>1488</v>
      </c>
      <c r="W35" s="160">
        <v>150</v>
      </c>
      <c r="X35" s="160">
        <v>11120</v>
      </c>
      <c r="Y35" s="160">
        <v>3875</v>
      </c>
      <c r="Z35" s="160">
        <v>53</v>
      </c>
      <c r="AA35" s="160">
        <v>3822</v>
      </c>
      <c r="AB35" s="160">
        <v>14942</v>
      </c>
      <c r="AC35" s="160">
        <v>1884</v>
      </c>
      <c r="AD35" s="181"/>
      <c r="AE35" s="160">
        <v>106862</v>
      </c>
      <c r="AF35" s="160">
        <v>825</v>
      </c>
      <c r="AG35" s="160">
        <v>104360</v>
      </c>
      <c r="AH35" s="160">
        <v>105185</v>
      </c>
      <c r="AI35" s="203">
        <v>98.43</v>
      </c>
      <c r="AJ35" s="160">
        <v>-370</v>
      </c>
      <c r="AK35" s="160">
        <v>1518</v>
      </c>
      <c r="AL35" s="160">
        <v>105508</v>
      </c>
      <c r="AM35" s="160">
        <v>35349</v>
      </c>
      <c r="AN35" s="160">
        <v>28058</v>
      </c>
      <c r="AO35" s="160">
        <v>28609</v>
      </c>
      <c r="AP35" s="160">
        <v>13492</v>
      </c>
      <c r="AQ35" s="181"/>
      <c r="AR35" s="186" t="s">
        <v>675</v>
      </c>
    </row>
    <row r="36" spans="1:44" x14ac:dyDescent="0.2">
      <c r="A36" s="131">
        <v>34</v>
      </c>
      <c r="B36" s="132" t="s">
        <v>71</v>
      </c>
      <c r="C36" s="173" t="s">
        <v>72</v>
      </c>
      <c r="D36" s="160">
        <v>187861</v>
      </c>
      <c r="E36" s="160">
        <v>1744</v>
      </c>
      <c r="F36" s="160">
        <v>178745</v>
      </c>
      <c r="G36" s="160">
        <v>180489</v>
      </c>
      <c r="H36" s="203">
        <v>96.08</v>
      </c>
      <c r="I36" s="160">
        <v>2588</v>
      </c>
      <c r="J36" s="160">
        <v>3844</v>
      </c>
      <c r="K36" s="160">
        <v>185177</v>
      </c>
      <c r="L36" s="160">
        <v>51889</v>
      </c>
      <c r="M36" s="160">
        <v>52437</v>
      </c>
      <c r="N36" s="160">
        <v>53046</v>
      </c>
      <c r="O36" s="160">
        <v>27805</v>
      </c>
      <c r="P36" s="160">
        <v>0</v>
      </c>
      <c r="Q36" s="160">
        <v>0</v>
      </c>
      <c r="R36" s="160">
        <v>11691</v>
      </c>
      <c r="S36" s="160">
        <v>-400</v>
      </c>
      <c r="T36" s="160">
        <v>11291</v>
      </c>
      <c r="U36" s="160">
        <v>4527</v>
      </c>
      <c r="V36" s="160">
        <v>827</v>
      </c>
      <c r="W36" s="160">
        <v>907</v>
      </c>
      <c r="X36" s="160">
        <v>5030</v>
      </c>
      <c r="Y36" s="160">
        <v>8102</v>
      </c>
      <c r="Z36" s="160">
        <v>252</v>
      </c>
      <c r="AA36" s="160">
        <v>7850</v>
      </c>
      <c r="AB36" s="160">
        <v>12880</v>
      </c>
      <c r="AC36" s="160">
        <v>1538</v>
      </c>
      <c r="AD36" s="181"/>
      <c r="AE36" s="160">
        <v>209895</v>
      </c>
      <c r="AF36" s="160">
        <v>786</v>
      </c>
      <c r="AG36" s="160">
        <v>203904</v>
      </c>
      <c r="AH36" s="160">
        <v>204690</v>
      </c>
      <c r="AI36" s="203">
        <v>97.52</v>
      </c>
      <c r="AJ36" s="160">
        <v>-2694</v>
      </c>
      <c r="AK36" s="160">
        <v>3698</v>
      </c>
      <c r="AL36" s="160">
        <v>204908</v>
      </c>
      <c r="AM36" s="160">
        <v>61523</v>
      </c>
      <c r="AN36" s="160">
        <v>57922</v>
      </c>
      <c r="AO36" s="160">
        <v>57216</v>
      </c>
      <c r="AP36" s="160">
        <v>28247</v>
      </c>
      <c r="AQ36" s="181"/>
      <c r="AR36" s="186" t="s">
        <v>675</v>
      </c>
    </row>
    <row r="37" spans="1:44" x14ac:dyDescent="0.2">
      <c r="A37" s="131">
        <v>35</v>
      </c>
      <c r="B37" s="132" t="s">
        <v>73</v>
      </c>
      <c r="C37" s="173" t="s">
        <v>74</v>
      </c>
      <c r="D37" s="160">
        <v>64447</v>
      </c>
      <c r="E37" s="160">
        <v>533</v>
      </c>
      <c r="F37" s="160">
        <v>63152</v>
      </c>
      <c r="G37" s="160">
        <v>63685</v>
      </c>
      <c r="H37" s="203">
        <v>98.82</v>
      </c>
      <c r="I37" s="160">
        <v>300</v>
      </c>
      <c r="J37" s="160">
        <v>604</v>
      </c>
      <c r="K37" s="160">
        <v>64056</v>
      </c>
      <c r="L37" s="160">
        <v>18605</v>
      </c>
      <c r="M37" s="160">
        <v>17532</v>
      </c>
      <c r="N37" s="160">
        <v>18296</v>
      </c>
      <c r="O37" s="160">
        <v>9623</v>
      </c>
      <c r="P37" s="160">
        <v>0</v>
      </c>
      <c r="Q37" s="160">
        <v>0</v>
      </c>
      <c r="R37" s="160">
        <v>1132</v>
      </c>
      <c r="S37" s="160">
        <v>-375</v>
      </c>
      <c r="T37" s="160">
        <v>757</v>
      </c>
      <c r="U37" s="160">
        <v>300</v>
      </c>
      <c r="V37" s="160">
        <v>50</v>
      </c>
      <c r="W37" s="160">
        <v>55</v>
      </c>
      <c r="X37" s="160">
        <v>352</v>
      </c>
      <c r="Y37" s="160">
        <v>827</v>
      </c>
      <c r="Z37" s="160">
        <v>13</v>
      </c>
      <c r="AA37" s="160">
        <v>814</v>
      </c>
      <c r="AB37" s="160">
        <v>1166</v>
      </c>
      <c r="AC37" s="160">
        <v>65</v>
      </c>
      <c r="AD37" s="181"/>
      <c r="AE37" s="160">
        <v>29773</v>
      </c>
      <c r="AF37" s="160">
        <v>227</v>
      </c>
      <c r="AG37" s="160">
        <v>29308</v>
      </c>
      <c r="AH37" s="160">
        <v>29535</v>
      </c>
      <c r="AI37" s="203">
        <v>99.2</v>
      </c>
      <c r="AJ37" s="160">
        <v>205</v>
      </c>
      <c r="AK37" s="160">
        <v>531</v>
      </c>
      <c r="AL37" s="160">
        <v>30044</v>
      </c>
      <c r="AM37" s="160">
        <v>8998</v>
      </c>
      <c r="AN37" s="160">
        <v>9694</v>
      </c>
      <c r="AO37" s="160">
        <v>8304</v>
      </c>
      <c r="AP37" s="160">
        <v>3048</v>
      </c>
      <c r="AQ37" s="181"/>
      <c r="AR37" s="186" t="s">
        <v>672</v>
      </c>
    </row>
    <row r="38" spans="1:44" x14ac:dyDescent="0.2">
      <c r="A38" s="131">
        <v>36</v>
      </c>
      <c r="B38" s="132" t="s">
        <v>75</v>
      </c>
      <c r="C38" s="173" t="s">
        <v>76</v>
      </c>
      <c r="D38" s="160">
        <v>167821</v>
      </c>
      <c r="E38" s="160">
        <v>2214</v>
      </c>
      <c r="F38" s="160">
        <v>161492</v>
      </c>
      <c r="G38" s="160">
        <v>163706</v>
      </c>
      <c r="H38" s="203">
        <v>97.55</v>
      </c>
      <c r="I38" s="160">
        <v>1083</v>
      </c>
      <c r="J38" s="160">
        <v>4009</v>
      </c>
      <c r="K38" s="160">
        <v>166584</v>
      </c>
      <c r="L38" s="160">
        <v>48252</v>
      </c>
      <c r="M38" s="160">
        <v>47331</v>
      </c>
      <c r="N38" s="160">
        <v>47294</v>
      </c>
      <c r="O38" s="160">
        <v>23707</v>
      </c>
      <c r="P38" s="160">
        <v>0</v>
      </c>
      <c r="Q38" s="160">
        <v>0</v>
      </c>
      <c r="R38" s="160">
        <v>13939</v>
      </c>
      <c r="S38" s="160">
        <v>-239</v>
      </c>
      <c r="T38" s="160">
        <v>13700</v>
      </c>
      <c r="U38" s="160">
        <v>2823</v>
      </c>
      <c r="V38" s="160">
        <v>1576</v>
      </c>
      <c r="W38" s="160">
        <v>178</v>
      </c>
      <c r="X38" s="160">
        <v>9123</v>
      </c>
      <c r="Y38" s="160">
        <v>4647</v>
      </c>
      <c r="Z38" s="160">
        <v>23</v>
      </c>
      <c r="AA38" s="160">
        <v>4624</v>
      </c>
      <c r="AB38" s="160">
        <v>13747</v>
      </c>
      <c r="AC38" s="160">
        <v>1482</v>
      </c>
      <c r="AD38" s="181"/>
      <c r="AE38" s="160">
        <v>85120</v>
      </c>
      <c r="AF38" s="160">
        <v>1561</v>
      </c>
      <c r="AG38" s="160">
        <v>82484</v>
      </c>
      <c r="AH38" s="160">
        <v>84045</v>
      </c>
      <c r="AI38" s="203">
        <v>98.74</v>
      </c>
      <c r="AJ38" s="160">
        <v>-401</v>
      </c>
      <c r="AK38" s="160">
        <v>2250</v>
      </c>
      <c r="AL38" s="160">
        <v>84333</v>
      </c>
      <c r="AM38" s="160">
        <v>25983</v>
      </c>
      <c r="AN38" s="160">
        <v>25140</v>
      </c>
      <c r="AO38" s="160">
        <v>23941</v>
      </c>
      <c r="AP38" s="160">
        <v>9269</v>
      </c>
      <c r="AQ38" s="181"/>
      <c r="AR38" s="186" t="s">
        <v>673</v>
      </c>
    </row>
    <row r="39" spans="1:44" x14ac:dyDescent="0.2">
      <c r="A39" s="131">
        <v>37</v>
      </c>
      <c r="B39" s="132" t="s">
        <v>77</v>
      </c>
      <c r="C39" s="173" t="s">
        <v>78</v>
      </c>
      <c r="D39" s="160">
        <v>51882</v>
      </c>
      <c r="E39" s="160">
        <v>488</v>
      </c>
      <c r="F39" s="160">
        <v>50617</v>
      </c>
      <c r="G39" s="160">
        <v>51105</v>
      </c>
      <c r="H39" s="203">
        <v>98.5</v>
      </c>
      <c r="I39" s="160">
        <v>455</v>
      </c>
      <c r="J39" s="160">
        <v>494</v>
      </c>
      <c r="K39" s="160">
        <v>51566</v>
      </c>
      <c r="L39" s="160">
        <v>15370</v>
      </c>
      <c r="M39" s="160">
        <v>14960</v>
      </c>
      <c r="N39" s="160">
        <v>14887</v>
      </c>
      <c r="O39" s="160">
        <v>6349</v>
      </c>
      <c r="P39" s="160">
        <v>0</v>
      </c>
      <c r="Q39" s="160">
        <v>0</v>
      </c>
      <c r="R39" s="160">
        <v>2071</v>
      </c>
      <c r="S39" s="160">
        <v>94</v>
      </c>
      <c r="T39" s="160">
        <v>2165</v>
      </c>
      <c r="U39" s="160">
        <v>634</v>
      </c>
      <c r="V39" s="160">
        <v>139</v>
      </c>
      <c r="W39" s="160">
        <v>14</v>
      </c>
      <c r="X39" s="160">
        <v>1378</v>
      </c>
      <c r="Y39" s="160">
        <v>844</v>
      </c>
      <c r="Z39" s="160">
        <v>9</v>
      </c>
      <c r="AA39" s="160">
        <v>835</v>
      </c>
      <c r="AB39" s="160">
        <v>2213</v>
      </c>
      <c r="AC39" s="160">
        <v>84</v>
      </c>
      <c r="AD39" s="181"/>
      <c r="AE39" s="160">
        <v>27110</v>
      </c>
      <c r="AF39" s="160">
        <v>87</v>
      </c>
      <c r="AG39" s="160">
        <v>26575</v>
      </c>
      <c r="AH39" s="160">
        <v>26662</v>
      </c>
      <c r="AI39" s="203">
        <v>98.35</v>
      </c>
      <c r="AJ39" s="160">
        <v>-277</v>
      </c>
      <c r="AK39" s="160">
        <v>75</v>
      </c>
      <c r="AL39" s="160">
        <v>26373</v>
      </c>
      <c r="AM39" s="160">
        <v>7461</v>
      </c>
      <c r="AN39" s="160">
        <v>8866</v>
      </c>
      <c r="AO39" s="160">
        <v>6995</v>
      </c>
      <c r="AP39" s="160">
        <v>3051</v>
      </c>
      <c r="AQ39" s="181"/>
      <c r="AR39" s="186" t="s">
        <v>672</v>
      </c>
    </row>
    <row r="40" spans="1:44" x14ac:dyDescent="0.2">
      <c r="A40" s="131">
        <v>38</v>
      </c>
      <c r="B40" s="132" t="s">
        <v>79</v>
      </c>
      <c r="C40" s="173" t="s">
        <v>80</v>
      </c>
      <c r="D40" s="160">
        <v>46685</v>
      </c>
      <c r="E40" s="160">
        <v>369</v>
      </c>
      <c r="F40" s="160">
        <v>45317</v>
      </c>
      <c r="G40" s="160">
        <v>45686</v>
      </c>
      <c r="H40" s="203">
        <v>97.86</v>
      </c>
      <c r="I40" s="160">
        <v>575</v>
      </c>
      <c r="J40" s="160">
        <v>610</v>
      </c>
      <c r="K40" s="160">
        <v>46502</v>
      </c>
      <c r="L40" s="160">
        <v>12048</v>
      </c>
      <c r="M40" s="160">
        <v>11557</v>
      </c>
      <c r="N40" s="160">
        <v>11650</v>
      </c>
      <c r="O40" s="160">
        <v>11247</v>
      </c>
      <c r="P40" s="160">
        <v>0</v>
      </c>
      <c r="Q40" s="160">
        <v>0</v>
      </c>
      <c r="R40" s="160">
        <v>3406</v>
      </c>
      <c r="S40" s="160">
        <v>-21</v>
      </c>
      <c r="T40" s="160">
        <v>3385</v>
      </c>
      <c r="U40" s="160">
        <v>520</v>
      </c>
      <c r="V40" s="160">
        <v>177</v>
      </c>
      <c r="W40" s="160">
        <v>52</v>
      </c>
      <c r="X40" s="160">
        <v>2636</v>
      </c>
      <c r="Y40" s="160">
        <v>1138</v>
      </c>
      <c r="Z40" s="160">
        <v>14</v>
      </c>
      <c r="AA40" s="160">
        <v>1124</v>
      </c>
      <c r="AB40" s="160">
        <v>3760</v>
      </c>
      <c r="AC40" s="160">
        <v>205</v>
      </c>
      <c r="AD40" s="181"/>
      <c r="AE40" s="160">
        <v>40101</v>
      </c>
      <c r="AF40" s="160">
        <v>97</v>
      </c>
      <c r="AG40" s="160">
        <v>39511</v>
      </c>
      <c r="AH40" s="160">
        <v>39608</v>
      </c>
      <c r="AI40" s="203">
        <v>98.77</v>
      </c>
      <c r="AJ40" s="160">
        <v>29</v>
      </c>
      <c r="AK40" s="160">
        <v>97</v>
      </c>
      <c r="AL40" s="160">
        <v>39637</v>
      </c>
      <c r="AM40" s="160">
        <v>12076</v>
      </c>
      <c r="AN40" s="160">
        <v>10300</v>
      </c>
      <c r="AO40" s="160">
        <v>10185</v>
      </c>
      <c r="AP40" s="160">
        <v>7076</v>
      </c>
      <c r="AQ40" s="181"/>
      <c r="AR40" s="186" t="s">
        <v>672</v>
      </c>
    </row>
    <row r="41" spans="1:44" x14ac:dyDescent="0.2">
      <c r="A41" s="131">
        <v>39</v>
      </c>
      <c r="B41" s="132" t="s">
        <v>81</v>
      </c>
      <c r="C41" s="173" t="s">
        <v>82</v>
      </c>
      <c r="D41" s="160">
        <v>52341</v>
      </c>
      <c r="E41" s="160">
        <v>579</v>
      </c>
      <c r="F41" s="160">
        <v>50897</v>
      </c>
      <c r="G41" s="160">
        <v>51476</v>
      </c>
      <c r="H41" s="203">
        <v>98.35</v>
      </c>
      <c r="I41" s="160">
        <v>539</v>
      </c>
      <c r="J41" s="160">
        <v>746</v>
      </c>
      <c r="K41" s="160">
        <v>52182</v>
      </c>
      <c r="L41" s="160">
        <v>15265</v>
      </c>
      <c r="M41" s="160">
        <v>14972</v>
      </c>
      <c r="N41" s="160">
        <v>15064</v>
      </c>
      <c r="O41" s="160">
        <v>6881</v>
      </c>
      <c r="P41" s="160">
        <v>0</v>
      </c>
      <c r="Q41" s="160">
        <v>0</v>
      </c>
      <c r="R41" s="160">
        <v>1542</v>
      </c>
      <c r="S41" s="160">
        <v>-81</v>
      </c>
      <c r="T41" s="160">
        <v>1461</v>
      </c>
      <c r="U41" s="160">
        <v>637</v>
      </c>
      <c r="V41" s="160">
        <v>144</v>
      </c>
      <c r="W41" s="160">
        <v>0</v>
      </c>
      <c r="X41" s="160">
        <v>680</v>
      </c>
      <c r="Y41" s="160">
        <v>892</v>
      </c>
      <c r="Z41" s="160">
        <v>0</v>
      </c>
      <c r="AA41" s="160">
        <v>892</v>
      </c>
      <c r="AB41" s="160">
        <v>1572</v>
      </c>
      <c r="AC41" s="160">
        <v>0</v>
      </c>
      <c r="AD41" s="181"/>
      <c r="AE41" s="160">
        <v>25350</v>
      </c>
      <c r="AF41" s="160">
        <v>125</v>
      </c>
      <c r="AG41" s="160">
        <v>24657</v>
      </c>
      <c r="AH41" s="160">
        <v>24782</v>
      </c>
      <c r="AI41" s="203">
        <v>97.76</v>
      </c>
      <c r="AJ41" s="160">
        <v>385</v>
      </c>
      <c r="AK41" s="160">
        <v>356</v>
      </c>
      <c r="AL41" s="160">
        <v>25398</v>
      </c>
      <c r="AM41" s="160">
        <v>8172</v>
      </c>
      <c r="AN41" s="160">
        <v>7162</v>
      </c>
      <c r="AO41" s="160">
        <v>6429</v>
      </c>
      <c r="AP41" s="160">
        <v>3635</v>
      </c>
      <c r="AQ41" s="181"/>
      <c r="AR41" s="186" t="s">
        <v>672</v>
      </c>
    </row>
    <row r="42" spans="1:44" x14ac:dyDescent="0.2">
      <c r="A42" s="131">
        <v>40</v>
      </c>
      <c r="B42" s="132" t="s">
        <v>83</v>
      </c>
      <c r="C42" s="173" t="s">
        <v>84</v>
      </c>
      <c r="D42" s="160">
        <v>33987</v>
      </c>
      <c r="E42" s="160">
        <v>578</v>
      </c>
      <c r="F42" s="160">
        <v>31961</v>
      </c>
      <c r="G42" s="160">
        <v>32539</v>
      </c>
      <c r="H42" s="203">
        <v>95.74</v>
      </c>
      <c r="I42" s="160">
        <v>601</v>
      </c>
      <c r="J42" s="160">
        <v>1069</v>
      </c>
      <c r="K42" s="160">
        <v>33631</v>
      </c>
      <c r="L42" s="160">
        <v>9346</v>
      </c>
      <c r="M42" s="160">
        <v>9188</v>
      </c>
      <c r="N42" s="160">
        <v>9110</v>
      </c>
      <c r="O42" s="160">
        <v>5987</v>
      </c>
      <c r="P42" s="160">
        <v>0</v>
      </c>
      <c r="Q42" s="160">
        <v>0</v>
      </c>
      <c r="R42" s="160">
        <v>5099</v>
      </c>
      <c r="S42" s="160">
        <v>-198</v>
      </c>
      <c r="T42" s="160">
        <v>4901</v>
      </c>
      <c r="U42" s="160">
        <v>825</v>
      </c>
      <c r="V42" s="160">
        <v>172</v>
      </c>
      <c r="W42" s="160">
        <v>25</v>
      </c>
      <c r="X42" s="160">
        <v>3879</v>
      </c>
      <c r="Y42" s="160">
        <v>1683</v>
      </c>
      <c r="Z42" s="160">
        <v>10</v>
      </c>
      <c r="AA42" s="160">
        <v>1673</v>
      </c>
      <c r="AB42" s="160">
        <v>5552</v>
      </c>
      <c r="AC42" s="160">
        <v>979</v>
      </c>
      <c r="AD42" s="181"/>
      <c r="AE42" s="160">
        <v>28197</v>
      </c>
      <c r="AF42" s="160">
        <v>193</v>
      </c>
      <c r="AG42" s="160">
        <v>26940</v>
      </c>
      <c r="AH42" s="160">
        <v>27133</v>
      </c>
      <c r="AI42" s="203">
        <v>96.23</v>
      </c>
      <c r="AJ42" s="160">
        <v>-356</v>
      </c>
      <c r="AK42" s="160">
        <v>1033</v>
      </c>
      <c r="AL42" s="160">
        <v>27617</v>
      </c>
      <c r="AM42" s="160">
        <v>8273</v>
      </c>
      <c r="AN42" s="160">
        <v>8616</v>
      </c>
      <c r="AO42" s="160">
        <v>6954</v>
      </c>
      <c r="AP42" s="160">
        <v>3774</v>
      </c>
      <c r="AQ42" s="181"/>
      <c r="AR42" s="186" t="s">
        <v>672</v>
      </c>
    </row>
    <row r="43" spans="1:44" x14ac:dyDescent="0.2">
      <c r="A43" s="131">
        <v>41</v>
      </c>
      <c r="B43" s="132" t="s">
        <v>85</v>
      </c>
      <c r="C43" s="173" t="s">
        <v>86</v>
      </c>
      <c r="D43" s="160">
        <v>78747</v>
      </c>
      <c r="E43" s="160">
        <v>1478</v>
      </c>
      <c r="F43" s="160">
        <v>74864</v>
      </c>
      <c r="G43" s="160">
        <v>76342</v>
      </c>
      <c r="H43" s="203">
        <v>96.95</v>
      </c>
      <c r="I43" s="160">
        <v>946</v>
      </c>
      <c r="J43" s="160">
        <v>1689</v>
      </c>
      <c r="K43" s="160">
        <v>77498</v>
      </c>
      <c r="L43" s="160">
        <v>22533</v>
      </c>
      <c r="M43" s="160">
        <v>22115</v>
      </c>
      <c r="N43" s="160">
        <v>21766</v>
      </c>
      <c r="O43" s="160">
        <v>11084</v>
      </c>
      <c r="P43" s="160">
        <v>0</v>
      </c>
      <c r="Q43" s="160">
        <v>0</v>
      </c>
      <c r="R43" s="160">
        <v>7366</v>
      </c>
      <c r="S43" s="160">
        <v>-590</v>
      </c>
      <c r="T43" s="160">
        <v>6776</v>
      </c>
      <c r="U43" s="160">
        <v>946</v>
      </c>
      <c r="V43" s="160">
        <v>0</v>
      </c>
      <c r="W43" s="160">
        <v>860</v>
      </c>
      <c r="X43" s="160">
        <v>4970</v>
      </c>
      <c r="Y43" s="160">
        <v>2398</v>
      </c>
      <c r="Z43" s="160">
        <v>50</v>
      </c>
      <c r="AA43" s="160">
        <v>2348</v>
      </c>
      <c r="AB43" s="160">
        <v>7318</v>
      </c>
      <c r="AC43" s="160">
        <v>704</v>
      </c>
      <c r="AD43" s="181"/>
      <c r="AE43" s="160">
        <v>51808</v>
      </c>
      <c r="AF43" s="160">
        <v>1000</v>
      </c>
      <c r="AG43" s="160">
        <v>47836</v>
      </c>
      <c r="AH43" s="160">
        <v>48836</v>
      </c>
      <c r="AI43" s="203">
        <v>94.26</v>
      </c>
      <c r="AJ43" s="160">
        <v>-1552</v>
      </c>
      <c r="AK43" s="160">
        <v>1158</v>
      </c>
      <c r="AL43" s="160">
        <v>47442</v>
      </c>
      <c r="AM43" s="160">
        <v>16908</v>
      </c>
      <c r="AN43" s="160">
        <v>13424</v>
      </c>
      <c r="AO43" s="160">
        <v>12898</v>
      </c>
      <c r="AP43" s="160">
        <v>4212</v>
      </c>
      <c r="AQ43" s="181"/>
      <c r="AR43" s="186" t="s">
        <v>674</v>
      </c>
    </row>
    <row r="44" spans="1:44" x14ac:dyDescent="0.2">
      <c r="A44" s="131">
        <v>42</v>
      </c>
      <c r="B44" s="132" t="s">
        <v>87</v>
      </c>
      <c r="C44" s="173" t="s">
        <v>88</v>
      </c>
      <c r="D44" s="160">
        <v>84697</v>
      </c>
      <c r="E44" s="160">
        <v>674</v>
      </c>
      <c r="F44" s="160">
        <v>80214</v>
      </c>
      <c r="G44" s="160">
        <v>80888</v>
      </c>
      <c r="H44" s="203">
        <v>95.5</v>
      </c>
      <c r="I44" s="160">
        <v>1636</v>
      </c>
      <c r="J44" s="160">
        <v>804</v>
      </c>
      <c r="K44" s="160">
        <v>82654</v>
      </c>
      <c r="L44" s="160">
        <v>23777</v>
      </c>
      <c r="M44" s="160">
        <v>24054</v>
      </c>
      <c r="N44" s="160">
        <v>23686</v>
      </c>
      <c r="O44" s="160">
        <v>11137</v>
      </c>
      <c r="P44" s="160">
        <v>0</v>
      </c>
      <c r="Q44" s="160">
        <v>0</v>
      </c>
      <c r="R44" s="160">
        <v>13072</v>
      </c>
      <c r="S44" s="160">
        <v>0</v>
      </c>
      <c r="T44" s="160">
        <v>13072</v>
      </c>
      <c r="U44" s="160">
        <v>2062</v>
      </c>
      <c r="V44" s="160">
        <v>1900</v>
      </c>
      <c r="W44" s="160">
        <v>93</v>
      </c>
      <c r="X44" s="160">
        <v>9017</v>
      </c>
      <c r="Y44" s="160">
        <v>4229</v>
      </c>
      <c r="Z44" s="160">
        <v>53</v>
      </c>
      <c r="AA44" s="160">
        <v>4176</v>
      </c>
      <c r="AB44" s="160">
        <v>13193</v>
      </c>
      <c r="AC44" s="160">
        <v>1226</v>
      </c>
      <c r="AD44" s="181"/>
      <c r="AE44" s="160">
        <v>60101</v>
      </c>
      <c r="AF44" s="160">
        <v>635</v>
      </c>
      <c r="AG44" s="160">
        <v>57045</v>
      </c>
      <c r="AH44" s="160">
        <v>57680</v>
      </c>
      <c r="AI44" s="203">
        <v>95.97</v>
      </c>
      <c r="AJ44" s="160">
        <v>829</v>
      </c>
      <c r="AK44" s="160">
        <v>690</v>
      </c>
      <c r="AL44" s="160">
        <v>58564</v>
      </c>
      <c r="AM44" s="160">
        <v>18436</v>
      </c>
      <c r="AN44" s="160">
        <v>16517</v>
      </c>
      <c r="AO44" s="160">
        <v>16309</v>
      </c>
      <c r="AP44" s="160">
        <v>7302</v>
      </c>
      <c r="AQ44" s="181"/>
      <c r="AR44" s="186" t="s">
        <v>674</v>
      </c>
    </row>
    <row r="45" spans="1:44" x14ac:dyDescent="0.2">
      <c r="A45" s="131">
        <v>43</v>
      </c>
      <c r="B45" s="132" t="s">
        <v>89</v>
      </c>
      <c r="C45" s="173" t="s">
        <v>90</v>
      </c>
      <c r="D45" s="160">
        <v>57738</v>
      </c>
      <c r="E45" s="160">
        <v>772</v>
      </c>
      <c r="F45" s="160">
        <v>55546</v>
      </c>
      <c r="G45" s="160">
        <v>56318</v>
      </c>
      <c r="H45" s="203">
        <v>97.54</v>
      </c>
      <c r="I45" s="160">
        <v>589</v>
      </c>
      <c r="J45" s="160">
        <v>826</v>
      </c>
      <c r="K45" s="160">
        <v>56961</v>
      </c>
      <c r="L45" s="160">
        <v>16964</v>
      </c>
      <c r="M45" s="160">
        <v>16261</v>
      </c>
      <c r="N45" s="160">
        <v>15551</v>
      </c>
      <c r="O45" s="160">
        <v>8185</v>
      </c>
      <c r="P45" s="160">
        <v>0</v>
      </c>
      <c r="Q45" s="160">
        <v>0</v>
      </c>
      <c r="R45" s="160">
        <v>9223</v>
      </c>
      <c r="S45" s="160">
        <v>-188</v>
      </c>
      <c r="T45" s="160">
        <v>9035</v>
      </c>
      <c r="U45" s="160">
        <v>841</v>
      </c>
      <c r="V45" s="160">
        <v>0</v>
      </c>
      <c r="W45" s="160">
        <v>0</v>
      </c>
      <c r="X45" s="160">
        <v>8194</v>
      </c>
      <c r="Y45" s="160">
        <v>1519</v>
      </c>
      <c r="Z45" s="160">
        <v>0</v>
      </c>
      <c r="AA45" s="160">
        <v>1519</v>
      </c>
      <c r="AB45" s="160">
        <v>9713</v>
      </c>
      <c r="AC45" s="160">
        <v>839</v>
      </c>
      <c r="AD45" s="181"/>
      <c r="AE45" s="160">
        <v>96150</v>
      </c>
      <c r="AF45" s="160">
        <v>739</v>
      </c>
      <c r="AG45" s="160">
        <v>94604</v>
      </c>
      <c r="AH45" s="160">
        <v>95343</v>
      </c>
      <c r="AI45" s="203">
        <v>99.16</v>
      </c>
      <c r="AJ45" s="160">
        <v>-791</v>
      </c>
      <c r="AK45" s="160">
        <v>630</v>
      </c>
      <c r="AL45" s="160">
        <v>94443</v>
      </c>
      <c r="AM45" s="160">
        <v>30666</v>
      </c>
      <c r="AN45" s="160">
        <v>26763</v>
      </c>
      <c r="AO45" s="160">
        <v>27510</v>
      </c>
      <c r="AP45" s="160">
        <v>9504</v>
      </c>
      <c r="AQ45" s="181"/>
      <c r="AR45" s="186" t="s">
        <v>672</v>
      </c>
    </row>
    <row r="46" spans="1:44" x14ac:dyDescent="0.2">
      <c r="A46" s="131">
        <v>44</v>
      </c>
      <c r="B46" s="132" t="s">
        <v>91</v>
      </c>
      <c r="C46" s="173" t="s">
        <v>92</v>
      </c>
      <c r="D46" s="160">
        <v>111936</v>
      </c>
      <c r="E46" s="160">
        <v>3770</v>
      </c>
      <c r="F46" s="160">
        <v>103969</v>
      </c>
      <c r="G46" s="160">
        <v>107739</v>
      </c>
      <c r="H46" s="203">
        <v>96.25</v>
      </c>
      <c r="I46" s="160">
        <v>1572</v>
      </c>
      <c r="J46" s="160">
        <v>4199</v>
      </c>
      <c r="K46" s="160">
        <v>109740</v>
      </c>
      <c r="L46" s="160">
        <v>30402</v>
      </c>
      <c r="M46" s="160">
        <v>27429</v>
      </c>
      <c r="N46" s="160">
        <v>26867</v>
      </c>
      <c r="O46" s="160">
        <v>25042</v>
      </c>
      <c r="P46" s="160">
        <v>0</v>
      </c>
      <c r="Q46" s="160">
        <v>0</v>
      </c>
      <c r="R46" s="160">
        <v>13784</v>
      </c>
      <c r="S46" s="160">
        <v>-368</v>
      </c>
      <c r="T46" s="160">
        <v>13416</v>
      </c>
      <c r="U46" s="160">
        <v>1572</v>
      </c>
      <c r="V46" s="160">
        <v>608</v>
      </c>
      <c r="W46" s="160">
        <v>5</v>
      </c>
      <c r="X46" s="160">
        <v>11231</v>
      </c>
      <c r="Y46" s="160">
        <v>4751</v>
      </c>
      <c r="Z46" s="160">
        <v>50</v>
      </c>
      <c r="AA46" s="160">
        <v>4701</v>
      </c>
      <c r="AB46" s="160">
        <v>15932</v>
      </c>
      <c r="AC46" s="160">
        <v>2038</v>
      </c>
      <c r="AD46" s="181"/>
      <c r="AE46" s="160">
        <v>504076</v>
      </c>
      <c r="AF46" s="160">
        <v>5492</v>
      </c>
      <c r="AG46" s="160">
        <v>495433</v>
      </c>
      <c r="AH46" s="160">
        <v>500925</v>
      </c>
      <c r="AI46" s="203">
        <v>99.37</v>
      </c>
      <c r="AJ46" s="160">
        <v>-12764</v>
      </c>
      <c r="AK46" s="160">
        <v>5293</v>
      </c>
      <c r="AL46" s="160">
        <v>487962</v>
      </c>
      <c r="AM46" s="160">
        <v>163195</v>
      </c>
      <c r="AN46" s="160">
        <v>137880</v>
      </c>
      <c r="AO46" s="160">
        <v>132856</v>
      </c>
      <c r="AP46" s="160">
        <v>54031</v>
      </c>
      <c r="AQ46" s="181"/>
      <c r="AR46" s="186" t="s">
        <v>676</v>
      </c>
    </row>
    <row r="47" spans="1:44" x14ac:dyDescent="0.2">
      <c r="A47" s="131">
        <v>45</v>
      </c>
      <c r="B47" s="132" t="s">
        <v>93</v>
      </c>
      <c r="C47" s="173" t="s">
        <v>94</v>
      </c>
      <c r="D47" s="160">
        <v>39675</v>
      </c>
      <c r="E47" s="160">
        <v>195</v>
      </c>
      <c r="F47" s="160">
        <v>37906</v>
      </c>
      <c r="G47" s="160">
        <v>38101</v>
      </c>
      <c r="H47" s="203">
        <v>96.03</v>
      </c>
      <c r="I47" s="160">
        <v>606</v>
      </c>
      <c r="J47" s="160">
        <v>263</v>
      </c>
      <c r="K47" s="160">
        <v>38775</v>
      </c>
      <c r="L47" s="160">
        <v>11049</v>
      </c>
      <c r="M47" s="160">
        <v>10982</v>
      </c>
      <c r="N47" s="160">
        <v>11149</v>
      </c>
      <c r="O47" s="160">
        <v>5595</v>
      </c>
      <c r="P47" s="160">
        <v>0</v>
      </c>
      <c r="Q47" s="160">
        <v>0</v>
      </c>
      <c r="R47" s="160">
        <v>5129</v>
      </c>
      <c r="S47" s="160">
        <v>-147</v>
      </c>
      <c r="T47" s="160">
        <v>4982</v>
      </c>
      <c r="U47" s="160">
        <v>803</v>
      </c>
      <c r="V47" s="160">
        <v>24</v>
      </c>
      <c r="W47" s="160">
        <v>4</v>
      </c>
      <c r="X47" s="160">
        <v>4151</v>
      </c>
      <c r="Y47" s="160">
        <v>1839</v>
      </c>
      <c r="Z47" s="160">
        <v>0</v>
      </c>
      <c r="AA47" s="160">
        <v>1839</v>
      </c>
      <c r="AB47" s="160">
        <v>5990</v>
      </c>
      <c r="AC47" s="160">
        <v>282</v>
      </c>
      <c r="AD47" s="181"/>
      <c r="AE47" s="160">
        <v>34513</v>
      </c>
      <c r="AF47" s="160">
        <v>67</v>
      </c>
      <c r="AG47" s="160">
        <v>33080</v>
      </c>
      <c r="AH47" s="160">
        <v>33147</v>
      </c>
      <c r="AI47" s="203">
        <v>96.04</v>
      </c>
      <c r="AJ47" s="160">
        <v>-94</v>
      </c>
      <c r="AK47" s="160">
        <v>151</v>
      </c>
      <c r="AL47" s="160">
        <v>33137</v>
      </c>
      <c r="AM47" s="160">
        <v>9448</v>
      </c>
      <c r="AN47" s="160">
        <v>10531</v>
      </c>
      <c r="AO47" s="160">
        <v>8647</v>
      </c>
      <c r="AP47" s="160">
        <v>4511</v>
      </c>
      <c r="AQ47" s="181"/>
      <c r="AR47" s="186" t="s">
        <v>672</v>
      </c>
    </row>
    <row r="48" spans="1:44" x14ac:dyDescent="0.2">
      <c r="A48" s="131">
        <v>46</v>
      </c>
      <c r="B48" s="132" t="s">
        <v>95</v>
      </c>
      <c r="C48" s="173" t="s">
        <v>96</v>
      </c>
      <c r="D48" s="160">
        <v>68637</v>
      </c>
      <c r="E48" s="160">
        <v>820</v>
      </c>
      <c r="F48" s="160">
        <v>66940</v>
      </c>
      <c r="G48" s="160">
        <v>67760</v>
      </c>
      <c r="H48" s="203">
        <v>98.72</v>
      </c>
      <c r="I48" s="160">
        <v>353</v>
      </c>
      <c r="J48" s="160">
        <v>928</v>
      </c>
      <c r="K48" s="160">
        <v>68221</v>
      </c>
      <c r="L48" s="160">
        <v>19942</v>
      </c>
      <c r="M48" s="160">
        <v>19609</v>
      </c>
      <c r="N48" s="160">
        <v>19459</v>
      </c>
      <c r="O48" s="160">
        <v>9211</v>
      </c>
      <c r="P48" s="160">
        <v>0</v>
      </c>
      <c r="Q48" s="160">
        <v>0</v>
      </c>
      <c r="R48" s="160">
        <v>2808</v>
      </c>
      <c r="S48" s="160">
        <v>1136</v>
      </c>
      <c r="T48" s="160">
        <v>3944</v>
      </c>
      <c r="U48" s="160">
        <v>578</v>
      </c>
      <c r="V48" s="160">
        <v>0</v>
      </c>
      <c r="W48" s="160">
        <v>39</v>
      </c>
      <c r="X48" s="160">
        <v>3327</v>
      </c>
      <c r="Y48" s="160">
        <v>734</v>
      </c>
      <c r="Z48" s="160">
        <v>14</v>
      </c>
      <c r="AA48" s="160">
        <v>720</v>
      </c>
      <c r="AB48" s="160">
        <v>4047</v>
      </c>
      <c r="AC48" s="160">
        <v>304</v>
      </c>
      <c r="AD48" s="181"/>
      <c r="AE48" s="160">
        <v>52299</v>
      </c>
      <c r="AF48" s="160">
        <v>468</v>
      </c>
      <c r="AG48" s="160">
        <v>51609</v>
      </c>
      <c r="AH48" s="160">
        <v>52077</v>
      </c>
      <c r="AI48" s="203">
        <v>99.58</v>
      </c>
      <c r="AJ48" s="160">
        <v>-491</v>
      </c>
      <c r="AK48" s="160">
        <v>673</v>
      </c>
      <c r="AL48" s="160">
        <v>51791</v>
      </c>
      <c r="AM48" s="160">
        <v>15774</v>
      </c>
      <c r="AN48" s="160">
        <v>16010</v>
      </c>
      <c r="AO48" s="160">
        <v>14205</v>
      </c>
      <c r="AP48" s="160">
        <v>5802</v>
      </c>
      <c r="AQ48" s="181"/>
      <c r="AR48" s="186" t="s">
        <v>672</v>
      </c>
    </row>
    <row r="49" spans="1:44" x14ac:dyDescent="0.2">
      <c r="A49" s="131">
        <v>47</v>
      </c>
      <c r="B49" s="132" t="s">
        <v>97</v>
      </c>
      <c r="C49" s="173" t="s">
        <v>98</v>
      </c>
      <c r="D49" s="160">
        <v>48861</v>
      </c>
      <c r="E49" s="160">
        <v>714</v>
      </c>
      <c r="F49" s="160">
        <v>47031</v>
      </c>
      <c r="G49" s="160">
        <v>47745</v>
      </c>
      <c r="H49" s="203">
        <v>97.72</v>
      </c>
      <c r="I49" s="160">
        <v>731</v>
      </c>
      <c r="J49" s="160">
        <v>832</v>
      </c>
      <c r="K49" s="160">
        <v>48594</v>
      </c>
      <c r="L49" s="160">
        <v>14038</v>
      </c>
      <c r="M49" s="160">
        <v>13833</v>
      </c>
      <c r="N49" s="160">
        <v>14123</v>
      </c>
      <c r="O49" s="160">
        <v>6600</v>
      </c>
      <c r="P49" s="160">
        <v>0</v>
      </c>
      <c r="Q49" s="160">
        <v>0</v>
      </c>
      <c r="R49" s="160">
        <v>2344</v>
      </c>
      <c r="S49" s="160">
        <v>33</v>
      </c>
      <c r="T49" s="160">
        <v>2377</v>
      </c>
      <c r="U49" s="160">
        <v>1104</v>
      </c>
      <c r="V49" s="160">
        <v>44</v>
      </c>
      <c r="W49" s="160">
        <v>20</v>
      </c>
      <c r="X49" s="160">
        <v>1209</v>
      </c>
      <c r="Y49" s="160">
        <v>1190</v>
      </c>
      <c r="Z49" s="160">
        <v>16</v>
      </c>
      <c r="AA49" s="160">
        <v>1174</v>
      </c>
      <c r="AB49" s="160">
        <v>2383</v>
      </c>
      <c r="AC49" s="160">
        <v>207</v>
      </c>
      <c r="AD49" s="181"/>
      <c r="AE49" s="160">
        <v>42066</v>
      </c>
      <c r="AF49" s="160">
        <v>571</v>
      </c>
      <c r="AG49" s="160">
        <v>40893</v>
      </c>
      <c r="AH49" s="160">
        <v>41464</v>
      </c>
      <c r="AI49" s="203">
        <v>98.57</v>
      </c>
      <c r="AJ49" s="160">
        <v>-415</v>
      </c>
      <c r="AK49" s="160">
        <v>555</v>
      </c>
      <c r="AL49" s="160">
        <v>41033</v>
      </c>
      <c r="AM49" s="160">
        <v>13490</v>
      </c>
      <c r="AN49" s="160">
        <v>11907</v>
      </c>
      <c r="AO49" s="160">
        <v>10905</v>
      </c>
      <c r="AP49" s="160">
        <v>4731</v>
      </c>
      <c r="AQ49" s="181"/>
      <c r="AR49" s="186" t="s">
        <v>672</v>
      </c>
    </row>
    <row r="50" spans="1:44" x14ac:dyDescent="0.2">
      <c r="A50" s="131">
        <v>48</v>
      </c>
      <c r="B50" s="132" t="s">
        <v>99</v>
      </c>
      <c r="C50" s="173" t="s">
        <v>100</v>
      </c>
      <c r="D50" s="160">
        <v>44581</v>
      </c>
      <c r="E50" s="160">
        <v>226</v>
      </c>
      <c r="F50" s="160">
        <v>43452</v>
      </c>
      <c r="G50" s="160">
        <v>43678</v>
      </c>
      <c r="H50" s="203">
        <v>97.97</v>
      </c>
      <c r="I50" s="160">
        <v>557</v>
      </c>
      <c r="J50" s="160">
        <v>382</v>
      </c>
      <c r="K50" s="160">
        <v>44391</v>
      </c>
      <c r="L50" s="160">
        <v>12553</v>
      </c>
      <c r="M50" s="160">
        <v>12071</v>
      </c>
      <c r="N50" s="160">
        <v>12175</v>
      </c>
      <c r="O50" s="160">
        <v>7592</v>
      </c>
      <c r="P50" s="160">
        <v>0</v>
      </c>
      <c r="Q50" s="160">
        <v>0</v>
      </c>
      <c r="R50" s="160">
        <v>1777</v>
      </c>
      <c r="S50" s="160">
        <v>37</v>
      </c>
      <c r="T50" s="160">
        <v>1814</v>
      </c>
      <c r="U50" s="160">
        <v>557</v>
      </c>
      <c r="V50" s="160">
        <v>77</v>
      </c>
      <c r="W50" s="160">
        <v>10</v>
      </c>
      <c r="X50" s="160">
        <v>1170</v>
      </c>
      <c r="Y50" s="160">
        <v>978</v>
      </c>
      <c r="Z50" s="160">
        <v>5</v>
      </c>
      <c r="AA50" s="160">
        <v>973</v>
      </c>
      <c r="AB50" s="160">
        <v>2143</v>
      </c>
      <c r="AC50" s="160">
        <v>75</v>
      </c>
      <c r="AD50" s="181"/>
      <c r="AE50" s="160">
        <v>15178</v>
      </c>
      <c r="AF50" s="160">
        <v>90</v>
      </c>
      <c r="AG50" s="160">
        <v>14868</v>
      </c>
      <c r="AH50" s="160">
        <v>14958</v>
      </c>
      <c r="AI50" s="203">
        <v>98.55</v>
      </c>
      <c r="AJ50" s="160">
        <v>177</v>
      </c>
      <c r="AK50" s="160">
        <v>105</v>
      </c>
      <c r="AL50" s="160">
        <v>15150</v>
      </c>
      <c r="AM50" s="160">
        <v>4832</v>
      </c>
      <c r="AN50" s="160">
        <v>3974</v>
      </c>
      <c r="AO50" s="160">
        <v>4066</v>
      </c>
      <c r="AP50" s="160">
        <v>2278</v>
      </c>
      <c r="AQ50" s="181"/>
      <c r="AR50" s="186" t="s">
        <v>672</v>
      </c>
    </row>
    <row r="51" spans="1:44" x14ac:dyDescent="0.2">
      <c r="A51" s="131">
        <v>49</v>
      </c>
      <c r="B51" s="132" t="s">
        <v>652</v>
      </c>
      <c r="C51" s="173" t="s">
        <v>660</v>
      </c>
      <c r="D51" s="160">
        <v>151426</v>
      </c>
      <c r="E51" s="160">
        <v>849</v>
      </c>
      <c r="F51" s="160">
        <v>146633</v>
      </c>
      <c r="G51" s="160">
        <v>147482</v>
      </c>
      <c r="H51" s="203">
        <v>97.4</v>
      </c>
      <c r="I51" s="160">
        <v>2607</v>
      </c>
      <c r="J51" s="160">
        <v>1234</v>
      </c>
      <c r="K51" s="160">
        <v>150474</v>
      </c>
      <c r="L51" s="160">
        <v>41898</v>
      </c>
      <c r="M51" s="160">
        <v>43574</v>
      </c>
      <c r="N51" s="160">
        <v>43468</v>
      </c>
      <c r="O51" s="160">
        <v>21534</v>
      </c>
      <c r="P51" s="160">
        <v>0</v>
      </c>
      <c r="Q51" s="160">
        <v>0</v>
      </c>
      <c r="R51" s="160">
        <v>10699</v>
      </c>
      <c r="S51" s="160">
        <v>1194</v>
      </c>
      <c r="T51" s="160">
        <v>11893</v>
      </c>
      <c r="U51" s="160">
        <v>3654</v>
      </c>
      <c r="V51" s="160">
        <v>291</v>
      </c>
      <c r="W51" s="160">
        <v>50</v>
      </c>
      <c r="X51" s="160">
        <v>7898</v>
      </c>
      <c r="Y51" s="160">
        <v>4736</v>
      </c>
      <c r="Z51" s="160">
        <v>14</v>
      </c>
      <c r="AA51" s="160">
        <v>4722</v>
      </c>
      <c r="AB51" s="160">
        <v>12620</v>
      </c>
      <c r="AC51" s="160">
        <v>792</v>
      </c>
      <c r="AD51" s="181"/>
      <c r="AE51" s="160">
        <v>77677</v>
      </c>
      <c r="AF51" s="160">
        <v>239</v>
      </c>
      <c r="AG51" s="160">
        <v>76289</v>
      </c>
      <c r="AH51" s="160">
        <v>76528</v>
      </c>
      <c r="AI51" s="203">
        <v>98.52</v>
      </c>
      <c r="AJ51" s="160">
        <v>2144</v>
      </c>
      <c r="AK51" s="160">
        <v>643</v>
      </c>
      <c r="AL51" s="160">
        <v>79076</v>
      </c>
      <c r="AM51" s="160">
        <v>22139</v>
      </c>
      <c r="AN51" s="160">
        <v>23275</v>
      </c>
      <c r="AO51" s="160">
        <v>23414</v>
      </c>
      <c r="AP51" s="160">
        <v>10248</v>
      </c>
      <c r="AQ51" s="181"/>
      <c r="AR51" s="186" t="s">
        <v>675</v>
      </c>
    </row>
    <row r="52" spans="1:44" x14ac:dyDescent="0.2">
      <c r="A52" s="131">
        <v>50</v>
      </c>
      <c r="B52" s="132" t="s">
        <v>101</v>
      </c>
      <c r="C52" s="173" t="s">
        <v>102</v>
      </c>
      <c r="D52" s="160">
        <v>75357</v>
      </c>
      <c r="E52" s="160">
        <v>885</v>
      </c>
      <c r="F52" s="160">
        <v>72765</v>
      </c>
      <c r="G52" s="160">
        <v>73650</v>
      </c>
      <c r="H52" s="203">
        <v>97.73</v>
      </c>
      <c r="I52" s="160">
        <v>737</v>
      </c>
      <c r="J52" s="160">
        <v>1064</v>
      </c>
      <c r="K52" s="160">
        <v>74566</v>
      </c>
      <c r="L52" s="160">
        <v>21479</v>
      </c>
      <c r="M52" s="160">
        <v>21533</v>
      </c>
      <c r="N52" s="160">
        <v>21511</v>
      </c>
      <c r="O52" s="160">
        <v>10043</v>
      </c>
      <c r="P52" s="160">
        <v>0</v>
      </c>
      <c r="Q52" s="160">
        <v>0</v>
      </c>
      <c r="R52" s="160">
        <v>4011</v>
      </c>
      <c r="S52" s="160">
        <v>285</v>
      </c>
      <c r="T52" s="160">
        <v>4296</v>
      </c>
      <c r="U52" s="160">
        <v>1555</v>
      </c>
      <c r="V52" s="160">
        <v>253</v>
      </c>
      <c r="W52" s="160">
        <v>5</v>
      </c>
      <c r="X52" s="160">
        <v>2483</v>
      </c>
      <c r="Y52" s="160">
        <v>1867</v>
      </c>
      <c r="Z52" s="160">
        <v>23</v>
      </c>
      <c r="AA52" s="160">
        <v>1844</v>
      </c>
      <c r="AB52" s="160">
        <v>4327</v>
      </c>
      <c r="AC52" s="160">
        <v>384</v>
      </c>
      <c r="AD52" s="181"/>
      <c r="AE52" s="160">
        <v>43031</v>
      </c>
      <c r="AF52" s="160">
        <v>503</v>
      </c>
      <c r="AG52" s="160">
        <v>41729</v>
      </c>
      <c r="AH52" s="160">
        <v>42232</v>
      </c>
      <c r="AI52" s="203">
        <v>98.14</v>
      </c>
      <c r="AJ52" s="160">
        <v>-387</v>
      </c>
      <c r="AK52" s="160">
        <v>623</v>
      </c>
      <c r="AL52" s="160">
        <v>41965</v>
      </c>
      <c r="AM52" s="160">
        <v>12795</v>
      </c>
      <c r="AN52" s="160">
        <v>12454</v>
      </c>
      <c r="AO52" s="160">
        <v>11594</v>
      </c>
      <c r="AP52" s="160">
        <v>5122</v>
      </c>
      <c r="AQ52" s="181"/>
      <c r="AR52" s="186" t="s">
        <v>672</v>
      </c>
    </row>
    <row r="53" spans="1:44" x14ac:dyDescent="0.2">
      <c r="A53" s="131">
        <v>51</v>
      </c>
      <c r="B53" s="132" t="s">
        <v>103</v>
      </c>
      <c r="C53" s="173" t="s">
        <v>104</v>
      </c>
      <c r="D53" s="160">
        <v>91794</v>
      </c>
      <c r="E53" s="160">
        <v>752</v>
      </c>
      <c r="F53" s="160">
        <v>89338</v>
      </c>
      <c r="G53" s="160">
        <v>90090</v>
      </c>
      <c r="H53" s="203">
        <v>98.14</v>
      </c>
      <c r="I53" s="160">
        <v>869</v>
      </c>
      <c r="J53" s="160">
        <v>942</v>
      </c>
      <c r="K53" s="160">
        <v>91149</v>
      </c>
      <c r="L53" s="160">
        <v>26909</v>
      </c>
      <c r="M53" s="160">
        <v>26265</v>
      </c>
      <c r="N53" s="160">
        <v>26341</v>
      </c>
      <c r="O53" s="160">
        <v>11634</v>
      </c>
      <c r="P53" s="160">
        <v>0</v>
      </c>
      <c r="Q53" s="160">
        <v>0</v>
      </c>
      <c r="R53" s="160">
        <v>4278</v>
      </c>
      <c r="S53" s="160">
        <v>869</v>
      </c>
      <c r="T53" s="160">
        <v>5147</v>
      </c>
      <c r="U53" s="160">
        <v>1337</v>
      </c>
      <c r="V53" s="160">
        <v>149</v>
      </c>
      <c r="W53" s="160">
        <v>17</v>
      </c>
      <c r="X53" s="160">
        <v>3644</v>
      </c>
      <c r="Y53" s="160">
        <v>1838</v>
      </c>
      <c r="Z53" s="160">
        <v>2</v>
      </c>
      <c r="AA53" s="160">
        <v>1836</v>
      </c>
      <c r="AB53" s="160">
        <v>5480</v>
      </c>
      <c r="AC53" s="160">
        <v>350</v>
      </c>
      <c r="AD53" s="181"/>
      <c r="AE53" s="160">
        <v>77923</v>
      </c>
      <c r="AF53" s="160">
        <v>1275</v>
      </c>
      <c r="AG53" s="160">
        <v>74473</v>
      </c>
      <c r="AH53" s="160">
        <v>75748</v>
      </c>
      <c r="AI53" s="203">
        <v>97.21</v>
      </c>
      <c r="AJ53" s="160">
        <v>-810</v>
      </c>
      <c r="AK53" s="160">
        <v>1541</v>
      </c>
      <c r="AL53" s="160">
        <v>75204</v>
      </c>
      <c r="AM53" s="160">
        <v>25543</v>
      </c>
      <c r="AN53" s="160">
        <v>21287</v>
      </c>
      <c r="AO53" s="160">
        <v>21112</v>
      </c>
      <c r="AP53" s="160">
        <v>7262</v>
      </c>
      <c r="AQ53" s="181"/>
      <c r="AR53" s="186" t="s">
        <v>672</v>
      </c>
    </row>
    <row r="54" spans="1:44" x14ac:dyDescent="0.2">
      <c r="A54" s="131">
        <v>52</v>
      </c>
      <c r="B54" s="132" t="s">
        <v>105</v>
      </c>
      <c r="C54" s="173" t="s">
        <v>106</v>
      </c>
      <c r="D54" s="160">
        <v>58179</v>
      </c>
      <c r="E54" s="160">
        <v>526</v>
      </c>
      <c r="F54" s="160">
        <v>56545</v>
      </c>
      <c r="G54" s="160">
        <v>57071</v>
      </c>
      <c r="H54" s="203">
        <v>98.1</v>
      </c>
      <c r="I54" s="160">
        <v>643</v>
      </c>
      <c r="J54" s="160">
        <v>568</v>
      </c>
      <c r="K54" s="160">
        <v>57756</v>
      </c>
      <c r="L54" s="160">
        <v>16735</v>
      </c>
      <c r="M54" s="160">
        <v>16581</v>
      </c>
      <c r="N54" s="160">
        <v>16728</v>
      </c>
      <c r="O54" s="160">
        <v>7712</v>
      </c>
      <c r="P54" s="160">
        <v>0</v>
      </c>
      <c r="Q54" s="160">
        <v>0</v>
      </c>
      <c r="R54" s="160">
        <v>1965</v>
      </c>
      <c r="S54" s="160">
        <v>-178</v>
      </c>
      <c r="T54" s="160">
        <v>1787</v>
      </c>
      <c r="U54" s="160">
        <v>708</v>
      </c>
      <c r="V54" s="160">
        <v>70</v>
      </c>
      <c r="W54" s="160">
        <v>0</v>
      </c>
      <c r="X54" s="160">
        <v>1009</v>
      </c>
      <c r="Y54" s="160">
        <v>1147</v>
      </c>
      <c r="Z54" s="160">
        <v>13</v>
      </c>
      <c r="AA54" s="160">
        <v>1134</v>
      </c>
      <c r="AB54" s="160">
        <v>2143</v>
      </c>
      <c r="AC54" s="160">
        <v>91</v>
      </c>
      <c r="AD54" s="181"/>
      <c r="AE54" s="160">
        <v>54584</v>
      </c>
      <c r="AF54" s="160">
        <v>3794</v>
      </c>
      <c r="AG54" s="160">
        <v>49914</v>
      </c>
      <c r="AH54" s="160">
        <v>53708</v>
      </c>
      <c r="AI54" s="203">
        <v>98.4</v>
      </c>
      <c r="AJ54" s="160">
        <v>412</v>
      </c>
      <c r="AK54" s="160">
        <v>4206</v>
      </c>
      <c r="AL54" s="160">
        <v>54532</v>
      </c>
      <c r="AM54" s="160">
        <v>14790</v>
      </c>
      <c r="AN54" s="160">
        <v>15874</v>
      </c>
      <c r="AO54" s="160">
        <v>14497</v>
      </c>
      <c r="AP54" s="160">
        <v>9371</v>
      </c>
      <c r="AQ54" s="181"/>
      <c r="AR54" s="186" t="s">
        <v>672</v>
      </c>
    </row>
    <row r="55" spans="1:44" x14ac:dyDescent="0.2">
      <c r="A55" s="131">
        <v>53</v>
      </c>
      <c r="B55" s="132" t="s">
        <v>107</v>
      </c>
      <c r="C55" s="173" t="s">
        <v>108</v>
      </c>
      <c r="D55" s="160">
        <v>74083</v>
      </c>
      <c r="E55" s="160">
        <v>629</v>
      </c>
      <c r="F55" s="160">
        <v>72152</v>
      </c>
      <c r="G55" s="160">
        <v>72781</v>
      </c>
      <c r="H55" s="203">
        <v>98.24</v>
      </c>
      <c r="I55" s="160">
        <v>705</v>
      </c>
      <c r="J55" s="160">
        <v>928</v>
      </c>
      <c r="K55" s="160">
        <v>73785</v>
      </c>
      <c r="L55" s="160">
        <v>21732</v>
      </c>
      <c r="M55" s="160">
        <v>21453</v>
      </c>
      <c r="N55" s="160">
        <v>20500</v>
      </c>
      <c r="O55" s="160">
        <v>10100</v>
      </c>
      <c r="P55" s="160">
        <v>0</v>
      </c>
      <c r="Q55" s="160">
        <v>0</v>
      </c>
      <c r="R55" s="160">
        <v>3266</v>
      </c>
      <c r="S55" s="160">
        <v>-347</v>
      </c>
      <c r="T55" s="160">
        <v>2919</v>
      </c>
      <c r="U55" s="160">
        <v>912</v>
      </c>
      <c r="V55" s="160">
        <v>104</v>
      </c>
      <c r="W55" s="160">
        <v>29</v>
      </c>
      <c r="X55" s="160">
        <v>1874</v>
      </c>
      <c r="Y55" s="160">
        <v>1528</v>
      </c>
      <c r="Z55" s="160">
        <v>19</v>
      </c>
      <c r="AA55" s="160">
        <v>1509</v>
      </c>
      <c r="AB55" s="160">
        <v>3383</v>
      </c>
      <c r="AC55" s="160">
        <v>267</v>
      </c>
      <c r="AD55" s="181"/>
      <c r="AE55" s="160">
        <v>70843</v>
      </c>
      <c r="AF55" s="160">
        <v>480</v>
      </c>
      <c r="AG55" s="160">
        <v>69807</v>
      </c>
      <c r="AH55" s="160">
        <v>70287</v>
      </c>
      <c r="AI55" s="203">
        <v>99.22</v>
      </c>
      <c r="AJ55" s="160">
        <v>-414</v>
      </c>
      <c r="AK55" s="160">
        <v>1154</v>
      </c>
      <c r="AL55" s="160">
        <v>70547</v>
      </c>
      <c r="AM55" s="160">
        <v>22495</v>
      </c>
      <c r="AN55" s="160">
        <v>19774</v>
      </c>
      <c r="AO55" s="160">
        <v>19314</v>
      </c>
      <c r="AP55" s="160">
        <v>8964</v>
      </c>
      <c r="AQ55" s="181"/>
      <c r="AR55" s="186" t="s">
        <v>672</v>
      </c>
    </row>
    <row r="56" spans="1:44" x14ac:dyDescent="0.2">
      <c r="A56" s="131">
        <v>54</v>
      </c>
      <c r="B56" s="132" t="s">
        <v>653</v>
      </c>
      <c r="C56" s="173" t="s">
        <v>661</v>
      </c>
      <c r="D56" s="160">
        <v>203742</v>
      </c>
      <c r="E56" s="160">
        <v>2421</v>
      </c>
      <c r="F56" s="160">
        <v>197350</v>
      </c>
      <c r="G56" s="160">
        <v>199771</v>
      </c>
      <c r="H56" s="203">
        <v>98.05</v>
      </c>
      <c r="I56" s="160">
        <v>2325</v>
      </c>
      <c r="J56" s="160">
        <v>2744</v>
      </c>
      <c r="K56" s="160">
        <v>202419</v>
      </c>
      <c r="L56" s="160">
        <v>59156</v>
      </c>
      <c r="M56" s="160">
        <v>59062</v>
      </c>
      <c r="N56" s="160">
        <v>57213</v>
      </c>
      <c r="O56" s="160">
        <v>26987</v>
      </c>
      <c r="P56" s="160">
        <v>0</v>
      </c>
      <c r="Q56" s="160">
        <v>0</v>
      </c>
      <c r="R56" s="160">
        <v>15426</v>
      </c>
      <c r="S56" s="160">
        <v>-662</v>
      </c>
      <c r="T56" s="160">
        <v>14764</v>
      </c>
      <c r="U56" s="160">
        <v>2691</v>
      </c>
      <c r="V56" s="160">
        <v>379</v>
      </c>
      <c r="W56" s="160">
        <v>131</v>
      </c>
      <c r="X56" s="160">
        <v>11563</v>
      </c>
      <c r="Y56" s="160">
        <v>4654</v>
      </c>
      <c r="Z56" s="160">
        <v>83</v>
      </c>
      <c r="AA56" s="160">
        <v>4571</v>
      </c>
      <c r="AB56" s="160">
        <v>16134</v>
      </c>
      <c r="AC56" s="160">
        <v>1350</v>
      </c>
      <c r="AD56" s="181"/>
      <c r="AE56" s="160">
        <v>139642</v>
      </c>
      <c r="AF56" s="160">
        <v>1288</v>
      </c>
      <c r="AG56" s="160">
        <v>135844</v>
      </c>
      <c r="AH56" s="160">
        <v>137132</v>
      </c>
      <c r="AI56" s="203">
        <v>98.2</v>
      </c>
      <c r="AJ56" s="160">
        <v>-1596</v>
      </c>
      <c r="AK56" s="160">
        <v>911</v>
      </c>
      <c r="AL56" s="160">
        <v>135159</v>
      </c>
      <c r="AM56" s="160">
        <v>45313</v>
      </c>
      <c r="AN56" s="160">
        <v>37908</v>
      </c>
      <c r="AO56" s="160">
        <v>35851</v>
      </c>
      <c r="AP56" s="160">
        <v>16087</v>
      </c>
      <c r="AQ56" s="181"/>
      <c r="AR56" s="186" t="s">
        <v>675</v>
      </c>
    </row>
    <row r="57" spans="1:44" x14ac:dyDescent="0.2">
      <c r="A57" s="131">
        <v>55</v>
      </c>
      <c r="B57" s="132" t="s">
        <v>654</v>
      </c>
      <c r="C57" s="173" t="s">
        <v>662</v>
      </c>
      <c r="D57" s="160">
        <v>171067</v>
      </c>
      <c r="E57" s="160">
        <v>2180</v>
      </c>
      <c r="F57" s="160">
        <v>164844</v>
      </c>
      <c r="G57" s="160">
        <v>167024</v>
      </c>
      <c r="H57" s="203">
        <v>97.64</v>
      </c>
      <c r="I57" s="160">
        <v>2175</v>
      </c>
      <c r="J57" s="160">
        <v>1948</v>
      </c>
      <c r="K57" s="160">
        <v>168967</v>
      </c>
      <c r="L57" s="160">
        <v>49401</v>
      </c>
      <c r="M57" s="160">
        <v>48191</v>
      </c>
      <c r="N57" s="160">
        <v>48056</v>
      </c>
      <c r="O57" s="160">
        <v>23319</v>
      </c>
      <c r="P57" s="160">
        <v>0</v>
      </c>
      <c r="Q57" s="160">
        <v>0</v>
      </c>
      <c r="R57" s="160">
        <v>8375</v>
      </c>
      <c r="S57" s="160">
        <v>636</v>
      </c>
      <c r="T57" s="160">
        <v>9011</v>
      </c>
      <c r="U57" s="160">
        <v>3808</v>
      </c>
      <c r="V57" s="160">
        <v>253</v>
      </c>
      <c r="W57" s="160">
        <v>97</v>
      </c>
      <c r="X57" s="160">
        <v>4853</v>
      </c>
      <c r="Y57" s="160">
        <v>5194</v>
      </c>
      <c r="Z57" s="160">
        <v>112</v>
      </c>
      <c r="AA57" s="160">
        <v>5082</v>
      </c>
      <c r="AB57" s="160">
        <v>9935</v>
      </c>
      <c r="AC57" s="160">
        <v>827</v>
      </c>
      <c r="AD57" s="181"/>
      <c r="AE57" s="160">
        <v>156129</v>
      </c>
      <c r="AF57" s="160">
        <v>1487</v>
      </c>
      <c r="AG57" s="160">
        <v>152197</v>
      </c>
      <c r="AH57" s="160">
        <v>153684</v>
      </c>
      <c r="AI57" s="203">
        <v>98.43</v>
      </c>
      <c r="AJ57" s="160">
        <v>-1044</v>
      </c>
      <c r="AK57" s="160">
        <v>999</v>
      </c>
      <c r="AL57" s="160">
        <v>152152</v>
      </c>
      <c r="AM57" s="160">
        <v>46030</v>
      </c>
      <c r="AN57" s="160">
        <v>48805</v>
      </c>
      <c r="AO57" s="160">
        <v>43311</v>
      </c>
      <c r="AP57" s="160">
        <v>14006</v>
      </c>
      <c r="AQ57" s="181"/>
      <c r="AR57" s="186" t="s">
        <v>675</v>
      </c>
    </row>
    <row r="58" spans="1:44" x14ac:dyDescent="0.2">
      <c r="A58" s="131">
        <v>56</v>
      </c>
      <c r="B58" s="132" t="s">
        <v>109</v>
      </c>
      <c r="C58" s="173" t="s">
        <v>110</v>
      </c>
      <c r="D58" s="160">
        <v>40681</v>
      </c>
      <c r="E58" s="160">
        <v>634</v>
      </c>
      <c r="F58" s="160">
        <v>38659</v>
      </c>
      <c r="G58" s="160">
        <v>39293</v>
      </c>
      <c r="H58" s="203">
        <v>96.59</v>
      </c>
      <c r="I58" s="160">
        <v>814</v>
      </c>
      <c r="J58" s="160">
        <v>766</v>
      </c>
      <c r="K58" s="160">
        <v>40239</v>
      </c>
      <c r="L58" s="160">
        <v>11622</v>
      </c>
      <c r="M58" s="160">
        <v>11646</v>
      </c>
      <c r="N58" s="160">
        <v>11515</v>
      </c>
      <c r="O58" s="160">
        <v>5456</v>
      </c>
      <c r="P58" s="160">
        <v>0</v>
      </c>
      <c r="Q58" s="160">
        <v>0</v>
      </c>
      <c r="R58" s="160">
        <v>4146</v>
      </c>
      <c r="S58" s="160">
        <v>-83</v>
      </c>
      <c r="T58" s="160">
        <v>4063</v>
      </c>
      <c r="U58" s="160">
        <v>1116</v>
      </c>
      <c r="V58" s="160">
        <v>54</v>
      </c>
      <c r="W58" s="160">
        <v>6</v>
      </c>
      <c r="X58" s="160">
        <v>2887</v>
      </c>
      <c r="Y58" s="160">
        <v>1457</v>
      </c>
      <c r="Z58" s="160">
        <v>4</v>
      </c>
      <c r="AA58" s="160">
        <v>1453</v>
      </c>
      <c r="AB58" s="160">
        <v>4340</v>
      </c>
      <c r="AC58" s="160">
        <v>235</v>
      </c>
      <c r="AD58" s="181"/>
      <c r="AE58" s="160">
        <v>36152</v>
      </c>
      <c r="AF58" s="160">
        <v>299</v>
      </c>
      <c r="AG58" s="160">
        <v>35029</v>
      </c>
      <c r="AH58" s="160">
        <v>35328</v>
      </c>
      <c r="AI58" s="203">
        <v>97.72</v>
      </c>
      <c r="AJ58" s="160">
        <v>-23</v>
      </c>
      <c r="AK58" s="160">
        <v>472</v>
      </c>
      <c r="AL58" s="160">
        <v>35478</v>
      </c>
      <c r="AM58" s="160">
        <v>11297</v>
      </c>
      <c r="AN58" s="160">
        <v>11463</v>
      </c>
      <c r="AO58" s="160">
        <v>9538</v>
      </c>
      <c r="AP58" s="160">
        <v>3180</v>
      </c>
      <c r="AQ58" s="181"/>
      <c r="AR58" s="186" t="s">
        <v>672</v>
      </c>
    </row>
    <row r="59" spans="1:44" x14ac:dyDescent="0.2">
      <c r="A59" s="131">
        <v>57</v>
      </c>
      <c r="B59" s="132" t="s">
        <v>111</v>
      </c>
      <c r="C59" s="173" t="s">
        <v>112</v>
      </c>
      <c r="D59" s="160">
        <v>73586</v>
      </c>
      <c r="E59" s="160">
        <v>934</v>
      </c>
      <c r="F59" s="160">
        <v>71272</v>
      </c>
      <c r="G59" s="160">
        <v>72206</v>
      </c>
      <c r="H59" s="203">
        <v>98.12</v>
      </c>
      <c r="I59" s="160">
        <v>796</v>
      </c>
      <c r="J59" s="160">
        <v>1124</v>
      </c>
      <c r="K59" s="160">
        <v>73192</v>
      </c>
      <c r="L59" s="160">
        <v>22106</v>
      </c>
      <c r="M59" s="160">
        <v>20970</v>
      </c>
      <c r="N59" s="160">
        <v>20733</v>
      </c>
      <c r="O59" s="160">
        <v>9383</v>
      </c>
      <c r="P59" s="160">
        <v>0</v>
      </c>
      <c r="Q59" s="160">
        <v>0</v>
      </c>
      <c r="R59" s="160">
        <v>3699</v>
      </c>
      <c r="S59" s="160">
        <v>-228</v>
      </c>
      <c r="T59" s="160">
        <v>3471</v>
      </c>
      <c r="U59" s="160">
        <v>896</v>
      </c>
      <c r="V59" s="160">
        <v>134</v>
      </c>
      <c r="W59" s="160">
        <v>9</v>
      </c>
      <c r="X59" s="160">
        <v>2432</v>
      </c>
      <c r="Y59" s="160">
        <v>1459</v>
      </c>
      <c r="Z59" s="160">
        <v>1</v>
      </c>
      <c r="AA59" s="160">
        <v>1458</v>
      </c>
      <c r="AB59" s="160">
        <v>3890</v>
      </c>
      <c r="AC59" s="160">
        <v>334</v>
      </c>
      <c r="AD59" s="181"/>
      <c r="AE59" s="160">
        <v>43991</v>
      </c>
      <c r="AF59" s="160">
        <v>102</v>
      </c>
      <c r="AG59" s="160">
        <v>43008</v>
      </c>
      <c r="AH59" s="160">
        <v>43110</v>
      </c>
      <c r="AI59" s="203">
        <v>98</v>
      </c>
      <c r="AJ59" s="160">
        <v>495</v>
      </c>
      <c r="AK59" s="160">
        <v>117</v>
      </c>
      <c r="AL59" s="160">
        <v>43620</v>
      </c>
      <c r="AM59" s="160">
        <v>12913</v>
      </c>
      <c r="AN59" s="160">
        <v>13925</v>
      </c>
      <c r="AO59" s="160">
        <v>11865</v>
      </c>
      <c r="AP59" s="160">
        <v>4917</v>
      </c>
      <c r="AQ59" s="181"/>
      <c r="AR59" s="186" t="s">
        <v>672</v>
      </c>
    </row>
    <row r="60" spans="1:44" x14ac:dyDescent="0.2">
      <c r="A60" s="131">
        <v>58</v>
      </c>
      <c r="B60" s="132" t="s">
        <v>113</v>
      </c>
      <c r="C60" s="173" t="s">
        <v>114</v>
      </c>
      <c r="D60" s="160">
        <v>64633</v>
      </c>
      <c r="E60" s="160">
        <v>37</v>
      </c>
      <c r="F60" s="160">
        <v>64120</v>
      </c>
      <c r="G60" s="160">
        <v>64157</v>
      </c>
      <c r="H60" s="203">
        <v>99.26</v>
      </c>
      <c r="I60" s="160">
        <v>564</v>
      </c>
      <c r="J60" s="160">
        <v>606</v>
      </c>
      <c r="K60" s="160">
        <v>65290</v>
      </c>
      <c r="L60" s="160">
        <v>13771</v>
      </c>
      <c r="M60" s="160">
        <v>18798</v>
      </c>
      <c r="N60" s="160">
        <v>18832</v>
      </c>
      <c r="O60" s="160">
        <v>13889</v>
      </c>
      <c r="P60" s="160">
        <v>0</v>
      </c>
      <c r="Q60" s="160">
        <v>0</v>
      </c>
      <c r="R60" s="160">
        <v>917</v>
      </c>
      <c r="S60" s="160">
        <v>-41</v>
      </c>
      <c r="T60" s="160">
        <v>876</v>
      </c>
      <c r="U60" s="160">
        <v>564</v>
      </c>
      <c r="V60" s="160">
        <v>25</v>
      </c>
      <c r="W60" s="160">
        <v>11</v>
      </c>
      <c r="X60" s="160">
        <v>276</v>
      </c>
      <c r="Y60" s="160">
        <v>628</v>
      </c>
      <c r="Z60" s="160">
        <v>6</v>
      </c>
      <c r="AA60" s="160">
        <v>622</v>
      </c>
      <c r="AB60" s="160">
        <v>898</v>
      </c>
      <c r="AC60" s="160">
        <v>152</v>
      </c>
      <c r="AD60" s="181"/>
      <c r="AE60" s="160">
        <v>20797</v>
      </c>
      <c r="AF60" s="160">
        <v>419</v>
      </c>
      <c r="AG60" s="160">
        <v>20083</v>
      </c>
      <c r="AH60" s="160">
        <v>20502</v>
      </c>
      <c r="AI60" s="203">
        <v>98.58</v>
      </c>
      <c r="AJ60" s="160">
        <v>227</v>
      </c>
      <c r="AK60" s="160">
        <v>247</v>
      </c>
      <c r="AL60" s="160">
        <v>20557</v>
      </c>
      <c r="AM60" s="160">
        <v>5286</v>
      </c>
      <c r="AN60" s="160">
        <v>5789</v>
      </c>
      <c r="AO60" s="160">
        <v>5370</v>
      </c>
      <c r="AP60" s="160">
        <v>4112</v>
      </c>
      <c r="AQ60" s="181"/>
      <c r="AR60" s="186" t="s">
        <v>672</v>
      </c>
    </row>
    <row r="61" spans="1:44" x14ac:dyDescent="0.2">
      <c r="A61" s="131">
        <v>59</v>
      </c>
      <c r="B61" s="132" t="s">
        <v>115</v>
      </c>
      <c r="C61" s="173" t="s">
        <v>116</v>
      </c>
      <c r="D61" s="160">
        <v>50522</v>
      </c>
      <c r="E61" s="160">
        <v>447</v>
      </c>
      <c r="F61" s="160">
        <v>48890</v>
      </c>
      <c r="G61" s="160">
        <v>49337</v>
      </c>
      <c r="H61" s="203">
        <v>97.65</v>
      </c>
      <c r="I61" s="160">
        <v>432</v>
      </c>
      <c r="J61" s="160">
        <v>736</v>
      </c>
      <c r="K61" s="160">
        <v>50058</v>
      </c>
      <c r="L61" s="160">
        <v>14171</v>
      </c>
      <c r="M61" s="160">
        <v>14117</v>
      </c>
      <c r="N61" s="160">
        <v>14038</v>
      </c>
      <c r="O61" s="160">
        <v>7732</v>
      </c>
      <c r="P61" s="160">
        <v>0</v>
      </c>
      <c r="Q61" s="160">
        <v>0</v>
      </c>
      <c r="R61" s="160">
        <v>2057</v>
      </c>
      <c r="S61" s="160">
        <v>8</v>
      </c>
      <c r="T61" s="160">
        <v>2065</v>
      </c>
      <c r="U61" s="160">
        <v>740</v>
      </c>
      <c r="V61" s="160">
        <v>93</v>
      </c>
      <c r="W61" s="160">
        <v>19</v>
      </c>
      <c r="X61" s="160">
        <v>1213</v>
      </c>
      <c r="Y61" s="160">
        <v>1216</v>
      </c>
      <c r="Z61" s="160">
        <v>-5</v>
      </c>
      <c r="AA61" s="160">
        <v>1221</v>
      </c>
      <c r="AB61" s="160">
        <v>2434</v>
      </c>
      <c r="AC61" s="160">
        <v>296</v>
      </c>
      <c r="AD61" s="181"/>
      <c r="AE61" s="160">
        <v>27145</v>
      </c>
      <c r="AF61" s="160">
        <v>227</v>
      </c>
      <c r="AG61" s="160">
        <v>26125</v>
      </c>
      <c r="AH61" s="160">
        <v>26352</v>
      </c>
      <c r="AI61" s="203">
        <v>97.08</v>
      </c>
      <c r="AJ61" s="160">
        <v>-300</v>
      </c>
      <c r="AK61" s="160">
        <v>299</v>
      </c>
      <c r="AL61" s="160">
        <v>26124</v>
      </c>
      <c r="AM61" s="160">
        <v>8490</v>
      </c>
      <c r="AN61" s="160">
        <v>7935</v>
      </c>
      <c r="AO61" s="160">
        <v>6686</v>
      </c>
      <c r="AP61" s="160">
        <v>3013</v>
      </c>
      <c r="AQ61" s="181"/>
      <c r="AR61" s="186" t="s">
        <v>672</v>
      </c>
    </row>
    <row r="62" spans="1:44" x14ac:dyDescent="0.2">
      <c r="A62" s="131">
        <v>60</v>
      </c>
      <c r="B62" s="132" t="s">
        <v>117</v>
      </c>
      <c r="C62" s="173" t="s">
        <v>118</v>
      </c>
      <c r="D62" s="160">
        <v>30571</v>
      </c>
      <c r="E62" s="160">
        <v>425</v>
      </c>
      <c r="F62" s="160">
        <v>29511</v>
      </c>
      <c r="G62" s="160">
        <v>29936</v>
      </c>
      <c r="H62" s="203">
        <v>97.92</v>
      </c>
      <c r="I62" s="160">
        <v>252</v>
      </c>
      <c r="J62" s="160">
        <v>411</v>
      </c>
      <c r="K62" s="160">
        <v>30174</v>
      </c>
      <c r="L62" s="160">
        <v>8789</v>
      </c>
      <c r="M62" s="160">
        <v>8587</v>
      </c>
      <c r="N62" s="160">
        <v>8790</v>
      </c>
      <c r="O62" s="160">
        <v>4008</v>
      </c>
      <c r="P62" s="160">
        <v>0</v>
      </c>
      <c r="Q62" s="160">
        <v>0</v>
      </c>
      <c r="R62" s="160">
        <v>1125</v>
      </c>
      <c r="S62" s="160">
        <v>73</v>
      </c>
      <c r="T62" s="160">
        <v>1198</v>
      </c>
      <c r="U62" s="160">
        <v>411</v>
      </c>
      <c r="V62" s="160">
        <v>0</v>
      </c>
      <c r="W62" s="160">
        <v>0</v>
      </c>
      <c r="X62" s="160">
        <v>787</v>
      </c>
      <c r="Y62" s="160">
        <v>601</v>
      </c>
      <c r="Z62" s="160">
        <v>1</v>
      </c>
      <c r="AA62" s="160">
        <v>600</v>
      </c>
      <c r="AB62" s="160">
        <v>1387</v>
      </c>
      <c r="AC62" s="160">
        <v>52</v>
      </c>
      <c r="AD62" s="181"/>
      <c r="AE62" s="160">
        <v>17986</v>
      </c>
      <c r="AF62" s="160">
        <v>217</v>
      </c>
      <c r="AG62" s="160">
        <v>17421</v>
      </c>
      <c r="AH62" s="160">
        <v>17638</v>
      </c>
      <c r="AI62" s="203">
        <v>98.07</v>
      </c>
      <c r="AJ62" s="160">
        <v>-655</v>
      </c>
      <c r="AK62" s="160">
        <v>132</v>
      </c>
      <c r="AL62" s="160">
        <v>16898</v>
      </c>
      <c r="AM62" s="160">
        <v>5905</v>
      </c>
      <c r="AN62" s="160">
        <v>4847</v>
      </c>
      <c r="AO62" s="160">
        <v>5153</v>
      </c>
      <c r="AP62" s="160">
        <v>993</v>
      </c>
      <c r="AQ62" s="181"/>
      <c r="AR62" s="186" t="s">
        <v>672</v>
      </c>
    </row>
    <row r="63" spans="1:44" x14ac:dyDescent="0.2">
      <c r="A63" s="131">
        <v>61</v>
      </c>
      <c r="B63" s="132" t="s">
        <v>119</v>
      </c>
      <c r="C63" s="173" t="s">
        <v>120</v>
      </c>
      <c r="D63" s="160">
        <v>6271</v>
      </c>
      <c r="E63" s="160">
        <v>29</v>
      </c>
      <c r="F63" s="160">
        <v>6132</v>
      </c>
      <c r="G63" s="160">
        <v>6161</v>
      </c>
      <c r="H63" s="203">
        <v>98.25</v>
      </c>
      <c r="I63" s="160">
        <v>-153</v>
      </c>
      <c r="J63" s="160">
        <v>53</v>
      </c>
      <c r="K63" s="160">
        <v>6032</v>
      </c>
      <c r="L63" s="160">
        <v>1515</v>
      </c>
      <c r="M63" s="160">
        <v>1590</v>
      </c>
      <c r="N63" s="160">
        <v>1730</v>
      </c>
      <c r="O63" s="160">
        <v>1197</v>
      </c>
      <c r="P63" s="160">
        <v>0</v>
      </c>
      <c r="Q63" s="160">
        <v>0</v>
      </c>
      <c r="R63" s="160">
        <v>145</v>
      </c>
      <c r="S63" s="160">
        <v>10</v>
      </c>
      <c r="T63" s="160">
        <v>155</v>
      </c>
      <c r="U63" s="160">
        <v>80</v>
      </c>
      <c r="V63" s="160">
        <v>0</v>
      </c>
      <c r="W63" s="160">
        <v>8</v>
      </c>
      <c r="X63" s="160">
        <v>67</v>
      </c>
      <c r="Y63" s="160">
        <v>111</v>
      </c>
      <c r="Z63" s="160">
        <v>0</v>
      </c>
      <c r="AA63" s="160">
        <v>111</v>
      </c>
      <c r="AB63" s="160">
        <v>178</v>
      </c>
      <c r="AC63" s="160">
        <v>3</v>
      </c>
      <c r="AD63" s="181"/>
      <c r="AE63" s="160">
        <v>823229</v>
      </c>
      <c r="AF63" s="160">
        <v>24322</v>
      </c>
      <c r="AG63" s="160">
        <v>789739</v>
      </c>
      <c r="AH63" s="160">
        <v>814061</v>
      </c>
      <c r="AI63" s="203">
        <v>98.89</v>
      </c>
      <c r="AJ63" s="160">
        <v>-17174</v>
      </c>
      <c r="AK63" s="160">
        <v>34510</v>
      </c>
      <c r="AL63" s="160">
        <v>807075</v>
      </c>
      <c r="AM63" s="160">
        <v>284399</v>
      </c>
      <c r="AN63" s="160">
        <v>230593</v>
      </c>
      <c r="AO63" s="160">
        <v>243318</v>
      </c>
      <c r="AP63" s="160">
        <v>48765</v>
      </c>
      <c r="AQ63" s="181"/>
      <c r="AR63" s="186" t="s">
        <v>676</v>
      </c>
    </row>
    <row r="64" spans="1:44" x14ac:dyDescent="0.2">
      <c r="A64" s="131">
        <v>62</v>
      </c>
      <c r="B64" s="132" t="s">
        <v>121</v>
      </c>
      <c r="C64" s="173" t="s">
        <v>122</v>
      </c>
      <c r="D64" s="160">
        <v>86246</v>
      </c>
      <c r="E64" s="160">
        <v>1054</v>
      </c>
      <c r="F64" s="160">
        <v>82868</v>
      </c>
      <c r="G64" s="160">
        <v>83922</v>
      </c>
      <c r="H64" s="203">
        <v>97.31</v>
      </c>
      <c r="I64" s="160">
        <v>1136</v>
      </c>
      <c r="J64" s="160">
        <v>1165</v>
      </c>
      <c r="K64" s="160">
        <v>85169</v>
      </c>
      <c r="L64" s="160">
        <v>24977</v>
      </c>
      <c r="M64" s="160">
        <v>24423</v>
      </c>
      <c r="N64" s="160">
        <v>24266</v>
      </c>
      <c r="O64" s="160">
        <v>11503</v>
      </c>
      <c r="P64" s="160">
        <v>0</v>
      </c>
      <c r="Q64" s="160">
        <v>0</v>
      </c>
      <c r="R64" s="160">
        <v>5529</v>
      </c>
      <c r="S64" s="160">
        <v>139</v>
      </c>
      <c r="T64" s="160">
        <v>5668</v>
      </c>
      <c r="U64" s="160">
        <v>1608</v>
      </c>
      <c r="V64" s="160">
        <v>278</v>
      </c>
      <c r="W64" s="160">
        <v>22</v>
      </c>
      <c r="X64" s="160">
        <v>3760</v>
      </c>
      <c r="Y64" s="160">
        <v>2616</v>
      </c>
      <c r="Z64" s="160">
        <v>30</v>
      </c>
      <c r="AA64" s="160">
        <v>2586</v>
      </c>
      <c r="AB64" s="160">
        <v>6346</v>
      </c>
      <c r="AC64" s="160">
        <v>666</v>
      </c>
      <c r="AD64" s="181"/>
      <c r="AE64" s="160">
        <v>61694</v>
      </c>
      <c r="AF64" s="160">
        <v>530</v>
      </c>
      <c r="AG64" s="160">
        <v>59714</v>
      </c>
      <c r="AH64" s="160">
        <v>60244</v>
      </c>
      <c r="AI64" s="203">
        <v>97.65</v>
      </c>
      <c r="AJ64" s="160">
        <v>156</v>
      </c>
      <c r="AK64" s="160">
        <v>838</v>
      </c>
      <c r="AL64" s="160">
        <v>60708</v>
      </c>
      <c r="AM64" s="160">
        <v>20103</v>
      </c>
      <c r="AN64" s="160">
        <v>17906</v>
      </c>
      <c r="AO64" s="160">
        <v>16387</v>
      </c>
      <c r="AP64" s="160">
        <v>6312</v>
      </c>
      <c r="AQ64" s="181"/>
      <c r="AR64" s="186" t="s">
        <v>672</v>
      </c>
    </row>
    <row r="65" spans="1:44" x14ac:dyDescent="0.2">
      <c r="A65" s="131">
        <v>63</v>
      </c>
      <c r="B65" s="132" t="s">
        <v>123</v>
      </c>
      <c r="C65" s="173" t="s">
        <v>124</v>
      </c>
      <c r="D65" s="160">
        <v>31230</v>
      </c>
      <c r="E65" s="160">
        <v>573</v>
      </c>
      <c r="F65" s="160">
        <v>30027</v>
      </c>
      <c r="G65" s="160">
        <v>30600</v>
      </c>
      <c r="H65" s="203">
        <v>97.98</v>
      </c>
      <c r="I65" s="160">
        <v>391</v>
      </c>
      <c r="J65" s="160">
        <v>611</v>
      </c>
      <c r="K65" s="160">
        <v>31029</v>
      </c>
      <c r="L65" s="160">
        <v>8935</v>
      </c>
      <c r="M65" s="160">
        <v>8902</v>
      </c>
      <c r="N65" s="160">
        <v>8990</v>
      </c>
      <c r="O65" s="160">
        <v>4202</v>
      </c>
      <c r="P65" s="160">
        <v>0</v>
      </c>
      <c r="Q65" s="160">
        <v>0</v>
      </c>
      <c r="R65" s="160">
        <v>1576</v>
      </c>
      <c r="S65" s="160">
        <v>87</v>
      </c>
      <c r="T65" s="160">
        <v>1663</v>
      </c>
      <c r="U65" s="160">
        <v>584</v>
      </c>
      <c r="V65" s="160">
        <v>47</v>
      </c>
      <c r="W65" s="160">
        <v>13</v>
      </c>
      <c r="X65" s="160">
        <v>1019</v>
      </c>
      <c r="Y65" s="160">
        <v>681</v>
      </c>
      <c r="Z65" s="160">
        <v>7</v>
      </c>
      <c r="AA65" s="160">
        <v>674</v>
      </c>
      <c r="AB65" s="160">
        <v>1693</v>
      </c>
      <c r="AC65" s="160">
        <v>158</v>
      </c>
      <c r="AD65" s="181"/>
      <c r="AE65" s="160">
        <v>42592</v>
      </c>
      <c r="AF65" s="160">
        <v>294</v>
      </c>
      <c r="AG65" s="160">
        <v>41883</v>
      </c>
      <c r="AH65" s="160">
        <v>42177</v>
      </c>
      <c r="AI65" s="203">
        <v>99.03</v>
      </c>
      <c r="AJ65" s="160">
        <v>14</v>
      </c>
      <c r="AK65" s="160">
        <v>180</v>
      </c>
      <c r="AL65" s="160">
        <v>42077</v>
      </c>
      <c r="AM65" s="160">
        <v>34273</v>
      </c>
      <c r="AN65" s="160">
        <v>3237</v>
      </c>
      <c r="AO65" s="160">
        <v>2964</v>
      </c>
      <c r="AP65" s="160">
        <v>1603</v>
      </c>
      <c r="AQ65" s="181"/>
      <c r="AR65" s="186" t="s">
        <v>672</v>
      </c>
    </row>
    <row r="66" spans="1:44" x14ac:dyDescent="0.2">
      <c r="A66" s="131">
        <v>64</v>
      </c>
      <c r="B66" s="132" t="s">
        <v>125</v>
      </c>
      <c r="C66" s="173" t="s">
        <v>126</v>
      </c>
      <c r="D66" s="160">
        <v>23362</v>
      </c>
      <c r="E66" s="160">
        <v>188</v>
      </c>
      <c r="F66" s="160">
        <v>22579</v>
      </c>
      <c r="G66" s="160">
        <v>22767</v>
      </c>
      <c r="H66" s="203">
        <v>97.45</v>
      </c>
      <c r="I66" s="160">
        <v>915</v>
      </c>
      <c r="J66" s="160">
        <v>199</v>
      </c>
      <c r="K66" s="160">
        <v>23693</v>
      </c>
      <c r="L66" s="160">
        <v>6371</v>
      </c>
      <c r="M66" s="160">
        <v>6714</v>
      </c>
      <c r="N66" s="160">
        <v>6721</v>
      </c>
      <c r="O66" s="160">
        <v>3887</v>
      </c>
      <c r="P66" s="160">
        <v>0</v>
      </c>
      <c r="Q66" s="160">
        <v>0</v>
      </c>
      <c r="R66" s="160">
        <v>3568</v>
      </c>
      <c r="S66" s="160">
        <v>0</v>
      </c>
      <c r="T66" s="160">
        <v>3568</v>
      </c>
      <c r="U66" s="160">
        <v>915</v>
      </c>
      <c r="V66" s="160">
        <v>21</v>
      </c>
      <c r="W66" s="160">
        <v>0</v>
      </c>
      <c r="X66" s="160">
        <v>2632</v>
      </c>
      <c r="Y66" s="160">
        <v>652</v>
      </c>
      <c r="Z66" s="160">
        <v>5</v>
      </c>
      <c r="AA66" s="160">
        <v>647</v>
      </c>
      <c r="AB66" s="160">
        <v>3279</v>
      </c>
      <c r="AC66" s="160">
        <v>166</v>
      </c>
      <c r="AD66" s="181"/>
      <c r="AE66" s="160">
        <v>33260</v>
      </c>
      <c r="AF66" s="160">
        <v>65</v>
      </c>
      <c r="AG66" s="160">
        <v>32550</v>
      </c>
      <c r="AH66" s="160">
        <v>32615</v>
      </c>
      <c r="AI66" s="203">
        <v>98.06</v>
      </c>
      <c r="AJ66" s="160">
        <v>108</v>
      </c>
      <c r="AK66" s="160">
        <v>17</v>
      </c>
      <c r="AL66" s="160">
        <v>32675</v>
      </c>
      <c r="AM66" s="160">
        <v>9370</v>
      </c>
      <c r="AN66" s="160">
        <v>9371</v>
      </c>
      <c r="AO66" s="160">
        <v>8987</v>
      </c>
      <c r="AP66" s="160">
        <v>4947</v>
      </c>
      <c r="AQ66" s="181"/>
      <c r="AR66" s="186" t="s">
        <v>672</v>
      </c>
    </row>
    <row r="67" spans="1:44" x14ac:dyDescent="0.2">
      <c r="A67" s="131">
        <v>65</v>
      </c>
      <c r="B67" s="132" t="s">
        <v>655</v>
      </c>
      <c r="C67" s="173" t="s">
        <v>663</v>
      </c>
      <c r="D67" s="160">
        <v>267265</v>
      </c>
      <c r="E67" s="160">
        <v>3803</v>
      </c>
      <c r="F67" s="160">
        <v>255785</v>
      </c>
      <c r="G67" s="160">
        <v>259588</v>
      </c>
      <c r="H67" s="203">
        <v>97.13</v>
      </c>
      <c r="I67" s="160">
        <v>3365</v>
      </c>
      <c r="J67" s="160">
        <v>4827</v>
      </c>
      <c r="K67" s="160">
        <v>263977</v>
      </c>
      <c r="L67" s="160">
        <v>76924</v>
      </c>
      <c r="M67" s="160">
        <v>73548</v>
      </c>
      <c r="N67" s="160">
        <v>74343</v>
      </c>
      <c r="O67" s="160">
        <v>39162</v>
      </c>
      <c r="P67" s="160">
        <v>0</v>
      </c>
      <c r="Q67" s="160">
        <v>0</v>
      </c>
      <c r="R67" s="160">
        <v>12356</v>
      </c>
      <c r="S67" s="160">
        <v>1483</v>
      </c>
      <c r="T67" s="160">
        <v>13839</v>
      </c>
      <c r="U67" s="160">
        <v>6203</v>
      </c>
      <c r="V67" s="160">
        <v>706</v>
      </c>
      <c r="W67" s="160">
        <v>160</v>
      </c>
      <c r="X67" s="160">
        <v>6770</v>
      </c>
      <c r="Y67" s="160">
        <v>8096</v>
      </c>
      <c r="Z67" s="160">
        <v>59</v>
      </c>
      <c r="AA67" s="160">
        <v>8037</v>
      </c>
      <c r="AB67" s="160">
        <v>14807</v>
      </c>
      <c r="AC67" s="160">
        <v>419</v>
      </c>
      <c r="AD67" s="181"/>
      <c r="AE67" s="160">
        <v>154776</v>
      </c>
      <c r="AF67" s="160">
        <v>2905</v>
      </c>
      <c r="AG67" s="160">
        <v>146899</v>
      </c>
      <c r="AH67" s="160">
        <v>149804</v>
      </c>
      <c r="AI67" s="203">
        <v>96.79</v>
      </c>
      <c r="AJ67" s="160">
        <v>-112</v>
      </c>
      <c r="AK67" s="160">
        <v>4398</v>
      </c>
      <c r="AL67" s="160">
        <v>151185</v>
      </c>
      <c r="AM67" s="160">
        <v>52518</v>
      </c>
      <c r="AN67" s="160">
        <v>39971</v>
      </c>
      <c r="AO67" s="160">
        <v>37520</v>
      </c>
      <c r="AP67" s="160">
        <v>21176</v>
      </c>
      <c r="AQ67" s="181"/>
      <c r="AR67" s="186" t="s">
        <v>675</v>
      </c>
    </row>
    <row r="68" spans="1:44" x14ac:dyDescent="0.2">
      <c r="A68" s="131">
        <v>66</v>
      </c>
      <c r="B68" s="132" t="s">
        <v>127</v>
      </c>
      <c r="C68" s="173" t="s">
        <v>128</v>
      </c>
      <c r="D68" s="160">
        <v>54815</v>
      </c>
      <c r="E68" s="160">
        <v>620</v>
      </c>
      <c r="F68" s="160">
        <v>53592</v>
      </c>
      <c r="G68" s="160">
        <v>54212</v>
      </c>
      <c r="H68" s="203">
        <v>98.9</v>
      </c>
      <c r="I68" s="160">
        <v>1254</v>
      </c>
      <c r="J68" s="160">
        <v>753</v>
      </c>
      <c r="K68" s="160">
        <v>55599</v>
      </c>
      <c r="L68" s="160">
        <v>16131</v>
      </c>
      <c r="M68" s="160">
        <v>15577</v>
      </c>
      <c r="N68" s="160">
        <v>15394</v>
      </c>
      <c r="O68" s="160">
        <v>8497</v>
      </c>
      <c r="P68" s="160">
        <v>0</v>
      </c>
      <c r="Q68" s="160">
        <v>0</v>
      </c>
      <c r="R68" s="160">
        <v>1059</v>
      </c>
      <c r="S68" s="160">
        <v>-362</v>
      </c>
      <c r="T68" s="160">
        <v>697</v>
      </c>
      <c r="U68" s="160">
        <v>311</v>
      </c>
      <c r="V68" s="160">
        <v>-18</v>
      </c>
      <c r="W68" s="160">
        <v>-37</v>
      </c>
      <c r="X68" s="160">
        <v>441</v>
      </c>
      <c r="Y68" s="160">
        <v>648</v>
      </c>
      <c r="Z68" s="160">
        <v>-27</v>
      </c>
      <c r="AA68" s="160">
        <v>675</v>
      </c>
      <c r="AB68" s="160">
        <v>1116</v>
      </c>
      <c r="AC68" s="160">
        <v>45</v>
      </c>
      <c r="AD68" s="181"/>
      <c r="AE68" s="160">
        <v>28860</v>
      </c>
      <c r="AF68" s="160">
        <v>76</v>
      </c>
      <c r="AG68" s="160">
        <v>28291</v>
      </c>
      <c r="AH68" s="160">
        <v>28367</v>
      </c>
      <c r="AI68" s="203">
        <v>98.29</v>
      </c>
      <c r="AJ68" s="160">
        <v>1014</v>
      </c>
      <c r="AK68" s="160">
        <v>188</v>
      </c>
      <c r="AL68" s="160">
        <v>29493</v>
      </c>
      <c r="AM68" s="160">
        <v>9560</v>
      </c>
      <c r="AN68" s="160">
        <v>7978</v>
      </c>
      <c r="AO68" s="160">
        <v>7731</v>
      </c>
      <c r="AP68" s="160">
        <v>4224</v>
      </c>
      <c r="AQ68" s="181"/>
      <c r="AR68" s="186" t="s">
        <v>672</v>
      </c>
    </row>
    <row r="69" spans="1:44" x14ac:dyDescent="0.2">
      <c r="A69" s="131">
        <v>67</v>
      </c>
      <c r="B69" s="132" t="s">
        <v>129</v>
      </c>
      <c r="C69" s="173" t="s">
        <v>130</v>
      </c>
      <c r="D69" s="160">
        <v>110215</v>
      </c>
      <c r="E69" s="160">
        <v>1082</v>
      </c>
      <c r="F69" s="160">
        <v>104268</v>
      </c>
      <c r="G69" s="160">
        <v>105350</v>
      </c>
      <c r="H69" s="203">
        <v>95.59</v>
      </c>
      <c r="I69" s="160">
        <v>2735</v>
      </c>
      <c r="J69" s="160">
        <v>1552</v>
      </c>
      <c r="K69" s="160">
        <v>108555</v>
      </c>
      <c r="L69" s="160">
        <v>31265</v>
      </c>
      <c r="M69" s="160">
        <v>30980</v>
      </c>
      <c r="N69" s="160">
        <v>31159</v>
      </c>
      <c r="O69" s="160">
        <v>15151</v>
      </c>
      <c r="P69" s="160">
        <v>0</v>
      </c>
      <c r="Q69" s="160">
        <v>0</v>
      </c>
      <c r="R69" s="160">
        <v>12934</v>
      </c>
      <c r="S69" s="160">
        <v>124</v>
      </c>
      <c r="T69" s="160">
        <v>13058</v>
      </c>
      <c r="U69" s="160">
        <v>3724</v>
      </c>
      <c r="V69" s="160">
        <v>872</v>
      </c>
      <c r="W69" s="160">
        <v>478</v>
      </c>
      <c r="X69" s="160">
        <v>7984</v>
      </c>
      <c r="Y69" s="160">
        <v>5620</v>
      </c>
      <c r="Z69" s="160">
        <v>125</v>
      </c>
      <c r="AA69" s="160">
        <v>5495</v>
      </c>
      <c r="AB69" s="160">
        <v>13479</v>
      </c>
      <c r="AC69" s="160">
        <v>1310</v>
      </c>
      <c r="AD69" s="181"/>
      <c r="AE69" s="160">
        <v>119120</v>
      </c>
      <c r="AF69" s="160">
        <v>1547</v>
      </c>
      <c r="AG69" s="160">
        <v>114935</v>
      </c>
      <c r="AH69" s="160">
        <v>116482</v>
      </c>
      <c r="AI69" s="203">
        <v>97.79</v>
      </c>
      <c r="AJ69" s="160">
        <v>-837</v>
      </c>
      <c r="AK69" s="160">
        <v>1942</v>
      </c>
      <c r="AL69" s="160">
        <v>116040</v>
      </c>
      <c r="AM69" s="160">
        <v>36052</v>
      </c>
      <c r="AN69" s="160">
        <v>33894</v>
      </c>
      <c r="AO69" s="160">
        <v>33504</v>
      </c>
      <c r="AP69" s="160">
        <v>12590</v>
      </c>
      <c r="AQ69" s="181"/>
      <c r="AR69" s="186" t="s">
        <v>674</v>
      </c>
    </row>
    <row r="70" spans="1:44" x14ac:dyDescent="0.2">
      <c r="A70" s="131">
        <v>68</v>
      </c>
      <c r="B70" s="132" t="s">
        <v>131</v>
      </c>
      <c r="C70" s="173" t="s">
        <v>132</v>
      </c>
      <c r="D70" s="160">
        <v>32640</v>
      </c>
      <c r="E70" s="160">
        <v>345</v>
      </c>
      <c r="F70" s="160">
        <v>31874</v>
      </c>
      <c r="G70" s="160">
        <v>32219</v>
      </c>
      <c r="H70" s="203">
        <v>98.7</v>
      </c>
      <c r="I70" s="160">
        <v>110</v>
      </c>
      <c r="J70" s="160">
        <v>499</v>
      </c>
      <c r="K70" s="160">
        <v>32483</v>
      </c>
      <c r="L70" s="160">
        <v>9651</v>
      </c>
      <c r="M70" s="160">
        <v>9213</v>
      </c>
      <c r="N70" s="160">
        <v>9298</v>
      </c>
      <c r="O70" s="160">
        <v>4321</v>
      </c>
      <c r="P70" s="160">
        <v>0</v>
      </c>
      <c r="Q70" s="160">
        <v>0</v>
      </c>
      <c r="R70" s="160">
        <v>813</v>
      </c>
      <c r="S70" s="160">
        <v>-122</v>
      </c>
      <c r="T70" s="160">
        <v>691</v>
      </c>
      <c r="U70" s="160">
        <v>217</v>
      </c>
      <c r="V70" s="160">
        <v>37</v>
      </c>
      <c r="W70" s="160">
        <v>40</v>
      </c>
      <c r="X70" s="160">
        <v>397</v>
      </c>
      <c r="Y70" s="160">
        <v>513</v>
      </c>
      <c r="Z70" s="160">
        <v>26</v>
      </c>
      <c r="AA70" s="160">
        <v>487</v>
      </c>
      <c r="AB70" s="160">
        <v>884</v>
      </c>
      <c r="AC70" s="160">
        <v>92</v>
      </c>
      <c r="AD70" s="181"/>
      <c r="AE70" s="160">
        <v>17572</v>
      </c>
      <c r="AF70" s="160">
        <v>129</v>
      </c>
      <c r="AG70" s="160">
        <v>17139</v>
      </c>
      <c r="AH70" s="160">
        <v>17268</v>
      </c>
      <c r="AI70" s="203">
        <v>98.3</v>
      </c>
      <c r="AJ70" s="160">
        <v>374</v>
      </c>
      <c r="AK70" s="160">
        <v>64</v>
      </c>
      <c r="AL70" s="160">
        <v>17577</v>
      </c>
      <c r="AM70" s="160">
        <v>5593</v>
      </c>
      <c r="AN70" s="160">
        <v>4970</v>
      </c>
      <c r="AO70" s="160">
        <v>4892</v>
      </c>
      <c r="AP70" s="160">
        <v>2122</v>
      </c>
      <c r="AQ70" s="181"/>
      <c r="AR70" s="186" t="s">
        <v>672</v>
      </c>
    </row>
    <row r="71" spans="1:44" x14ac:dyDescent="0.2">
      <c r="A71" s="131">
        <v>69</v>
      </c>
      <c r="B71" s="132" t="s">
        <v>133</v>
      </c>
      <c r="C71" s="173" t="s">
        <v>134</v>
      </c>
      <c r="D71" s="160">
        <v>48031</v>
      </c>
      <c r="E71" s="160">
        <v>422</v>
      </c>
      <c r="F71" s="160">
        <v>46770</v>
      </c>
      <c r="G71" s="160">
        <v>47192</v>
      </c>
      <c r="H71" s="203">
        <v>98.25</v>
      </c>
      <c r="I71" s="160">
        <v>372</v>
      </c>
      <c r="J71" s="160">
        <v>496</v>
      </c>
      <c r="K71" s="160">
        <v>47638</v>
      </c>
      <c r="L71" s="160">
        <v>13067</v>
      </c>
      <c r="M71" s="160">
        <v>13903</v>
      </c>
      <c r="N71" s="160">
        <v>13814</v>
      </c>
      <c r="O71" s="160">
        <v>6854</v>
      </c>
      <c r="P71" s="160">
        <v>0</v>
      </c>
      <c r="Q71" s="160">
        <v>0</v>
      </c>
      <c r="R71" s="160">
        <v>2696</v>
      </c>
      <c r="S71" s="160">
        <v>-103</v>
      </c>
      <c r="T71" s="160">
        <v>2593</v>
      </c>
      <c r="U71" s="160">
        <v>725</v>
      </c>
      <c r="V71" s="160">
        <v>105</v>
      </c>
      <c r="W71" s="160">
        <v>5</v>
      </c>
      <c r="X71" s="160">
        <v>1758</v>
      </c>
      <c r="Y71" s="160">
        <v>925</v>
      </c>
      <c r="Z71" s="160">
        <v>-25</v>
      </c>
      <c r="AA71" s="160">
        <v>950</v>
      </c>
      <c r="AB71" s="160">
        <v>2708</v>
      </c>
      <c r="AC71" s="160">
        <v>206</v>
      </c>
      <c r="AD71" s="181"/>
      <c r="AE71" s="160">
        <v>113923</v>
      </c>
      <c r="AF71" s="160">
        <v>528</v>
      </c>
      <c r="AG71" s="160">
        <v>112155</v>
      </c>
      <c r="AH71" s="160">
        <v>112683</v>
      </c>
      <c r="AI71" s="203">
        <v>98.91</v>
      </c>
      <c r="AJ71" s="160">
        <v>-562</v>
      </c>
      <c r="AK71" s="160">
        <v>1285</v>
      </c>
      <c r="AL71" s="160">
        <v>112878</v>
      </c>
      <c r="AM71" s="160">
        <v>27469</v>
      </c>
      <c r="AN71" s="160">
        <v>34241</v>
      </c>
      <c r="AO71" s="160">
        <v>32503</v>
      </c>
      <c r="AP71" s="160">
        <v>18665</v>
      </c>
      <c r="AQ71" s="181"/>
      <c r="AR71" s="186" t="s">
        <v>672</v>
      </c>
    </row>
    <row r="72" spans="1:44" x14ac:dyDescent="0.2">
      <c r="A72" s="131">
        <v>70</v>
      </c>
      <c r="B72" s="132" t="s">
        <v>135</v>
      </c>
      <c r="C72" s="173" t="s">
        <v>136</v>
      </c>
      <c r="D72" s="160">
        <v>171305</v>
      </c>
      <c r="E72" s="160">
        <v>1258</v>
      </c>
      <c r="F72" s="160">
        <v>163557</v>
      </c>
      <c r="G72" s="160">
        <v>164815</v>
      </c>
      <c r="H72" s="203">
        <v>96.21</v>
      </c>
      <c r="I72" s="160">
        <v>3944</v>
      </c>
      <c r="J72" s="160">
        <v>1473</v>
      </c>
      <c r="K72" s="160">
        <v>168974</v>
      </c>
      <c r="L72" s="160">
        <v>44867</v>
      </c>
      <c r="M72" s="160">
        <v>46414</v>
      </c>
      <c r="N72" s="160">
        <v>46784</v>
      </c>
      <c r="O72" s="160">
        <v>30909</v>
      </c>
      <c r="P72" s="160">
        <v>0</v>
      </c>
      <c r="Q72" s="160">
        <v>0</v>
      </c>
      <c r="R72" s="160">
        <v>39990</v>
      </c>
      <c r="S72" s="160">
        <v>-1764</v>
      </c>
      <c r="T72" s="160">
        <v>38226</v>
      </c>
      <c r="U72" s="160">
        <v>4696</v>
      </c>
      <c r="V72" s="160">
        <v>7235</v>
      </c>
      <c r="W72" s="160">
        <v>0</v>
      </c>
      <c r="X72" s="160">
        <v>26295</v>
      </c>
      <c r="Y72" s="160">
        <v>9092</v>
      </c>
      <c r="Z72" s="160">
        <v>0</v>
      </c>
      <c r="AA72" s="160">
        <v>9092</v>
      </c>
      <c r="AB72" s="160">
        <v>35387</v>
      </c>
      <c r="AC72" s="160">
        <v>3671</v>
      </c>
      <c r="AD72" s="181"/>
      <c r="AE72" s="160">
        <v>113668</v>
      </c>
      <c r="AF72" s="160">
        <v>1949</v>
      </c>
      <c r="AG72" s="160">
        <v>109553</v>
      </c>
      <c r="AH72" s="160">
        <v>111502</v>
      </c>
      <c r="AI72" s="203">
        <v>98.09</v>
      </c>
      <c r="AJ72" s="160">
        <v>2365</v>
      </c>
      <c r="AK72" s="160">
        <v>2702</v>
      </c>
      <c r="AL72" s="160">
        <v>114620</v>
      </c>
      <c r="AM72" s="160">
        <v>31039</v>
      </c>
      <c r="AN72" s="160">
        <v>31475</v>
      </c>
      <c r="AO72" s="160">
        <v>33472</v>
      </c>
      <c r="AP72" s="160">
        <v>18634</v>
      </c>
      <c r="AQ72" s="181"/>
      <c r="AR72" s="186" t="s">
        <v>673</v>
      </c>
    </row>
    <row r="73" spans="1:44" x14ac:dyDescent="0.2">
      <c r="A73" s="131">
        <v>71</v>
      </c>
      <c r="B73" s="132" t="s">
        <v>137</v>
      </c>
      <c r="C73" s="173" t="s">
        <v>138</v>
      </c>
      <c r="D73" s="160">
        <v>77923</v>
      </c>
      <c r="E73" s="160">
        <v>692</v>
      </c>
      <c r="F73" s="160">
        <v>75468</v>
      </c>
      <c r="G73" s="160">
        <v>76160</v>
      </c>
      <c r="H73" s="203">
        <v>97.74</v>
      </c>
      <c r="I73" s="160">
        <v>1521</v>
      </c>
      <c r="J73" s="160">
        <v>703</v>
      </c>
      <c r="K73" s="160">
        <v>77692</v>
      </c>
      <c r="L73" s="160">
        <v>22797</v>
      </c>
      <c r="M73" s="160">
        <v>22245</v>
      </c>
      <c r="N73" s="160">
        <v>22430</v>
      </c>
      <c r="O73" s="160">
        <v>10220</v>
      </c>
      <c r="P73" s="160">
        <v>0</v>
      </c>
      <c r="Q73" s="160">
        <v>0</v>
      </c>
      <c r="R73" s="160">
        <v>6332</v>
      </c>
      <c r="S73" s="160">
        <v>-495</v>
      </c>
      <c r="T73" s="160">
        <v>5837</v>
      </c>
      <c r="U73" s="160">
        <v>908</v>
      </c>
      <c r="V73" s="160">
        <v>294</v>
      </c>
      <c r="W73" s="160">
        <v>32</v>
      </c>
      <c r="X73" s="160">
        <v>4603</v>
      </c>
      <c r="Y73" s="160">
        <v>1882</v>
      </c>
      <c r="Z73" s="160">
        <v>12</v>
      </c>
      <c r="AA73" s="160">
        <v>1870</v>
      </c>
      <c r="AB73" s="160">
        <v>6473</v>
      </c>
      <c r="AC73" s="160">
        <v>489</v>
      </c>
      <c r="AD73" s="181"/>
      <c r="AE73" s="160">
        <v>64038</v>
      </c>
      <c r="AF73" s="160">
        <v>349</v>
      </c>
      <c r="AG73" s="160">
        <v>62456</v>
      </c>
      <c r="AH73" s="160">
        <v>62805</v>
      </c>
      <c r="AI73" s="203">
        <v>98.07</v>
      </c>
      <c r="AJ73" s="160">
        <v>-1245</v>
      </c>
      <c r="AK73" s="160">
        <v>861</v>
      </c>
      <c r="AL73" s="160">
        <v>62072</v>
      </c>
      <c r="AM73" s="160">
        <v>18431</v>
      </c>
      <c r="AN73" s="160">
        <v>18326</v>
      </c>
      <c r="AO73" s="160">
        <v>17449</v>
      </c>
      <c r="AP73" s="160">
        <v>7866</v>
      </c>
      <c r="AQ73" s="181"/>
      <c r="AR73" s="186" t="s">
        <v>672</v>
      </c>
    </row>
    <row r="74" spans="1:44" x14ac:dyDescent="0.2">
      <c r="A74" s="131">
        <v>72</v>
      </c>
      <c r="B74" s="132" t="s">
        <v>139</v>
      </c>
      <c r="C74" s="173" t="s">
        <v>140</v>
      </c>
      <c r="D74" s="160">
        <v>44788</v>
      </c>
      <c r="E74" s="160">
        <v>442</v>
      </c>
      <c r="F74" s="160">
        <v>42215</v>
      </c>
      <c r="G74" s="160">
        <v>42657</v>
      </c>
      <c r="H74" s="203">
        <v>95.24</v>
      </c>
      <c r="I74" s="160">
        <v>994</v>
      </c>
      <c r="J74" s="160">
        <v>676</v>
      </c>
      <c r="K74" s="160">
        <v>43885</v>
      </c>
      <c r="L74" s="160">
        <v>11867</v>
      </c>
      <c r="M74" s="160">
        <v>12031</v>
      </c>
      <c r="N74" s="160">
        <v>12133</v>
      </c>
      <c r="O74" s="160">
        <v>7854</v>
      </c>
      <c r="P74" s="160">
        <v>0</v>
      </c>
      <c r="Q74" s="160">
        <v>0</v>
      </c>
      <c r="R74" s="160">
        <v>5074</v>
      </c>
      <c r="S74" s="160">
        <v>-118</v>
      </c>
      <c r="T74" s="160">
        <v>4956</v>
      </c>
      <c r="U74" s="160">
        <v>1136</v>
      </c>
      <c r="V74" s="160">
        <v>855</v>
      </c>
      <c r="W74" s="160">
        <v>106</v>
      </c>
      <c r="X74" s="160">
        <v>2859</v>
      </c>
      <c r="Y74" s="160">
        <v>2437</v>
      </c>
      <c r="Z74" s="160">
        <v>20</v>
      </c>
      <c r="AA74" s="160">
        <v>2417</v>
      </c>
      <c r="AB74" s="160">
        <v>5276</v>
      </c>
      <c r="AC74" s="160">
        <v>674</v>
      </c>
      <c r="AD74" s="181"/>
      <c r="AE74" s="160">
        <v>34475</v>
      </c>
      <c r="AF74" s="160">
        <v>289</v>
      </c>
      <c r="AG74" s="160">
        <v>33135</v>
      </c>
      <c r="AH74" s="160">
        <v>33424</v>
      </c>
      <c r="AI74" s="203">
        <v>96.95</v>
      </c>
      <c r="AJ74" s="160">
        <v>-215</v>
      </c>
      <c r="AK74" s="160">
        <v>575</v>
      </c>
      <c r="AL74" s="160">
        <v>33495</v>
      </c>
      <c r="AM74" s="160">
        <v>10694</v>
      </c>
      <c r="AN74" s="160">
        <v>9290</v>
      </c>
      <c r="AO74" s="160">
        <v>9038</v>
      </c>
      <c r="AP74" s="160">
        <v>4473</v>
      </c>
      <c r="AQ74" s="181"/>
      <c r="AR74" s="186" t="s">
        <v>675</v>
      </c>
    </row>
    <row r="75" spans="1:44" x14ac:dyDescent="0.2">
      <c r="A75" s="131">
        <v>73</v>
      </c>
      <c r="B75" s="132" t="s">
        <v>141</v>
      </c>
      <c r="C75" s="173" t="s">
        <v>142</v>
      </c>
      <c r="D75" s="160">
        <v>47779</v>
      </c>
      <c r="E75" s="160">
        <v>736</v>
      </c>
      <c r="F75" s="160">
        <v>45636</v>
      </c>
      <c r="G75" s="160">
        <v>46372</v>
      </c>
      <c r="H75" s="203">
        <v>97.06</v>
      </c>
      <c r="I75" s="160">
        <v>837</v>
      </c>
      <c r="J75" s="160">
        <v>994</v>
      </c>
      <c r="K75" s="160">
        <v>47467</v>
      </c>
      <c r="L75" s="160">
        <v>13694</v>
      </c>
      <c r="M75" s="160">
        <v>13629</v>
      </c>
      <c r="N75" s="160">
        <v>13380</v>
      </c>
      <c r="O75" s="160">
        <v>6764</v>
      </c>
      <c r="P75" s="160">
        <v>0</v>
      </c>
      <c r="Q75" s="160">
        <v>0</v>
      </c>
      <c r="R75" s="160">
        <v>5001</v>
      </c>
      <c r="S75" s="160">
        <v>368</v>
      </c>
      <c r="T75" s="160">
        <v>5369</v>
      </c>
      <c r="U75" s="160">
        <v>1361</v>
      </c>
      <c r="V75" s="160">
        <v>1064</v>
      </c>
      <c r="W75" s="160">
        <v>4</v>
      </c>
      <c r="X75" s="160">
        <v>2940</v>
      </c>
      <c r="Y75" s="160">
        <v>1649</v>
      </c>
      <c r="Z75" s="160">
        <v>1</v>
      </c>
      <c r="AA75" s="160">
        <v>1648</v>
      </c>
      <c r="AB75" s="160">
        <v>4588</v>
      </c>
      <c r="AC75" s="160">
        <v>0</v>
      </c>
      <c r="AD75" s="181"/>
      <c r="AE75" s="160">
        <v>84107</v>
      </c>
      <c r="AF75" s="160">
        <v>1307</v>
      </c>
      <c r="AG75" s="160">
        <v>81618</v>
      </c>
      <c r="AH75" s="160">
        <v>82925</v>
      </c>
      <c r="AI75" s="203">
        <v>98.59</v>
      </c>
      <c r="AJ75" s="160">
        <v>-2155</v>
      </c>
      <c r="AK75" s="160">
        <v>2930</v>
      </c>
      <c r="AL75" s="160">
        <v>82393</v>
      </c>
      <c r="AM75" s="160">
        <v>25388</v>
      </c>
      <c r="AN75" s="160">
        <v>23150</v>
      </c>
      <c r="AO75" s="160">
        <v>22708</v>
      </c>
      <c r="AP75" s="160">
        <v>11147</v>
      </c>
      <c r="AQ75" s="181"/>
      <c r="AR75" s="186" t="s">
        <v>672</v>
      </c>
    </row>
    <row r="76" spans="1:44" x14ac:dyDescent="0.2">
      <c r="A76" s="131">
        <v>74</v>
      </c>
      <c r="B76" s="132" t="s">
        <v>143</v>
      </c>
      <c r="C76" s="173" t="s">
        <v>144</v>
      </c>
      <c r="D76" s="160">
        <v>39439</v>
      </c>
      <c r="E76" s="160">
        <v>521</v>
      </c>
      <c r="F76" s="160">
        <v>38240</v>
      </c>
      <c r="G76" s="160">
        <v>38761</v>
      </c>
      <c r="H76" s="203">
        <v>98.28</v>
      </c>
      <c r="I76" s="160">
        <v>493</v>
      </c>
      <c r="J76" s="160">
        <v>644</v>
      </c>
      <c r="K76" s="160">
        <v>39377</v>
      </c>
      <c r="L76" s="160">
        <v>11670</v>
      </c>
      <c r="M76" s="160">
        <v>11403</v>
      </c>
      <c r="N76" s="160">
        <v>11152</v>
      </c>
      <c r="O76" s="160">
        <v>5152</v>
      </c>
      <c r="P76" s="160">
        <v>0</v>
      </c>
      <c r="Q76" s="160">
        <v>0</v>
      </c>
      <c r="R76" s="160">
        <v>1960</v>
      </c>
      <c r="S76" s="160">
        <v>-55</v>
      </c>
      <c r="T76" s="160">
        <v>1905</v>
      </c>
      <c r="U76" s="160">
        <v>612</v>
      </c>
      <c r="V76" s="160">
        <v>44</v>
      </c>
      <c r="W76" s="160">
        <v>14</v>
      </c>
      <c r="X76" s="160">
        <v>1235</v>
      </c>
      <c r="Y76" s="160">
        <v>830</v>
      </c>
      <c r="Z76" s="160">
        <v>8</v>
      </c>
      <c r="AA76" s="160">
        <v>822</v>
      </c>
      <c r="AB76" s="160">
        <v>2057</v>
      </c>
      <c r="AC76" s="160">
        <v>146</v>
      </c>
      <c r="AD76" s="181"/>
      <c r="AE76" s="160">
        <v>39221</v>
      </c>
      <c r="AF76" s="160">
        <v>819</v>
      </c>
      <c r="AG76" s="160">
        <v>38053</v>
      </c>
      <c r="AH76" s="160">
        <v>38872</v>
      </c>
      <c r="AI76" s="203">
        <v>99.11</v>
      </c>
      <c r="AJ76" s="160">
        <v>-372</v>
      </c>
      <c r="AK76" s="160">
        <v>1068</v>
      </c>
      <c r="AL76" s="160">
        <v>38749</v>
      </c>
      <c r="AM76" s="160">
        <v>11898</v>
      </c>
      <c r="AN76" s="160">
        <v>11544</v>
      </c>
      <c r="AO76" s="160">
        <v>10553</v>
      </c>
      <c r="AP76" s="160">
        <v>4754</v>
      </c>
      <c r="AQ76" s="181"/>
      <c r="AR76" s="186" t="s">
        <v>672</v>
      </c>
    </row>
    <row r="77" spans="1:44" x14ac:dyDescent="0.2">
      <c r="A77" s="131">
        <v>75</v>
      </c>
      <c r="B77" s="132" t="s">
        <v>145</v>
      </c>
      <c r="C77" s="173" t="s">
        <v>146</v>
      </c>
      <c r="D77" s="160">
        <v>88705</v>
      </c>
      <c r="E77" s="160">
        <v>699</v>
      </c>
      <c r="F77" s="160">
        <v>82061</v>
      </c>
      <c r="G77" s="160">
        <v>82760</v>
      </c>
      <c r="H77" s="203">
        <v>93.3</v>
      </c>
      <c r="I77" s="160">
        <v>2300</v>
      </c>
      <c r="J77" s="160">
        <v>1486</v>
      </c>
      <c r="K77" s="160">
        <v>85847</v>
      </c>
      <c r="L77" s="160">
        <v>25415</v>
      </c>
      <c r="M77" s="160">
        <v>24068</v>
      </c>
      <c r="N77" s="160">
        <v>24042</v>
      </c>
      <c r="O77" s="160">
        <v>12322</v>
      </c>
      <c r="P77" s="160">
        <v>0</v>
      </c>
      <c r="Q77" s="160">
        <v>0</v>
      </c>
      <c r="R77" s="160">
        <v>11796</v>
      </c>
      <c r="S77" s="160">
        <v>84</v>
      </c>
      <c r="T77" s="160">
        <v>11880</v>
      </c>
      <c r="U77" s="160">
        <v>2868</v>
      </c>
      <c r="V77" s="160">
        <v>0</v>
      </c>
      <c r="W77" s="160">
        <v>123</v>
      </c>
      <c r="X77" s="160">
        <v>8889</v>
      </c>
      <c r="Y77" s="160">
        <v>6654</v>
      </c>
      <c r="Z77" s="160">
        <v>22</v>
      </c>
      <c r="AA77" s="160">
        <v>6632</v>
      </c>
      <c r="AB77" s="160">
        <v>15521</v>
      </c>
      <c r="AC77" s="160">
        <v>1285</v>
      </c>
      <c r="AD77" s="181"/>
      <c r="AE77" s="160">
        <v>86826</v>
      </c>
      <c r="AF77" s="160">
        <v>110</v>
      </c>
      <c r="AG77" s="160">
        <v>82651</v>
      </c>
      <c r="AH77" s="160">
        <v>82761</v>
      </c>
      <c r="AI77" s="203">
        <v>95.32</v>
      </c>
      <c r="AJ77" s="160">
        <v>-19</v>
      </c>
      <c r="AK77" s="160">
        <v>670</v>
      </c>
      <c r="AL77" s="160">
        <v>83302</v>
      </c>
      <c r="AM77" s="160">
        <v>27492</v>
      </c>
      <c r="AN77" s="160">
        <v>22478</v>
      </c>
      <c r="AO77" s="160">
        <v>22915</v>
      </c>
      <c r="AP77" s="160">
        <v>10417</v>
      </c>
      <c r="AQ77" s="181"/>
      <c r="AR77" s="186" t="s">
        <v>675</v>
      </c>
    </row>
    <row r="78" spans="1:44" x14ac:dyDescent="0.2">
      <c r="A78" s="131">
        <v>76</v>
      </c>
      <c r="B78" s="132" t="s">
        <v>147</v>
      </c>
      <c r="C78" s="173" t="s">
        <v>148</v>
      </c>
      <c r="D78" s="160">
        <v>43034</v>
      </c>
      <c r="E78" s="160">
        <v>704</v>
      </c>
      <c r="F78" s="160">
        <v>41587</v>
      </c>
      <c r="G78" s="160">
        <v>42291</v>
      </c>
      <c r="H78" s="203">
        <v>98.27</v>
      </c>
      <c r="I78" s="160">
        <v>332</v>
      </c>
      <c r="J78" s="160">
        <v>766</v>
      </c>
      <c r="K78" s="160">
        <v>42685</v>
      </c>
      <c r="L78" s="160">
        <v>12842</v>
      </c>
      <c r="M78" s="160">
        <v>12124</v>
      </c>
      <c r="N78" s="160">
        <v>12490</v>
      </c>
      <c r="O78" s="160">
        <v>5229</v>
      </c>
      <c r="P78" s="160">
        <v>0</v>
      </c>
      <c r="Q78" s="160">
        <v>0</v>
      </c>
      <c r="R78" s="160">
        <v>1546</v>
      </c>
      <c r="S78" s="160">
        <v>33</v>
      </c>
      <c r="T78" s="160">
        <v>1579</v>
      </c>
      <c r="U78" s="160">
        <v>611</v>
      </c>
      <c r="V78" s="160">
        <v>62</v>
      </c>
      <c r="W78" s="160">
        <v>23</v>
      </c>
      <c r="X78" s="160">
        <v>883</v>
      </c>
      <c r="Y78" s="160">
        <v>795</v>
      </c>
      <c r="Z78" s="160">
        <v>9</v>
      </c>
      <c r="AA78" s="160">
        <v>786</v>
      </c>
      <c r="AB78" s="160">
        <v>1669</v>
      </c>
      <c r="AC78" s="160">
        <v>52</v>
      </c>
      <c r="AD78" s="181"/>
      <c r="AE78" s="160">
        <v>17381</v>
      </c>
      <c r="AF78" s="160">
        <v>160</v>
      </c>
      <c r="AG78" s="160">
        <v>16811</v>
      </c>
      <c r="AH78" s="160">
        <v>16971</v>
      </c>
      <c r="AI78" s="203">
        <v>97.64</v>
      </c>
      <c r="AJ78" s="160">
        <v>45</v>
      </c>
      <c r="AK78" s="160">
        <v>156</v>
      </c>
      <c r="AL78" s="160">
        <v>17012</v>
      </c>
      <c r="AM78" s="160">
        <v>5556</v>
      </c>
      <c r="AN78" s="160">
        <v>5362</v>
      </c>
      <c r="AO78" s="160">
        <v>4401</v>
      </c>
      <c r="AP78" s="160">
        <v>1693</v>
      </c>
      <c r="AQ78" s="181"/>
      <c r="AR78" s="186" t="s">
        <v>672</v>
      </c>
    </row>
    <row r="79" spans="1:44" x14ac:dyDescent="0.2">
      <c r="A79" s="131">
        <v>77</v>
      </c>
      <c r="B79" s="132" t="s">
        <v>149</v>
      </c>
      <c r="C79" s="173" t="s">
        <v>150</v>
      </c>
      <c r="D79" s="160">
        <v>100478</v>
      </c>
      <c r="E79" s="160">
        <v>572</v>
      </c>
      <c r="F79" s="160">
        <v>93709</v>
      </c>
      <c r="G79" s="160">
        <v>94281</v>
      </c>
      <c r="H79" s="203">
        <v>93.83</v>
      </c>
      <c r="I79" s="160">
        <v>3493</v>
      </c>
      <c r="J79" s="160">
        <v>816</v>
      </c>
      <c r="K79" s="160">
        <v>98018</v>
      </c>
      <c r="L79" s="160">
        <v>27197</v>
      </c>
      <c r="M79" s="160">
        <v>26488</v>
      </c>
      <c r="N79" s="160">
        <v>26965</v>
      </c>
      <c r="O79" s="160">
        <v>17368</v>
      </c>
      <c r="P79" s="160">
        <v>0</v>
      </c>
      <c r="Q79" s="160">
        <v>0</v>
      </c>
      <c r="R79" s="160">
        <v>14320</v>
      </c>
      <c r="S79" s="160">
        <v>-18</v>
      </c>
      <c r="T79" s="160">
        <v>14302</v>
      </c>
      <c r="U79" s="160">
        <v>3603</v>
      </c>
      <c r="V79" s="160">
        <v>310</v>
      </c>
      <c r="W79" s="160">
        <v>48</v>
      </c>
      <c r="X79" s="160">
        <v>10341</v>
      </c>
      <c r="Y79" s="160">
        <v>6709</v>
      </c>
      <c r="Z79" s="160">
        <v>21</v>
      </c>
      <c r="AA79" s="160">
        <v>6688</v>
      </c>
      <c r="AB79" s="160">
        <v>17029</v>
      </c>
      <c r="AC79" s="160">
        <v>1542</v>
      </c>
      <c r="AD79" s="181"/>
      <c r="AE79" s="160">
        <v>92855</v>
      </c>
      <c r="AF79" s="160">
        <v>504</v>
      </c>
      <c r="AG79" s="160">
        <v>88736</v>
      </c>
      <c r="AH79" s="160">
        <v>89240</v>
      </c>
      <c r="AI79" s="203">
        <v>96.11</v>
      </c>
      <c r="AJ79" s="160">
        <v>-183</v>
      </c>
      <c r="AK79" s="160">
        <v>671</v>
      </c>
      <c r="AL79" s="160">
        <v>89224</v>
      </c>
      <c r="AM79" s="160">
        <v>26416</v>
      </c>
      <c r="AN79" s="160">
        <v>24583</v>
      </c>
      <c r="AO79" s="160">
        <v>23789</v>
      </c>
      <c r="AP79" s="160">
        <v>14436</v>
      </c>
      <c r="AQ79" s="181"/>
      <c r="AR79" s="186" t="s">
        <v>674</v>
      </c>
    </row>
    <row r="80" spans="1:44" x14ac:dyDescent="0.2">
      <c r="A80" s="131">
        <v>78</v>
      </c>
      <c r="B80" s="132" t="s">
        <v>151</v>
      </c>
      <c r="C80" s="173" t="s">
        <v>152</v>
      </c>
      <c r="D80" s="160">
        <v>52710</v>
      </c>
      <c r="E80" s="160">
        <v>330</v>
      </c>
      <c r="F80" s="160">
        <v>51187</v>
      </c>
      <c r="G80" s="160">
        <v>51517</v>
      </c>
      <c r="H80" s="203">
        <v>97.74</v>
      </c>
      <c r="I80" s="160">
        <v>837</v>
      </c>
      <c r="J80" s="160">
        <v>454</v>
      </c>
      <c r="K80" s="160">
        <v>52478</v>
      </c>
      <c r="L80" s="160">
        <v>15422</v>
      </c>
      <c r="M80" s="160">
        <v>14967</v>
      </c>
      <c r="N80" s="160">
        <v>14828</v>
      </c>
      <c r="O80" s="160">
        <v>7261</v>
      </c>
      <c r="P80" s="160">
        <v>0</v>
      </c>
      <c r="Q80" s="160">
        <v>0</v>
      </c>
      <c r="R80" s="160">
        <v>2622</v>
      </c>
      <c r="S80" s="160">
        <v>159</v>
      </c>
      <c r="T80" s="160">
        <v>2781</v>
      </c>
      <c r="U80" s="160">
        <v>984</v>
      </c>
      <c r="V80" s="160">
        <v>32</v>
      </c>
      <c r="W80" s="160">
        <v>10</v>
      </c>
      <c r="X80" s="160">
        <v>1755</v>
      </c>
      <c r="Y80" s="160">
        <v>1314</v>
      </c>
      <c r="Z80" s="160">
        <v>3</v>
      </c>
      <c r="AA80" s="160">
        <v>1311</v>
      </c>
      <c r="AB80" s="160">
        <v>3066</v>
      </c>
      <c r="AC80" s="160">
        <v>259</v>
      </c>
      <c r="AD80" s="181"/>
      <c r="AE80" s="160">
        <v>34469</v>
      </c>
      <c r="AF80" s="160">
        <v>33</v>
      </c>
      <c r="AG80" s="160">
        <v>33804</v>
      </c>
      <c r="AH80" s="160">
        <v>33837</v>
      </c>
      <c r="AI80" s="203">
        <v>98.17</v>
      </c>
      <c r="AJ80" s="160">
        <v>630</v>
      </c>
      <c r="AK80" s="160">
        <v>86</v>
      </c>
      <c r="AL80" s="160">
        <v>34520</v>
      </c>
      <c r="AM80" s="160">
        <v>11846</v>
      </c>
      <c r="AN80" s="160">
        <v>8864</v>
      </c>
      <c r="AO80" s="160">
        <v>9553</v>
      </c>
      <c r="AP80" s="160">
        <v>4257</v>
      </c>
      <c r="AQ80" s="181"/>
      <c r="AR80" s="186" t="s">
        <v>672</v>
      </c>
    </row>
    <row r="81" spans="1:44" x14ac:dyDescent="0.2">
      <c r="A81" s="131">
        <v>79</v>
      </c>
      <c r="B81" s="132" t="s">
        <v>153</v>
      </c>
      <c r="C81" s="173" t="s">
        <v>154</v>
      </c>
      <c r="D81" s="160">
        <v>108127</v>
      </c>
      <c r="E81" s="160">
        <v>651</v>
      </c>
      <c r="F81" s="160">
        <v>105058</v>
      </c>
      <c r="G81" s="160">
        <v>105709</v>
      </c>
      <c r="H81" s="203">
        <v>97.76</v>
      </c>
      <c r="I81" s="160">
        <v>2282</v>
      </c>
      <c r="J81" s="160">
        <v>761</v>
      </c>
      <c r="K81" s="160">
        <v>108101</v>
      </c>
      <c r="L81" s="160">
        <v>31251</v>
      </c>
      <c r="M81" s="160">
        <v>30813</v>
      </c>
      <c r="N81" s="160">
        <v>31021</v>
      </c>
      <c r="O81" s="160">
        <v>15016</v>
      </c>
      <c r="P81" s="160">
        <v>0</v>
      </c>
      <c r="Q81" s="160">
        <v>0</v>
      </c>
      <c r="R81" s="160">
        <v>3791</v>
      </c>
      <c r="S81" s="160">
        <v>492</v>
      </c>
      <c r="T81" s="160">
        <v>4283</v>
      </c>
      <c r="U81" s="160">
        <v>2356</v>
      </c>
      <c r="V81" s="160">
        <v>386</v>
      </c>
      <c r="W81" s="160">
        <v>102</v>
      </c>
      <c r="X81" s="160">
        <v>1439</v>
      </c>
      <c r="Y81" s="160">
        <v>2910</v>
      </c>
      <c r="Z81" s="160">
        <v>9</v>
      </c>
      <c r="AA81" s="160">
        <v>2901</v>
      </c>
      <c r="AB81" s="160">
        <v>4340</v>
      </c>
      <c r="AC81" s="160">
        <v>826</v>
      </c>
      <c r="AD81" s="181"/>
      <c r="AE81" s="160">
        <v>95789</v>
      </c>
      <c r="AF81" s="160">
        <v>359</v>
      </c>
      <c r="AG81" s="160">
        <v>92711</v>
      </c>
      <c r="AH81" s="160">
        <v>93070</v>
      </c>
      <c r="AI81" s="203">
        <v>97.16</v>
      </c>
      <c r="AJ81" s="160">
        <v>1625</v>
      </c>
      <c r="AK81" s="160">
        <v>580</v>
      </c>
      <c r="AL81" s="160">
        <v>94916</v>
      </c>
      <c r="AM81" s="160">
        <v>30536</v>
      </c>
      <c r="AN81" s="160">
        <v>24679</v>
      </c>
      <c r="AO81" s="160">
        <v>25249</v>
      </c>
      <c r="AP81" s="160">
        <v>14452</v>
      </c>
      <c r="AQ81" s="181"/>
      <c r="AR81" s="186" t="s">
        <v>674</v>
      </c>
    </row>
    <row r="82" spans="1:44" x14ac:dyDescent="0.2">
      <c r="A82" s="131">
        <v>80</v>
      </c>
      <c r="B82" s="132" t="s">
        <v>155</v>
      </c>
      <c r="C82" s="173" t="s">
        <v>664</v>
      </c>
      <c r="D82" s="160">
        <v>212645</v>
      </c>
      <c r="E82" s="160">
        <v>2259</v>
      </c>
      <c r="F82" s="160">
        <v>200687</v>
      </c>
      <c r="G82" s="160">
        <v>202946</v>
      </c>
      <c r="H82" s="203">
        <v>95.44</v>
      </c>
      <c r="I82" s="160">
        <v>6110</v>
      </c>
      <c r="J82" s="160">
        <v>3178</v>
      </c>
      <c r="K82" s="160">
        <v>209975</v>
      </c>
      <c r="L82" s="160">
        <v>59717</v>
      </c>
      <c r="M82" s="160">
        <v>58924</v>
      </c>
      <c r="N82" s="160">
        <v>59637</v>
      </c>
      <c r="O82" s="160">
        <v>31697</v>
      </c>
      <c r="P82" s="160">
        <v>0</v>
      </c>
      <c r="Q82" s="160">
        <v>0</v>
      </c>
      <c r="R82" s="160">
        <v>26084</v>
      </c>
      <c r="S82" s="160">
        <v>-815</v>
      </c>
      <c r="T82" s="160">
        <v>25269</v>
      </c>
      <c r="U82" s="160">
        <v>6850</v>
      </c>
      <c r="V82" s="160">
        <v>494</v>
      </c>
      <c r="W82" s="160">
        <v>265</v>
      </c>
      <c r="X82" s="160">
        <v>17660</v>
      </c>
      <c r="Y82" s="160">
        <v>9853</v>
      </c>
      <c r="Z82" s="160">
        <v>126</v>
      </c>
      <c r="AA82" s="160">
        <v>9727</v>
      </c>
      <c r="AB82" s="160">
        <v>27387</v>
      </c>
      <c r="AC82" s="160">
        <v>0</v>
      </c>
      <c r="AD82" s="181"/>
      <c r="AE82" s="160">
        <v>115972</v>
      </c>
      <c r="AF82" s="160">
        <v>409</v>
      </c>
      <c r="AG82" s="160">
        <v>111622</v>
      </c>
      <c r="AH82" s="160">
        <v>112031</v>
      </c>
      <c r="AI82" s="203">
        <v>96.6</v>
      </c>
      <c r="AJ82" s="160">
        <v>-290</v>
      </c>
      <c r="AK82" s="160">
        <v>416</v>
      </c>
      <c r="AL82" s="160">
        <v>111748</v>
      </c>
      <c r="AM82" s="160">
        <v>41861</v>
      </c>
      <c r="AN82" s="160">
        <v>29023</v>
      </c>
      <c r="AO82" s="160">
        <v>27770</v>
      </c>
      <c r="AP82" s="160">
        <v>13094</v>
      </c>
      <c r="AQ82" s="181"/>
      <c r="AR82" s="186" t="s">
        <v>675</v>
      </c>
    </row>
    <row r="83" spans="1:44" x14ac:dyDescent="0.2">
      <c r="A83" s="131">
        <v>81</v>
      </c>
      <c r="B83" s="132" t="s">
        <v>156</v>
      </c>
      <c r="C83" s="173" t="s">
        <v>157</v>
      </c>
      <c r="D83" s="160">
        <v>145364</v>
      </c>
      <c r="E83" s="160">
        <v>2904</v>
      </c>
      <c r="F83" s="160">
        <v>137747</v>
      </c>
      <c r="G83" s="160">
        <v>140651</v>
      </c>
      <c r="H83" s="203">
        <v>96.76</v>
      </c>
      <c r="I83" s="160">
        <v>2934</v>
      </c>
      <c r="J83" s="160">
        <v>2991</v>
      </c>
      <c r="K83" s="160">
        <v>143672</v>
      </c>
      <c r="L83" s="160">
        <v>41052</v>
      </c>
      <c r="M83" s="160">
        <v>39807</v>
      </c>
      <c r="N83" s="160">
        <v>40533</v>
      </c>
      <c r="O83" s="160">
        <v>22280</v>
      </c>
      <c r="P83" s="160">
        <v>0</v>
      </c>
      <c r="Q83" s="160">
        <v>0</v>
      </c>
      <c r="R83" s="160">
        <v>15174</v>
      </c>
      <c r="S83" s="160">
        <v>208</v>
      </c>
      <c r="T83" s="160">
        <v>15382</v>
      </c>
      <c r="U83" s="160">
        <v>3716</v>
      </c>
      <c r="V83" s="160">
        <v>1980</v>
      </c>
      <c r="W83" s="160">
        <v>163</v>
      </c>
      <c r="X83" s="160">
        <v>9523</v>
      </c>
      <c r="Y83" s="160">
        <v>5487</v>
      </c>
      <c r="Z83" s="160">
        <v>30</v>
      </c>
      <c r="AA83" s="160">
        <v>5457</v>
      </c>
      <c r="AB83" s="160">
        <v>14980</v>
      </c>
      <c r="AC83" s="160">
        <v>1940</v>
      </c>
      <c r="AD83" s="181"/>
      <c r="AE83" s="160">
        <v>152984</v>
      </c>
      <c r="AF83" s="160">
        <v>1901</v>
      </c>
      <c r="AG83" s="160">
        <v>144641</v>
      </c>
      <c r="AH83" s="160">
        <v>146542</v>
      </c>
      <c r="AI83" s="203">
        <v>95.79</v>
      </c>
      <c r="AJ83" s="160">
        <v>-3377</v>
      </c>
      <c r="AK83" s="160">
        <v>2122</v>
      </c>
      <c r="AL83" s="160">
        <v>143386</v>
      </c>
      <c r="AM83" s="160">
        <v>42431</v>
      </c>
      <c r="AN83" s="160">
        <v>43094</v>
      </c>
      <c r="AO83" s="160">
        <v>38999</v>
      </c>
      <c r="AP83" s="160">
        <v>18862</v>
      </c>
      <c r="AQ83" s="181"/>
      <c r="AR83" s="186" t="s">
        <v>673</v>
      </c>
    </row>
    <row r="84" spans="1:44" x14ac:dyDescent="0.2">
      <c r="A84" s="131">
        <v>82</v>
      </c>
      <c r="B84" s="132" t="s">
        <v>158</v>
      </c>
      <c r="C84" s="173" t="s">
        <v>159</v>
      </c>
      <c r="D84" s="160">
        <v>43025</v>
      </c>
      <c r="E84" s="160">
        <v>590</v>
      </c>
      <c r="F84" s="160">
        <v>41806</v>
      </c>
      <c r="G84" s="160">
        <v>42396</v>
      </c>
      <c r="H84" s="203">
        <v>98.54</v>
      </c>
      <c r="I84" s="160">
        <v>276</v>
      </c>
      <c r="J84" s="160">
        <v>703</v>
      </c>
      <c r="K84" s="160">
        <v>42785</v>
      </c>
      <c r="L84" s="160">
        <v>12116</v>
      </c>
      <c r="M84" s="160">
        <v>12272</v>
      </c>
      <c r="N84" s="160">
        <v>12298</v>
      </c>
      <c r="O84" s="160">
        <v>6099</v>
      </c>
      <c r="P84" s="160">
        <v>0</v>
      </c>
      <c r="Q84" s="160">
        <v>0</v>
      </c>
      <c r="R84" s="160">
        <v>2009</v>
      </c>
      <c r="S84" s="160">
        <v>-278</v>
      </c>
      <c r="T84" s="160">
        <v>1731</v>
      </c>
      <c r="U84" s="160">
        <v>158</v>
      </c>
      <c r="V84" s="160">
        <v>75</v>
      </c>
      <c r="W84" s="160">
        <v>7</v>
      </c>
      <c r="X84" s="160">
        <v>1491</v>
      </c>
      <c r="Y84" s="160">
        <v>629</v>
      </c>
      <c r="Z84" s="160">
        <v>2</v>
      </c>
      <c r="AA84" s="160">
        <v>627</v>
      </c>
      <c r="AB84" s="160">
        <v>2118</v>
      </c>
      <c r="AC84" s="160">
        <v>0</v>
      </c>
      <c r="AD84" s="181"/>
      <c r="AE84" s="160">
        <v>17826</v>
      </c>
      <c r="AF84" s="160">
        <v>101</v>
      </c>
      <c r="AG84" s="160">
        <v>17493</v>
      </c>
      <c r="AH84" s="160">
        <v>17594</v>
      </c>
      <c r="AI84" s="203">
        <v>98.7</v>
      </c>
      <c r="AJ84" s="160">
        <v>-340</v>
      </c>
      <c r="AK84" s="160">
        <v>193</v>
      </c>
      <c r="AL84" s="160">
        <v>17346</v>
      </c>
      <c r="AM84" s="160">
        <v>5680</v>
      </c>
      <c r="AN84" s="160">
        <v>4928</v>
      </c>
      <c r="AO84" s="160">
        <v>4697</v>
      </c>
      <c r="AP84" s="160">
        <v>2041</v>
      </c>
      <c r="AQ84" s="181"/>
      <c r="AR84" s="186" t="s">
        <v>672</v>
      </c>
    </row>
    <row r="85" spans="1:44" x14ac:dyDescent="0.2">
      <c r="A85" s="131">
        <v>83</v>
      </c>
      <c r="B85" s="132" t="s">
        <v>160</v>
      </c>
      <c r="C85" s="173" t="s">
        <v>161</v>
      </c>
      <c r="D85" s="160">
        <v>82128</v>
      </c>
      <c r="E85" s="160">
        <v>1111</v>
      </c>
      <c r="F85" s="160">
        <v>79835</v>
      </c>
      <c r="G85" s="160">
        <v>80946</v>
      </c>
      <c r="H85" s="203">
        <v>98.56</v>
      </c>
      <c r="I85" s="160">
        <v>569</v>
      </c>
      <c r="J85" s="160">
        <v>1331</v>
      </c>
      <c r="K85" s="160">
        <v>81735</v>
      </c>
      <c r="L85" s="160">
        <v>24170</v>
      </c>
      <c r="M85" s="160">
        <v>22799</v>
      </c>
      <c r="N85" s="160">
        <v>24024</v>
      </c>
      <c r="O85" s="160">
        <v>10742</v>
      </c>
      <c r="P85" s="160">
        <v>0</v>
      </c>
      <c r="Q85" s="160">
        <v>0</v>
      </c>
      <c r="R85" s="160">
        <v>1675</v>
      </c>
      <c r="S85" s="160">
        <v>49</v>
      </c>
      <c r="T85" s="160">
        <v>1724</v>
      </c>
      <c r="U85" s="160">
        <v>947</v>
      </c>
      <c r="V85" s="160">
        <v>20</v>
      </c>
      <c r="W85" s="160">
        <v>13</v>
      </c>
      <c r="X85" s="160">
        <v>744</v>
      </c>
      <c r="Y85" s="160">
        <v>1222</v>
      </c>
      <c r="Z85" s="160">
        <v>9</v>
      </c>
      <c r="AA85" s="160">
        <v>1213</v>
      </c>
      <c r="AB85" s="160">
        <v>1957</v>
      </c>
      <c r="AC85" s="160">
        <v>79</v>
      </c>
      <c r="AD85" s="181"/>
      <c r="AE85" s="160">
        <v>32145</v>
      </c>
      <c r="AF85" s="160">
        <v>364</v>
      </c>
      <c r="AG85" s="160">
        <v>31278</v>
      </c>
      <c r="AH85" s="160">
        <v>31642</v>
      </c>
      <c r="AI85" s="203">
        <v>98.44</v>
      </c>
      <c r="AJ85" s="160">
        <v>-397</v>
      </c>
      <c r="AK85" s="160">
        <v>676</v>
      </c>
      <c r="AL85" s="160">
        <v>31557</v>
      </c>
      <c r="AM85" s="160">
        <v>9839</v>
      </c>
      <c r="AN85" s="160">
        <v>8863</v>
      </c>
      <c r="AO85" s="160">
        <v>8722</v>
      </c>
      <c r="AP85" s="160">
        <v>4133</v>
      </c>
      <c r="AQ85" s="181"/>
      <c r="AR85" s="186" t="s">
        <v>672</v>
      </c>
    </row>
    <row r="86" spans="1:44" x14ac:dyDescent="0.2">
      <c r="A86" s="131">
        <v>84</v>
      </c>
      <c r="B86" s="132" t="s">
        <v>162</v>
      </c>
      <c r="C86" s="173" t="s">
        <v>163</v>
      </c>
      <c r="D86" s="160">
        <v>60031</v>
      </c>
      <c r="E86" s="160">
        <v>507</v>
      </c>
      <c r="F86" s="160">
        <v>58562</v>
      </c>
      <c r="G86" s="160">
        <v>59069</v>
      </c>
      <c r="H86" s="203">
        <v>98.4</v>
      </c>
      <c r="I86" s="160">
        <v>419</v>
      </c>
      <c r="J86" s="160">
        <v>691</v>
      </c>
      <c r="K86" s="160">
        <v>59672</v>
      </c>
      <c r="L86" s="160">
        <v>17396</v>
      </c>
      <c r="M86" s="160">
        <v>17095</v>
      </c>
      <c r="N86" s="160">
        <v>17423</v>
      </c>
      <c r="O86" s="160">
        <v>7758</v>
      </c>
      <c r="P86" s="160">
        <v>0</v>
      </c>
      <c r="Q86" s="160">
        <v>0</v>
      </c>
      <c r="R86" s="160">
        <v>1194</v>
      </c>
      <c r="S86" s="160">
        <v>95</v>
      </c>
      <c r="T86" s="160">
        <v>1289</v>
      </c>
      <c r="U86" s="160">
        <v>662</v>
      </c>
      <c r="V86" s="160">
        <v>0</v>
      </c>
      <c r="W86" s="160">
        <v>0</v>
      </c>
      <c r="X86" s="160">
        <v>627</v>
      </c>
      <c r="Y86" s="160">
        <v>881</v>
      </c>
      <c r="Z86" s="160">
        <v>2</v>
      </c>
      <c r="AA86" s="160">
        <v>879</v>
      </c>
      <c r="AB86" s="160">
        <v>1506</v>
      </c>
      <c r="AC86" s="160">
        <v>80</v>
      </c>
      <c r="AD86" s="181"/>
      <c r="AE86" s="160">
        <v>21534</v>
      </c>
      <c r="AF86" s="160">
        <v>96</v>
      </c>
      <c r="AG86" s="160">
        <v>20967</v>
      </c>
      <c r="AH86" s="160">
        <v>21063</v>
      </c>
      <c r="AI86" s="203">
        <v>97.81</v>
      </c>
      <c r="AJ86" s="160">
        <v>-316</v>
      </c>
      <c r="AK86" s="160">
        <v>241</v>
      </c>
      <c r="AL86" s="160">
        <v>20892</v>
      </c>
      <c r="AM86" s="160">
        <v>6921</v>
      </c>
      <c r="AN86" s="160">
        <v>5442</v>
      </c>
      <c r="AO86" s="160">
        <v>6301</v>
      </c>
      <c r="AP86" s="160">
        <v>2228</v>
      </c>
      <c r="AQ86" s="181"/>
      <c r="AR86" s="186" t="s">
        <v>672</v>
      </c>
    </row>
    <row r="87" spans="1:44" x14ac:dyDescent="0.2">
      <c r="A87" s="131">
        <v>85</v>
      </c>
      <c r="B87" s="132" t="s">
        <v>164</v>
      </c>
      <c r="C87" s="173" t="s">
        <v>165</v>
      </c>
      <c r="D87" s="160">
        <v>67581</v>
      </c>
      <c r="E87" s="160">
        <v>642</v>
      </c>
      <c r="F87" s="160">
        <v>66130</v>
      </c>
      <c r="G87" s="160">
        <v>66772</v>
      </c>
      <c r="H87" s="203">
        <v>98.8</v>
      </c>
      <c r="I87" s="160">
        <v>1095</v>
      </c>
      <c r="J87" s="160">
        <v>665</v>
      </c>
      <c r="K87" s="160">
        <v>67890</v>
      </c>
      <c r="L87" s="160">
        <v>19376</v>
      </c>
      <c r="M87" s="160">
        <v>19196</v>
      </c>
      <c r="N87" s="160">
        <v>19574</v>
      </c>
      <c r="O87" s="160">
        <v>9744</v>
      </c>
      <c r="P87" s="160">
        <v>0</v>
      </c>
      <c r="Q87" s="160">
        <v>0</v>
      </c>
      <c r="R87" s="160">
        <v>1397</v>
      </c>
      <c r="S87" s="160">
        <v>716</v>
      </c>
      <c r="T87" s="160">
        <v>2113</v>
      </c>
      <c r="U87" s="160">
        <v>1320</v>
      </c>
      <c r="V87" s="160">
        <v>50</v>
      </c>
      <c r="W87" s="160">
        <v>41</v>
      </c>
      <c r="X87" s="160">
        <v>702</v>
      </c>
      <c r="Y87" s="160">
        <v>809</v>
      </c>
      <c r="Z87" s="160">
        <v>34</v>
      </c>
      <c r="AA87" s="160">
        <v>775</v>
      </c>
      <c r="AB87" s="160">
        <v>1477</v>
      </c>
      <c r="AC87" s="160">
        <v>14</v>
      </c>
      <c r="AD87" s="181"/>
      <c r="AE87" s="160">
        <v>28742</v>
      </c>
      <c r="AF87" s="160">
        <v>202</v>
      </c>
      <c r="AG87" s="160">
        <v>28252</v>
      </c>
      <c r="AH87" s="160">
        <v>28454</v>
      </c>
      <c r="AI87" s="203">
        <v>99</v>
      </c>
      <c r="AJ87" s="160">
        <v>344</v>
      </c>
      <c r="AK87" s="160">
        <v>263</v>
      </c>
      <c r="AL87" s="160">
        <v>28859</v>
      </c>
      <c r="AM87" s="160">
        <v>9835</v>
      </c>
      <c r="AN87" s="160">
        <v>7771</v>
      </c>
      <c r="AO87" s="160">
        <v>7330</v>
      </c>
      <c r="AP87" s="160">
        <v>3923</v>
      </c>
      <c r="AQ87" s="181"/>
      <c r="AR87" s="186" t="s">
        <v>672</v>
      </c>
    </row>
    <row r="88" spans="1:44" x14ac:dyDescent="0.2">
      <c r="A88" s="131">
        <v>86</v>
      </c>
      <c r="B88" s="132" t="s">
        <v>166</v>
      </c>
      <c r="C88" s="173" t="s">
        <v>167</v>
      </c>
      <c r="D88" s="160">
        <v>83060</v>
      </c>
      <c r="E88" s="160">
        <v>339</v>
      </c>
      <c r="F88" s="160">
        <v>81171</v>
      </c>
      <c r="G88" s="160">
        <v>81510</v>
      </c>
      <c r="H88" s="203">
        <v>98.13</v>
      </c>
      <c r="I88" s="160">
        <v>682</v>
      </c>
      <c r="J88" s="160">
        <v>666</v>
      </c>
      <c r="K88" s="160">
        <v>82519</v>
      </c>
      <c r="L88" s="160">
        <v>23066</v>
      </c>
      <c r="M88" s="160">
        <v>22358</v>
      </c>
      <c r="N88" s="160">
        <v>22708</v>
      </c>
      <c r="O88" s="160">
        <v>14387</v>
      </c>
      <c r="P88" s="160">
        <v>0</v>
      </c>
      <c r="Q88" s="160">
        <v>0</v>
      </c>
      <c r="R88" s="160">
        <v>2988</v>
      </c>
      <c r="S88" s="160">
        <v>-453</v>
      </c>
      <c r="T88" s="160">
        <v>2535</v>
      </c>
      <c r="U88" s="160">
        <v>758</v>
      </c>
      <c r="V88" s="160">
        <v>69</v>
      </c>
      <c r="W88" s="160">
        <v>47</v>
      </c>
      <c r="X88" s="160">
        <v>1661</v>
      </c>
      <c r="Y88" s="160">
        <v>1751</v>
      </c>
      <c r="Z88" s="160">
        <v>19</v>
      </c>
      <c r="AA88" s="160">
        <v>1732</v>
      </c>
      <c r="AB88" s="160">
        <v>3393</v>
      </c>
      <c r="AC88" s="160">
        <v>201</v>
      </c>
      <c r="AD88" s="181"/>
      <c r="AE88" s="160">
        <v>44820</v>
      </c>
      <c r="AF88" s="160">
        <v>128</v>
      </c>
      <c r="AG88" s="160">
        <v>43349</v>
      </c>
      <c r="AH88" s="160">
        <v>43477</v>
      </c>
      <c r="AI88" s="203">
        <v>97</v>
      </c>
      <c r="AJ88" s="160">
        <v>-339</v>
      </c>
      <c r="AK88" s="160">
        <v>372</v>
      </c>
      <c r="AL88" s="160">
        <v>43382</v>
      </c>
      <c r="AM88" s="160">
        <v>14332</v>
      </c>
      <c r="AN88" s="160">
        <v>11760</v>
      </c>
      <c r="AO88" s="160">
        <v>12855</v>
      </c>
      <c r="AP88" s="160">
        <v>4435</v>
      </c>
      <c r="AQ88" s="181"/>
      <c r="AR88" s="186" t="s">
        <v>672</v>
      </c>
    </row>
    <row r="89" spans="1:44" x14ac:dyDescent="0.2">
      <c r="A89" s="131">
        <v>87</v>
      </c>
      <c r="B89" s="132" t="s">
        <v>168</v>
      </c>
      <c r="C89" s="173" t="s">
        <v>169</v>
      </c>
      <c r="D89" s="160">
        <v>58407</v>
      </c>
      <c r="E89" s="160">
        <v>1136</v>
      </c>
      <c r="F89" s="160">
        <v>55678</v>
      </c>
      <c r="G89" s="160">
        <v>56814</v>
      </c>
      <c r="H89" s="203">
        <v>97.27</v>
      </c>
      <c r="I89" s="160">
        <v>655</v>
      </c>
      <c r="J89" s="160">
        <v>1391</v>
      </c>
      <c r="K89" s="160">
        <v>57724</v>
      </c>
      <c r="L89" s="160">
        <v>16104</v>
      </c>
      <c r="M89" s="160">
        <v>16615</v>
      </c>
      <c r="N89" s="160">
        <v>16313</v>
      </c>
      <c r="O89" s="160">
        <v>8692</v>
      </c>
      <c r="P89" s="160">
        <v>0</v>
      </c>
      <c r="Q89" s="160">
        <v>0</v>
      </c>
      <c r="R89" s="160">
        <v>2576</v>
      </c>
      <c r="S89" s="160">
        <v>73</v>
      </c>
      <c r="T89" s="160">
        <v>2649</v>
      </c>
      <c r="U89" s="160">
        <v>960</v>
      </c>
      <c r="V89" s="160">
        <v>28</v>
      </c>
      <c r="W89" s="160">
        <v>26</v>
      </c>
      <c r="X89" s="160">
        <v>1635</v>
      </c>
      <c r="Y89" s="160">
        <v>1783</v>
      </c>
      <c r="Z89" s="160">
        <v>8</v>
      </c>
      <c r="AA89" s="160">
        <v>1775</v>
      </c>
      <c r="AB89" s="160">
        <v>3410</v>
      </c>
      <c r="AC89" s="160">
        <v>353</v>
      </c>
      <c r="AD89" s="181"/>
      <c r="AE89" s="160">
        <v>33610</v>
      </c>
      <c r="AF89" s="160">
        <v>552</v>
      </c>
      <c r="AG89" s="160">
        <v>32078</v>
      </c>
      <c r="AH89" s="160">
        <v>32630</v>
      </c>
      <c r="AI89" s="203">
        <v>97.08</v>
      </c>
      <c r="AJ89" s="160">
        <v>-57</v>
      </c>
      <c r="AK89" s="160">
        <v>585</v>
      </c>
      <c r="AL89" s="160">
        <v>32606</v>
      </c>
      <c r="AM89" s="160">
        <v>12206</v>
      </c>
      <c r="AN89" s="160">
        <v>8544</v>
      </c>
      <c r="AO89" s="160">
        <v>8626</v>
      </c>
      <c r="AP89" s="160">
        <v>3230</v>
      </c>
      <c r="AQ89" s="181"/>
      <c r="AR89" s="186" t="s">
        <v>672</v>
      </c>
    </row>
    <row r="90" spans="1:44" x14ac:dyDescent="0.2">
      <c r="A90" s="131">
        <v>88</v>
      </c>
      <c r="B90" s="132" t="s">
        <v>170</v>
      </c>
      <c r="C90" s="173" t="s">
        <v>171</v>
      </c>
      <c r="D90" s="160">
        <v>41218</v>
      </c>
      <c r="E90" s="160">
        <v>336</v>
      </c>
      <c r="F90" s="160">
        <v>39936</v>
      </c>
      <c r="G90" s="160">
        <v>40272</v>
      </c>
      <c r="H90" s="203">
        <v>97.7</v>
      </c>
      <c r="I90" s="160">
        <v>532</v>
      </c>
      <c r="J90" s="160">
        <v>455</v>
      </c>
      <c r="K90" s="160">
        <v>40923</v>
      </c>
      <c r="L90" s="160">
        <v>12061</v>
      </c>
      <c r="M90" s="160">
        <v>11848</v>
      </c>
      <c r="N90" s="160">
        <v>11804</v>
      </c>
      <c r="O90" s="160">
        <v>5210</v>
      </c>
      <c r="P90" s="160">
        <v>0</v>
      </c>
      <c r="Q90" s="160">
        <v>0</v>
      </c>
      <c r="R90" s="160">
        <v>1469</v>
      </c>
      <c r="S90" s="160">
        <v>-114</v>
      </c>
      <c r="T90" s="160">
        <v>1355</v>
      </c>
      <c r="U90" s="160">
        <v>619</v>
      </c>
      <c r="V90" s="160">
        <v>56</v>
      </c>
      <c r="W90" s="160">
        <v>18</v>
      </c>
      <c r="X90" s="160">
        <v>662</v>
      </c>
      <c r="Y90" s="160">
        <v>1016</v>
      </c>
      <c r="Z90" s="160">
        <v>15</v>
      </c>
      <c r="AA90" s="160">
        <v>1001</v>
      </c>
      <c r="AB90" s="160">
        <v>1663</v>
      </c>
      <c r="AC90" s="160">
        <v>112</v>
      </c>
      <c r="AD90" s="181"/>
      <c r="AE90" s="160">
        <v>21396</v>
      </c>
      <c r="AF90" s="160">
        <v>34</v>
      </c>
      <c r="AG90" s="160">
        <v>21045</v>
      </c>
      <c r="AH90" s="160">
        <v>21079</v>
      </c>
      <c r="AI90" s="203">
        <v>98.52</v>
      </c>
      <c r="AJ90" s="160">
        <v>-271</v>
      </c>
      <c r="AK90" s="160">
        <v>196</v>
      </c>
      <c r="AL90" s="160">
        <v>20970</v>
      </c>
      <c r="AM90" s="160">
        <v>6656</v>
      </c>
      <c r="AN90" s="160">
        <v>6295</v>
      </c>
      <c r="AO90" s="160">
        <v>6053</v>
      </c>
      <c r="AP90" s="160">
        <v>1966</v>
      </c>
      <c r="AQ90" s="181"/>
      <c r="AR90" s="186" t="s">
        <v>672</v>
      </c>
    </row>
    <row r="91" spans="1:44" x14ac:dyDescent="0.2">
      <c r="A91" s="131">
        <v>89</v>
      </c>
      <c r="B91" s="132" t="s">
        <v>172</v>
      </c>
      <c r="C91" s="173" t="s">
        <v>173</v>
      </c>
      <c r="D91" s="160">
        <v>166043</v>
      </c>
      <c r="E91" s="160">
        <v>1782</v>
      </c>
      <c r="F91" s="160">
        <v>160246</v>
      </c>
      <c r="G91" s="160">
        <v>162028</v>
      </c>
      <c r="H91" s="203">
        <v>97.58</v>
      </c>
      <c r="I91" s="160">
        <v>1605</v>
      </c>
      <c r="J91" s="160">
        <v>2366</v>
      </c>
      <c r="K91" s="160">
        <v>164217</v>
      </c>
      <c r="L91" s="160">
        <v>48443</v>
      </c>
      <c r="M91" s="160">
        <v>47828</v>
      </c>
      <c r="N91" s="160">
        <v>46962</v>
      </c>
      <c r="O91" s="160">
        <v>20984</v>
      </c>
      <c r="P91" s="160">
        <v>0</v>
      </c>
      <c r="Q91" s="160">
        <v>0</v>
      </c>
      <c r="R91" s="160">
        <v>7185</v>
      </c>
      <c r="S91" s="160">
        <v>-431</v>
      </c>
      <c r="T91" s="160">
        <v>6754</v>
      </c>
      <c r="U91" s="160">
        <v>2397</v>
      </c>
      <c r="V91" s="160">
        <v>152</v>
      </c>
      <c r="W91" s="160">
        <v>70</v>
      </c>
      <c r="X91" s="160">
        <v>4135</v>
      </c>
      <c r="Y91" s="160">
        <v>4392</v>
      </c>
      <c r="Z91" s="160">
        <v>25</v>
      </c>
      <c r="AA91" s="160">
        <v>4367</v>
      </c>
      <c r="AB91" s="160">
        <v>8502</v>
      </c>
      <c r="AC91" s="160">
        <v>839</v>
      </c>
      <c r="AD91" s="181"/>
      <c r="AE91" s="160">
        <v>92491</v>
      </c>
      <c r="AF91" s="160">
        <v>325</v>
      </c>
      <c r="AG91" s="160">
        <v>90673</v>
      </c>
      <c r="AH91" s="160">
        <v>90998</v>
      </c>
      <c r="AI91" s="203">
        <v>98.39</v>
      </c>
      <c r="AJ91" s="160">
        <v>-1267</v>
      </c>
      <c r="AK91" s="160">
        <v>1128</v>
      </c>
      <c r="AL91" s="160">
        <v>90534</v>
      </c>
      <c r="AM91" s="160">
        <v>28852</v>
      </c>
      <c r="AN91" s="160">
        <v>27757</v>
      </c>
      <c r="AO91" s="160">
        <v>23551</v>
      </c>
      <c r="AP91" s="160">
        <v>10374</v>
      </c>
      <c r="AQ91" s="181"/>
      <c r="AR91" s="186" t="s">
        <v>675</v>
      </c>
    </row>
    <row r="92" spans="1:44" x14ac:dyDescent="0.2">
      <c r="A92" s="131">
        <v>90</v>
      </c>
      <c r="B92" s="132" t="s">
        <v>174</v>
      </c>
      <c r="C92" s="173" t="s">
        <v>175</v>
      </c>
      <c r="D92" s="160">
        <v>51042</v>
      </c>
      <c r="E92" s="160">
        <v>457</v>
      </c>
      <c r="F92" s="160">
        <v>49670</v>
      </c>
      <c r="G92" s="160">
        <v>50127</v>
      </c>
      <c r="H92" s="203">
        <v>98.21</v>
      </c>
      <c r="I92" s="160">
        <v>683</v>
      </c>
      <c r="J92" s="160">
        <v>567</v>
      </c>
      <c r="K92" s="160">
        <v>50920</v>
      </c>
      <c r="L92" s="160">
        <v>14989</v>
      </c>
      <c r="M92" s="160">
        <v>14538</v>
      </c>
      <c r="N92" s="160">
        <v>14578</v>
      </c>
      <c r="O92" s="160">
        <v>6815</v>
      </c>
      <c r="P92" s="160">
        <v>0</v>
      </c>
      <c r="Q92" s="160">
        <v>0</v>
      </c>
      <c r="R92" s="160">
        <v>3192</v>
      </c>
      <c r="S92" s="160">
        <v>-658</v>
      </c>
      <c r="T92" s="160">
        <v>2534</v>
      </c>
      <c r="U92" s="160">
        <v>373</v>
      </c>
      <c r="V92" s="160">
        <v>151</v>
      </c>
      <c r="W92" s="160">
        <v>15</v>
      </c>
      <c r="X92" s="160">
        <v>1995</v>
      </c>
      <c r="Y92" s="160">
        <v>1351</v>
      </c>
      <c r="Z92" s="160">
        <v>-8</v>
      </c>
      <c r="AA92" s="160">
        <v>1359</v>
      </c>
      <c r="AB92" s="160">
        <v>3354</v>
      </c>
      <c r="AC92" s="160">
        <v>436</v>
      </c>
      <c r="AD92" s="181"/>
      <c r="AE92" s="160">
        <v>54586</v>
      </c>
      <c r="AF92" s="160">
        <v>388</v>
      </c>
      <c r="AG92" s="160">
        <v>53474</v>
      </c>
      <c r="AH92" s="160">
        <v>53862</v>
      </c>
      <c r="AI92" s="203">
        <v>98.67</v>
      </c>
      <c r="AJ92" s="160">
        <v>-1088</v>
      </c>
      <c r="AK92" s="160">
        <v>177</v>
      </c>
      <c r="AL92" s="160">
        <v>52563</v>
      </c>
      <c r="AM92" s="160">
        <v>15691</v>
      </c>
      <c r="AN92" s="160">
        <v>15908</v>
      </c>
      <c r="AO92" s="160">
        <v>15465</v>
      </c>
      <c r="AP92" s="160">
        <v>5499</v>
      </c>
      <c r="AQ92" s="181"/>
      <c r="AR92" s="186" t="s">
        <v>672</v>
      </c>
    </row>
    <row r="93" spans="1:44" x14ac:dyDescent="0.2">
      <c r="A93" s="131">
        <v>91</v>
      </c>
      <c r="B93" s="132" t="s">
        <v>176</v>
      </c>
      <c r="C93" s="173" t="s">
        <v>177</v>
      </c>
      <c r="D93" s="160">
        <v>52127</v>
      </c>
      <c r="E93" s="160">
        <v>463</v>
      </c>
      <c r="F93" s="160">
        <v>50084</v>
      </c>
      <c r="G93" s="160">
        <v>50547</v>
      </c>
      <c r="H93" s="203">
        <v>96.97</v>
      </c>
      <c r="I93" s="160">
        <v>487</v>
      </c>
      <c r="J93" s="160">
        <v>441</v>
      </c>
      <c r="K93" s="160">
        <v>51012</v>
      </c>
      <c r="L93" s="160">
        <v>14627</v>
      </c>
      <c r="M93" s="160">
        <v>14635</v>
      </c>
      <c r="N93" s="160">
        <v>14512</v>
      </c>
      <c r="O93" s="160">
        <v>7238</v>
      </c>
      <c r="P93" s="160">
        <v>0</v>
      </c>
      <c r="Q93" s="160">
        <v>0</v>
      </c>
      <c r="R93" s="160">
        <v>5768</v>
      </c>
      <c r="S93" s="160">
        <v>-374</v>
      </c>
      <c r="T93" s="160">
        <v>5394</v>
      </c>
      <c r="U93" s="160">
        <v>670</v>
      </c>
      <c r="V93" s="160">
        <v>160</v>
      </c>
      <c r="W93" s="160">
        <v>72</v>
      </c>
      <c r="X93" s="160">
        <v>4492</v>
      </c>
      <c r="Y93" s="160">
        <v>1895</v>
      </c>
      <c r="Z93" s="160">
        <v>19</v>
      </c>
      <c r="AA93" s="160">
        <v>1876</v>
      </c>
      <c r="AB93" s="160">
        <v>6368</v>
      </c>
      <c r="AC93" s="160">
        <v>658</v>
      </c>
      <c r="AD93" s="181"/>
      <c r="AE93" s="160">
        <v>33832</v>
      </c>
      <c r="AF93" s="160">
        <v>271</v>
      </c>
      <c r="AG93" s="160">
        <v>32758</v>
      </c>
      <c r="AH93" s="160">
        <v>33029</v>
      </c>
      <c r="AI93" s="203">
        <v>97.63</v>
      </c>
      <c r="AJ93" s="160">
        <v>-841</v>
      </c>
      <c r="AK93" s="160">
        <v>201</v>
      </c>
      <c r="AL93" s="160">
        <v>32118</v>
      </c>
      <c r="AM93" s="160">
        <v>10467</v>
      </c>
      <c r="AN93" s="160">
        <v>8955</v>
      </c>
      <c r="AO93" s="160">
        <v>9212</v>
      </c>
      <c r="AP93" s="160">
        <v>3484</v>
      </c>
      <c r="AQ93" s="181"/>
      <c r="AR93" s="186" t="s">
        <v>672</v>
      </c>
    </row>
    <row r="94" spans="1:44" x14ac:dyDescent="0.2">
      <c r="A94" s="131">
        <v>92</v>
      </c>
      <c r="B94" s="132" t="s">
        <v>178</v>
      </c>
      <c r="C94" s="173" t="s">
        <v>179</v>
      </c>
      <c r="D94" s="160">
        <v>61526</v>
      </c>
      <c r="E94" s="160">
        <v>544</v>
      </c>
      <c r="F94" s="160">
        <v>60066</v>
      </c>
      <c r="G94" s="160">
        <v>60610</v>
      </c>
      <c r="H94" s="203">
        <v>98.51</v>
      </c>
      <c r="I94" s="160">
        <v>353</v>
      </c>
      <c r="J94" s="160">
        <v>660</v>
      </c>
      <c r="K94" s="160">
        <v>61079</v>
      </c>
      <c r="L94" s="160">
        <v>17934</v>
      </c>
      <c r="M94" s="160">
        <v>17652</v>
      </c>
      <c r="N94" s="160">
        <v>17866</v>
      </c>
      <c r="O94" s="160">
        <v>7627</v>
      </c>
      <c r="P94" s="160">
        <v>0</v>
      </c>
      <c r="Q94" s="160">
        <v>0</v>
      </c>
      <c r="R94" s="160">
        <v>2065</v>
      </c>
      <c r="S94" s="160">
        <v>-293</v>
      </c>
      <c r="T94" s="160">
        <v>1772</v>
      </c>
      <c r="U94" s="160">
        <v>544</v>
      </c>
      <c r="V94" s="160">
        <v>17</v>
      </c>
      <c r="W94" s="160">
        <v>26</v>
      </c>
      <c r="X94" s="160">
        <v>1185</v>
      </c>
      <c r="Y94" s="160">
        <v>964</v>
      </c>
      <c r="Z94" s="160">
        <v>9</v>
      </c>
      <c r="AA94" s="160">
        <v>955</v>
      </c>
      <c r="AB94" s="160">
        <v>2140</v>
      </c>
      <c r="AC94" s="160">
        <v>168</v>
      </c>
      <c r="AD94" s="181"/>
      <c r="AE94" s="160">
        <v>55875</v>
      </c>
      <c r="AF94" s="160">
        <v>306</v>
      </c>
      <c r="AG94" s="160">
        <v>54526</v>
      </c>
      <c r="AH94" s="160">
        <v>54832</v>
      </c>
      <c r="AI94" s="203">
        <v>98.13</v>
      </c>
      <c r="AJ94" s="160">
        <v>-1017</v>
      </c>
      <c r="AK94" s="160">
        <v>500</v>
      </c>
      <c r="AL94" s="160">
        <v>54009</v>
      </c>
      <c r="AM94" s="160">
        <v>17326</v>
      </c>
      <c r="AN94" s="160">
        <v>15585</v>
      </c>
      <c r="AO94" s="160">
        <v>15727</v>
      </c>
      <c r="AP94" s="160">
        <v>5371</v>
      </c>
      <c r="AQ94" s="181"/>
      <c r="AR94" s="186" t="s">
        <v>672</v>
      </c>
    </row>
    <row r="95" spans="1:44" x14ac:dyDescent="0.2">
      <c r="A95" s="131">
        <v>93</v>
      </c>
      <c r="B95" s="132" t="s">
        <v>180</v>
      </c>
      <c r="C95" s="173" t="s">
        <v>181</v>
      </c>
      <c r="D95" s="160">
        <v>30354</v>
      </c>
      <c r="E95" s="160">
        <v>433</v>
      </c>
      <c r="F95" s="160">
        <v>29567</v>
      </c>
      <c r="G95" s="160">
        <v>30000</v>
      </c>
      <c r="H95" s="203">
        <v>98.83</v>
      </c>
      <c r="I95" s="160">
        <v>224</v>
      </c>
      <c r="J95" s="160">
        <v>439</v>
      </c>
      <c r="K95" s="160">
        <v>30230</v>
      </c>
      <c r="L95" s="160">
        <v>9205</v>
      </c>
      <c r="M95" s="160">
        <v>8808</v>
      </c>
      <c r="N95" s="160">
        <v>8393</v>
      </c>
      <c r="O95" s="160">
        <v>3824</v>
      </c>
      <c r="P95" s="160">
        <v>0</v>
      </c>
      <c r="Q95" s="160">
        <v>0</v>
      </c>
      <c r="R95" s="160">
        <v>703</v>
      </c>
      <c r="S95" s="160">
        <v>32</v>
      </c>
      <c r="T95" s="160">
        <v>735</v>
      </c>
      <c r="U95" s="160">
        <v>370</v>
      </c>
      <c r="V95" s="160">
        <v>17</v>
      </c>
      <c r="W95" s="160">
        <v>4</v>
      </c>
      <c r="X95" s="160">
        <v>344</v>
      </c>
      <c r="Y95" s="160">
        <v>450</v>
      </c>
      <c r="Z95" s="160">
        <v>0</v>
      </c>
      <c r="AA95" s="160">
        <v>449</v>
      </c>
      <c r="AB95" s="160">
        <v>793</v>
      </c>
      <c r="AC95" s="160">
        <v>40</v>
      </c>
      <c r="AD95" s="181"/>
      <c r="AE95" s="160">
        <v>20625</v>
      </c>
      <c r="AF95" s="160">
        <v>70</v>
      </c>
      <c r="AG95" s="160">
        <v>20356</v>
      </c>
      <c r="AH95" s="160">
        <v>20426</v>
      </c>
      <c r="AI95" s="203">
        <v>99.04</v>
      </c>
      <c r="AJ95" s="160">
        <v>213</v>
      </c>
      <c r="AK95" s="160">
        <v>28</v>
      </c>
      <c r="AL95" s="160">
        <v>20597</v>
      </c>
      <c r="AM95" s="160">
        <v>6615</v>
      </c>
      <c r="AN95" s="160">
        <v>6027</v>
      </c>
      <c r="AO95" s="160">
        <v>5745</v>
      </c>
      <c r="AP95" s="160">
        <v>2210</v>
      </c>
      <c r="AQ95" s="181"/>
      <c r="AR95" s="186" t="s">
        <v>672</v>
      </c>
    </row>
    <row r="96" spans="1:44" x14ac:dyDescent="0.2">
      <c r="A96" s="131">
        <v>94</v>
      </c>
      <c r="B96" s="132" t="s">
        <v>182</v>
      </c>
      <c r="C96" s="173" t="s">
        <v>183</v>
      </c>
      <c r="D96" s="160">
        <v>98002</v>
      </c>
      <c r="E96" s="160">
        <v>1714</v>
      </c>
      <c r="F96" s="160">
        <v>95108</v>
      </c>
      <c r="G96" s="160">
        <v>96822</v>
      </c>
      <c r="H96" s="203">
        <v>98.8</v>
      </c>
      <c r="I96" s="160">
        <v>368</v>
      </c>
      <c r="J96" s="160">
        <v>2113</v>
      </c>
      <c r="K96" s="160">
        <v>97589</v>
      </c>
      <c r="L96" s="160">
        <v>28788</v>
      </c>
      <c r="M96" s="160">
        <v>27628</v>
      </c>
      <c r="N96" s="160">
        <v>27673</v>
      </c>
      <c r="O96" s="160">
        <v>13500</v>
      </c>
      <c r="P96" s="160">
        <v>0</v>
      </c>
      <c r="Q96" s="160">
        <v>0</v>
      </c>
      <c r="R96" s="160">
        <v>1688</v>
      </c>
      <c r="S96" s="160">
        <v>167</v>
      </c>
      <c r="T96" s="160">
        <v>1855</v>
      </c>
      <c r="U96" s="160">
        <v>951</v>
      </c>
      <c r="V96" s="160">
        <v>140</v>
      </c>
      <c r="W96" s="160">
        <v>78</v>
      </c>
      <c r="X96" s="160">
        <v>686</v>
      </c>
      <c r="Y96" s="160">
        <v>1229</v>
      </c>
      <c r="Z96" s="160">
        <v>39</v>
      </c>
      <c r="AA96" s="160">
        <v>1190</v>
      </c>
      <c r="AB96" s="160">
        <v>1876</v>
      </c>
      <c r="AC96" s="160">
        <v>90</v>
      </c>
      <c r="AD96" s="181"/>
      <c r="AE96" s="160">
        <v>53838</v>
      </c>
      <c r="AF96" s="160">
        <v>459</v>
      </c>
      <c r="AG96" s="160">
        <v>52586</v>
      </c>
      <c r="AH96" s="160">
        <v>53045</v>
      </c>
      <c r="AI96" s="203">
        <v>98.53</v>
      </c>
      <c r="AJ96" s="160">
        <v>-79</v>
      </c>
      <c r="AK96" s="160">
        <v>567</v>
      </c>
      <c r="AL96" s="160">
        <v>53074</v>
      </c>
      <c r="AM96" s="160">
        <v>16910</v>
      </c>
      <c r="AN96" s="160">
        <v>15673</v>
      </c>
      <c r="AO96" s="160">
        <v>14624</v>
      </c>
      <c r="AP96" s="160">
        <v>5867</v>
      </c>
      <c r="AQ96" s="181"/>
      <c r="AR96" s="186" t="s">
        <v>672</v>
      </c>
    </row>
    <row r="97" spans="1:44" x14ac:dyDescent="0.2">
      <c r="A97" s="131">
        <v>95</v>
      </c>
      <c r="B97" s="132" t="s">
        <v>184</v>
      </c>
      <c r="C97" s="173" t="s">
        <v>185</v>
      </c>
      <c r="D97" s="160">
        <v>130533</v>
      </c>
      <c r="E97" s="160">
        <v>2428</v>
      </c>
      <c r="F97" s="160">
        <v>121400</v>
      </c>
      <c r="G97" s="160">
        <v>123828</v>
      </c>
      <c r="H97" s="203">
        <v>94.86</v>
      </c>
      <c r="I97" s="160">
        <v>5488</v>
      </c>
      <c r="J97" s="160">
        <v>2758</v>
      </c>
      <c r="K97" s="160">
        <v>129646</v>
      </c>
      <c r="L97" s="160">
        <v>36922</v>
      </c>
      <c r="M97" s="160">
        <v>34866</v>
      </c>
      <c r="N97" s="160">
        <v>33999</v>
      </c>
      <c r="O97" s="160">
        <v>23859</v>
      </c>
      <c r="P97" s="160">
        <v>0</v>
      </c>
      <c r="Q97" s="160">
        <v>0</v>
      </c>
      <c r="R97" s="160">
        <v>32165</v>
      </c>
      <c r="S97" s="160">
        <v>-2843</v>
      </c>
      <c r="T97" s="160">
        <v>29322</v>
      </c>
      <c r="U97" s="160">
        <v>3084</v>
      </c>
      <c r="V97" s="160">
        <v>4766</v>
      </c>
      <c r="W97" s="160">
        <v>111</v>
      </c>
      <c r="X97" s="160">
        <v>21361</v>
      </c>
      <c r="Y97" s="160">
        <v>8034</v>
      </c>
      <c r="Z97" s="160">
        <v>52</v>
      </c>
      <c r="AA97" s="160">
        <v>7982</v>
      </c>
      <c r="AB97" s="160">
        <v>29343</v>
      </c>
      <c r="AC97" s="160">
        <v>2992</v>
      </c>
      <c r="AD97" s="181"/>
      <c r="AE97" s="160">
        <v>111581</v>
      </c>
      <c r="AF97" s="160">
        <v>745</v>
      </c>
      <c r="AG97" s="160">
        <v>109462</v>
      </c>
      <c r="AH97" s="160">
        <v>110207</v>
      </c>
      <c r="AI97" s="203">
        <v>98.77</v>
      </c>
      <c r="AJ97" s="160">
        <v>-1169</v>
      </c>
      <c r="AK97" s="160">
        <v>840</v>
      </c>
      <c r="AL97" s="160">
        <v>109133</v>
      </c>
      <c r="AM97" s="160">
        <v>31117</v>
      </c>
      <c r="AN97" s="160">
        <v>30502</v>
      </c>
      <c r="AO97" s="160">
        <v>31568</v>
      </c>
      <c r="AP97" s="160">
        <v>15946</v>
      </c>
      <c r="AQ97" s="181"/>
      <c r="AR97" s="186" t="s">
        <v>673</v>
      </c>
    </row>
    <row r="98" spans="1:44" x14ac:dyDescent="0.2">
      <c r="A98" s="131">
        <v>96</v>
      </c>
      <c r="B98" s="132" t="s">
        <v>186</v>
      </c>
      <c r="C98" s="173" t="s">
        <v>187</v>
      </c>
      <c r="D98" s="160">
        <v>77095</v>
      </c>
      <c r="E98" s="160">
        <v>867</v>
      </c>
      <c r="F98" s="160">
        <v>74396</v>
      </c>
      <c r="G98" s="160">
        <v>75263</v>
      </c>
      <c r="H98" s="203">
        <v>97.62</v>
      </c>
      <c r="I98" s="160">
        <v>924</v>
      </c>
      <c r="J98" s="160">
        <v>1154</v>
      </c>
      <c r="K98" s="160">
        <v>76474</v>
      </c>
      <c r="L98" s="160">
        <v>20557</v>
      </c>
      <c r="M98" s="160">
        <v>19713</v>
      </c>
      <c r="N98" s="160">
        <v>19625</v>
      </c>
      <c r="O98" s="160">
        <v>16579</v>
      </c>
      <c r="P98" s="160">
        <v>0</v>
      </c>
      <c r="Q98" s="160">
        <v>0</v>
      </c>
      <c r="R98" s="160">
        <v>4051</v>
      </c>
      <c r="S98" s="160">
        <v>-235</v>
      </c>
      <c r="T98" s="160">
        <v>3816</v>
      </c>
      <c r="U98" s="160">
        <v>1025</v>
      </c>
      <c r="V98" s="160">
        <v>65</v>
      </c>
      <c r="W98" s="160">
        <v>85</v>
      </c>
      <c r="X98" s="160">
        <v>2641</v>
      </c>
      <c r="Y98" s="160">
        <v>1951</v>
      </c>
      <c r="Z98" s="160">
        <v>36</v>
      </c>
      <c r="AA98" s="160">
        <v>1915</v>
      </c>
      <c r="AB98" s="160">
        <v>4556</v>
      </c>
      <c r="AC98" s="160">
        <v>321</v>
      </c>
      <c r="AD98" s="181"/>
      <c r="AE98" s="160">
        <v>34733</v>
      </c>
      <c r="AF98" s="160">
        <v>101</v>
      </c>
      <c r="AG98" s="160">
        <v>33967</v>
      </c>
      <c r="AH98" s="160">
        <v>34068</v>
      </c>
      <c r="AI98" s="203">
        <v>98.09</v>
      </c>
      <c r="AJ98" s="160">
        <v>-1165</v>
      </c>
      <c r="AK98" s="160">
        <v>198</v>
      </c>
      <c r="AL98" s="160">
        <v>33000</v>
      </c>
      <c r="AM98" s="160">
        <v>10604</v>
      </c>
      <c r="AN98" s="160">
        <v>9310</v>
      </c>
      <c r="AO98" s="160">
        <v>9315</v>
      </c>
      <c r="AP98" s="160">
        <v>3771</v>
      </c>
      <c r="AQ98" s="181"/>
      <c r="AR98" s="186" t="s">
        <v>672</v>
      </c>
    </row>
    <row r="99" spans="1:44" x14ac:dyDescent="0.2">
      <c r="A99" s="131">
        <v>97</v>
      </c>
      <c r="B99" s="132" t="s">
        <v>188</v>
      </c>
      <c r="C99" s="173" t="s">
        <v>189</v>
      </c>
      <c r="D99" s="160">
        <v>48474</v>
      </c>
      <c r="E99" s="160">
        <v>601</v>
      </c>
      <c r="F99" s="160">
        <v>47265</v>
      </c>
      <c r="G99" s="160">
        <v>47866</v>
      </c>
      <c r="H99" s="203">
        <v>98.75</v>
      </c>
      <c r="I99" s="160">
        <v>328</v>
      </c>
      <c r="J99" s="160">
        <v>724</v>
      </c>
      <c r="K99" s="160">
        <v>48317</v>
      </c>
      <c r="L99" s="160">
        <v>14820</v>
      </c>
      <c r="M99" s="160">
        <v>13865</v>
      </c>
      <c r="N99" s="160">
        <v>14087</v>
      </c>
      <c r="O99" s="160">
        <v>5545</v>
      </c>
      <c r="P99" s="160">
        <v>0</v>
      </c>
      <c r="Q99" s="160">
        <v>0</v>
      </c>
      <c r="R99" s="160">
        <v>1134</v>
      </c>
      <c r="S99" s="160">
        <v>0</v>
      </c>
      <c r="T99" s="160">
        <v>1134</v>
      </c>
      <c r="U99" s="160">
        <v>482</v>
      </c>
      <c r="V99" s="160">
        <v>34</v>
      </c>
      <c r="W99" s="160">
        <v>30</v>
      </c>
      <c r="X99" s="160">
        <v>588</v>
      </c>
      <c r="Y99" s="160">
        <v>742</v>
      </c>
      <c r="Z99" s="160">
        <v>4</v>
      </c>
      <c r="AA99" s="160">
        <v>738</v>
      </c>
      <c r="AB99" s="160">
        <v>1326</v>
      </c>
      <c r="AC99" s="160">
        <v>134</v>
      </c>
      <c r="AD99" s="181"/>
      <c r="AE99" s="160">
        <v>23559</v>
      </c>
      <c r="AF99" s="160">
        <v>634</v>
      </c>
      <c r="AG99" s="160">
        <v>22602</v>
      </c>
      <c r="AH99" s="160">
        <v>23236</v>
      </c>
      <c r="AI99" s="203">
        <v>98.63</v>
      </c>
      <c r="AJ99" s="160">
        <v>195</v>
      </c>
      <c r="AK99" s="160">
        <v>173</v>
      </c>
      <c r="AL99" s="160">
        <v>22970</v>
      </c>
      <c r="AM99" s="160">
        <v>7101</v>
      </c>
      <c r="AN99" s="160">
        <v>6502</v>
      </c>
      <c r="AO99" s="160">
        <v>6364</v>
      </c>
      <c r="AP99" s="160">
        <v>3003</v>
      </c>
      <c r="AQ99" s="181"/>
      <c r="AR99" s="186" t="s">
        <v>672</v>
      </c>
    </row>
    <row r="100" spans="1:44" x14ac:dyDescent="0.2">
      <c r="A100" s="131">
        <v>98</v>
      </c>
      <c r="B100" s="132" t="s">
        <v>190</v>
      </c>
      <c r="C100" s="173" t="s">
        <v>191</v>
      </c>
      <c r="D100" s="160">
        <v>46906</v>
      </c>
      <c r="E100" s="160">
        <v>1829</v>
      </c>
      <c r="F100" s="160">
        <v>43779</v>
      </c>
      <c r="G100" s="160">
        <v>45608</v>
      </c>
      <c r="H100" s="203">
        <v>97.23</v>
      </c>
      <c r="I100" s="160">
        <v>675</v>
      </c>
      <c r="J100" s="160">
        <v>576</v>
      </c>
      <c r="K100" s="160">
        <v>45030</v>
      </c>
      <c r="L100" s="160">
        <v>15362</v>
      </c>
      <c r="M100" s="160">
        <v>13468</v>
      </c>
      <c r="N100" s="160">
        <v>13292</v>
      </c>
      <c r="O100" s="160">
        <v>2908</v>
      </c>
      <c r="P100" s="160">
        <v>0</v>
      </c>
      <c r="Q100" s="160">
        <v>0</v>
      </c>
      <c r="R100" s="160">
        <v>3626</v>
      </c>
      <c r="S100" s="160">
        <v>-231</v>
      </c>
      <c r="T100" s="160">
        <v>3395</v>
      </c>
      <c r="U100" s="160">
        <v>1087</v>
      </c>
      <c r="V100" s="160">
        <v>351</v>
      </c>
      <c r="W100" s="160">
        <v>80</v>
      </c>
      <c r="X100" s="160">
        <v>1877</v>
      </c>
      <c r="Y100" s="160">
        <v>1542</v>
      </c>
      <c r="Z100" s="160">
        <v>21</v>
      </c>
      <c r="AA100" s="160">
        <v>1521</v>
      </c>
      <c r="AB100" s="160">
        <v>3398</v>
      </c>
      <c r="AC100" s="160">
        <v>0</v>
      </c>
      <c r="AD100" s="181"/>
      <c r="AE100" s="160">
        <v>24482</v>
      </c>
      <c r="AF100" s="160">
        <v>1371</v>
      </c>
      <c r="AG100" s="160">
        <v>22746</v>
      </c>
      <c r="AH100" s="160">
        <v>24117</v>
      </c>
      <c r="AI100" s="203">
        <v>98.51</v>
      </c>
      <c r="AJ100" s="160">
        <v>108</v>
      </c>
      <c r="AK100" s="160">
        <v>387</v>
      </c>
      <c r="AL100" s="160">
        <v>23241</v>
      </c>
      <c r="AM100" s="160">
        <v>8024</v>
      </c>
      <c r="AN100" s="160">
        <v>8204</v>
      </c>
      <c r="AO100" s="160">
        <v>6399</v>
      </c>
      <c r="AP100" s="160">
        <v>614</v>
      </c>
      <c r="AQ100" s="181"/>
      <c r="AR100" s="186" t="s">
        <v>672</v>
      </c>
    </row>
    <row r="101" spans="1:44" x14ac:dyDescent="0.2">
      <c r="A101" s="131">
        <v>99</v>
      </c>
      <c r="B101" s="132" t="s">
        <v>192</v>
      </c>
      <c r="C101" s="173" t="s">
        <v>193</v>
      </c>
      <c r="D101" s="160">
        <v>51288</v>
      </c>
      <c r="E101" s="160">
        <v>812</v>
      </c>
      <c r="F101" s="160">
        <v>48680</v>
      </c>
      <c r="G101" s="160">
        <v>49492</v>
      </c>
      <c r="H101" s="203">
        <v>96.5</v>
      </c>
      <c r="I101" s="160">
        <v>813</v>
      </c>
      <c r="J101" s="160">
        <v>1019</v>
      </c>
      <c r="K101" s="160">
        <v>50512</v>
      </c>
      <c r="L101" s="160">
        <v>14552</v>
      </c>
      <c r="M101" s="160">
        <v>13977</v>
      </c>
      <c r="N101" s="160">
        <v>14160</v>
      </c>
      <c r="O101" s="160">
        <v>7823</v>
      </c>
      <c r="P101" s="160">
        <v>0</v>
      </c>
      <c r="Q101" s="160">
        <v>0</v>
      </c>
      <c r="R101" s="160">
        <v>2465</v>
      </c>
      <c r="S101" s="160">
        <v>-212</v>
      </c>
      <c r="T101" s="160">
        <v>2253</v>
      </c>
      <c r="U101" s="160">
        <v>813</v>
      </c>
      <c r="V101" s="160">
        <v>69</v>
      </c>
      <c r="W101" s="160">
        <v>9</v>
      </c>
      <c r="X101" s="160">
        <v>1362</v>
      </c>
      <c r="Y101" s="160">
        <v>1828</v>
      </c>
      <c r="Z101" s="160">
        <v>18</v>
      </c>
      <c r="AA101" s="160">
        <v>1810</v>
      </c>
      <c r="AB101" s="160">
        <v>3172</v>
      </c>
      <c r="AC101" s="160">
        <v>93</v>
      </c>
      <c r="AD101" s="181"/>
      <c r="AE101" s="160">
        <v>77132</v>
      </c>
      <c r="AF101" s="160">
        <v>1828</v>
      </c>
      <c r="AG101" s="160">
        <v>74158</v>
      </c>
      <c r="AH101" s="160">
        <v>75986</v>
      </c>
      <c r="AI101" s="203">
        <v>98.51</v>
      </c>
      <c r="AJ101" s="160">
        <v>-624</v>
      </c>
      <c r="AK101" s="160">
        <v>861</v>
      </c>
      <c r="AL101" s="160">
        <v>74395</v>
      </c>
      <c r="AM101" s="160">
        <v>24196</v>
      </c>
      <c r="AN101" s="160">
        <v>21195</v>
      </c>
      <c r="AO101" s="160">
        <v>20974</v>
      </c>
      <c r="AP101" s="160">
        <v>8030</v>
      </c>
      <c r="AQ101" s="181"/>
      <c r="AR101" s="186" t="s">
        <v>672</v>
      </c>
    </row>
    <row r="102" spans="1:44" x14ac:dyDescent="0.2">
      <c r="A102" s="131">
        <v>100</v>
      </c>
      <c r="B102" s="132" t="s">
        <v>194</v>
      </c>
      <c r="C102" s="173" t="s">
        <v>195</v>
      </c>
      <c r="D102" s="160">
        <v>57161</v>
      </c>
      <c r="E102" s="160">
        <v>431</v>
      </c>
      <c r="F102" s="160">
        <v>55964</v>
      </c>
      <c r="G102" s="160">
        <v>56395</v>
      </c>
      <c r="H102" s="203">
        <v>98.66</v>
      </c>
      <c r="I102" s="160">
        <v>488</v>
      </c>
      <c r="J102" s="160">
        <v>508</v>
      </c>
      <c r="K102" s="160">
        <v>56960</v>
      </c>
      <c r="L102" s="160">
        <v>17077</v>
      </c>
      <c r="M102" s="160">
        <v>16703</v>
      </c>
      <c r="N102" s="160">
        <v>19865</v>
      </c>
      <c r="O102" s="160">
        <v>3315</v>
      </c>
      <c r="P102" s="160">
        <v>0</v>
      </c>
      <c r="Q102" s="160">
        <v>0</v>
      </c>
      <c r="R102" s="160">
        <v>2605</v>
      </c>
      <c r="S102" s="160">
        <v>-198</v>
      </c>
      <c r="T102" s="160">
        <v>2407</v>
      </c>
      <c r="U102" s="160">
        <v>591</v>
      </c>
      <c r="V102" s="160">
        <v>100</v>
      </c>
      <c r="W102" s="160">
        <v>0</v>
      </c>
      <c r="X102" s="160">
        <v>1716</v>
      </c>
      <c r="Y102" s="160">
        <v>893</v>
      </c>
      <c r="Z102" s="160">
        <v>1</v>
      </c>
      <c r="AA102" s="160">
        <v>892</v>
      </c>
      <c r="AB102" s="160">
        <v>2608</v>
      </c>
      <c r="AC102" s="160">
        <v>242</v>
      </c>
      <c r="AD102" s="181"/>
      <c r="AE102" s="160">
        <v>41911</v>
      </c>
      <c r="AF102" s="160">
        <v>175</v>
      </c>
      <c r="AG102" s="160">
        <v>41453</v>
      </c>
      <c r="AH102" s="160">
        <v>41628</v>
      </c>
      <c r="AI102" s="203">
        <v>99.32</v>
      </c>
      <c r="AJ102" s="160">
        <v>-1058</v>
      </c>
      <c r="AK102" s="160">
        <v>369</v>
      </c>
      <c r="AL102" s="160">
        <v>40764</v>
      </c>
      <c r="AM102" s="160">
        <v>13691</v>
      </c>
      <c r="AN102" s="160">
        <v>11492</v>
      </c>
      <c r="AO102" s="160">
        <v>12768</v>
      </c>
      <c r="AP102" s="160">
        <v>2813</v>
      </c>
      <c r="AQ102" s="181"/>
      <c r="AR102" s="186" t="s">
        <v>672</v>
      </c>
    </row>
    <row r="103" spans="1:44" x14ac:dyDescent="0.2">
      <c r="A103" s="131">
        <v>101</v>
      </c>
      <c r="B103" s="132" t="s">
        <v>196</v>
      </c>
      <c r="C103" s="173" t="s">
        <v>197</v>
      </c>
      <c r="D103" s="160">
        <v>43722</v>
      </c>
      <c r="E103" s="160">
        <v>734</v>
      </c>
      <c r="F103" s="160">
        <v>41988</v>
      </c>
      <c r="G103" s="160">
        <v>42722</v>
      </c>
      <c r="H103" s="203">
        <v>97.71</v>
      </c>
      <c r="I103" s="160">
        <v>433</v>
      </c>
      <c r="J103" s="160">
        <v>897</v>
      </c>
      <c r="K103" s="160">
        <v>43318</v>
      </c>
      <c r="L103" s="160">
        <v>12708</v>
      </c>
      <c r="M103" s="160">
        <v>12550</v>
      </c>
      <c r="N103" s="160">
        <v>12388</v>
      </c>
      <c r="O103" s="160">
        <v>5672</v>
      </c>
      <c r="P103" s="160">
        <v>0</v>
      </c>
      <c r="Q103" s="160">
        <v>0</v>
      </c>
      <c r="R103" s="160">
        <v>1741</v>
      </c>
      <c r="S103" s="160">
        <v>307</v>
      </c>
      <c r="T103" s="160">
        <v>2048</v>
      </c>
      <c r="U103" s="160">
        <v>888</v>
      </c>
      <c r="V103" s="160">
        <v>123</v>
      </c>
      <c r="W103" s="160">
        <v>55</v>
      </c>
      <c r="X103" s="160">
        <v>982</v>
      </c>
      <c r="Y103" s="160">
        <v>1193</v>
      </c>
      <c r="Z103" s="160">
        <v>266</v>
      </c>
      <c r="AA103" s="160">
        <v>927</v>
      </c>
      <c r="AB103" s="160">
        <v>1909</v>
      </c>
      <c r="AC103" s="160">
        <v>0</v>
      </c>
      <c r="AD103" s="181"/>
      <c r="AE103" s="160">
        <v>24422</v>
      </c>
      <c r="AF103" s="160">
        <v>28</v>
      </c>
      <c r="AG103" s="160">
        <v>24020</v>
      </c>
      <c r="AH103" s="160">
        <v>24048</v>
      </c>
      <c r="AI103" s="203">
        <v>98.47</v>
      </c>
      <c r="AJ103" s="160">
        <v>163</v>
      </c>
      <c r="AK103" s="160">
        <v>40</v>
      </c>
      <c r="AL103" s="160">
        <v>24223</v>
      </c>
      <c r="AM103" s="160">
        <v>7725</v>
      </c>
      <c r="AN103" s="160">
        <v>7057</v>
      </c>
      <c r="AO103" s="160">
        <v>6955</v>
      </c>
      <c r="AP103" s="160">
        <v>2486</v>
      </c>
      <c r="AQ103" s="181"/>
      <c r="AR103" s="186" t="s">
        <v>672</v>
      </c>
    </row>
    <row r="104" spans="1:44" x14ac:dyDescent="0.2">
      <c r="A104" s="131">
        <v>102</v>
      </c>
      <c r="B104" s="132" t="s">
        <v>198</v>
      </c>
      <c r="C104" s="173" t="s">
        <v>199</v>
      </c>
      <c r="D104" s="160">
        <v>24807</v>
      </c>
      <c r="E104" s="160">
        <v>361</v>
      </c>
      <c r="F104" s="160">
        <v>23732</v>
      </c>
      <c r="G104" s="160">
        <v>24093</v>
      </c>
      <c r="H104" s="203">
        <v>97.12</v>
      </c>
      <c r="I104" s="160">
        <v>345</v>
      </c>
      <c r="J104" s="160">
        <v>466</v>
      </c>
      <c r="K104" s="160">
        <v>24543</v>
      </c>
      <c r="L104" s="160">
        <v>7226</v>
      </c>
      <c r="M104" s="160">
        <v>6840</v>
      </c>
      <c r="N104" s="160">
        <v>6782</v>
      </c>
      <c r="O104" s="160">
        <v>3695</v>
      </c>
      <c r="P104" s="160">
        <v>0</v>
      </c>
      <c r="Q104" s="160">
        <v>0</v>
      </c>
      <c r="R104" s="160">
        <v>2116</v>
      </c>
      <c r="S104" s="160">
        <v>-463</v>
      </c>
      <c r="T104" s="160">
        <v>1653</v>
      </c>
      <c r="U104" s="160">
        <v>213</v>
      </c>
      <c r="V104" s="160">
        <v>171</v>
      </c>
      <c r="W104" s="160">
        <v>27</v>
      </c>
      <c r="X104" s="160">
        <v>1242</v>
      </c>
      <c r="Y104" s="160">
        <v>864</v>
      </c>
      <c r="Z104" s="160">
        <v>10</v>
      </c>
      <c r="AA104" s="160">
        <v>854</v>
      </c>
      <c r="AB104" s="160">
        <v>2096</v>
      </c>
      <c r="AC104" s="160">
        <v>0</v>
      </c>
      <c r="AD104" s="181"/>
      <c r="AE104" s="160">
        <v>21978</v>
      </c>
      <c r="AF104" s="160">
        <v>96</v>
      </c>
      <c r="AG104" s="160">
        <v>21554</v>
      </c>
      <c r="AH104" s="160">
        <v>21650</v>
      </c>
      <c r="AI104" s="203">
        <v>98.51</v>
      </c>
      <c r="AJ104" s="160">
        <v>-171</v>
      </c>
      <c r="AK104" s="160">
        <v>147</v>
      </c>
      <c r="AL104" s="160">
        <v>21530</v>
      </c>
      <c r="AM104" s="160">
        <v>6579</v>
      </c>
      <c r="AN104" s="160">
        <v>6847</v>
      </c>
      <c r="AO104" s="160">
        <v>5938</v>
      </c>
      <c r="AP104" s="160">
        <v>2166</v>
      </c>
      <c r="AQ104" s="181"/>
      <c r="AR104" s="186" t="s">
        <v>672</v>
      </c>
    </row>
    <row r="105" spans="1:44" x14ac:dyDescent="0.2">
      <c r="A105" s="131">
        <v>103</v>
      </c>
      <c r="B105" s="132" t="s">
        <v>200</v>
      </c>
      <c r="C105" s="173" t="s">
        <v>201</v>
      </c>
      <c r="D105" s="160">
        <v>40800</v>
      </c>
      <c r="E105" s="160">
        <v>396</v>
      </c>
      <c r="F105" s="160">
        <v>39695</v>
      </c>
      <c r="G105" s="160">
        <v>40091</v>
      </c>
      <c r="H105" s="203">
        <v>98.26</v>
      </c>
      <c r="I105" s="160">
        <v>512</v>
      </c>
      <c r="J105" s="160">
        <v>410</v>
      </c>
      <c r="K105" s="160">
        <v>40617</v>
      </c>
      <c r="L105" s="160">
        <v>11404</v>
      </c>
      <c r="M105" s="160">
        <v>10983</v>
      </c>
      <c r="N105" s="160">
        <v>11284</v>
      </c>
      <c r="O105" s="160">
        <v>6946</v>
      </c>
      <c r="P105" s="160">
        <v>0</v>
      </c>
      <c r="Q105" s="160">
        <v>0</v>
      </c>
      <c r="R105" s="160">
        <v>1010</v>
      </c>
      <c r="S105" s="160">
        <v>-124</v>
      </c>
      <c r="T105" s="160">
        <v>886</v>
      </c>
      <c r="U105" s="160">
        <v>564</v>
      </c>
      <c r="V105" s="160">
        <v>26</v>
      </c>
      <c r="W105" s="160">
        <v>30</v>
      </c>
      <c r="X105" s="160">
        <v>266</v>
      </c>
      <c r="Y105" s="160">
        <v>745</v>
      </c>
      <c r="Z105" s="160">
        <v>9</v>
      </c>
      <c r="AA105" s="160">
        <v>736</v>
      </c>
      <c r="AB105" s="160">
        <v>1002</v>
      </c>
      <c r="AC105" s="160">
        <v>9</v>
      </c>
      <c r="AD105" s="181"/>
      <c r="AE105" s="160">
        <v>11740</v>
      </c>
      <c r="AF105" s="160">
        <v>90</v>
      </c>
      <c r="AG105" s="160">
        <v>11446</v>
      </c>
      <c r="AH105" s="160">
        <v>11536</v>
      </c>
      <c r="AI105" s="203">
        <v>98.26</v>
      </c>
      <c r="AJ105" s="160">
        <v>-1114</v>
      </c>
      <c r="AK105" s="160">
        <v>158</v>
      </c>
      <c r="AL105" s="160">
        <v>10490</v>
      </c>
      <c r="AM105" s="160">
        <v>3714</v>
      </c>
      <c r="AN105" s="160">
        <v>3359</v>
      </c>
      <c r="AO105" s="160">
        <v>3133</v>
      </c>
      <c r="AP105" s="160">
        <v>284</v>
      </c>
      <c r="AQ105" s="181"/>
      <c r="AR105" s="186" t="s">
        <v>672</v>
      </c>
    </row>
    <row r="106" spans="1:44" x14ac:dyDescent="0.2">
      <c r="A106" s="131">
        <v>104</v>
      </c>
      <c r="B106" s="132" t="s">
        <v>202</v>
      </c>
      <c r="C106" s="173" t="s">
        <v>203</v>
      </c>
      <c r="D106" s="160">
        <v>42049</v>
      </c>
      <c r="E106" s="160">
        <v>446</v>
      </c>
      <c r="F106" s="160">
        <v>40688</v>
      </c>
      <c r="G106" s="160">
        <v>41134</v>
      </c>
      <c r="H106" s="203">
        <v>97.82</v>
      </c>
      <c r="I106" s="160">
        <v>463</v>
      </c>
      <c r="J106" s="160">
        <v>602</v>
      </c>
      <c r="K106" s="160">
        <v>41753</v>
      </c>
      <c r="L106" s="160">
        <v>12397</v>
      </c>
      <c r="M106" s="160">
        <v>11978</v>
      </c>
      <c r="N106" s="160">
        <v>11744</v>
      </c>
      <c r="O106" s="160">
        <v>5634</v>
      </c>
      <c r="P106" s="160">
        <v>0</v>
      </c>
      <c r="Q106" s="160">
        <v>0</v>
      </c>
      <c r="R106" s="160">
        <v>2135</v>
      </c>
      <c r="S106" s="160">
        <v>-302</v>
      </c>
      <c r="T106" s="160">
        <v>1833</v>
      </c>
      <c r="U106" s="160">
        <v>442</v>
      </c>
      <c r="V106" s="160">
        <v>143</v>
      </c>
      <c r="W106" s="160">
        <v>93</v>
      </c>
      <c r="X106" s="160">
        <v>1155</v>
      </c>
      <c r="Y106" s="160">
        <v>1202</v>
      </c>
      <c r="Z106" s="160">
        <v>44</v>
      </c>
      <c r="AA106" s="160">
        <v>1158</v>
      </c>
      <c r="AB106" s="160">
        <v>2313</v>
      </c>
      <c r="AC106" s="160">
        <v>125</v>
      </c>
      <c r="AD106" s="181"/>
      <c r="AE106" s="160">
        <v>24692</v>
      </c>
      <c r="AF106" s="160">
        <v>265</v>
      </c>
      <c r="AG106" s="160">
        <v>23820</v>
      </c>
      <c r="AH106" s="160">
        <v>24085</v>
      </c>
      <c r="AI106" s="203">
        <v>97.54</v>
      </c>
      <c r="AJ106" s="160">
        <v>-217</v>
      </c>
      <c r="AK106" s="160">
        <v>191</v>
      </c>
      <c r="AL106" s="160">
        <v>23794</v>
      </c>
      <c r="AM106" s="160">
        <v>7404</v>
      </c>
      <c r="AN106" s="160">
        <v>7081</v>
      </c>
      <c r="AO106" s="160">
        <v>7001</v>
      </c>
      <c r="AP106" s="160">
        <v>2308</v>
      </c>
      <c r="AQ106" s="181"/>
      <c r="AR106" s="186" t="s">
        <v>672</v>
      </c>
    </row>
    <row r="107" spans="1:44" x14ac:dyDescent="0.2">
      <c r="A107" s="131">
        <v>105</v>
      </c>
      <c r="B107" s="132" t="s">
        <v>204</v>
      </c>
      <c r="C107" s="173" t="s">
        <v>205</v>
      </c>
      <c r="D107" s="160">
        <v>78915</v>
      </c>
      <c r="E107" s="160">
        <v>802</v>
      </c>
      <c r="F107" s="160">
        <v>75108</v>
      </c>
      <c r="G107" s="160">
        <v>75910</v>
      </c>
      <c r="H107" s="203">
        <v>96.19</v>
      </c>
      <c r="I107" s="160">
        <v>1916</v>
      </c>
      <c r="J107" s="160">
        <v>1053</v>
      </c>
      <c r="K107" s="160">
        <v>78077</v>
      </c>
      <c r="L107" s="160">
        <v>21162</v>
      </c>
      <c r="M107" s="160">
        <v>21140</v>
      </c>
      <c r="N107" s="160">
        <v>21289</v>
      </c>
      <c r="O107" s="160">
        <v>14486</v>
      </c>
      <c r="P107" s="160">
        <v>0</v>
      </c>
      <c r="Q107" s="160">
        <v>0</v>
      </c>
      <c r="R107" s="160">
        <v>7145</v>
      </c>
      <c r="S107" s="160">
        <v>426</v>
      </c>
      <c r="T107" s="160">
        <v>7571</v>
      </c>
      <c r="U107" s="160">
        <v>2371</v>
      </c>
      <c r="V107" s="160">
        <v>434</v>
      </c>
      <c r="W107" s="160">
        <v>76</v>
      </c>
      <c r="X107" s="160">
        <v>4690</v>
      </c>
      <c r="Y107" s="160">
        <v>3301</v>
      </c>
      <c r="Z107" s="160">
        <v>33</v>
      </c>
      <c r="AA107" s="160">
        <v>3268</v>
      </c>
      <c r="AB107" s="160">
        <v>7958</v>
      </c>
      <c r="AC107" s="160">
        <v>151</v>
      </c>
      <c r="AD107" s="181"/>
      <c r="AE107" s="160">
        <v>89361</v>
      </c>
      <c r="AF107" s="160">
        <v>536</v>
      </c>
      <c r="AG107" s="160">
        <v>86112</v>
      </c>
      <c r="AH107" s="160">
        <v>86648</v>
      </c>
      <c r="AI107" s="203">
        <v>96.96</v>
      </c>
      <c r="AJ107" s="160">
        <v>-557</v>
      </c>
      <c r="AK107" s="160">
        <v>1651</v>
      </c>
      <c r="AL107" s="160">
        <v>87206</v>
      </c>
      <c r="AM107" s="160">
        <v>23594</v>
      </c>
      <c r="AN107" s="160">
        <v>25731</v>
      </c>
      <c r="AO107" s="160">
        <v>23430</v>
      </c>
      <c r="AP107" s="160">
        <v>14451</v>
      </c>
      <c r="AQ107" s="181"/>
      <c r="AR107" s="186" t="s">
        <v>674</v>
      </c>
    </row>
    <row r="108" spans="1:44" x14ac:dyDescent="0.2">
      <c r="A108" s="131">
        <v>106</v>
      </c>
      <c r="B108" s="132" t="s">
        <v>206</v>
      </c>
      <c r="C108" s="173" t="s">
        <v>207</v>
      </c>
      <c r="D108" s="160">
        <v>55925</v>
      </c>
      <c r="E108" s="160">
        <v>531</v>
      </c>
      <c r="F108" s="160">
        <v>54471</v>
      </c>
      <c r="G108" s="160">
        <v>55002</v>
      </c>
      <c r="H108" s="203">
        <v>98.35</v>
      </c>
      <c r="I108" s="160">
        <v>490</v>
      </c>
      <c r="J108" s="160">
        <v>599</v>
      </c>
      <c r="K108" s="160">
        <v>55560</v>
      </c>
      <c r="L108" s="160">
        <v>16018</v>
      </c>
      <c r="M108" s="160">
        <v>15904</v>
      </c>
      <c r="N108" s="160">
        <v>15890</v>
      </c>
      <c r="O108" s="160">
        <v>7748</v>
      </c>
      <c r="P108" s="160">
        <v>0</v>
      </c>
      <c r="Q108" s="160">
        <v>0</v>
      </c>
      <c r="R108" s="160">
        <v>2088</v>
      </c>
      <c r="S108" s="160">
        <v>96</v>
      </c>
      <c r="T108" s="160">
        <v>2184</v>
      </c>
      <c r="U108" s="160">
        <v>743</v>
      </c>
      <c r="V108" s="160">
        <v>124</v>
      </c>
      <c r="W108" s="160">
        <v>72</v>
      </c>
      <c r="X108" s="160">
        <v>1245</v>
      </c>
      <c r="Y108" s="160">
        <v>1087</v>
      </c>
      <c r="Z108" s="160">
        <v>21</v>
      </c>
      <c r="AA108" s="160">
        <v>1066</v>
      </c>
      <c r="AB108" s="160">
        <v>2311</v>
      </c>
      <c r="AC108" s="160">
        <v>593</v>
      </c>
      <c r="AD108" s="181"/>
      <c r="AE108" s="160">
        <v>21412</v>
      </c>
      <c r="AF108" s="160">
        <v>49</v>
      </c>
      <c r="AG108" s="160">
        <v>21080</v>
      </c>
      <c r="AH108" s="160">
        <v>21129</v>
      </c>
      <c r="AI108" s="203">
        <v>98.68</v>
      </c>
      <c r="AJ108" s="160">
        <v>-607</v>
      </c>
      <c r="AK108" s="160">
        <v>45</v>
      </c>
      <c r="AL108" s="160">
        <v>20518</v>
      </c>
      <c r="AM108" s="160">
        <v>6734</v>
      </c>
      <c r="AN108" s="160">
        <v>5706</v>
      </c>
      <c r="AO108" s="160">
        <v>5861</v>
      </c>
      <c r="AP108" s="160">
        <v>2217</v>
      </c>
      <c r="AQ108" s="181"/>
      <c r="AR108" s="186" t="s">
        <v>672</v>
      </c>
    </row>
    <row r="109" spans="1:44" x14ac:dyDescent="0.2">
      <c r="A109" s="131">
        <v>107</v>
      </c>
      <c r="B109" s="132" t="s">
        <v>208</v>
      </c>
      <c r="C109" s="173" t="s">
        <v>209</v>
      </c>
      <c r="D109" s="160">
        <v>51458</v>
      </c>
      <c r="E109" s="160">
        <v>559</v>
      </c>
      <c r="F109" s="160">
        <v>49319</v>
      </c>
      <c r="G109" s="160">
        <v>49878</v>
      </c>
      <c r="H109" s="203">
        <v>96.93</v>
      </c>
      <c r="I109" s="160">
        <v>1081</v>
      </c>
      <c r="J109" s="160">
        <v>631</v>
      </c>
      <c r="K109" s="160">
        <v>51031</v>
      </c>
      <c r="L109" s="160">
        <v>14804</v>
      </c>
      <c r="M109" s="160">
        <v>14584</v>
      </c>
      <c r="N109" s="160">
        <v>14787</v>
      </c>
      <c r="O109" s="160">
        <v>6856</v>
      </c>
      <c r="P109" s="160">
        <v>0</v>
      </c>
      <c r="Q109" s="160">
        <v>0</v>
      </c>
      <c r="R109" s="160">
        <v>4310</v>
      </c>
      <c r="S109" s="160">
        <v>557</v>
      </c>
      <c r="T109" s="160">
        <v>4867</v>
      </c>
      <c r="U109" s="160">
        <v>1899</v>
      </c>
      <c r="V109" s="160">
        <v>140</v>
      </c>
      <c r="W109" s="160">
        <v>87</v>
      </c>
      <c r="X109" s="160">
        <v>2741</v>
      </c>
      <c r="Y109" s="160">
        <v>1711</v>
      </c>
      <c r="Z109" s="160">
        <v>41</v>
      </c>
      <c r="AA109" s="160">
        <v>1670</v>
      </c>
      <c r="AB109" s="160">
        <v>4411</v>
      </c>
      <c r="AC109" s="160">
        <v>65</v>
      </c>
      <c r="AD109" s="181"/>
      <c r="AE109" s="160">
        <v>51286</v>
      </c>
      <c r="AF109" s="160">
        <v>1179</v>
      </c>
      <c r="AG109" s="160">
        <v>49024</v>
      </c>
      <c r="AH109" s="160">
        <v>50203</v>
      </c>
      <c r="AI109" s="203">
        <v>97.89</v>
      </c>
      <c r="AJ109" s="160">
        <v>181</v>
      </c>
      <c r="AK109" s="160">
        <v>1033</v>
      </c>
      <c r="AL109" s="160">
        <v>50238</v>
      </c>
      <c r="AM109" s="160">
        <v>16161</v>
      </c>
      <c r="AN109" s="160">
        <v>15511</v>
      </c>
      <c r="AO109" s="160">
        <v>13976</v>
      </c>
      <c r="AP109" s="160">
        <v>4590</v>
      </c>
      <c r="AQ109" s="181"/>
      <c r="AR109" s="186" t="s">
        <v>672</v>
      </c>
    </row>
    <row r="110" spans="1:44" x14ac:dyDescent="0.2">
      <c r="A110" s="131">
        <v>108</v>
      </c>
      <c r="B110" s="132" t="s">
        <v>210</v>
      </c>
      <c r="C110" s="173" t="s">
        <v>211</v>
      </c>
      <c r="D110" s="160">
        <v>36920</v>
      </c>
      <c r="E110" s="160">
        <v>218</v>
      </c>
      <c r="F110" s="160">
        <v>35070</v>
      </c>
      <c r="G110" s="160">
        <v>35288</v>
      </c>
      <c r="H110" s="203">
        <v>95.6</v>
      </c>
      <c r="I110" s="160">
        <v>1409</v>
      </c>
      <c r="J110" s="160">
        <v>337</v>
      </c>
      <c r="K110" s="160">
        <v>36816</v>
      </c>
      <c r="L110" s="160">
        <v>10424</v>
      </c>
      <c r="M110" s="160">
        <v>10025</v>
      </c>
      <c r="N110" s="160">
        <v>10090</v>
      </c>
      <c r="O110" s="160">
        <v>6277</v>
      </c>
      <c r="P110" s="160">
        <v>0</v>
      </c>
      <c r="Q110" s="160">
        <v>0</v>
      </c>
      <c r="R110" s="160">
        <v>4540</v>
      </c>
      <c r="S110" s="160">
        <v>319</v>
      </c>
      <c r="T110" s="160">
        <v>4859</v>
      </c>
      <c r="U110" s="160">
        <v>1409</v>
      </c>
      <c r="V110" s="160">
        <v>64</v>
      </c>
      <c r="W110" s="160">
        <v>-3</v>
      </c>
      <c r="X110" s="160">
        <v>3389</v>
      </c>
      <c r="Y110" s="160">
        <v>1919</v>
      </c>
      <c r="Z110" s="160">
        <v>7</v>
      </c>
      <c r="AA110" s="160">
        <v>1912</v>
      </c>
      <c r="AB110" s="160">
        <v>5301</v>
      </c>
      <c r="AC110" s="160">
        <v>643</v>
      </c>
      <c r="AD110" s="181"/>
      <c r="AE110" s="160">
        <v>15611</v>
      </c>
      <c r="AF110" s="160">
        <v>39</v>
      </c>
      <c r="AG110" s="160">
        <v>15184</v>
      </c>
      <c r="AH110" s="160">
        <v>15223</v>
      </c>
      <c r="AI110" s="203">
        <v>97.5</v>
      </c>
      <c r="AJ110" s="160">
        <v>4720</v>
      </c>
      <c r="AK110" s="160">
        <v>249</v>
      </c>
      <c r="AL110" s="160">
        <v>20153</v>
      </c>
      <c r="AM110" s="160">
        <v>11514</v>
      </c>
      <c r="AN110" s="160">
        <v>4131</v>
      </c>
      <c r="AO110" s="160">
        <v>4082</v>
      </c>
      <c r="AP110" s="160">
        <v>426</v>
      </c>
      <c r="AQ110" s="181"/>
      <c r="AR110" s="186" t="s">
        <v>672</v>
      </c>
    </row>
    <row r="111" spans="1:44" x14ac:dyDescent="0.2">
      <c r="A111" s="131">
        <v>109</v>
      </c>
      <c r="B111" s="132" t="s">
        <v>212</v>
      </c>
      <c r="C111" s="173" t="s">
        <v>213</v>
      </c>
      <c r="D111" s="160">
        <v>45404</v>
      </c>
      <c r="E111" s="160">
        <v>181</v>
      </c>
      <c r="F111" s="160">
        <v>43758</v>
      </c>
      <c r="G111" s="160">
        <v>43939</v>
      </c>
      <c r="H111" s="203">
        <v>96.77</v>
      </c>
      <c r="I111" s="160">
        <v>1047</v>
      </c>
      <c r="J111" s="160">
        <v>431</v>
      </c>
      <c r="K111" s="160">
        <v>45236</v>
      </c>
      <c r="L111" s="160">
        <v>13320</v>
      </c>
      <c r="M111" s="160">
        <v>12907</v>
      </c>
      <c r="N111" s="160">
        <v>12824</v>
      </c>
      <c r="O111" s="160">
        <v>6185</v>
      </c>
      <c r="P111" s="160">
        <v>0</v>
      </c>
      <c r="Q111" s="160">
        <v>0</v>
      </c>
      <c r="R111" s="160">
        <v>7330</v>
      </c>
      <c r="S111" s="160">
        <v>0</v>
      </c>
      <c r="T111" s="160">
        <v>7330</v>
      </c>
      <c r="U111" s="160">
        <v>1571</v>
      </c>
      <c r="V111" s="160">
        <v>259</v>
      </c>
      <c r="W111" s="160">
        <v>3</v>
      </c>
      <c r="X111" s="160">
        <v>5497</v>
      </c>
      <c r="Y111" s="160">
        <v>1677</v>
      </c>
      <c r="Z111" s="160">
        <v>0</v>
      </c>
      <c r="AA111" s="160">
        <v>1677</v>
      </c>
      <c r="AB111" s="160">
        <v>7174</v>
      </c>
      <c r="AC111" s="160">
        <v>212</v>
      </c>
      <c r="AD111" s="181"/>
      <c r="AE111" s="160">
        <v>22939</v>
      </c>
      <c r="AF111" s="160">
        <v>11</v>
      </c>
      <c r="AG111" s="160">
        <v>22446</v>
      </c>
      <c r="AH111" s="160">
        <v>22457</v>
      </c>
      <c r="AI111" s="203">
        <v>97.9</v>
      </c>
      <c r="AJ111" s="160">
        <v>-579</v>
      </c>
      <c r="AK111" s="160">
        <v>59</v>
      </c>
      <c r="AL111" s="160">
        <v>21926</v>
      </c>
      <c r="AM111" s="160">
        <v>7249</v>
      </c>
      <c r="AN111" s="160">
        <v>6622</v>
      </c>
      <c r="AO111" s="160">
        <v>6200</v>
      </c>
      <c r="AP111" s="160">
        <v>1855</v>
      </c>
      <c r="AQ111" s="181"/>
      <c r="AR111" s="186" t="s">
        <v>672</v>
      </c>
    </row>
    <row r="112" spans="1:44" x14ac:dyDescent="0.2">
      <c r="A112" s="131">
        <v>110</v>
      </c>
      <c r="B112" s="132" t="s">
        <v>214</v>
      </c>
      <c r="C112" s="173" t="s">
        <v>215</v>
      </c>
      <c r="D112" s="160">
        <v>38934</v>
      </c>
      <c r="E112" s="160">
        <v>724</v>
      </c>
      <c r="F112" s="160">
        <v>37002</v>
      </c>
      <c r="G112" s="160">
        <v>37726</v>
      </c>
      <c r="H112" s="203">
        <v>96.9</v>
      </c>
      <c r="I112" s="160">
        <v>515</v>
      </c>
      <c r="J112" s="160">
        <v>889</v>
      </c>
      <c r="K112" s="160">
        <v>38406</v>
      </c>
      <c r="L112" s="160">
        <v>11486</v>
      </c>
      <c r="M112" s="160">
        <v>10919</v>
      </c>
      <c r="N112" s="160">
        <v>11033</v>
      </c>
      <c r="O112" s="160">
        <v>4968</v>
      </c>
      <c r="P112" s="160">
        <v>0</v>
      </c>
      <c r="Q112" s="160">
        <v>0</v>
      </c>
      <c r="R112" s="160">
        <v>2127</v>
      </c>
      <c r="S112" s="160">
        <v>-110</v>
      </c>
      <c r="T112" s="160">
        <v>2017</v>
      </c>
      <c r="U112" s="160">
        <v>579</v>
      </c>
      <c r="V112" s="160">
        <v>80</v>
      </c>
      <c r="W112" s="160">
        <v>35</v>
      </c>
      <c r="X112" s="160">
        <v>1323</v>
      </c>
      <c r="Y112" s="160">
        <v>1336</v>
      </c>
      <c r="Z112" s="160">
        <v>11</v>
      </c>
      <c r="AA112" s="160">
        <v>1325</v>
      </c>
      <c r="AB112" s="160">
        <v>2648</v>
      </c>
      <c r="AC112" s="160">
        <v>322</v>
      </c>
      <c r="AD112" s="181"/>
      <c r="AE112" s="160">
        <v>29832</v>
      </c>
      <c r="AF112" s="160">
        <v>145</v>
      </c>
      <c r="AG112" s="160">
        <v>29164</v>
      </c>
      <c r="AH112" s="160">
        <v>29309</v>
      </c>
      <c r="AI112" s="203">
        <v>98.25</v>
      </c>
      <c r="AJ112" s="160">
        <v>-523</v>
      </c>
      <c r="AK112" s="160">
        <v>323</v>
      </c>
      <c r="AL112" s="160">
        <v>28964</v>
      </c>
      <c r="AM112" s="160">
        <v>8720</v>
      </c>
      <c r="AN112" s="160">
        <v>9103</v>
      </c>
      <c r="AO112" s="160">
        <v>8231</v>
      </c>
      <c r="AP112" s="160">
        <v>2910</v>
      </c>
      <c r="AQ112" s="181"/>
      <c r="AR112" s="186" t="s">
        <v>672</v>
      </c>
    </row>
    <row r="113" spans="1:44" x14ac:dyDescent="0.2">
      <c r="A113" s="131">
        <v>111</v>
      </c>
      <c r="B113" s="132" t="s">
        <v>216</v>
      </c>
      <c r="C113" s="173" t="s">
        <v>217</v>
      </c>
      <c r="D113" s="160">
        <v>93845</v>
      </c>
      <c r="E113" s="160">
        <v>2607</v>
      </c>
      <c r="F113" s="160">
        <v>84801</v>
      </c>
      <c r="G113" s="160">
        <v>87408</v>
      </c>
      <c r="H113" s="203">
        <v>93.14</v>
      </c>
      <c r="I113" s="160">
        <v>2351</v>
      </c>
      <c r="J113" s="160">
        <v>3321</v>
      </c>
      <c r="K113" s="160">
        <v>90473</v>
      </c>
      <c r="L113" s="160">
        <v>24011</v>
      </c>
      <c r="M113" s="160">
        <v>23123</v>
      </c>
      <c r="N113" s="160">
        <v>23190</v>
      </c>
      <c r="O113" s="160">
        <v>20149</v>
      </c>
      <c r="P113" s="160">
        <v>0</v>
      </c>
      <c r="Q113" s="160">
        <v>0</v>
      </c>
      <c r="R113" s="160">
        <v>20422</v>
      </c>
      <c r="S113" s="160">
        <v>556</v>
      </c>
      <c r="T113" s="160">
        <v>20978</v>
      </c>
      <c r="U113" s="160">
        <v>3761</v>
      </c>
      <c r="V113" s="160">
        <v>208</v>
      </c>
      <c r="W113" s="160">
        <v>44</v>
      </c>
      <c r="X113" s="160">
        <v>16965</v>
      </c>
      <c r="Y113" s="160">
        <v>7170</v>
      </c>
      <c r="Z113" s="160">
        <v>21</v>
      </c>
      <c r="AA113" s="160">
        <v>7149</v>
      </c>
      <c r="AB113" s="160">
        <v>24114</v>
      </c>
      <c r="AC113" s="160">
        <v>2757</v>
      </c>
      <c r="AD113" s="181"/>
      <c r="AE113" s="160">
        <v>68974.92</v>
      </c>
      <c r="AF113" s="160">
        <v>460.82</v>
      </c>
      <c r="AG113" s="160">
        <v>66804.63</v>
      </c>
      <c r="AH113" s="160">
        <v>67265.460000000006</v>
      </c>
      <c r="AI113" s="203">
        <v>97.52</v>
      </c>
      <c r="AJ113" s="160">
        <v>1034.99</v>
      </c>
      <c r="AK113" s="160">
        <v>1047.1600000000001</v>
      </c>
      <c r="AL113" s="160">
        <v>68886.78</v>
      </c>
      <c r="AM113" s="160">
        <v>21882.17</v>
      </c>
      <c r="AN113" s="160">
        <v>17331.91</v>
      </c>
      <c r="AO113" s="160">
        <v>16890.53</v>
      </c>
      <c r="AP113" s="160">
        <v>12782.17</v>
      </c>
      <c r="AQ113" s="181"/>
      <c r="AR113" s="186" t="s">
        <v>676</v>
      </c>
    </row>
    <row r="114" spans="1:44" x14ac:dyDescent="0.2">
      <c r="A114" s="131">
        <v>112</v>
      </c>
      <c r="B114" s="132" t="s">
        <v>218</v>
      </c>
      <c r="C114" s="173" t="s">
        <v>219</v>
      </c>
      <c r="D114" s="160">
        <v>84608</v>
      </c>
      <c r="E114" s="160">
        <v>2519</v>
      </c>
      <c r="F114" s="160">
        <v>81279</v>
      </c>
      <c r="G114" s="160">
        <v>83798</v>
      </c>
      <c r="H114" s="203">
        <v>99.04</v>
      </c>
      <c r="I114" s="160">
        <v>812</v>
      </c>
      <c r="J114" s="160">
        <v>2500</v>
      </c>
      <c r="K114" s="160">
        <v>84591</v>
      </c>
      <c r="L114" s="160">
        <v>24994</v>
      </c>
      <c r="M114" s="160">
        <v>24854</v>
      </c>
      <c r="N114" s="160">
        <v>25184</v>
      </c>
      <c r="O114" s="160">
        <v>9559</v>
      </c>
      <c r="P114" s="160">
        <v>0</v>
      </c>
      <c r="Q114" s="160">
        <v>0</v>
      </c>
      <c r="R114" s="160">
        <v>3334</v>
      </c>
      <c r="S114" s="160">
        <v>329</v>
      </c>
      <c r="T114" s="160">
        <v>3663</v>
      </c>
      <c r="U114" s="160">
        <v>934</v>
      </c>
      <c r="V114" s="160">
        <v>0</v>
      </c>
      <c r="W114" s="160">
        <v>236</v>
      </c>
      <c r="X114" s="160">
        <v>2493</v>
      </c>
      <c r="Y114" s="160">
        <v>859</v>
      </c>
      <c r="Z114" s="160">
        <v>28</v>
      </c>
      <c r="AA114" s="160">
        <v>831</v>
      </c>
      <c r="AB114" s="160">
        <v>3324</v>
      </c>
      <c r="AC114" s="160">
        <v>264</v>
      </c>
      <c r="AD114" s="181"/>
      <c r="AE114" s="160">
        <v>79948</v>
      </c>
      <c r="AF114" s="160">
        <v>2072</v>
      </c>
      <c r="AG114" s="160">
        <v>77204</v>
      </c>
      <c r="AH114" s="160">
        <v>79276</v>
      </c>
      <c r="AI114" s="203">
        <v>99.16</v>
      </c>
      <c r="AJ114" s="160">
        <v>-948</v>
      </c>
      <c r="AK114" s="160">
        <v>2236</v>
      </c>
      <c r="AL114" s="160">
        <v>78492</v>
      </c>
      <c r="AM114" s="160">
        <v>25531</v>
      </c>
      <c r="AN114" s="160">
        <v>22295</v>
      </c>
      <c r="AO114" s="160">
        <v>20921</v>
      </c>
      <c r="AP114" s="160">
        <v>9745</v>
      </c>
      <c r="AQ114" s="181"/>
      <c r="AR114" s="186" t="s">
        <v>672</v>
      </c>
    </row>
    <row r="115" spans="1:44" x14ac:dyDescent="0.2">
      <c r="A115" s="131">
        <v>113</v>
      </c>
      <c r="B115" s="132" t="s">
        <v>220</v>
      </c>
      <c r="C115" s="173" t="s">
        <v>221</v>
      </c>
      <c r="D115" s="160">
        <v>83329</v>
      </c>
      <c r="E115" s="160">
        <v>1187</v>
      </c>
      <c r="F115" s="160">
        <v>76771</v>
      </c>
      <c r="G115" s="160">
        <v>77958</v>
      </c>
      <c r="H115" s="203">
        <v>93.55</v>
      </c>
      <c r="I115" s="160">
        <v>2183</v>
      </c>
      <c r="J115" s="160">
        <v>2671</v>
      </c>
      <c r="K115" s="160">
        <v>81625</v>
      </c>
      <c r="L115" s="160">
        <v>21295</v>
      </c>
      <c r="M115" s="160">
        <v>20489</v>
      </c>
      <c r="N115" s="160">
        <v>20706</v>
      </c>
      <c r="O115" s="160">
        <v>19135</v>
      </c>
      <c r="P115" s="160">
        <v>0</v>
      </c>
      <c r="Q115" s="160">
        <v>0</v>
      </c>
      <c r="R115" s="160">
        <v>41834</v>
      </c>
      <c r="S115" s="160">
        <v>-1426</v>
      </c>
      <c r="T115" s="160">
        <v>40408</v>
      </c>
      <c r="U115" s="160">
        <v>2183</v>
      </c>
      <c r="V115" s="160">
        <v>10015</v>
      </c>
      <c r="W115" s="160">
        <v>0</v>
      </c>
      <c r="X115" s="160">
        <v>28210</v>
      </c>
      <c r="Y115" s="160">
        <v>6030</v>
      </c>
      <c r="Z115" s="160">
        <v>0</v>
      </c>
      <c r="AA115" s="160">
        <v>6030</v>
      </c>
      <c r="AB115" s="160">
        <v>34240</v>
      </c>
      <c r="AC115" s="160">
        <v>3548</v>
      </c>
      <c r="AD115" s="181"/>
      <c r="AE115" s="160">
        <v>89618</v>
      </c>
      <c r="AF115" s="160">
        <v>654</v>
      </c>
      <c r="AG115" s="160">
        <v>85555</v>
      </c>
      <c r="AH115" s="160">
        <v>86209</v>
      </c>
      <c r="AI115" s="203">
        <v>96.2</v>
      </c>
      <c r="AJ115" s="160">
        <v>-1304</v>
      </c>
      <c r="AK115" s="160">
        <v>629</v>
      </c>
      <c r="AL115" s="160">
        <v>84880</v>
      </c>
      <c r="AM115" s="160">
        <v>28991</v>
      </c>
      <c r="AN115" s="160">
        <v>26545</v>
      </c>
      <c r="AO115" s="160">
        <v>24962</v>
      </c>
      <c r="AP115" s="160">
        <v>4382</v>
      </c>
      <c r="AQ115" s="181"/>
      <c r="AR115" s="186" t="s">
        <v>676</v>
      </c>
    </row>
    <row r="116" spans="1:44" x14ac:dyDescent="0.2">
      <c r="A116" s="131">
        <v>114</v>
      </c>
      <c r="B116" s="132" t="s">
        <v>222</v>
      </c>
      <c r="C116" s="173" t="s">
        <v>223</v>
      </c>
      <c r="D116" s="160">
        <v>45205</v>
      </c>
      <c r="E116" s="160">
        <v>91</v>
      </c>
      <c r="F116" s="160">
        <v>43214</v>
      </c>
      <c r="G116" s="160">
        <v>43305</v>
      </c>
      <c r="H116" s="203">
        <v>95.8</v>
      </c>
      <c r="I116" s="160">
        <v>910</v>
      </c>
      <c r="J116" s="160">
        <v>144</v>
      </c>
      <c r="K116" s="160">
        <v>44268</v>
      </c>
      <c r="L116" s="160">
        <v>13046</v>
      </c>
      <c r="M116" s="160">
        <v>12912</v>
      </c>
      <c r="N116" s="160">
        <v>12609</v>
      </c>
      <c r="O116" s="160">
        <v>5701</v>
      </c>
      <c r="P116" s="160">
        <v>0</v>
      </c>
      <c r="Q116" s="160">
        <v>0</v>
      </c>
      <c r="R116" s="160">
        <v>3939</v>
      </c>
      <c r="S116" s="160">
        <v>-97</v>
      </c>
      <c r="T116" s="160">
        <v>3842</v>
      </c>
      <c r="U116" s="160">
        <v>911</v>
      </c>
      <c r="V116" s="160">
        <v>96</v>
      </c>
      <c r="W116" s="160">
        <v>18</v>
      </c>
      <c r="X116" s="160">
        <v>2817</v>
      </c>
      <c r="Y116" s="160">
        <v>2174</v>
      </c>
      <c r="Z116" s="160">
        <v>16</v>
      </c>
      <c r="AA116" s="160">
        <v>2158</v>
      </c>
      <c r="AB116" s="160">
        <v>4975</v>
      </c>
      <c r="AC116" s="160">
        <v>587</v>
      </c>
      <c r="AD116" s="181"/>
      <c r="AE116" s="160">
        <v>54450</v>
      </c>
      <c r="AF116" s="160">
        <v>35</v>
      </c>
      <c r="AG116" s="160">
        <v>52776</v>
      </c>
      <c r="AH116" s="160">
        <v>52811</v>
      </c>
      <c r="AI116" s="203">
        <v>96.99</v>
      </c>
      <c r="AJ116" s="160">
        <v>3015</v>
      </c>
      <c r="AK116" s="160">
        <v>85</v>
      </c>
      <c r="AL116" s="160">
        <v>55876</v>
      </c>
      <c r="AM116" s="160">
        <v>17932</v>
      </c>
      <c r="AN116" s="160">
        <v>15035</v>
      </c>
      <c r="AO116" s="160">
        <v>14212</v>
      </c>
      <c r="AP116" s="160">
        <v>8697</v>
      </c>
      <c r="AQ116" s="181"/>
      <c r="AR116" s="186" t="s">
        <v>675</v>
      </c>
    </row>
    <row r="117" spans="1:44" x14ac:dyDescent="0.2">
      <c r="A117" s="131">
        <v>115</v>
      </c>
      <c r="B117" s="132" t="s">
        <v>224</v>
      </c>
      <c r="C117" s="173" t="s">
        <v>225</v>
      </c>
      <c r="D117" s="160">
        <v>49220</v>
      </c>
      <c r="E117" s="160">
        <v>495</v>
      </c>
      <c r="F117" s="160">
        <v>47952</v>
      </c>
      <c r="G117" s="160">
        <v>48447</v>
      </c>
      <c r="H117" s="203">
        <v>98.43</v>
      </c>
      <c r="I117" s="160">
        <v>483</v>
      </c>
      <c r="J117" s="160">
        <v>563</v>
      </c>
      <c r="K117" s="160">
        <v>48998</v>
      </c>
      <c r="L117" s="160">
        <v>14550</v>
      </c>
      <c r="M117" s="160">
        <v>14509</v>
      </c>
      <c r="N117" s="160">
        <v>13619</v>
      </c>
      <c r="O117" s="160">
        <v>6320</v>
      </c>
      <c r="P117" s="160">
        <v>0</v>
      </c>
      <c r="Q117" s="160">
        <v>0</v>
      </c>
      <c r="R117" s="160">
        <v>1521</v>
      </c>
      <c r="S117" s="160">
        <v>501</v>
      </c>
      <c r="T117" s="160">
        <v>2022</v>
      </c>
      <c r="U117" s="160">
        <v>1046</v>
      </c>
      <c r="V117" s="160">
        <v>71</v>
      </c>
      <c r="W117" s="160">
        <v>22</v>
      </c>
      <c r="X117" s="160">
        <v>883</v>
      </c>
      <c r="Y117" s="160">
        <v>774</v>
      </c>
      <c r="Z117" s="160">
        <v>22</v>
      </c>
      <c r="AA117" s="160">
        <v>752</v>
      </c>
      <c r="AB117" s="160">
        <v>1635</v>
      </c>
      <c r="AC117" s="160">
        <v>189</v>
      </c>
      <c r="AD117" s="181"/>
      <c r="AE117" s="160">
        <v>27102</v>
      </c>
      <c r="AF117" s="160">
        <v>123</v>
      </c>
      <c r="AG117" s="160">
        <v>26604</v>
      </c>
      <c r="AH117" s="160">
        <v>26727</v>
      </c>
      <c r="AI117" s="203">
        <v>98.62</v>
      </c>
      <c r="AJ117" s="160">
        <v>-403</v>
      </c>
      <c r="AK117" s="160">
        <v>269</v>
      </c>
      <c r="AL117" s="160">
        <v>26470</v>
      </c>
      <c r="AM117" s="160">
        <v>9813</v>
      </c>
      <c r="AN117" s="160">
        <v>6974</v>
      </c>
      <c r="AO117" s="160">
        <v>7178</v>
      </c>
      <c r="AP117" s="160">
        <v>2505</v>
      </c>
      <c r="AQ117" s="181"/>
      <c r="AR117" s="186" t="s">
        <v>672</v>
      </c>
    </row>
    <row r="118" spans="1:44" x14ac:dyDescent="0.2">
      <c r="A118" s="131">
        <v>116</v>
      </c>
      <c r="B118" s="132" t="s">
        <v>226</v>
      </c>
      <c r="C118" s="173" t="s">
        <v>227</v>
      </c>
      <c r="D118" s="160">
        <v>75747</v>
      </c>
      <c r="E118" s="160">
        <v>2084</v>
      </c>
      <c r="F118" s="160">
        <v>70854</v>
      </c>
      <c r="G118" s="160">
        <v>72938</v>
      </c>
      <c r="H118" s="203">
        <v>96.29</v>
      </c>
      <c r="I118" s="160">
        <v>2069</v>
      </c>
      <c r="J118" s="160">
        <v>2254</v>
      </c>
      <c r="K118" s="160">
        <v>75177</v>
      </c>
      <c r="L118" s="160">
        <v>21714</v>
      </c>
      <c r="M118" s="160">
        <v>19899</v>
      </c>
      <c r="N118" s="160">
        <v>20082</v>
      </c>
      <c r="O118" s="160">
        <v>13482</v>
      </c>
      <c r="P118" s="160">
        <v>0</v>
      </c>
      <c r="Q118" s="160">
        <v>0</v>
      </c>
      <c r="R118" s="160">
        <v>11645</v>
      </c>
      <c r="S118" s="160">
        <v>245</v>
      </c>
      <c r="T118" s="160">
        <v>11890</v>
      </c>
      <c r="U118" s="160">
        <v>2307</v>
      </c>
      <c r="V118" s="160">
        <v>457</v>
      </c>
      <c r="W118" s="160">
        <v>262</v>
      </c>
      <c r="X118" s="160">
        <v>8864</v>
      </c>
      <c r="Y118" s="160">
        <v>3412</v>
      </c>
      <c r="Z118" s="160">
        <v>25</v>
      </c>
      <c r="AA118" s="160">
        <v>3387</v>
      </c>
      <c r="AB118" s="160">
        <v>12251</v>
      </c>
      <c r="AC118" s="160">
        <v>1266</v>
      </c>
      <c r="AD118" s="181"/>
      <c r="AE118" s="160">
        <v>195118</v>
      </c>
      <c r="AF118" s="160">
        <v>584</v>
      </c>
      <c r="AG118" s="160">
        <v>188923</v>
      </c>
      <c r="AH118" s="160">
        <v>189507</v>
      </c>
      <c r="AI118" s="203">
        <v>97.12</v>
      </c>
      <c r="AJ118" s="160">
        <v>-4086</v>
      </c>
      <c r="AK118" s="160">
        <v>264</v>
      </c>
      <c r="AL118" s="160">
        <v>185101</v>
      </c>
      <c r="AM118" s="160">
        <v>56185</v>
      </c>
      <c r="AN118" s="160">
        <v>53571</v>
      </c>
      <c r="AO118" s="160">
        <v>49922</v>
      </c>
      <c r="AP118" s="160">
        <v>25423</v>
      </c>
      <c r="AQ118" s="181"/>
      <c r="AR118" s="186" t="s">
        <v>676</v>
      </c>
    </row>
    <row r="119" spans="1:44" x14ac:dyDescent="0.2">
      <c r="A119" s="131">
        <v>117</v>
      </c>
      <c r="B119" s="132" t="s">
        <v>228</v>
      </c>
      <c r="C119" s="173" t="s">
        <v>229</v>
      </c>
      <c r="D119" s="160">
        <v>47873</v>
      </c>
      <c r="E119" s="160">
        <v>391</v>
      </c>
      <c r="F119" s="160">
        <v>46795</v>
      </c>
      <c r="G119" s="160">
        <v>47186</v>
      </c>
      <c r="H119" s="203">
        <v>98.56</v>
      </c>
      <c r="I119" s="160">
        <v>578</v>
      </c>
      <c r="J119" s="160">
        <v>793</v>
      </c>
      <c r="K119" s="160">
        <v>48166</v>
      </c>
      <c r="L119" s="160">
        <v>14246</v>
      </c>
      <c r="M119" s="160">
        <v>13707</v>
      </c>
      <c r="N119" s="160">
        <v>13910</v>
      </c>
      <c r="O119" s="160">
        <v>6303</v>
      </c>
      <c r="P119" s="160">
        <v>0</v>
      </c>
      <c r="Q119" s="160">
        <v>0</v>
      </c>
      <c r="R119" s="160">
        <v>2106</v>
      </c>
      <c r="S119" s="160">
        <v>129</v>
      </c>
      <c r="T119" s="160">
        <v>2235</v>
      </c>
      <c r="U119" s="160">
        <v>854</v>
      </c>
      <c r="V119" s="160">
        <v>95</v>
      </c>
      <c r="W119" s="160">
        <v>45</v>
      </c>
      <c r="X119" s="160">
        <v>1241</v>
      </c>
      <c r="Y119" s="160">
        <v>868</v>
      </c>
      <c r="Z119" s="160">
        <v>16</v>
      </c>
      <c r="AA119" s="160">
        <v>852</v>
      </c>
      <c r="AB119" s="160">
        <v>2093</v>
      </c>
      <c r="AC119" s="160">
        <v>129</v>
      </c>
      <c r="AD119" s="181"/>
      <c r="AE119" s="160">
        <v>36942</v>
      </c>
      <c r="AF119" s="160">
        <v>52</v>
      </c>
      <c r="AG119" s="160">
        <v>36528</v>
      </c>
      <c r="AH119" s="160">
        <v>36580</v>
      </c>
      <c r="AI119" s="203">
        <v>99.02</v>
      </c>
      <c r="AJ119" s="160">
        <v>-199</v>
      </c>
      <c r="AK119" s="160">
        <v>453</v>
      </c>
      <c r="AL119" s="160">
        <v>36782</v>
      </c>
      <c r="AM119" s="160">
        <v>11300</v>
      </c>
      <c r="AN119" s="160">
        <v>10828</v>
      </c>
      <c r="AO119" s="160">
        <v>10584</v>
      </c>
      <c r="AP119" s="160">
        <v>4070</v>
      </c>
      <c r="AQ119" s="181"/>
      <c r="AR119" s="186" t="s">
        <v>672</v>
      </c>
    </row>
    <row r="120" spans="1:44" x14ac:dyDescent="0.2">
      <c r="A120" s="131">
        <v>118</v>
      </c>
      <c r="B120" s="132" t="s">
        <v>230</v>
      </c>
      <c r="C120" s="173" t="s">
        <v>231</v>
      </c>
      <c r="D120" s="160">
        <v>107875</v>
      </c>
      <c r="E120" s="160">
        <v>5086</v>
      </c>
      <c r="F120" s="160">
        <v>97476</v>
      </c>
      <c r="G120" s="160">
        <v>102562</v>
      </c>
      <c r="H120" s="203">
        <v>95.07</v>
      </c>
      <c r="I120" s="160">
        <v>2815</v>
      </c>
      <c r="J120" s="160">
        <v>1941</v>
      </c>
      <c r="K120" s="160">
        <v>102232</v>
      </c>
      <c r="L120" s="160">
        <v>27180</v>
      </c>
      <c r="M120" s="160">
        <v>28890</v>
      </c>
      <c r="N120" s="160">
        <v>29396</v>
      </c>
      <c r="O120" s="160">
        <v>16766</v>
      </c>
      <c r="P120" s="160">
        <v>0</v>
      </c>
      <c r="Q120" s="160">
        <v>0</v>
      </c>
      <c r="R120" s="160">
        <v>40202</v>
      </c>
      <c r="S120" s="160">
        <v>-1166</v>
      </c>
      <c r="T120" s="160">
        <v>39036</v>
      </c>
      <c r="U120" s="160">
        <v>2785</v>
      </c>
      <c r="V120" s="160">
        <v>0</v>
      </c>
      <c r="W120" s="160">
        <v>4095</v>
      </c>
      <c r="X120" s="160">
        <v>32156</v>
      </c>
      <c r="Y120" s="160">
        <v>6450</v>
      </c>
      <c r="Z120" s="160">
        <v>66</v>
      </c>
      <c r="AA120" s="160">
        <v>6384</v>
      </c>
      <c r="AB120" s="160">
        <v>38540</v>
      </c>
      <c r="AC120" s="160">
        <v>3550</v>
      </c>
      <c r="AD120" s="181"/>
      <c r="AE120" s="160">
        <v>65951</v>
      </c>
      <c r="AF120" s="160">
        <v>3006</v>
      </c>
      <c r="AG120" s="160">
        <v>60739</v>
      </c>
      <c r="AH120" s="160">
        <v>63745</v>
      </c>
      <c r="AI120" s="203">
        <v>96.66</v>
      </c>
      <c r="AJ120" s="160">
        <v>-256</v>
      </c>
      <c r="AK120" s="160">
        <v>1139</v>
      </c>
      <c r="AL120" s="160">
        <v>61622</v>
      </c>
      <c r="AM120" s="160">
        <v>15758</v>
      </c>
      <c r="AN120" s="160">
        <v>20300</v>
      </c>
      <c r="AO120" s="160">
        <v>18035</v>
      </c>
      <c r="AP120" s="160">
        <v>7529</v>
      </c>
      <c r="AQ120" s="181"/>
      <c r="AR120" s="186" t="s">
        <v>673</v>
      </c>
    </row>
    <row r="121" spans="1:44" x14ac:dyDescent="0.2">
      <c r="A121" s="131">
        <v>119</v>
      </c>
      <c r="B121" s="132" t="s">
        <v>232</v>
      </c>
      <c r="C121" s="173" t="s">
        <v>233</v>
      </c>
      <c r="D121" s="160">
        <v>37905</v>
      </c>
      <c r="E121" s="160">
        <v>567</v>
      </c>
      <c r="F121" s="160">
        <v>35698</v>
      </c>
      <c r="G121" s="160">
        <v>36265</v>
      </c>
      <c r="H121" s="203">
        <v>95.67</v>
      </c>
      <c r="I121" s="160">
        <v>1153</v>
      </c>
      <c r="J121" s="160">
        <v>575</v>
      </c>
      <c r="K121" s="160">
        <v>37426</v>
      </c>
      <c r="L121" s="160">
        <v>10868</v>
      </c>
      <c r="M121" s="160">
        <v>10671</v>
      </c>
      <c r="N121" s="160">
        <v>10501</v>
      </c>
      <c r="O121" s="160">
        <v>5386</v>
      </c>
      <c r="P121" s="160">
        <v>0</v>
      </c>
      <c r="Q121" s="160">
        <v>0</v>
      </c>
      <c r="R121" s="160">
        <v>5279</v>
      </c>
      <c r="S121" s="160">
        <v>69</v>
      </c>
      <c r="T121" s="160">
        <v>5348</v>
      </c>
      <c r="U121" s="160">
        <v>1395</v>
      </c>
      <c r="V121" s="160">
        <v>105</v>
      </c>
      <c r="W121" s="160">
        <v>42</v>
      </c>
      <c r="X121" s="160">
        <v>3806</v>
      </c>
      <c r="Y121" s="160">
        <v>1890</v>
      </c>
      <c r="Z121" s="160">
        <v>10</v>
      </c>
      <c r="AA121" s="160">
        <v>1880</v>
      </c>
      <c r="AB121" s="160">
        <v>5686</v>
      </c>
      <c r="AC121" s="160">
        <v>413</v>
      </c>
      <c r="AD121" s="181"/>
      <c r="AE121" s="160">
        <v>44538</v>
      </c>
      <c r="AF121" s="160">
        <v>123</v>
      </c>
      <c r="AG121" s="160">
        <v>43759</v>
      </c>
      <c r="AH121" s="160">
        <v>43882</v>
      </c>
      <c r="AI121" s="203">
        <v>98.53</v>
      </c>
      <c r="AJ121" s="160">
        <v>-1570</v>
      </c>
      <c r="AK121" s="160">
        <v>77</v>
      </c>
      <c r="AL121" s="160">
        <v>42266</v>
      </c>
      <c r="AM121" s="160">
        <v>12965</v>
      </c>
      <c r="AN121" s="160">
        <v>11938</v>
      </c>
      <c r="AO121" s="160">
        <v>12116</v>
      </c>
      <c r="AP121" s="160">
        <v>5247</v>
      </c>
      <c r="AQ121" s="181"/>
      <c r="AR121" s="186" t="s">
        <v>672</v>
      </c>
    </row>
    <row r="122" spans="1:44" x14ac:dyDescent="0.2">
      <c r="A122" s="131">
        <v>120</v>
      </c>
      <c r="B122" s="132" t="s">
        <v>234</v>
      </c>
      <c r="C122" s="173" t="s">
        <v>235</v>
      </c>
      <c r="D122" s="160">
        <v>91869</v>
      </c>
      <c r="E122" s="160">
        <v>985</v>
      </c>
      <c r="F122" s="160">
        <v>89558</v>
      </c>
      <c r="G122" s="160">
        <v>90543</v>
      </c>
      <c r="H122" s="203">
        <v>98.56</v>
      </c>
      <c r="I122" s="160">
        <v>-19</v>
      </c>
      <c r="J122" s="160">
        <v>1293</v>
      </c>
      <c r="K122" s="160">
        <v>90832</v>
      </c>
      <c r="L122" s="160">
        <v>26900</v>
      </c>
      <c r="M122" s="160">
        <v>26330</v>
      </c>
      <c r="N122" s="160">
        <v>26339</v>
      </c>
      <c r="O122" s="160">
        <v>11263</v>
      </c>
      <c r="P122" s="160">
        <v>0</v>
      </c>
      <c r="Q122" s="160">
        <v>0</v>
      </c>
      <c r="R122" s="160">
        <v>2171</v>
      </c>
      <c r="S122" s="160">
        <v>-133</v>
      </c>
      <c r="T122" s="160">
        <v>2038</v>
      </c>
      <c r="U122" s="160">
        <v>807</v>
      </c>
      <c r="V122" s="160">
        <v>67</v>
      </c>
      <c r="W122" s="160">
        <v>50</v>
      </c>
      <c r="X122" s="160">
        <v>1114</v>
      </c>
      <c r="Y122" s="160">
        <v>1326</v>
      </c>
      <c r="Z122" s="160">
        <v>8</v>
      </c>
      <c r="AA122" s="160">
        <v>1318</v>
      </c>
      <c r="AB122" s="160">
        <v>2432</v>
      </c>
      <c r="AC122" s="160">
        <v>0</v>
      </c>
      <c r="AD122" s="181"/>
      <c r="AE122" s="160">
        <v>61504</v>
      </c>
      <c r="AF122" s="160">
        <v>496</v>
      </c>
      <c r="AG122" s="160">
        <v>59851</v>
      </c>
      <c r="AH122" s="160">
        <v>60347</v>
      </c>
      <c r="AI122" s="203">
        <v>98.12</v>
      </c>
      <c r="AJ122" s="160">
        <v>-602</v>
      </c>
      <c r="AK122" s="160">
        <v>695</v>
      </c>
      <c r="AL122" s="160">
        <v>59944</v>
      </c>
      <c r="AM122" s="160">
        <v>20060</v>
      </c>
      <c r="AN122" s="160">
        <v>16588</v>
      </c>
      <c r="AO122" s="160">
        <v>16743</v>
      </c>
      <c r="AP122" s="160">
        <v>6553</v>
      </c>
      <c r="AQ122" s="181"/>
      <c r="AR122" s="186" t="s">
        <v>672</v>
      </c>
    </row>
    <row r="123" spans="1:44" x14ac:dyDescent="0.2">
      <c r="A123" s="131">
        <v>121</v>
      </c>
      <c r="B123" s="132" t="s">
        <v>236</v>
      </c>
      <c r="C123" s="173" t="s">
        <v>237</v>
      </c>
      <c r="D123" s="160">
        <v>121468</v>
      </c>
      <c r="E123" s="160">
        <v>1932</v>
      </c>
      <c r="F123" s="160">
        <v>116503</v>
      </c>
      <c r="G123" s="160">
        <v>118435</v>
      </c>
      <c r="H123" s="203">
        <v>97.5</v>
      </c>
      <c r="I123" s="160">
        <v>1825</v>
      </c>
      <c r="J123" s="160">
        <v>1461</v>
      </c>
      <c r="K123" s="160">
        <v>119789</v>
      </c>
      <c r="L123" s="160">
        <v>33894</v>
      </c>
      <c r="M123" s="160">
        <v>32954</v>
      </c>
      <c r="N123" s="160">
        <v>32836</v>
      </c>
      <c r="O123" s="160">
        <v>20105</v>
      </c>
      <c r="P123" s="160">
        <v>0</v>
      </c>
      <c r="Q123" s="160">
        <v>0</v>
      </c>
      <c r="R123" s="160">
        <v>6873</v>
      </c>
      <c r="S123" s="160">
        <v>-134</v>
      </c>
      <c r="T123" s="160">
        <v>6739</v>
      </c>
      <c r="U123" s="160">
        <v>1825</v>
      </c>
      <c r="V123" s="160">
        <v>1118</v>
      </c>
      <c r="W123" s="160">
        <v>287</v>
      </c>
      <c r="X123" s="160">
        <v>3509</v>
      </c>
      <c r="Y123" s="160">
        <v>4058</v>
      </c>
      <c r="Z123" s="160">
        <v>35</v>
      </c>
      <c r="AA123" s="160">
        <v>4023</v>
      </c>
      <c r="AB123" s="160">
        <v>7532</v>
      </c>
      <c r="AC123" s="160">
        <v>1069</v>
      </c>
      <c r="AD123" s="181"/>
      <c r="AE123" s="160">
        <v>52037</v>
      </c>
      <c r="AF123" s="160">
        <v>210</v>
      </c>
      <c r="AG123" s="160">
        <v>49600</v>
      </c>
      <c r="AH123" s="160">
        <v>49810</v>
      </c>
      <c r="AI123" s="203">
        <v>95.72</v>
      </c>
      <c r="AJ123" s="160">
        <v>68</v>
      </c>
      <c r="AK123" s="160">
        <v>164</v>
      </c>
      <c r="AL123" s="160">
        <v>49832</v>
      </c>
      <c r="AM123" s="160">
        <v>17853</v>
      </c>
      <c r="AN123" s="160">
        <v>12770</v>
      </c>
      <c r="AO123" s="160">
        <v>13515</v>
      </c>
      <c r="AP123" s="160">
        <v>5694</v>
      </c>
      <c r="AQ123" s="181"/>
      <c r="AR123" s="186" t="s">
        <v>673</v>
      </c>
    </row>
    <row r="124" spans="1:44" x14ac:dyDescent="0.2">
      <c r="A124" s="131">
        <v>122</v>
      </c>
      <c r="B124" s="132" t="s">
        <v>238</v>
      </c>
      <c r="C124" s="173" t="s">
        <v>239</v>
      </c>
      <c r="D124" s="160">
        <v>55138</v>
      </c>
      <c r="E124" s="160">
        <v>531</v>
      </c>
      <c r="F124" s="160">
        <v>53883</v>
      </c>
      <c r="G124" s="160">
        <v>54414</v>
      </c>
      <c r="H124" s="203">
        <v>98.69</v>
      </c>
      <c r="I124" s="160">
        <v>431</v>
      </c>
      <c r="J124" s="160">
        <v>608</v>
      </c>
      <c r="K124" s="160">
        <v>54922</v>
      </c>
      <c r="L124" s="160">
        <v>16316</v>
      </c>
      <c r="M124" s="160">
        <v>16133</v>
      </c>
      <c r="N124" s="160">
        <v>15986</v>
      </c>
      <c r="O124" s="160">
        <v>6487</v>
      </c>
      <c r="P124" s="160">
        <v>0</v>
      </c>
      <c r="Q124" s="160">
        <v>0</v>
      </c>
      <c r="R124" s="160">
        <v>2295</v>
      </c>
      <c r="S124" s="160">
        <v>-250</v>
      </c>
      <c r="T124" s="160">
        <v>2045</v>
      </c>
      <c r="U124" s="160">
        <v>431</v>
      </c>
      <c r="V124" s="160">
        <v>208</v>
      </c>
      <c r="W124" s="160">
        <v>10</v>
      </c>
      <c r="X124" s="160">
        <v>1396</v>
      </c>
      <c r="Y124" s="160">
        <v>753</v>
      </c>
      <c r="Z124" s="160">
        <v>5</v>
      </c>
      <c r="AA124" s="160">
        <v>748</v>
      </c>
      <c r="AB124" s="160">
        <v>2144</v>
      </c>
      <c r="AC124" s="160">
        <v>30</v>
      </c>
      <c r="AD124" s="181"/>
      <c r="AE124" s="160">
        <v>29135</v>
      </c>
      <c r="AF124" s="160">
        <v>224</v>
      </c>
      <c r="AG124" s="160">
        <v>28489</v>
      </c>
      <c r="AH124" s="160">
        <v>28713</v>
      </c>
      <c r="AI124" s="203">
        <v>98.55</v>
      </c>
      <c r="AJ124" s="160">
        <v>-115</v>
      </c>
      <c r="AK124" s="160">
        <v>432</v>
      </c>
      <c r="AL124" s="160">
        <v>28806</v>
      </c>
      <c r="AM124" s="160">
        <v>9791</v>
      </c>
      <c r="AN124" s="160">
        <v>7905</v>
      </c>
      <c r="AO124" s="160">
        <v>7675</v>
      </c>
      <c r="AP124" s="160">
        <v>3435</v>
      </c>
      <c r="AQ124" s="181"/>
      <c r="AR124" s="186" t="s">
        <v>672</v>
      </c>
    </row>
    <row r="125" spans="1:44" x14ac:dyDescent="0.2">
      <c r="A125" s="131">
        <v>123</v>
      </c>
      <c r="B125" s="132" t="s">
        <v>240</v>
      </c>
      <c r="C125" s="173" t="s">
        <v>241</v>
      </c>
      <c r="D125" s="160">
        <v>37343</v>
      </c>
      <c r="E125" s="160">
        <v>233</v>
      </c>
      <c r="F125" s="160">
        <v>35639</v>
      </c>
      <c r="G125" s="160">
        <v>35872</v>
      </c>
      <c r="H125" s="203">
        <v>96.06</v>
      </c>
      <c r="I125" s="160">
        <v>835</v>
      </c>
      <c r="J125" s="160">
        <v>352</v>
      </c>
      <c r="K125" s="160">
        <v>36826</v>
      </c>
      <c r="L125" s="160">
        <v>10446</v>
      </c>
      <c r="M125" s="160">
        <v>10362</v>
      </c>
      <c r="N125" s="160">
        <v>10427</v>
      </c>
      <c r="O125" s="160">
        <v>5591</v>
      </c>
      <c r="P125" s="160">
        <v>0</v>
      </c>
      <c r="Q125" s="160">
        <v>0</v>
      </c>
      <c r="R125" s="160">
        <v>3290</v>
      </c>
      <c r="S125" s="160">
        <v>-51</v>
      </c>
      <c r="T125" s="160">
        <v>3239</v>
      </c>
      <c r="U125" s="160">
        <v>987</v>
      </c>
      <c r="V125" s="160">
        <v>115</v>
      </c>
      <c r="W125" s="160">
        <v>11</v>
      </c>
      <c r="X125" s="160">
        <v>2126</v>
      </c>
      <c r="Y125" s="160">
        <v>1701</v>
      </c>
      <c r="Z125" s="160">
        <v>2</v>
      </c>
      <c r="AA125" s="160">
        <v>1699</v>
      </c>
      <c r="AB125" s="160">
        <v>3825</v>
      </c>
      <c r="AC125" s="160">
        <v>469</v>
      </c>
      <c r="AD125" s="181"/>
      <c r="AE125" s="160">
        <v>30479</v>
      </c>
      <c r="AF125" s="160">
        <v>17</v>
      </c>
      <c r="AG125" s="160">
        <v>30014</v>
      </c>
      <c r="AH125" s="160">
        <v>30031</v>
      </c>
      <c r="AI125" s="203">
        <v>98.53</v>
      </c>
      <c r="AJ125" s="160">
        <v>-263</v>
      </c>
      <c r="AK125" s="160">
        <v>147</v>
      </c>
      <c r="AL125" s="160">
        <v>29898</v>
      </c>
      <c r="AM125" s="160">
        <v>8953</v>
      </c>
      <c r="AN125" s="160">
        <v>9562</v>
      </c>
      <c r="AO125" s="160">
        <v>8415</v>
      </c>
      <c r="AP125" s="160">
        <v>2968</v>
      </c>
      <c r="AQ125" s="181"/>
      <c r="AR125" s="186" t="s">
        <v>675</v>
      </c>
    </row>
    <row r="126" spans="1:44" x14ac:dyDescent="0.2">
      <c r="A126" s="131">
        <v>124</v>
      </c>
      <c r="B126" s="132" t="s">
        <v>242</v>
      </c>
      <c r="C126" s="173" t="s">
        <v>243</v>
      </c>
      <c r="D126" s="160">
        <v>39562</v>
      </c>
      <c r="E126" s="160">
        <v>479</v>
      </c>
      <c r="F126" s="160">
        <v>37633</v>
      </c>
      <c r="G126" s="160">
        <v>38112</v>
      </c>
      <c r="H126" s="203">
        <v>96.33</v>
      </c>
      <c r="I126" s="160">
        <v>737</v>
      </c>
      <c r="J126" s="160">
        <v>540</v>
      </c>
      <c r="K126" s="160">
        <v>38910</v>
      </c>
      <c r="L126" s="160">
        <v>13406</v>
      </c>
      <c r="M126" s="160">
        <v>11131</v>
      </c>
      <c r="N126" s="160">
        <v>10905</v>
      </c>
      <c r="O126" s="160">
        <v>3468</v>
      </c>
      <c r="P126" s="160">
        <v>0</v>
      </c>
      <c r="Q126" s="160">
        <v>0</v>
      </c>
      <c r="R126" s="160">
        <v>4962</v>
      </c>
      <c r="S126" s="160">
        <v>130</v>
      </c>
      <c r="T126" s="160">
        <v>5092</v>
      </c>
      <c r="U126" s="160">
        <v>920</v>
      </c>
      <c r="V126" s="160">
        <v>28</v>
      </c>
      <c r="W126" s="160">
        <v>1</v>
      </c>
      <c r="X126" s="160">
        <v>4143</v>
      </c>
      <c r="Y126" s="160">
        <v>1634</v>
      </c>
      <c r="Z126" s="160">
        <v>3</v>
      </c>
      <c r="AA126" s="160">
        <v>1631</v>
      </c>
      <c r="AB126" s="160">
        <v>5774</v>
      </c>
      <c r="AC126" s="160">
        <v>588</v>
      </c>
      <c r="AD126" s="181"/>
      <c r="AE126" s="160">
        <v>21898</v>
      </c>
      <c r="AF126" s="160">
        <v>21</v>
      </c>
      <c r="AG126" s="160">
        <v>21402</v>
      </c>
      <c r="AH126" s="160">
        <v>21423</v>
      </c>
      <c r="AI126" s="203">
        <v>97.83</v>
      </c>
      <c r="AJ126" s="160">
        <v>342</v>
      </c>
      <c r="AK126" s="160">
        <v>220</v>
      </c>
      <c r="AL126" s="160">
        <v>21964</v>
      </c>
      <c r="AM126" s="160">
        <v>8171</v>
      </c>
      <c r="AN126" s="160">
        <v>5905</v>
      </c>
      <c r="AO126" s="160">
        <v>5906</v>
      </c>
      <c r="AP126" s="160">
        <v>1982</v>
      </c>
      <c r="AQ126" s="181"/>
      <c r="AR126" s="186" t="s">
        <v>672</v>
      </c>
    </row>
    <row r="127" spans="1:44" x14ac:dyDescent="0.2">
      <c r="A127" s="131">
        <v>125</v>
      </c>
      <c r="B127" s="132" t="s">
        <v>244</v>
      </c>
      <c r="C127" s="173" t="s">
        <v>245</v>
      </c>
      <c r="D127" s="160">
        <v>55236</v>
      </c>
      <c r="E127" s="160">
        <v>668</v>
      </c>
      <c r="F127" s="160">
        <v>52944</v>
      </c>
      <c r="G127" s="160">
        <v>53612</v>
      </c>
      <c r="H127" s="203">
        <v>97.06</v>
      </c>
      <c r="I127" s="160">
        <v>735</v>
      </c>
      <c r="J127" s="160">
        <v>1049</v>
      </c>
      <c r="K127" s="160">
        <v>54728</v>
      </c>
      <c r="L127" s="160">
        <v>16062</v>
      </c>
      <c r="M127" s="160">
        <v>15587</v>
      </c>
      <c r="N127" s="160">
        <v>15924</v>
      </c>
      <c r="O127" s="160">
        <v>7155</v>
      </c>
      <c r="P127" s="160">
        <v>0</v>
      </c>
      <c r="Q127" s="160">
        <v>0</v>
      </c>
      <c r="R127" s="160">
        <v>3581</v>
      </c>
      <c r="S127" s="160">
        <v>-401</v>
      </c>
      <c r="T127" s="160">
        <v>3180</v>
      </c>
      <c r="U127" s="160">
        <v>820</v>
      </c>
      <c r="V127" s="160">
        <v>0</v>
      </c>
      <c r="W127" s="160">
        <v>207</v>
      </c>
      <c r="X127" s="160">
        <v>2153</v>
      </c>
      <c r="Y127" s="160">
        <v>1766</v>
      </c>
      <c r="Z127" s="160">
        <v>17</v>
      </c>
      <c r="AA127" s="160">
        <v>1749</v>
      </c>
      <c r="AB127" s="160">
        <v>3902</v>
      </c>
      <c r="AC127" s="160">
        <v>494</v>
      </c>
      <c r="AD127" s="181"/>
      <c r="AE127" s="160">
        <v>32040</v>
      </c>
      <c r="AF127" s="160">
        <v>597</v>
      </c>
      <c r="AG127" s="160">
        <v>31105</v>
      </c>
      <c r="AH127" s="160">
        <v>31702</v>
      </c>
      <c r="AI127" s="203">
        <v>98.95</v>
      </c>
      <c r="AJ127" s="160">
        <v>-491</v>
      </c>
      <c r="AK127" s="160">
        <v>505</v>
      </c>
      <c r="AL127" s="160">
        <v>31119</v>
      </c>
      <c r="AM127" s="160">
        <v>9709</v>
      </c>
      <c r="AN127" s="160">
        <v>9128</v>
      </c>
      <c r="AO127" s="160">
        <v>8826</v>
      </c>
      <c r="AP127" s="160">
        <v>3456</v>
      </c>
      <c r="AQ127" s="181"/>
      <c r="AR127" s="186" t="s">
        <v>672</v>
      </c>
    </row>
    <row r="128" spans="1:44" x14ac:dyDescent="0.2">
      <c r="A128" s="131">
        <v>126</v>
      </c>
      <c r="B128" s="132" t="s">
        <v>246</v>
      </c>
      <c r="C128" s="173" t="s">
        <v>247</v>
      </c>
      <c r="D128" s="160">
        <v>121970</v>
      </c>
      <c r="E128" s="160">
        <v>3772</v>
      </c>
      <c r="F128" s="160">
        <v>114708</v>
      </c>
      <c r="G128" s="160">
        <v>118480</v>
      </c>
      <c r="H128" s="203">
        <v>97.14</v>
      </c>
      <c r="I128" s="160">
        <v>2362</v>
      </c>
      <c r="J128" s="160">
        <v>4499</v>
      </c>
      <c r="K128" s="160">
        <v>121569</v>
      </c>
      <c r="L128" s="160">
        <v>34850</v>
      </c>
      <c r="M128" s="160">
        <v>34325</v>
      </c>
      <c r="N128" s="160">
        <v>34151</v>
      </c>
      <c r="O128" s="160">
        <v>18243</v>
      </c>
      <c r="P128" s="160">
        <v>0</v>
      </c>
      <c r="Q128" s="160">
        <v>0</v>
      </c>
      <c r="R128" s="160">
        <v>18858</v>
      </c>
      <c r="S128" s="160">
        <v>312</v>
      </c>
      <c r="T128" s="160">
        <v>19170</v>
      </c>
      <c r="U128" s="160">
        <v>3413</v>
      </c>
      <c r="V128" s="160">
        <v>1325</v>
      </c>
      <c r="W128" s="160">
        <v>100</v>
      </c>
      <c r="X128" s="160">
        <v>14332</v>
      </c>
      <c r="Y128" s="160">
        <v>4438</v>
      </c>
      <c r="Z128" s="160">
        <v>63</v>
      </c>
      <c r="AA128" s="160">
        <v>4375</v>
      </c>
      <c r="AB128" s="160">
        <v>18707</v>
      </c>
      <c r="AC128" s="160">
        <v>1100</v>
      </c>
      <c r="AD128" s="181"/>
      <c r="AE128" s="160">
        <v>74970</v>
      </c>
      <c r="AF128" s="160">
        <v>2470</v>
      </c>
      <c r="AG128" s="160">
        <v>70563</v>
      </c>
      <c r="AH128" s="160">
        <v>73033</v>
      </c>
      <c r="AI128" s="203">
        <v>97.42</v>
      </c>
      <c r="AJ128" s="160">
        <v>-1310</v>
      </c>
      <c r="AK128" s="160">
        <v>4049</v>
      </c>
      <c r="AL128" s="160">
        <v>73302</v>
      </c>
      <c r="AM128" s="160">
        <v>21893</v>
      </c>
      <c r="AN128" s="160">
        <v>18771</v>
      </c>
      <c r="AO128" s="160">
        <v>19738</v>
      </c>
      <c r="AP128" s="160">
        <v>12900</v>
      </c>
      <c r="AQ128" s="181"/>
      <c r="AR128" s="186" t="s">
        <v>673</v>
      </c>
    </row>
    <row r="129" spans="1:44" x14ac:dyDescent="0.2">
      <c r="A129" s="131">
        <v>127</v>
      </c>
      <c r="B129" s="132" t="s">
        <v>647</v>
      </c>
      <c r="C129" s="173" t="s">
        <v>248</v>
      </c>
      <c r="D129" s="160">
        <v>98539</v>
      </c>
      <c r="E129" s="160">
        <v>580</v>
      </c>
      <c r="F129" s="160">
        <v>96383</v>
      </c>
      <c r="G129" s="160">
        <v>96963</v>
      </c>
      <c r="H129" s="203">
        <v>98.4</v>
      </c>
      <c r="I129" s="160">
        <v>710</v>
      </c>
      <c r="J129" s="160">
        <v>1046</v>
      </c>
      <c r="K129" s="160">
        <v>98139</v>
      </c>
      <c r="L129" s="160">
        <v>29877</v>
      </c>
      <c r="M129" s="160">
        <v>27995</v>
      </c>
      <c r="N129" s="160">
        <v>27854</v>
      </c>
      <c r="O129" s="160">
        <v>12413</v>
      </c>
      <c r="P129" s="160">
        <v>0</v>
      </c>
      <c r="Q129" s="160">
        <v>0</v>
      </c>
      <c r="R129" s="160">
        <v>2880</v>
      </c>
      <c r="S129" s="160">
        <v>-385</v>
      </c>
      <c r="T129" s="160">
        <v>2495</v>
      </c>
      <c r="U129" s="160">
        <v>839</v>
      </c>
      <c r="V129" s="160">
        <v>93</v>
      </c>
      <c r="W129" s="160">
        <v>35</v>
      </c>
      <c r="X129" s="160">
        <v>1528</v>
      </c>
      <c r="Y129" s="160">
        <v>1785</v>
      </c>
      <c r="Z129" s="160">
        <v>51</v>
      </c>
      <c r="AA129" s="160">
        <v>1734</v>
      </c>
      <c r="AB129" s="160">
        <v>3262</v>
      </c>
      <c r="AC129" s="160">
        <v>392</v>
      </c>
      <c r="AD129" s="181"/>
      <c r="AE129" s="160">
        <v>45855</v>
      </c>
      <c r="AF129" s="160">
        <v>503</v>
      </c>
      <c r="AG129" s="160">
        <v>44641</v>
      </c>
      <c r="AH129" s="160">
        <v>45144</v>
      </c>
      <c r="AI129" s="203">
        <v>98.45</v>
      </c>
      <c r="AJ129" s="160">
        <v>-862</v>
      </c>
      <c r="AK129" s="160">
        <v>643</v>
      </c>
      <c r="AL129" s="160">
        <v>44422</v>
      </c>
      <c r="AM129" s="160">
        <v>14548</v>
      </c>
      <c r="AN129" s="160">
        <v>13702</v>
      </c>
      <c r="AO129" s="160">
        <v>11640</v>
      </c>
      <c r="AP129" s="160">
        <v>4532</v>
      </c>
      <c r="AQ129" s="181"/>
      <c r="AR129" s="186" t="s">
        <v>675</v>
      </c>
    </row>
    <row r="130" spans="1:44" x14ac:dyDescent="0.2">
      <c r="A130" s="131">
        <v>128</v>
      </c>
      <c r="B130" s="132" t="s">
        <v>249</v>
      </c>
      <c r="C130" s="173" t="s">
        <v>250</v>
      </c>
      <c r="D130" s="160">
        <v>56280</v>
      </c>
      <c r="E130" s="160">
        <v>723</v>
      </c>
      <c r="F130" s="160">
        <v>54242</v>
      </c>
      <c r="G130" s="160">
        <v>54965</v>
      </c>
      <c r="H130" s="203">
        <v>97.66</v>
      </c>
      <c r="I130" s="160">
        <v>983</v>
      </c>
      <c r="J130" s="160">
        <v>786</v>
      </c>
      <c r="K130" s="160">
        <v>56011</v>
      </c>
      <c r="L130" s="160">
        <v>16318</v>
      </c>
      <c r="M130" s="160">
        <v>16100</v>
      </c>
      <c r="N130" s="160">
        <v>15842</v>
      </c>
      <c r="O130" s="160">
        <v>7751</v>
      </c>
      <c r="P130" s="160">
        <v>0</v>
      </c>
      <c r="Q130" s="160">
        <v>0</v>
      </c>
      <c r="R130" s="160">
        <v>3434</v>
      </c>
      <c r="S130" s="160">
        <v>289</v>
      </c>
      <c r="T130" s="160">
        <v>3723</v>
      </c>
      <c r="U130" s="160">
        <v>1227</v>
      </c>
      <c r="V130" s="160">
        <v>246</v>
      </c>
      <c r="W130" s="160">
        <v>81</v>
      </c>
      <c r="X130" s="160">
        <v>2169</v>
      </c>
      <c r="Y130" s="160">
        <v>1405</v>
      </c>
      <c r="Z130" s="160">
        <v>46</v>
      </c>
      <c r="AA130" s="160">
        <v>1359</v>
      </c>
      <c r="AB130" s="160">
        <v>3528</v>
      </c>
      <c r="AC130" s="160">
        <v>90</v>
      </c>
      <c r="AD130" s="181"/>
      <c r="AE130" s="160">
        <v>45834</v>
      </c>
      <c r="AF130" s="160">
        <v>408</v>
      </c>
      <c r="AG130" s="160">
        <v>44689</v>
      </c>
      <c r="AH130" s="160">
        <v>45097</v>
      </c>
      <c r="AI130" s="203">
        <v>98.39</v>
      </c>
      <c r="AJ130" s="160">
        <v>-638</v>
      </c>
      <c r="AK130" s="160">
        <v>287</v>
      </c>
      <c r="AL130" s="160">
        <v>44338</v>
      </c>
      <c r="AM130" s="160">
        <v>13550</v>
      </c>
      <c r="AN130" s="160">
        <v>12686</v>
      </c>
      <c r="AO130" s="160">
        <v>12556</v>
      </c>
      <c r="AP130" s="160">
        <v>5546</v>
      </c>
      <c r="AQ130" s="181"/>
      <c r="AR130" s="186" t="s">
        <v>672</v>
      </c>
    </row>
    <row r="131" spans="1:44" x14ac:dyDescent="0.2">
      <c r="A131" s="131">
        <v>129</v>
      </c>
      <c r="B131" s="132" t="s">
        <v>251</v>
      </c>
      <c r="C131" s="173" t="s">
        <v>252</v>
      </c>
      <c r="D131" s="160">
        <v>43644</v>
      </c>
      <c r="E131" s="160">
        <v>556</v>
      </c>
      <c r="F131" s="160">
        <v>42319</v>
      </c>
      <c r="G131" s="160">
        <v>42875</v>
      </c>
      <c r="H131" s="203">
        <v>98.24</v>
      </c>
      <c r="I131" s="160">
        <v>372</v>
      </c>
      <c r="J131" s="160">
        <v>674</v>
      </c>
      <c r="K131" s="160">
        <v>43365</v>
      </c>
      <c r="L131" s="160">
        <v>13893</v>
      </c>
      <c r="M131" s="160">
        <v>12566</v>
      </c>
      <c r="N131" s="160">
        <v>12587</v>
      </c>
      <c r="O131" s="160">
        <v>4319</v>
      </c>
      <c r="P131" s="160">
        <v>0</v>
      </c>
      <c r="Q131" s="160">
        <v>0</v>
      </c>
      <c r="R131" s="160">
        <v>1429</v>
      </c>
      <c r="S131" s="160">
        <v>-544</v>
      </c>
      <c r="T131" s="160">
        <v>885</v>
      </c>
      <c r="U131" s="160">
        <v>625</v>
      </c>
      <c r="V131" s="160">
        <v>33</v>
      </c>
      <c r="W131" s="160">
        <v>7</v>
      </c>
      <c r="X131" s="160">
        <v>220</v>
      </c>
      <c r="Y131" s="160">
        <v>848</v>
      </c>
      <c r="Z131" s="160">
        <v>1</v>
      </c>
      <c r="AA131" s="160">
        <v>847</v>
      </c>
      <c r="AB131" s="160">
        <v>1067</v>
      </c>
      <c r="AC131" s="160">
        <v>249</v>
      </c>
      <c r="AD131" s="181"/>
      <c r="AE131" s="160">
        <v>24090</v>
      </c>
      <c r="AF131" s="160">
        <v>60</v>
      </c>
      <c r="AG131" s="160">
        <v>23694</v>
      </c>
      <c r="AH131" s="160">
        <v>23754</v>
      </c>
      <c r="AI131" s="203">
        <v>98.61</v>
      </c>
      <c r="AJ131" s="160">
        <v>-320</v>
      </c>
      <c r="AK131" s="160">
        <v>135</v>
      </c>
      <c r="AL131" s="160">
        <v>23509</v>
      </c>
      <c r="AM131" s="160">
        <v>7634</v>
      </c>
      <c r="AN131" s="160">
        <v>7324</v>
      </c>
      <c r="AO131" s="160">
        <v>6501</v>
      </c>
      <c r="AP131" s="160">
        <v>2050</v>
      </c>
      <c r="AQ131" s="181"/>
      <c r="AR131" s="186" t="s">
        <v>672</v>
      </c>
    </row>
    <row r="132" spans="1:44" x14ac:dyDescent="0.2">
      <c r="A132" s="131">
        <v>130</v>
      </c>
      <c r="B132" s="132" t="s">
        <v>253</v>
      </c>
      <c r="C132" s="173" t="s">
        <v>254</v>
      </c>
      <c r="D132" s="160">
        <v>126424</v>
      </c>
      <c r="E132" s="160">
        <v>1504</v>
      </c>
      <c r="F132" s="160">
        <v>122237</v>
      </c>
      <c r="G132" s="160">
        <v>123741</v>
      </c>
      <c r="H132" s="203">
        <v>97.88</v>
      </c>
      <c r="I132" s="160">
        <v>3217</v>
      </c>
      <c r="J132" s="160">
        <v>1423</v>
      </c>
      <c r="K132" s="160">
        <v>126877</v>
      </c>
      <c r="L132" s="160">
        <v>37560</v>
      </c>
      <c r="M132" s="160">
        <v>34969</v>
      </c>
      <c r="N132" s="160">
        <v>35525</v>
      </c>
      <c r="O132" s="160">
        <v>18823</v>
      </c>
      <c r="P132" s="160">
        <v>0</v>
      </c>
      <c r="Q132" s="160">
        <v>0</v>
      </c>
      <c r="R132" s="160">
        <v>14043</v>
      </c>
      <c r="S132" s="160">
        <v>-65</v>
      </c>
      <c r="T132" s="160">
        <v>13978</v>
      </c>
      <c r="U132" s="160">
        <v>3960</v>
      </c>
      <c r="V132" s="160">
        <v>-78</v>
      </c>
      <c r="W132" s="160">
        <v>0</v>
      </c>
      <c r="X132" s="160">
        <v>10096</v>
      </c>
      <c r="Y132" s="160">
        <v>4234</v>
      </c>
      <c r="Z132" s="160">
        <v>-81</v>
      </c>
      <c r="AA132" s="160">
        <v>4315</v>
      </c>
      <c r="AB132" s="160">
        <v>14411</v>
      </c>
      <c r="AC132" s="160">
        <v>1307</v>
      </c>
      <c r="AD132" s="181"/>
      <c r="AE132" s="160">
        <v>342593</v>
      </c>
      <c r="AF132" s="160">
        <v>1725</v>
      </c>
      <c r="AG132" s="160">
        <v>337733</v>
      </c>
      <c r="AH132" s="160">
        <v>339458</v>
      </c>
      <c r="AI132" s="203">
        <v>99.08</v>
      </c>
      <c r="AJ132" s="160">
        <v>-4377</v>
      </c>
      <c r="AK132" s="160">
        <v>1317</v>
      </c>
      <c r="AL132" s="160">
        <v>334673</v>
      </c>
      <c r="AM132" s="160">
        <v>104536</v>
      </c>
      <c r="AN132" s="160">
        <v>97916</v>
      </c>
      <c r="AO132" s="160">
        <v>96213</v>
      </c>
      <c r="AP132" s="160">
        <v>36008</v>
      </c>
      <c r="AQ132" s="181"/>
      <c r="AR132" s="186" t="s">
        <v>673</v>
      </c>
    </row>
    <row r="133" spans="1:44" x14ac:dyDescent="0.2">
      <c r="A133" s="131">
        <v>131</v>
      </c>
      <c r="B133" s="132" t="s">
        <v>255</v>
      </c>
      <c r="C133" s="173" t="s">
        <v>256</v>
      </c>
      <c r="D133" s="160">
        <v>50560</v>
      </c>
      <c r="E133" s="160">
        <v>637</v>
      </c>
      <c r="F133" s="160">
        <v>48906</v>
      </c>
      <c r="G133" s="160">
        <v>49543</v>
      </c>
      <c r="H133" s="203">
        <v>97.99</v>
      </c>
      <c r="I133" s="160">
        <v>477</v>
      </c>
      <c r="J133" s="160">
        <v>919</v>
      </c>
      <c r="K133" s="160">
        <v>50302</v>
      </c>
      <c r="L133" s="160">
        <v>14685</v>
      </c>
      <c r="M133" s="160">
        <v>14485</v>
      </c>
      <c r="N133" s="160">
        <v>14338</v>
      </c>
      <c r="O133" s="160">
        <v>6794</v>
      </c>
      <c r="P133" s="160">
        <v>0</v>
      </c>
      <c r="Q133" s="160">
        <v>0</v>
      </c>
      <c r="R133" s="160">
        <v>1652</v>
      </c>
      <c r="S133" s="160">
        <v>177</v>
      </c>
      <c r="T133" s="160">
        <v>1829</v>
      </c>
      <c r="U133" s="160">
        <v>828</v>
      </c>
      <c r="V133" s="160">
        <v>73</v>
      </c>
      <c r="W133" s="160">
        <v>34</v>
      </c>
      <c r="X133" s="160">
        <v>894</v>
      </c>
      <c r="Y133" s="160">
        <v>1103</v>
      </c>
      <c r="Z133" s="160">
        <v>12</v>
      </c>
      <c r="AA133" s="160">
        <v>1091</v>
      </c>
      <c r="AB133" s="160">
        <v>1985</v>
      </c>
      <c r="AC133" s="160">
        <v>154</v>
      </c>
      <c r="AD133" s="181"/>
      <c r="AE133" s="160">
        <v>28869</v>
      </c>
      <c r="AF133" s="160">
        <v>196</v>
      </c>
      <c r="AG133" s="160">
        <v>28065</v>
      </c>
      <c r="AH133" s="160">
        <v>28261</v>
      </c>
      <c r="AI133" s="203">
        <v>97.89</v>
      </c>
      <c r="AJ133" s="160">
        <v>-303</v>
      </c>
      <c r="AK133" s="160">
        <v>318</v>
      </c>
      <c r="AL133" s="160">
        <v>28080</v>
      </c>
      <c r="AM133" s="160">
        <v>8551</v>
      </c>
      <c r="AN133" s="160">
        <v>6361</v>
      </c>
      <c r="AO133" s="160">
        <v>8933</v>
      </c>
      <c r="AP133" s="160">
        <v>4235</v>
      </c>
      <c r="AQ133" s="181"/>
      <c r="AR133" s="186" t="s">
        <v>672</v>
      </c>
    </row>
    <row r="134" spans="1:44" x14ac:dyDescent="0.2">
      <c r="A134" s="131">
        <v>132</v>
      </c>
      <c r="B134" s="132" t="s">
        <v>257</v>
      </c>
      <c r="C134" s="173" t="s">
        <v>258</v>
      </c>
      <c r="D134" s="160">
        <v>82458</v>
      </c>
      <c r="E134" s="160">
        <v>1293</v>
      </c>
      <c r="F134" s="160">
        <v>79813</v>
      </c>
      <c r="G134" s="160">
        <v>81106</v>
      </c>
      <c r="H134" s="203">
        <v>98.36</v>
      </c>
      <c r="I134" s="160">
        <v>343</v>
      </c>
      <c r="J134" s="160">
        <v>1233</v>
      </c>
      <c r="K134" s="160">
        <v>81389</v>
      </c>
      <c r="L134" s="160">
        <v>23727</v>
      </c>
      <c r="M134" s="160">
        <v>23585</v>
      </c>
      <c r="N134" s="160">
        <v>23533</v>
      </c>
      <c r="O134" s="160">
        <v>10544</v>
      </c>
      <c r="P134" s="160">
        <v>0</v>
      </c>
      <c r="Q134" s="160">
        <v>0</v>
      </c>
      <c r="R134" s="160">
        <v>2901</v>
      </c>
      <c r="S134" s="160">
        <v>282</v>
      </c>
      <c r="T134" s="160">
        <v>3183</v>
      </c>
      <c r="U134" s="160">
        <v>1362</v>
      </c>
      <c r="V134" s="160">
        <v>113</v>
      </c>
      <c r="W134" s="160">
        <v>33</v>
      </c>
      <c r="X134" s="160">
        <v>1675</v>
      </c>
      <c r="Y134" s="160">
        <v>1606</v>
      </c>
      <c r="Z134" s="160">
        <v>19</v>
      </c>
      <c r="AA134" s="160">
        <v>1587</v>
      </c>
      <c r="AB134" s="160">
        <v>3262</v>
      </c>
      <c r="AC134" s="160">
        <v>193</v>
      </c>
      <c r="AD134" s="181"/>
      <c r="AE134" s="160">
        <v>40917</v>
      </c>
      <c r="AF134" s="160">
        <v>711</v>
      </c>
      <c r="AG134" s="160">
        <v>38947</v>
      </c>
      <c r="AH134" s="160">
        <v>39658</v>
      </c>
      <c r="AI134" s="203">
        <v>96.92</v>
      </c>
      <c r="AJ134" s="160">
        <v>259</v>
      </c>
      <c r="AK134" s="160">
        <v>798</v>
      </c>
      <c r="AL134" s="160">
        <v>40004</v>
      </c>
      <c r="AM134" s="160">
        <v>11382</v>
      </c>
      <c r="AN134" s="160">
        <v>13323</v>
      </c>
      <c r="AO134" s="160">
        <v>10674</v>
      </c>
      <c r="AP134" s="160">
        <v>4625</v>
      </c>
      <c r="AQ134" s="181"/>
      <c r="AR134" s="186" t="s">
        <v>672</v>
      </c>
    </row>
    <row r="135" spans="1:44" x14ac:dyDescent="0.2">
      <c r="A135" s="131">
        <v>133</v>
      </c>
      <c r="B135" s="132" t="s">
        <v>259</v>
      </c>
      <c r="C135" s="173" t="s">
        <v>260</v>
      </c>
      <c r="D135" s="160">
        <v>108394</v>
      </c>
      <c r="E135" s="160">
        <v>1248</v>
      </c>
      <c r="F135" s="160">
        <v>103515</v>
      </c>
      <c r="G135" s="160">
        <v>104763</v>
      </c>
      <c r="H135" s="203">
        <v>96.65</v>
      </c>
      <c r="I135" s="160">
        <v>3012</v>
      </c>
      <c r="J135" s="160">
        <v>1123</v>
      </c>
      <c r="K135" s="160">
        <v>107650</v>
      </c>
      <c r="L135" s="160">
        <v>31937</v>
      </c>
      <c r="M135" s="160">
        <v>30165</v>
      </c>
      <c r="N135" s="160">
        <v>29620</v>
      </c>
      <c r="O135" s="160">
        <v>15928</v>
      </c>
      <c r="P135" s="160">
        <v>0</v>
      </c>
      <c r="Q135" s="160">
        <v>0</v>
      </c>
      <c r="R135" s="160">
        <v>29747</v>
      </c>
      <c r="S135" s="160">
        <v>-941</v>
      </c>
      <c r="T135" s="160">
        <v>28806</v>
      </c>
      <c r="U135" s="160">
        <v>3745</v>
      </c>
      <c r="V135" s="160">
        <v>9032</v>
      </c>
      <c r="W135" s="160">
        <v>112</v>
      </c>
      <c r="X135" s="160">
        <v>15917</v>
      </c>
      <c r="Y135" s="160">
        <v>5493</v>
      </c>
      <c r="Z135" s="160">
        <v>2</v>
      </c>
      <c r="AA135" s="160">
        <v>5491</v>
      </c>
      <c r="AB135" s="160">
        <v>21408</v>
      </c>
      <c r="AC135" s="160">
        <v>2104</v>
      </c>
      <c r="AD135" s="181"/>
      <c r="AE135" s="160">
        <v>155024</v>
      </c>
      <c r="AF135" s="160">
        <v>322</v>
      </c>
      <c r="AG135" s="160">
        <v>153353</v>
      </c>
      <c r="AH135" s="160">
        <v>153675</v>
      </c>
      <c r="AI135" s="203">
        <v>99.13</v>
      </c>
      <c r="AJ135" s="160">
        <v>-4088</v>
      </c>
      <c r="AK135" s="160">
        <v>746</v>
      </c>
      <c r="AL135" s="160">
        <v>150011</v>
      </c>
      <c r="AM135" s="160">
        <v>49775</v>
      </c>
      <c r="AN135" s="160">
        <v>42069</v>
      </c>
      <c r="AO135" s="160">
        <v>40678</v>
      </c>
      <c r="AP135" s="160">
        <v>17489</v>
      </c>
      <c r="AQ135" s="181"/>
      <c r="AR135" s="186" t="s">
        <v>673</v>
      </c>
    </row>
    <row r="136" spans="1:44" x14ac:dyDescent="0.2">
      <c r="A136" s="131">
        <v>134</v>
      </c>
      <c r="B136" s="132" t="s">
        <v>261</v>
      </c>
      <c r="C136" s="173" t="s">
        <v>262</v>
      </c>
      <c r="D136" s="160">
        <v>89071</v>
      </c>
      <c r="E136" s="160">
        <v>160</v>
      </c>
      <c r="F136" s="160">
        <v>87382</v>
      </c>
      <c r="G136" s="160">
        <v>87542</v>
      </c>
      <c r="H136" s="203">
        <v>98.28</v>
      </c>
      <c r="I136" s="160">
        <v>1032</v>
      </c>
      <c r="J136" s="160">
        <v>395</v>
      </c>
      <c r="K136" s="160">
        <v>88809</v>
      </c>
      <c r="L136" s="160">
        <v>26079</v>
      </c>
      <c r="M136" s="160">
        <v>25945</v>
      </c>
      <c r="N136" s="160">
        <v>25658</v>
      </c>
      <c r="O136" s="160">
        <v>11127</v>
      </c>
      <c r="P136" s="160">
        <v>0</v>
      </c>
      <c r="Q136" s="160">
        <v>0</v>
      </c>
      <c r="R136" s="160">
        <v>2623</v>
      </c>
      <c r="S136" s="160">
        <v>262</v>
      </c>
      <c r="T136" s="160">
        <v>2885</v>
      </c>
      <c r="U136" s="160">
        <v>1482</v>
      </c>
      <c r="V136" s="160">
        <v>151</v>
      </c>
      <c r="W136" s="160">
        <v>104</v>
      </c>
      <c r="X136" s="160">
        <v>1148</v>
      </c>
      <c r="Y136" s="160">
        <v>1677</v>
      </c>
      <c r="Z136" s="160">
        <v>34</v>
      </c>
      <c r="AA136" s="160">
        <v>1643</v>
      </c>
      <c r="AB136" s="160">
        <v>2791</v>
      </c>
      <c r="AC136" s="160">
        <v>195</v>
      </c>
      <c r="AD136" s="181"/>
      <c r="AE136" s="160">
        <v>57190</v>
      </c>
      <c r="AF136" s="160">
        <v>262</v>
      </c>
      <c r="AG136" s="160">
        <v>56227</v>
      </c>
      <c r="AH136" s="160">
        <v>56489</v>
      </c>
      <c r="AI136" s="203">
        <v>98.77</v>
      </c>
      <c r="AJ136" s="160">
        <v>-1005</v>
      </c>
      <c r="AK136" s="160">
        <v>53</v>
      </c>
      <c r="AL136" s="160">
        <v>55275</v>
      </c>
      <c r="AM136" s="160">
        <v>18954</v>
      </c>
      <c r="AN136" s="160">
        <v>16067</v>
      </c>
      <c r="AO136" s="160">
        <v>15608</v>
      </c>
      <c r="AP136" s="160">
        <v>4646</v>
      </c>
      <c r="AQ136" s="181"/>
      <c r="AR136" s="186" t="s">
        <v>672</v>
      </c>
    </row>
    <row r="137" spans="1:44" x14ac:dyDescent="0.2">
      <c r="A137" s="131">
        <v>135</v>
      </c>
      <c r="B137" s="132" t="s">
        <v>263</v>
      </c>
      <c r="C137" s="173" t="s">
        <v>264</v>
      </c>
      <c r="D137" s="160">
        <v>31090</v>
      </c>
      <c r="E137" s="160">
        <v>395</v>
      </c>
      <c r="F137" s="160">
        <v>28967</v>
      </c>
      <c r="G137" s="160">
        <v>29362</v>
      </c>
      <c r="H137" s="203">
        <v>94.44</v>
      </c>
      <c r="I137" s="160">
        <v>460</v>
      </c>
      <c r="J137" s="160">
        <v>414</v>
      </c>
      <c r="K137" s="160">
        <v>29841</v>
      </c>
      <c r="L137" s="160">
        <v>8676</v>
      </c>
      <c r="M137" s="160">
        <v>8541</v>
      </c>
      <c r="N137" s="160">
        <v>8586</v>
      </c>
      <c r="O137" s="160">
        <v>4038</v>
      </c>
      <c r="P137" s="160">
        <v>0</v>
      </c>
      <c r="Q137" s="160">
        <v>0</v>
      </c>
      <c r="R137" s="160">
        <v>3775</v>
      </c>
      <c r="S137" s="160">
        <v>-222</v>
      </c>
      <c r="T137" s="160">
        <v>3553</v>
      </c>
      <c r="U137" s="160">
        <v>822</v>
      </c>
      <c r="V137" s="160">
        <v>200</v>
      </c>
      <c r="W137" s="160">
        <v>86</v>
      </c>
      <c r="X137" s="160">
        <v>2445</v>
      </c>
      <c r="Y137" s="160">
        <v>2278</v>
      </c>
      <c r="Z137" s="160">
        <v>41</v>
      </c>
      <c r="AA137" s="160">
        <v>2237</v>
      </c>
      <c r="AB137" s="160">
        <v>4682</v>
      </c>
      <c r="AC137" s="160">
        <v>549</v>
      </c>
      <c r="AD137" s="181"/>
      <c r="AE137" s="160">
        <v>21612</v>
      </c>
      <c r="AF137" s="160">
        <v>53</v>
      </c>
      <c r="AG137" s="160">
        <v>20332</v>
      </c>
      <c r="AH137" s="160">
        <v>20385</v>
      </c>
      <c r="AI137" s="203">
        <v>94.32</v>
      </c>
      <c r="AJ137" s="160">
        <v>281</v>
      </c>
      <c r="AK137" s="160">
        <v>441</v>
      </c>
      <c r="AL137" s="160">
        <v>21054</v>
      </c>
      <c r="AM137" s="160">
        <v>6818</v>
      </c>
      <c r="AN137" s="160">
        <v>5809</v>
      </c>
      <c r="AO137" s="160">
        <v>5914</v>
      </c>
      <c r="AP137" s="160">
        <v>2513</v>
      </c>
      <c r="AQ137" s="181"/>
      <c r="AR137" s="186" t="s">
        <v>672</v>
      </c>
    </row>
    <row r="138" spans="1:44" x14ac:dyDescent="0.2">
      <c r="A138" s="131">
        <v>136</v>
      </c>
      <c r="B138" s="132" t="s">
        <v>265</v>
      </c>
      <c r="C138" s="173" t="s">
        <v>266</v>
      </c>
      <c r="D138" s="160">
        <v>57956</v>
      </c>
      <c r="E138" s="160">
        <v>457</v>
      </c>
      <c r="F138" s="160">
        <v>55145</v>
      </c>
      <c r="G138" s="160">
        <v>55602</v>
      </c>
      <c r="H138" s="203">
        <v>95.94</v>
      </c>
      <c r="I138" s="160">
        <v>1519</v>
      </c>
      <c r="J138" s="160">
        <v>528</v>
      </c>
      <c r="K138" s="160">
        <v>57192</v>
      </c>
      <c r="L138" s="160">
        <v>19311</v>
      </c>
      <c r="M138" s="160">
        <v>15431</v>
      </c>
      <c r="N138" s="160">
        <v>14981</v>
      </c>
      <c r="O138" s="160">
        <v>7469</v>
      </c>
      <c r="P138" s="160">
        <v>0</v>
      </c>
      <c r="Q138" s="160">
        <v>0</v>
      </c>
      <c r="R138" s="160">
        <v>5222</v>
      </c>
      <c r="S138" s="160">
        <v>-440</v>
      </c>
      <c r="T138" s="160">
        <v>4782</v>
      </c>
      <c r="U138" s="160">
        <v>1484</v>
      </c>
      <c r="V138" s="160">
        <v>137</v>
      </c>
      <c r="W138" s="160">
        <v>96</v>
      </c>
      <c r="X138" s="160">
        <v>3065</v>
      </c>
      <c r="Y138" s="160">
        <v>2915</v>
      </c>
      <c r="Z138" s="160">
        <v>31</v>
      </c>
      <c r="AA138" s="160">
        <v>2884</v>
      </c>
      <c r="AB138" s="160">
        <v>5949</v>
      </c>
      <c r="AC138" s="160">
        <v>561</v>
      </c>
      <c r="AD138" s="181"/>
      <c r="AE138" s="160">
        <v>55386</v>
      </c>
      <c r="AF138" s="160">
        <v>114</v>
      </c>
      <c r="AG138" s="160">
        <v>53876</v>
      </c>
      <c r="AH138" s="160">
        <v>53990</v>
      </c>
      <c r="AI138" s="203">
        <v>97.48</v>
      </c>
      <c r="AJ138" s="160">
        <v>564</v>
      </c>
      <c r="AK138" s="160">
        <v>343</v>
      </c>
      <c r="AL138" s="160">
        <v>54783</v>
      </c>
      <c r="AM138" s="160">
        <v>20667</v>
      </c>
      <c r="AN138" s="160">
        <v>15925</v>
      </c>
      <c r="AO138" s="160">
        <v>14548</v>
      </c>
      <c r="AP138" s="160">
        <v>3643</v>
      </c>
      <c r="AQ138" s="181"/>
      <c r="AR138" s="186" t="s">
        <v>672</v>
      </c>
    </row>
    <row r="139" spans="1:44" x14ac:dyDescent="0.2">
      <c r="A139" s="131">
        <v>137</v>
      </c>
      <c r="B139" s="132" t="s">
        <v>267</v>
      </c>
      <c r="C139" s="173" t="s">
        <v>268</v>
      </c>
      <c r="D139" s="160">
        <v>71793</v>
      </c>
      <c r="E139" s="160">
        <v>759</v>
      </c>
      <c r="F139" s="160">
        <v>69380</v>
      </c>
      <c r="G139" s="160">
        <v>70139</v>
      </c>
      <c r="H139" s="203">
        <v>97.7</v>
      </c>
      <c r="I139" s="160">
        <v>407</v>
      </c>
      <c r="J139" s="160">
        <v>934</v>
      </c>
      <c r="K139" s="160">
        <v>70721</v>
      </c>
      <c r="L139" s="160">
        <v>21815</v>
      </c>
      <c r="M139" s="160">
        <v>20441</v>
      </c>
      <c r="N139" s="160">
        <v>20168</v>
      </c>
      <c r="O139" s="160">
        <v>8297</v>
      </c>
      <c r="P139" s="160">
        <v>0</v>
      </c>
      <c r="Q139" s="160">
        <v>0</v>
      </c>
      <c r="R139" s="160">
        <v>3880</v>
      </c>
      <c r="S139" s="160">
        <v>-322</v>
      </c>
      <c r="T139" s="160">
        <v>3558</v>
      </c>
      <c r="U139" s="160">
        <v>721</v>
      </c>
      <c r="V139" s="160">
        <v>128</v>
      </c>
      <c r="W139" s="160">
        <v>46</v>
      </c>
      <c r="X139" s="160">
        <v>2663</v>
      </c>
      <c r="Y139" s="160">
        <v>1789</v>
      </c>
      <c r="Z139" s="160">
        <v>16</v>
      </c>
      <c r="AA139" s="160">
        <v>1773</v>
      </c>
      <c r="AB139" s="160">
        <v>4436</v>
      </c>
      <c r="AC139" s="160">
        <v>310</v>
      </c>
      <c r="AD139" s="181"/>
      <c r="AE139" s="160">
        <v>35200</v>
      </c>
      <c r="AF139" s="160">
        <v>125</v>
      </c>
      <c r="AG139" s="160">
        <v>34256</v>
      </c>
      <c r="AH139" s="160">
        <v>34381</v>
      </c>
      <c r="AI139" s="203">
        <v>97.7</v>
      </c>
      <c r="AJ139" s="160">
        <v>-797</v>
      </c>
      <c r="AK139" s="160">
        <v>301</v>
      </c>
      <c r="AL139" s="160">
        <v>33760</v>
      </c>
      <c r="AM139" s="160">
        <v>12941</v>
      </c>
      <c r="AN139" s="160">
        <v>8950</v>
      </c>
      <c r="AO139" s="160">
        <v>8338</v>
      </c>
      <c r="AP139" s="160">
        <v>3531</v>
      </c>
      <c r="AQ139" s="181"/>
      <c r="AR139" s="186" t="s">
        <v>675</v>
      </c>
    </row>
    <row r="140" spans="1:44" x14ac:dyDescent="0.2">
      <c r="A140" s="131">
        <v>138</v>
      </c>
      <c r="B140" s="132" t="s">
        <v>269</v>
      </c>
      <c r="C140" s="173" t="s">
        <v>270</v>
      </c>
      <c r="D140" s="160">
        <v>1571</v>
      </c>
      <c r="E140" s="160">
        <v>29</v>
      </c>
      <c r="F140" s="160">
        <v>1505</v>
      </c>
      <c r="G140" s="160">
        <v>1534</v>
      </c>
      <c r="H140" s="203">
        <v>97.64</v>
      </c>
      <c r="I140" s="160">
        <v>34</v>
      </c>
      <c r="J140" s="160">
        <v>13</v>
      </c>
      <c r="K140" s="160">
        <v>1552</v>
      </c>
      <c r="L140" s="160">
        <v>545</v>
      </c>
      <c r="M140" s="160">
        <v>448</v>
      </c>
      <c r="N140" s="160">
        <v>399</v>
      </c>
      <c r="O140" s="160">
        <v>160</v>
      </c>
      <c r="P140" s="160">
        <v>0</v>
      </c>
      <c r="Q140" s="160">
        <v>0</v>
      </c>
      <c r="R140" s="160">
        <v>81</v>
      </c>
      <c r="S140" s="160">
        <v>-11</v>
      </c>
      <c r="T140" s="160">
        <v>70</v>
      </c>
      <c r="U140" s="160">
        <v>34</v>
      </c>
      <c r="V140" s="160">
        <v>0</v>
      </c>
      <c r="W140" s="160">
        <v>0</v>
      </c>
      <c r="X140" s="160">
        <v>36</v>
      </c>
      <c r="Y140" s="160">
        <v>38</v>
      </c>
      <c r="Z140" s="160">
        <v>0</v>
      </c>
      <c r="AA140" s="160">
        <v>38</v>
      </c>
      <c r="AB140" s="160">
        <v>74</v>
      </c>
      <c r="AC140" s="160">
        <v>0</v>
      </c>
      <c r="AD140" s="181"/>
      <c r="AE140" s="160">
        <v>1589</v>
      </c>
      <c r="AF140" s="160">
        <v>6</v>
      </c>
      <c r="AG140" s="160">
        <v>1382</v>
      </c>
      <c r="AH140" s="160">
        <v>1388</v>
      </c>
      <c r="AI140" s="203">
        <v>87.35</v>
      </c>
      <c r="AJ140" s="160">
        <v>64</v>
      </c>
      <c r="AK140" s="160">
        <v>28</v>
      </c>
      <c r="AL140" s="160">
        <v>1474</v>
      </c>
      <c r="AM140" s="160">
        <v>502</v>
      </c>
      <c r="AN140" s="160">
        <v>475</v>
      </c>
      <c r="AO140" s="160">
        <v>336</v>
      </c>
      <c r="AP140" s="160">
        <v>161</v>
      </c>
      <c r="AQ140" s="181"/>
      <c r="AR140" s="186" t="s">
        <v>675</v>
      </c>
    </row>
    <row r="141" spans="1:44" x14ac:dyDescent="0.2">
      <c r="A141" s="131">
        <v>139</v>
      </c>
      <c r="B141" s="132" t="s">
        <v>271</v>
      </c>
      <c r="C141" s="173" t="s">
        <v>272</v>
      </c>
      <c r="D141" s="160">
        <v>92392</v>
      </c>
      <c r="E141" s="160">
        <v>1380</v>
      </c>
      <c r="F141" s="160">
        <v>87110</v>
      </c>
      <c r="G141" s="160">
        <v>88490</v>
      </c>
      <c r="H141" s="203">
        <v>95.78</v>
      </c>
      <c r="I141" s="160">
        <v>1847</v>
      </c>
      <c r="J141" s="160">
        <v>1594</v>
      </c>
      <c r="K141" s="160">
        <v>90551</v>
      </c>
      <c r="L141" s="160">
        <v>24617</v>
      </c>
      <c r="M141" s="160">
        <v>22665</v>
      </c>
      <c r="N141" s="160">
        <v>20629</v>
      </c>
      <c r="O141" s="160">
        <v>22640</v>
      </c>
      <c r="P141" s="160">
        <v>0</v>
      </c>
      <c r="Q141" s="160">
        <v>0</v>
      </c>
      <c r="R141" s="160">
        <v>25011</v>
      </c>
      <c r="S141" s="160">
        <v>-191</v>
      </c>
      <c r="T141" s="160">
        <v>24820</v>
      </c>
      <c r="U141" s="160">
        <v>1488</v>
      </c>
      <c r="V141" s="160">
        <v>1761</v>
      </c>
      <c r="W141" s="160">
        <v>233</v>
      </c>
      <c r="X141" s="160">
        <v>21338</v>
      </c>
      <c r="Y141" s="160">
        <v>3902</v>
      </c>
      <c r="Z141" s="160">
        <v>76</v>
      </c>
      <c r="AA141" s="160">
        <v>3826</v>
      </c>
      <c r="AB141" s="160">
        <v>25164</v>
      </c>
      <c r="AC141" s="160">
        <v>0</v>
      </c>
      <c r="AD141" s="181"/>
      <c r="AE141" s="160">
        <v>197649</v>
      </c>
      <c r="AF141" s="160">
        <v>6354</v>
      </c>
      <c r="AG141" s="160">
        <v>187651</v>
      </c>
      <c r="AH141" s="160">
        <v>194005</v>
      </c>
      <c r="AI141" s="203">
        <v>98.16</v>
      </c>
      <c r="AJ141" s="160">
        <v>4984</v>
      </c>
      <c r="AK141" s="160">
        <v>8133</v>
      </c>
      <c r="AL141" s="160">
        <v>200768</v>
      </c>
      <c r="AM141" s="160">
        <v>59359</v>
      </c>
      <c r="AN141" s="160">
        <v>46152</v>
      </c>
      <c r="AO141" s="160">
        <v>43226</v>
      </c>
      <c r="AP141" s="160">
        <v>52031</v>
      </c>
      <c r="AQ141" s="181"/>
      <c r="AR141" s="186" t="s">
        <v>676</v>
      </c>
    </row>
    <row r="142" spans="1:44" x14ac:dyDescent="0.2">
      <c r="A142" s="131">
        <v>140</v>
      </c>
      <c r="B142" s="132" t="s">
        <v>273</v>
      </c>
      <c r="C142" s="173" t="s">
        <v>274</v>
      </c>
      <c r="D142" s="160">
        <v>102057</v>
      </c>
      <c r="E142" s="160">
        <v>2304</v>
      </c>
      <c r="F142" s="160">
        <v>96735</v>
      </c>
      <c r="G142" s="160">
        <v>99039</v>
      </c>
      <c r="H142" s="203">
        <v>97.04</v>
      </c>
      <c r="I142" s="160">
        <v>2141</v>
      </c>
      <c r="J142" s="160">
        <v>8501</v>
      </c>
      <c r="K142" s="160">
        <v>107377</v>
      </c>
      <c r="L142" s="160">
        <v>36887</v>
      </c>
      <c r="M142" s="160">
        <v>24905</v>
      </c>
      <c r="N142" s="160">
        <v>24977</v>
      </c>
      <c r="O142" s="160">
        <v>20608</v>
      </c>
      <c r="P142" s="160">
        <v>0</v>
      </c>
      <c r="Q142" s="160">
        <v>0</v>
      </c>
      <c r="R142" s="160">
        <v>8564</v>
      </c>
      <c r="S142" s="160">
        <v>51</v>
      </c>
      <c r="T142" s="160">
        <v>8615</v>
      </c>
      <c r="U142" s="160">
        <v>3004</v>
      </c>
      <c r="V142" s="160">
        <v>246</v>
      </c>
      <c r="W142" s="160">
        <v>325</v>
      </c>
      <c r="X142" s="160">
        <v>5040</v>
      </c>
      <c r="Y142" s="160">
        <v>3018</v>
      </c>
      <c r="Z142" s="160">
        <v>84</v>
      </c>
      <c r="AA142" s="160">
        <v>2934</v>
      </c>
      <c r="AB142" s="160">
        <v>7974</v>
      </c>
      <c r="AC142" s="160">
        <v>0</v>
      </c>
      <c r="AD142" s="181"/>
      <c r="AE142" s="160">
        <v>281895</v>
      </c>
      <c r="AF142" s="160">
        <v>1955</v>
      </c>
      <c r="AG142" s="160">
        <v>277609</v>
      </c>
      <c r="AH142" s="160">
        <v>279564</v>
      </c>
      <c r="AI142" s="203">
        <v>99.17</v>
      </c>
      <c r="AJ142" s="160">
        <v>-4454</v>
      </c>
      <c r="AK142" s="160">
        <v>1988</v>
      </c>
      <c r="AL142" s="160">
        <v>275143</v>
      </c>
      <c r="AM142" s="160">
        <v>87491</v>
      </c>
      <c r="AN142" s="160">
        <v>83359</v>
      </c>
      <c r="AO142" s="160">
        <v>77257</v>
      </c>
      <c r="AP142" s="160">
        <v>27036</v>
      </c>
      <c r="AQ142" s="181"/>
      <c r="AR142" s="186" t="s">
        <v>676</v>
      </c>
    </row>
    <row r="143" spans="1:44" x14ac:dyDescent="0.2">
      <c r="A143" s="131">
        <v>141</v>
      </c>
      <c r="B143" s="132" t="s">
        <v>275</v>
      </c>
      <c r="C143" s="173" t="s">
        <v>276</v>
      </c>
      <c r="D143" s="160">
        <v>41406</v>
      </c>
      <c r="E143" s="160">
        <v>623</v>
      </c>
      <c r="F143" s="160">
        <v>39891</v>
      </c>
      <c r="G143" s="160">
        <v>40514</v>
      </c>
      <c r="H143" s="203">
        <v>97.85</v>
      </c>
      <c r="I143" s="160">
        <v>434</v>
      </c>
      <c r="J143" s="160">
        <v>770</v>
      </c>
      <c r="K143" s="160">
        <v>41095</v>
      </c>
      <c r="L143" s="160">
        <v>12152</v>
      </c>
      <c r="M143" s="160">
        <v>12023</v>
      </c>
      <c r="N143" s="160">
        <v>11546</v>
      </c>
      <c r="O143" s="160">
        <v>5374</v>
      </c>
      <c r="P143" s="160">
        <v>0</v>
      </c>
      <c r="Q143" s="160">
        <v>0</v>
      </c>
      <c r="R143" s="160">
        <v>2323</v>
      </c>
      <c r="S143" s="160">
        <v>159</v>
      </c>
      <c r="T143" s="160">
        <v>2482</v>
      </c>
      <c r="U143" s="160">
        <v>791</v>
      </c>
      <c r="V143" s="160">
        <v>241</v>
      </c>
      <c r="W143" s="160">
        <v>41</v>
      </c>
      <c r="X143" s="160">
        <v>1409</v>
      </c>
      <c r="Y143" s="160">
        <v>1133</v>
      </c>
      <c r="Z143" s="160">
        <v>16</v>
      </c>
      <c r="AA143" s="160">
        <v>1117</v>
      </c>
      <c r="AB143" s="160">
        <v>2526</v>
      </c>
      <c r="AC143" s="160">
        <v>442</v>
      </c>
      <c r="AD143" s="181"/>
      <c r="AE143" s="160">
        <v>31524</v>
      </c>
      <c r="AF143" s="160">
        <v>384</v>
      </c>
      <c r="AG143" s="160">
        <v>30836</v>
      </c>
      <c r="AH143" s="160">
        <v>31220</v>
      </c>
      <c r="AI143" s="203">
        <v>99.04</v>
      </c>
      <c r="AJ143" s="160">
        <v>-270</v>
      </c>
      <c r="AK143" s="160">
        <v>440</v>
      </c>
      <c r="AL143" s="160">
        <v>31006</v>
      </c>
      <c r="AM143" s="160">
        <v>9529</v>
      </c>
      <c r="AN143" s="160">
        <v>9187</v>
      </c>
      <c r="AO143" s="160">
        <v>8919</v>
      </c>
      <c r="AP143" s="160">
        <v>3371</v>
      </c>
      <c r="AQ143" s="181"/>
      <c r="AR143" s="186" t="s">
        <v>672</v>
      </c>
    </row>
    <row r="144" spans="1:44" x14ac:dyDescent="0.2">
      <c r="A144" s="131">
        <v>142</v>
      </c>
      <c r="B144" s="132" t="s">
        <v>277</v>
      </c>
      <c r="C144" s="173" t="s">
        <v>278</v>
      </c>
      <c r="D144" s="160">
        <v>70424</v>
      </c>
      <c r="E144" s="160">
        <v>999</v>
      </c>
      <c r="F144" s="160">
        <v>67360</v>
      </c>
      <c r="G144" s="160">
        <v>68360</v>
      </c>
      <c r="H144" s="203">
        <v>97.07</v>
      </c>
      <c r="I144" s="160">
        <v>1989</v>
      </c>
      <c r="J144" s="160">
        <v>937</v>
      </c>
      <c r="K144" s="160">
        <v>70286</v>
      </c>
      <c r="L144" s="160">
        <v>20565</v>
      </c>
      <c r="M144" s="160">
        <v>20312</v>
      </c>
      <c r="N144" s="160">
        <v>19838</v>
      </c>
      <c r="O144" s="160">
        <v>9571</v>
      </c>
      <c r="P144" s="160">
        <v>0</v>
      </c>
      <c r="Q144" s="160">
        <v>0</v>
      </c>
      <c r="R144" s="160">
        <v>2910</v>
      </c>
      <c r="S144" s="160">
        <v>89</v>
      </c>
      <c r="T144" s="160">
        <v>2999</v>
      </c>
      <c r="U144" s="160">
        <v>2270</v>
      </c>
      <c r="V144" s="160">
        <v>176</v>
      </c>
      <c r="W144" s="160">
        <v>106</v>
      </c>
      <c r="X144" s="160">
        <v>447</v>
      </c>
      <c r="Y144" s="160">
        <v>2428</v>
      </c>
      <c r="Z144" s="160">
        <v>35</v>
      </c>
      <c r="AA144" s="160">
        <v>2393</v>
      </c>
      <c r="AB144" s="160">
        <v>2840</v>
      </c>
      <c r="AC144" s="160">
        <v>364</v>
      </c>
      <c r="AD144" s="181"/>
      <c r="AE144" s="160">
        <v>44011</v>
      </c>
      <c r="AF144" s="160">
        <v>158</v>
      </c>
      <c r="AG144" s="160">
        <v>42654</v>
      </c>
      <c r="AH144" s="160">
        <v>42812</v>
      </c>
      <c r="AI144" s="203">
        <v>97.28</v>
      </c>
      <c r="AJ144" s="160">
        <v>804</v>
      </c>
      <c r="AK144" s="160">
        <v>172</v>
      </c>
      <c r="AL144" s="160">
        <v>43630</v>
      </c>
      <c r="AM144" s="160">
        <v>13480</v>
      </c>
      <c r="AN144" s="160">
        <v>12801</v>
      </c>
      <c r="AO144" s="160">
        <v>11658</v>
      </c>
      <c r="AP144" s="160">
        <v>5691</v>
      </c>
      <c r="AQ144" s="181"/>
      <c r="AR144" s="186" t="s">
        <v>672</v>
      </c>
    </row>
    <row r="145" spans="1:44" x14ac:dyDescent="0.2">
      <c r="A145" s="131">
        <v>143</v>
      </c>
      <c r="B145" s="132" t="s">
        <v>279</v>
      </c>
      <c r="C145" s="173" t="s">
        <v>280</v>
      </c>
      <c r="D145" s="160">
        <v>75392</v>
      </c>
      <c r="E145" s="160">
        <v>622</v>
      </c>
      <c r="F145" s="160">
        <v>70405</v>
      </c>
      <c r="G145" s="160">
        <v>71027</v>
      </c>
      <c r="H145" s="203">
        <v>94.21</v>
      </c>
      <c r="I145" s="160">
        <v>2416</v>
      </c>
      <c r="J145" s="160">
        <v>823</v>
      </c>
      <c r="K145" s="160">
        <v>73644</v>
      </c>
      <c r="L145" s="160">
        <v>19724</v>
      </c>
      <c r="M145" s="160">
        <v>20372</v>
      </c>
      <c r="N145" s="160">
        <v>20324</v>
      </c>
      <c r="O145" s="160">
        <v>13225</v>
      </c>
      <c r="P145" s="160">
        <v>0</v>
      </c>
      <c r="Q145" s="160">
        <v>0</v>
      </c>
      <c r="R145" s="160">
        <v>9816</v>
      </c>
      <c r="S145" s="160">
        <v>-70</v>
      </c>
      <c r="T145" s="160">
        <v>9746</v>
      </c>
      <c r="U145" s="160">
        <v>2416</v>
      </c>
      <c r="V145" s="160">
        <v>495</v>
      </c>
      <c r="W145" s="160">
        <v>185</v>
      </c>
      <c r="X145" s="160">
        <v>6650</v>
      </c>
      <c r="Y145" s="160">
        <v>4365</v>
      </c>
      <c r="Z145" s="160">
        <v>153</v>
      </c>
      <c r="AA145" s="160">
        <v>4212</v>
      </c>
      <c r="AB145" s="160">
        <v>10862</v>
      </c>
      <c r="AC145" s="160">
        <v>2076</v>
      </c>
      <c r="AD145" s="181"/>
      <c r="AE145" s="160">
        <v>92763</v>
      </c>
      <c r="AF145" s="160">
        <v>265</v>
      </c>
      <c r="AG145" s="160">
        <v>89599</v>
      </c>
      <c r="AH145" s="160">
        <v>89864</v>
      </c>
      <c r="AI145" s="203">
        <v>96.87</v>
      </c>
      <c r="AJ145" s="160">
        <v>-816</v>
      </c>
      <c r="AK145" s="160">
        <v>234</v>
      </c>
      <c r="AL145" s="160">
        <v>89017</v>
      </c>
      <c r="AM145" s="160">
        <v>29358</v>
      </c>
      <c r="AN145" s="160">
        <v>25235</v>
      </c>
      <c r="AO145" s="160">
        <v>24902</v>
      </c>
      <c r="AP145" s="160">
        <v>9521</v>
      </c>
      <c r="AQ145" s="181"/>
      <c r="AR145" s="186" t="s">
        <v>675</v>
      </c>
    </row>
    <row r="146" spans="1:44" x14ac:dyDescent="0.2">
      <c r="A146" s="131">
        <v>144</v>
      </c>
      <c r="B146" s="132" t="s">
        <v>281</v>
      </c>
      <c r="C146" s="173" t="s">
        <v>282</v>
      </c>
      <c r="D146" s="160">
        <v>98509</v>
      </c>
      <c r="E146" s="160">
        <v>1363</v>
      </c>
      <c r="F146" s="160">
        <v>95785</v>
      </c>
      <c r="G146" s="160">
        <v>97148</v>
      </c>
      <c r="H146" s="203">
        <v>98.62</v>
      </c>
      <c r="I146" s="160">
        <v>947</v>
      </c>
      <c r="J146" s="160">
        <v>1591</v>
      </c>
      <c r="K146" s="160">
        <v>98323</v>
      </c>
      <c r="L146" s="160">
        <v>28747</v>
      </c>
      <c r="M146" s="160">
        <v>28777</v>
      </c>
      <c r="N146" s="160">
        <v>28122</v>
      </c>
      <c r="O146" s="160">
        <v>12677</v>
      </c>
      <c r="P146" s="160">
        <v>0</v>
      </c>
      <c r="Q146" s="160">
        <v>0</v>
      </c>
      <c r="R146" s="160">
        <v>4493</v>
      </c>
      <c r="S146" s="160">
        <v>-57</v>
      </c>
      <c r="T146" s="160">
        <v>4436</v>
      </c>
      <c r="U146" s="160">
        <v>1308</v>
      </c>
      <c r="V146" s="160">
        <v>343</v>
      </c>
      <c r="W146" s="160">
        <v>132</v>
      </c>
      <c r="X146" s="160">
        <v>2653</v>
      </c>
      <c r="Y146" s="160">
        <v>1857</v>
      </c>
      <c r="Z146" s="160">
        <v>49</v>
      </c>
      <c r="AA146" s="160">
        <v>1808</v>
      </c>
      <c r="AB146" s="160">
        <v>4461</v>
      </c>
      <c r="AC146" s="160">
        <v>0</v>
      </c>
      <c r="AD146" s="181"/>
      <c r="AE146" s="160">
        <v>83230</v>
      </c>
      <c r="AF146" s="160">
        <v>474</v>
      </c>
      <c r="AG146" s="160">
        <v>80808</v>
      </c>
      <c r="AH146" s="160">
        <v>81282</v>
      </c>
      <c r="AI146" s="203">
        <v>97.66</v>
      </c>
      <c r="AJ146" s="160">
        <v>-1230</v>
      </c>
      <c r="AK146" s="160">
        <v>818</v>
      </c>
      <c r="AL146" s="160">
        <v>80396</v>
      </c>
      <c r="AM146" s="160">
        <v>23424</v>
      </c>
      <c r="AN146" s="160">
        <v>25225</v>
      </c>
      <c r="AO146" s="160">
        <v>23533</v>
      </c>
      <c r="AP146" s="160">
        <v>8214</v>
      </c>
      <c r="AQ146" s="181"/>
      <c r="AR146" s="186" t="s">
        <v>673</v>
      </c>
    </row>
    <row r="147" spans="1:44" x14ac:dyDescent="0.2">
      <c r="A147" s="131">
        <v>145</v>
      </c>
      <c r="B147" s="132" t="s">
        <v>283</v>
      </c>
      <c r="C147" s="173" t="s">
        <v>284</v>
      </c>
      <c r="D147" s="160">
        <v>163464</v>
      </c>
      <c r="E147" s="160">
        <v>1757</v>
      </c>
      <c r="F147" s="160">
        <v>153247</v>
      </c>
      <c r="G147" s="160">
        <v>155004</v>
      </c>
      <c r="H147" s="203">
        <v>94.82</v>
      </c>
      <c r="I147" s="160">
        <v>4118</v>
      </c>
      <c r="J147" s="160">
        <v>2018</v>
      </c>
      <c r="K147" s="160">
        <v>159383</v>
      </c>
      <c r="L147" s="160">
        <v>43071</v>
      </c>
      <c r="M147" s="160">
        <v>43127</v>
      </c>
      <c r="N147" s="160">
        <v>43151</v>
      </c>
      <c r="O147" s="160">
        <v>30034</v>
      </c>
      <c r="P147" s="160">
        <v>0</v>
      </c>
      <c r="Q147" s="160">
        <v>0</v>
      </c>
      <c r="R147" s="160">
        <v>16646</v>
      </c>
      <c r="S147" s="160">
        <v>-420</v>
      </c>
      <c r="T147" s="160">
        <v>16226</v>
      </c>
      <c r="U147" s="160">
        <v>5014</v>
      </c>
      <c r="V147" s="160">
        <v>1268</v>
      </c>
      <c r="W147" s="160">
        <v>349</v>
      </c>
      <c r="X147" s="160">
        <v>9595</v>
      </c>
      <c r="Y147" s="160">
        <v>10140</v>
      </c>
      <c r="Z147" s="160">
        <v>195</v>
      </c>
      <c r="AA147" s="160">
        <v>9945</v>
      </c>
      <c r="AB147" s="160">
        <v>19540</v>
      </c>
      <c r="AC147" s="160">
        <v>3241</v>
      </c>
      <c r="AD147" s="181"/>
      <c r="AE147" s="160">
        <v>108401</v>
      </c>
      <c r="AF147" s="160">
        <v>687</v>
      </c>
      <c r="AG147" s="160">
        <v>103945</v>
      </c>
      <c r="AH147" s="160">
        <v>104632</v>
      </c>
      <c r="AI147" s="203">
        <v>96.52</v>
      </c>
      <c r="AJ147" s="160">
        <v>-1790</v>
      </c>
      <c r="AK147" s="160">
        <v>2158</v>
      </c>
      <c r="AL147" s="160">
        <v>104313</v>
      </c>
      <c r="AM147" s="160">
        <v>33903</v>
      </c>
      <c r="AN147" s="160">
        <v>28928</v>
      </c>
      <c r="AO147" s="160">
        <v>26661</v>
      </c>
      <c r="AP147" s="160">
        <v>14821</v>
      </c>
      <c r="AQ147" s="181"/>
      <c r="AR147" s="186" t="s">
        <v>674</v>
      </c>
    </row>
    <row r="148" spans="1:44" x14ac:dyDescent="0.2">
      <c r="A148" s="131">
        <v>146</v>
      </c>
      <c r="B148" s="132" t="s">
        <v>285</v>
      </c>
      <c r="C148" s="173" t="s">
        <v>286</v>
      </c>
      <c r="D148" s="160">
        <v>48251</v>
      </c>
      <c r="E148" s="160">
        <v>448</v>
      </c>
      <c r="F148" s="160">
        <v>45228</v>
      </c>
      <c r="G148" s="160">
        <v>45676</v>
      </c>
      <c r="H148" s="203">
        <v>94.66</v>
      </c>
      <c r="I148" s="160">
        <v>730</v>
      </c>
      <c r="J148" s="160">
        <v>557</v>
      </c>
      <c r="K148" s="160">
        <v>46515</v>
      </c>
      <c r="L148" s="160">
        <v>13407</v>
      </c>
      <c r="M148" s="160">
        <v>13660</v>
      </c>
      <c r="N148" s="160">
        <v>12521</v>
      </c>
      <c r="O148" s="160">
        <v>6927</v>
      </c>
      <c r="P148" s="160">
        <v>0</v>
      </c>
      <c r="Q148" s="160">
        <v>0</v>
      </c>
      <c r="R148" s="160">
        <v>5972</v>
      </c>
      <c r="S148" s="160">
        <v>-80</v>
      </c>
      <c r="T148" s="160">
        <v>5892</v>
      </c>
      <c r="U148" s="160">
        <v>856</v>
      </c>
      <c r="V148" s="160">
        <v>49</v>
      </c>
      <c r="W148" s="160">
        <v>6</v>
      </c>
      <c r="X148" s="160">
        <v>4981</v>
      </c>
      <c r="Y148" s="160">
        <v>2928</v>
      </c>
      <c r="Z148" s="160">
        <v>5</v>
      </c>
      <c r="AA148" s="160">
        <v>2923</v>
      </c>
      <c r="AB148" s="160">
        <v>7904</v>
      </c>
      <c r="AC148" s="160">
        <v>790</v>
      </c>
      <c r="AD148" s="181"/>
      <c r="AE148" s="160">
        <v>42247</v>
      </c>
      <c r="AF148" s="160">
        <v>235</v>
      </c>
      <c r="AG148" s="160">
        <v>41427</v>
      </c>
      <c r="AH148" s="160">
        <v>41662</v>
      </c>
      <c r="AI148" s="203">
        <v>98.62</v>
      </c>
      <c r="AJ148" s="160">
        <v>-1007</v>
      </c>
      <c r="AK148" s="160">
        <v>391</v>
      </c>
      <c r="AL148" s="160">
        <v>40811</v>
      </c>
      <c r="AM148" s="160">
        <v>15642</v>
      </c>
      <c r="AN148" s="160">
        <v>8862</v>
      </c>
      <c r="AO148" s="160">
        <v>8727</v>
      </c>
      <c r="AP148" s="160">
        <v>7580</v>
      </c>
      <c r="AQ148" s="181"/>
      <c r="AR148" s="186" t="s">
        <v>674</v>
      </c>
    </row>
    <row r="149" spans="1:44" x14ac:dyDescent="0.2">
      <c r="A149" s="131">
        <v>147</v>
      </c>
      <c r="B149" s="132" t="s">
        <v>287</v>
      </c>
      <c r="C149" s="173" t="s">
        <v>288</v>
      </c>
      <c r="D149" s="160">
        <v>120067</v>
      </c>
      <c r="E149" s="160">
        <v>2888</v>
      </c>
      <c r="F149" s="160">
        <v>110627</v>
      </c>
      <c r="G149" s="160">
        <v>113515</v>
      </c>
      <c r="H149" s="203">
        <v>94.54</v>
      </c>
      <c r="I149" s="160">
        <v>2014</v>
      </c>
      <c r="J149" s="160">
        <v>3335</v>
      </c>
      <c r="K149" s="160">
        <v>115976</v>
      </c>
      <c r="L149" s="160">
        <v>34287</v>
      </c>
      <c r="M149" s="160">
        <v>32194</v>
      </c>
      <c r="N149" s="160">
        <v>31753</v>
      </c>
      <c r="O149" s="160">
        <v>17742</v>
      </c>
      <c r="P149" s="160">
        <v>0</v>
      </c>
      <c r="Q149" s="160">
        <v>0</v>
      </c>
      <c r="R149" s="160">
        <v>38008</v>
      </c>
      <c r="S149" s="160">
        <v>-196</v>
      </c>
      <c r="T149" s="160">
        <v>37812</v>
      </c>
      <c r="U149" s="160">
        <v>3414</v>
      </c>
      <c r="V149" s="160">
        <v>10510</v>
      </c>
      <c r="W149" s="160">
        <v>108</v>
      </c>
      <c r="X149" s="160">
        <v>23780</v>
      </c>
      <c r="Y149" s="160">
        <v>7897</v>
      </c>
      <c r="Z149" s="160">
        <v>1</v>
      </c>
      <c r="AA149" s="160">
        <v>7896</v>
      </c>
      <c r="AB149" s="160">
        <v>31676</v>
      </c>
      <c r="AC149" s="160">
        <v>5682</v>
      </c>
      <c r="AD149" s="181"/>
      <c r="AE149" s="160">
        <v>123694</v>
      </c>
      <c r="AF149" s="160">
        <v>592</v>
      </c>
      <c r="AG149" s="160">
        <v>120830</v>
      </c>
      <c r="AH149" s="160">
        <v>121422</v>
      </c>
      <c r="AI149" s="203">
        <v>98.16</v>
      </c>
      <c r="AJ149" s="160">
        <v>-1278</v>
      </c>
      <c r="AK149" s="160">
        <v>2333</v>
      </c>
      <c r="AL149" s="160">
        <v>121885</v>
      </c>
      <c r="AM149" s="160">
        <v>39870</v>
      </c>
      <c r="AN149" s="160">
        <v>35108</v>
      </c>
      <c r="AO149" s="160">
        <v>34428</v>
      </c>
      <c r="AP149" s="160">
        <v>12479</v>
      </c>
      <c r="AQ149" s="181"/>
      <c r="AR149" s="186" t="s">
        <v>676</v>
      </c>
    </row>
    <row r="150" spans="1:44" x14ac:dyDescent="0.2">
      <c r="A150" s="131">
        <v>148</v>
      </c>
      <c r="B150" s="132" t="s">
        <v>289</v>
      </c>
      <c r="C150" s="173" t="s">
        <v>290</v>
      </c>
      <c r="D150" s="160">
        <v>57825</v>
      </c>
      <c r="E150" s="160">
        <v>579</v>
      </c>
      <c r="F150" s="160">
        <v>55417</v>
      </c>
      <c r="G150" s="160">
        <v>55996</v>
      </c>
      <c r="H150" s="203">
        <v>96.84</v>
      </c>
      <c r="I150" s="160">
        <v>664</v>
      </c>
      <c r="J150" s="160">
        <v>515</v>
      </c>
      <c r="K150" s="160">
        <v>56596</v>
      </c>
      <c r="L150" s="160">
        <v>16923</v>
      </c>
      <c r="M150" s="160">
        <v>16403</v>
      </c>
      <c r="N150" s="160">
        <v>16264</v>
      </c>
      <c r="O150" s="160">
        <v>7006</v>
      </c>
      <c r="P150" s="160">
        <v>0</v>
      </c>
      <c r="Q150" s="160">
        <v>0</v>
      </c>
      <c r="R150" s="160">
        <v>6476</v>
      </c>
      <c r="S150" s="160">
        <v>-169</v>
      </c>
      <c r="T150" s="160">
        <v>6307</v>
      </c>
      <c r="U150" s="160">
        <v>1357</v>
      </c>
      <c r="V150" s="160">
        <v>162</v>
      </c>
      <c r="W150" s="160">
        <v>18</v>
      </c>
      <c r="X150" s="160">
        <v>4770</v>
      </c>
      <c r="Y150" s="160">
        <v>2156</v>
      </c>
      <c r="Z150" s="160">
        <v>11</v>
      </c>
      <c r="AA150" s="160">
        <v>2145</v>
      </c>
      <c r="AB150" s="160">
        <v>6915</v>
      </c>
      <c r="AC150" s="160">
        <v>174</v>
      </c>
      <c r="AD150" s="181"/>
      <c r="AE150" s="160">
        <v>49038</v>
      </c>
      <c r="AF150" s="160">
        <v>78</v>
      </c>
      <c r="AG150" s="160">
        <v>48152</v>
      </c>
      <c r="AH150" s="160">
        <v>48230</v>
      </c>
      <c r="AI150" s="203">
        <v>98.35</v>
      </c>
      <c r="AJ150" s="160">
        <v>-180</v>
      </c>
      <c r="AK150" s="160">
        <v>466</v>
      </c>
      <c r="AL150" s="160">
        <v>48438</v>
      </c>
      <c r="AM150" s="160">
        <v>15210</v>
      </c>
      <c r="AN150" s="160">
        <v>14642</v>
      </c>
      <c r="AO150" s="160">
        <v>13867</v>
      </c>
      <c r="AP150" s="160">
        <v>4719</v>
      </c>
      <c r="AQ150" s="181"/>
      <c r="AR150" s="186" t="s">
        <v>672</v>
      </c>
    </row>
    <row r="151" spans="1:44" x14ac:dyDescent="0.2">
      <c r="A151" s="131">
        <v>149</v>
      </c>
      <c r="B151" s="132" t="s">
        <v>291</v>
      </c>
      <c r="C151" s="173" t="s">
        <v>292</v>
      </c>
      <c r="D151" s="160">
        <v>279490</v>
      </c>
      <c r="E151" s="160">
        <v>2080</v>
      </c>
      <c r="F151" s="160">
        <v>265465</v>
      </c>
      <c r="G151" s="160">
        <v>267545</v>
      </c>
      <c r="H151" s="203">
        <v>95.73</v>
      </c>
      <c r="I151" s="160">
        <v>4879</v>
      </c>
      <c r="J151" s="160">
        <v>2737</v>
      </c>
      <c r="K151" s="160">
        <v>273081</v>
      </c>
      <c r="L151" s="160">
        <v>77899</v>
      </c>
      <c r="M151" s="160">
        <v>76584</v>
      </c>
      <c r="N151" s="160">
        <v>77069</v>
      </c>
      <c r="O151" s="160">
        <v>41529</v>
      </c>
      <c r="P151" s="160">
        <v>0</v>
      </c>
      <c r="Q151" s="160">
        <v>0</v>
      </c>
      <c r="R151" s="160">
        <v>25709</v>
      </c>
      <c r="S151" s="160">
        <v>-698</v>
      </c>
      <c r="T151" s="160">
        <v>25011</v>
      </c>
      <c r="U151" s="160">
        <v>6211</v>
      </c>
      <c r="V151" s="160">
        <v>600</v>
      </c>
      <c r="W151" s="160">
        <v>382</v>
      </c>
      <c r="X151" s="160">
        <v>17818</v>
      </c>
      <c r="Y151" s="160">
        <v>13758</v>
      </c>
      <c r="Z151" s="160">
        <v>93</v>
      </c>
      <c r="AA151" s="160">
        <v>13665</v>
      </c>
      <c r="AB151" s="160">
        <v>31483</v>
      </c>
      <c r="AC151" s="160">
        <v>4327</v>
      </c>
      <c r="AD151" s="181"/>
      <c r="AE151" s="160">
        <v>375958</v>
      </c>
      <c r="AF151" s="160">
        <v>5857</v>
      </c>
      <c r="AG151" s="160">
        <v>358996</v>
      </c>
      <c r="AH151" s="160">
        <v>364853</v>
      </c>
      <c r="AI151" s="203">
        <v>97.05</v>
      </c>
      <c r="AJ151" s="160">
        <v>-3356</v>
      </c>
      <c r="AK151" s="160">
        <v>6065</v>
      </c>
      <c r="AL151" s="160">
        <v>361705</v>
      </c>
      <c r="AM151" s="160">
        <v>116183</v>
      </c>
      <c r="AN151" s="160">
        <v>97287</v>
      </c>
      <c r="AO151" s="160">
        <v>96296</v>
      </c>
      <c r="AP151" s="160">
        <v>51939</v>
      </c>
      <c r="AQ151" s="181"/>
      <c r="AR151" s="186" t="s">
        <v>674</v>
      </c>
    </row>
    <row r="152" spans="1:44" x14ac:dyDescent="0.2">
      <c r="A152" s="131">
        <v>150</v>
      </c>
      <c r="B152" s="132" t="s">
        <v>293</v>
      </c>
      <c r="C152" s="173" t="s">
        <v>294</v>
      </c>
      <c r="D152" s="160">
        <v>98370</v>
      </c>
      <c r="E152" s="160">
        <v>1319</v>
      </c>
      <c r="F152" s="160">
        <v>91945</v>
      </c>
      <c r="G152" s="160">
        <v>93264</v>
      </c>
      <c r="H152" s="203">
        <v>94.81</v>
      </c>
      <c r="I152" s="160">
        <v>2161</v>
      </c>
      <c r="J152" s="160">
        <v>1650</v>
      </c>
      <c r="K152" s="160">
        <v>95756</v>
      </c>
      <c r="L152" s="160">
        <v>26152</v>
      </c>
      <c r="M152" s="160">
        <v>26538</v>
      </c>
      <c r="N152" s="160">
        <v>26741</v>
      </c>
      <c r="O152" s="160">
        <v>16325</v>
      </c>
      <c r="P152" s="160">
        <v>0</v>
      </c>
      <c r="Q152" s="160">
        <v>0</v>
      </c>
      <c r="R152" s="160">
        <v>9979</v>
      </c>
      <c r="S152" s="160">
        <v>533</v>
      </c>
      <c r="T152" s="160">
        <v>10512</v>
      </c>
      <c r="U152" s="160">
        <v>2795</v>
      </c>
      <c r="V152" s="160">
        <v>1114</v>
      </c>
      <c r="W152" s="160">
        <v>267</v>
      </c>
      <c r="X152" s="160">
        <v>6336</v>
      </c>
      <c r="Y152" s="160">
        <v>5501</v>
      </c>
      <c r="Z152" s="160">
        <v>11</v>
      </c>
      <c r="AA152" s="160">
        <v>5490</v>
      </c>
      <c r="AB152" s="160">
        <v>11826</v>
      </c>
      <c r="AC152" s="160">
        <v>921</v>
      </c>
      <c r="AD152" s="181"/>
      <c r="AE152" s="160">
        <v>101849</v>
      </c>
      <c r="AF152" s="160">
        <v>1192</v>
      </c>
      <c r="AG152" s="160">
        <v>97588</v>
      </c>
      <c r="AH152" s="160">
        <v>98780</v>
      </c>
      <c r="AI152" s="203">
        <v>96.99</v>
      </c>
      <c r="AJ152" s="160">
        <v>-916</v>
      </c>
      <c r="AK152" s="160">
        <v>563</v>
      </c>
      <c r="AL152" s="160">
        <v>97235</v>
      </c>
      <c r="AM152" s="160">
        <v>29416</v>
      </c>
      <c r="AN152" s="160">
        <v>28877</v>
      </c>
      <c r="AO152" s="160">
        <v>27379</v>
      </c>
      <c r="AP152" s="160">
        <v>11563</v>
      </c>
      <c r="AQ152" s="181"/>
      <c r="AR152" s="186" t="s">
        <v>675</v>
      </c>
    </row>
    <row r="153" spans="1:44" x14ac:dyDescent="0.2">
      <c r="A153" s="131">
        <v>151</v>
      </c>
      <c r="B153" s="132" t="s">
        <v>295</v>
      </c>
      <c r="C153" s="173" t="s">
        <v>296</v>
      </c>
      <c r="D153" s="160">
        <v>57500</v>
      </c>
      <c r="E153" s="160">
        <v>763</v>
      </c>
      <c r="F153" s="160">
        <v>55799</v>
      </c>
      <c r="G153" s="160">
        <v>56562</v>
      </c>
      <c r="H153" s="203">
        <v>98.37</v>
      </c>
      <c r="I153" s="160">
        <v>534</v>
      </c>
      <c r="J153" s="160">
        <v>869</v>
      </c>
      <c r="K153" s="160">
        <v>57202</v>
      </c>
      <c r="L153" s="160">
        <v>16678</v>
      </c>
      <c r="M153" s="160">
        <v>16525</v>
      </c>
      <c r="N153" s="160">
        <v>16281</v>
      </c>
      <c r="O153" s="160">
        <v>7718</v>
      </c>
      <c r="P153" s="160">
        <v>0</v>
      </c>
      <c r="Q153" s="160">
        <v>0</v>
      </c>
      <c r="R153" s="160">
        <v>1698</v>
      </c>
      <c r="S153" s="160">
        <v>-263</v>
      </c>
      <c r="T153" s="160">
        <v>1435</v>
      </c>
      <c r="U153" s="160">
        <v>529</v>
      </c>
      <c r="V153" s="160">
        <v>22</v>
      </c>
      <c r="W153" s="160">
        <v>6</v>
      </c>
      <c r="X153" s="160">
        <v>878</v>
      </c>
      <c r="Y153" s="160">
        <v>991</v>
      </c>
      <c r="Z153" s="160">
        <v>14</v>
      </c>
      <c r="AA153" s="160">
        <v>977</v>
      </c>
      <c r="AB153" s="160">
        <v>1855</v>
      </c>
      <c r="AC153" s="160">
        <v>56</v>
      </c>
      <c r="AD153" s="181"/>
      <c r="AE153" s="160">
        <v>24216</v>
      </c>
      <c r="AF153" s="160">
        <v>173</v>
      </c>
      <c r="AG153" s="160">
        <v>23683</v>
      </c>
      <c r="AH153" s="160">
        <v>23856</v>
      </c>
      <c r="AI153" s="203">
        <v>98.51</v>
      </c>
      <c r="AJ153" s="160">
        <v>-80</v>
      </c>
      <c r="AK153" s="160">
        <v>218</v>
      </c>
      <c r="AL153" s="160">
        <v>23821</v>
      </c>
      <c r="AM153" s="160">
        <v>7879</v>
      </c>
      <c r="AN153" s="160">
        <v>6070</v>
      </c>
      <c r="AO153" s="160">
        <v>7053</v>
      </c>
      <c r="AP153" s="160">
        <v>2819</v>
      </c>
      <c r="AQ153" s="181"/>
      <c r="AR153" s="186" t="s">
        <v>672</v>
      </c>
    </row>
    <row r="154" spans="1:44" x14ac:dyDescent="0.2">
      <c r="A154" s="131">
        <v>152</v>
      </c>
      <c r="B154" s="132" t="s">
        <v>297</v>
      </c>
      <c r="C154" s="173" t="s">
        <v>298</v>
      </c>
      <c r="D154" s="160">
        <v>106247</v>
      </c>
      <c r="E154" s="160">
        <v>2713</v>
      </c>
      <c r="F154" s="160">
        <v>97303</v>
      </c>
      <c r="G154" s="160">
        <v>100016</v>
      </c>
      <c r="H154" s="203">
        <v>94.14</v>
      </c>
      <c r="I154" s="160">
        <v>2655</v>
      </c>
      <c r="J154" s="160">
        <v>3238</v>
      </c>
      <c r="K154" s="160">
        <v>103196</v>
      </c>
      <c r="L154" s="160">
        <v>26938</v>
      </c>
      <c r="M154" s="160">
        <v>26211</v>
      </c>
      <c r="N154" s="160">
        <v>26320</v>
      </c>
      <c r="O154" s="160">
        <v>23727</v>
      </c>
      <c r="P154" s="160">
        <v>0</v>
      </c>
      <c r="Q154" s="160">
        <v>0</v>
      </c>
      <c r="R154" s="160">
        <v>31881</v>
      </c>
      <c r="S154" s="160">
        <v>580</v>
      </c>
      <c r="T154" s="160">
        <v>32461</v>
      </c>
      <c r="U154" s="160">
        <v>4245</v>
      </c>
      <c r="V154" s="160">
        <v>106</v>
      </c>
      <c r="W154" s="160">
        <v>513</v>
      </c>
      <c r="X154" s="160">
        <v>27597</v>
      </c>
      <c r="Y154" s="160">
        <v>7364</v>
      </c>
      <c r="Z154" s="160">
        <v>17</v>
      </c>
      <c r="AA154" s="160">
        <v>7347</v>
      </c>
      <c r="AB154" s="160">
        <v>34944</v>
      </c>
      <c r="AC154" s="160">
        <v>5560</v>
      </c>
      <c r="AD154" s="181"/>
      <c r="AE154" s="160">
        <v>51844</v>
      </c>
      <c r="AF154" s="160">
        <v>455</v>
      </c>
      <c r="AG154" s="160">
        <v>50896</v>
      </c>
      <c r="AH154" s="160">
        <v>51351</v>
      </c>
      <c r="AI154" s="203">
        <v>99.05</v>
      </c>
      <c r="AJ154" s="160">
        <v>247</v>
      </c>
      <c r="AK154" s="160">
        <v>576</v>
      </c>
      <c r="AL154" s="160">
        <v>51719</v>
      </c>
      <c r="AM154" s="160">
        <v>20217</v>
      </c>
      <c r="AN154" s="160">
        <v>14847</v>
      </c>
      <c r="AO154" s="160">
        <v>12505</v>
      </c>
      <c r="AP154" s="160">
        <v>4150</v>
      </c>
      <c r="AQ154" s="181"/>
      <c r="AR154" s="186" t="s">
        <v>676</v>
      </c>
    </row>
    <row r="155" spans="1:44" x14ac:dyDescent="0.2">
      <c r="A155" s="131">
        <v>153</v>
      </c>
      <c r="B155" s="132" t="s">
        <v>299</v>
      </c>
      <c r="C155" s="173" t="s">
        <v>300</v>
      </c>
      <c r="D155" s="160">
        <v>52278</v>
      </c>
      <c r="E155" s="160">
        <v>809</v>
      </c>
      <c r="F155" s="160">
        <v>50879</v>
      </c>
      <c r="G155" s="160">
        <v>51688</v>
      </c>
      <c r="H155" s="203">
        <v>98.87</v>
      </c>
      <c r="I155" s="160">
        <v>444</v>
      </c>
      <c r="J155" s="160">
        <v>862</v>
      </c>
      <c r="K155" s="160">
        <v>52185</v>
      </c>
      <c r="L155" s="160">
        <v>15636</v>
      </c>
      <c r="M155" s="160">
        <v>15268</v>
      </c>
      <c r="N155" s="160">
        <v>15105</v>
      </c>
      <c r="O155" s="160">
        <v>6176</v>
      </c>
      <c r="P155" s="160">
        <v>0</v>
      </c>
      <c r="Q155" s="160">
        <v>0</v>
      </c>
      <c r="R155" s="160">
        <v>747</v>
      </c>
      <c r="S155" s="160">
        <v>-10</v>
      </c>
      <c r="T155" s="160">
        <v>737</v>
      </c>
      <c r="U155" s="160">
        <v>496</v>
      </c>
      <c r="V155" s="160">
        <v>25</v>
      </c>
      <c r="W155" s="160">
        <v>14</v>
      </c>
      <c r="X155" s="160">
        <v>202</v>
      </c>
      <c r="Y155" s="160">
        <v>653</v>
      </c>
      <c r="Z155" s="160">
        <v>6</v>
      </c>
      <c r="AA155" s="160">
        <v>647</v>
      </c>
      <c r="AB155" s="160">
        <v>849</v>
      </c>
      <c r="AC155" s="160">
        <v>63</v>
      </c>
      <c r="AD155" s="181"/>
      <c r="AE155" s="160">
        <v>33276</v>
      </c>
      <c r="AF155" s="160">
        <v>696</v>
      </c>
      <c r="AG155" s="160">
        <v>32246</v>
      </c>
      <c r="AH155" s="160">
        <v>32942</v>
      </c>
      <c r="AI155" s="203">
        <v>99</v>
      </c>
      <c r="AJ155" s="160">
        <v>-733</v>
      </c>
      <c r="AK155" s="160">
        <v>703</v>
      </c>
      <c r="AL155" s="160">
        <v>32216</v>
      </c>
      <c r="AM155" s="160">
        <v>11276</v>
      </c>
      <c r="AN155" s="160">
        <v>8599</v>
      </c>
      <c r="AO155" s="160">
        <v>8865</v>
      </c>
      <c r="AP155" s="160">
        <v>3476</v>
      </c>
      <c r="AQ155" s="181"/>
      <c r="AR155" s="186" t="s">
        <v>672</v>
      </c>
    </row>
    <row r="156" spans="1:44" x14ac:dyDescent="0.2">
      <c r="A156" s="131">
        <v>154</v>
      </c>
      <c r="B156" s="132" t="s">
        <v>301</v>
      </c>
      <c r="C156" s="173" t="s">
        <v>302</v>
      </c>
      <c r="D156" s="160">
        <v>33501</v>
      </c>
      <c r="E156" s="160">
        <v>588</v>
      </c>
      <c r="F156" s="160">
        <v>31761</v>
      </c>
      <c r="G156" s="160">
        <v>32349</v>
      </c>
      <c r="H156" s="203">
        <v>96.6</v>
      </c>
      <c r="I156" s="160">
        <v>1067</v>
      </c>
      <c r="J156" s="160">
        <v>581</v>
      </c>
      <c r="K156" s="160">
        <v>33409</v>
      </c>
      <c r="L156" s="160">
        <v>8323</v>
      </c>
      <c r="M156" s="160">
        <v>9521</v>
      </c>
      <c r="N156" s="160">
        <v>9062</v>
      </c>
      <c r="O156" s="160">
        <v>6503</v>
      </c>
      <c r="P156" s="160">
        <v>0</v>
      </c>
      <c r="Q156" s="160">
        <v>0</v>
      </c>
      <c r="R156" s="160">
        <v>3270</v>
      </c>
      <c r="S156" s="160">
        <v>182</v>
      </c>
      <c r="T156" s="160">
        <v>3452</v>
      </c>
      <c r="U156" s="160">
        <v>1112</v>
      </c>
      <c r="V156" s="160">
        <v>9</v>
      </c>
      <c r="W156" s="160">
        <v>9</v>
      </c>
      <c r="X156" s="160">
        <v>2322</v>
      </c>
      <c r="Y156" s="160">
        <v>1276</v>
      </c>
      <c r="Z156" s="160">
        <v>8</v>
      </c>
      <c r="AA156" s="160">
        <v>1268</v>
      </c>
      <c r="AB156" s="160">
        <v>3590</v>
      </c>
      <c r="AC156" s="160">
        <v>124</v>
      </c>
      <c r="AD156" s="181"/>
      <c r="AE156" s="160">
        <v>41406</v>
      </c>
      <c r="AF156" s="160">
        <v>284</v>
      </c>
      <c r="AG156" s="160">
        <v>40836</v>
      </c>
      <c r="AH156" s="160">
        <v>41120</v>
      </c>
      <c r="AI156" s="203">
        <v>99.3</v>
      </c>
      <c r="AJ156" s="160">
        <v>-408</v>
      </c>
      <c r="AK156" s="160">
        <v>512</v>
      </c>
      <c r="AL156" s="160">
        <v>40940</v>
      </c>
      <c r="AM156" s="160">
        <v>13835</v>
      </c>
      <c r="AN156" s="160">
        <v>11342</v>
      </c>
      <c r="AO156" s="160">
        <v>11131</v>
      </c>
      <c r="AP156" s="160">
        <v>4632</v>
      </c>
      <c r="AQ156" s="181"/>
      <c r="AR156" s="186" t="s">
        <v>672</v>
      </c>
    </row>
    <row r="157" spans="1:44" x14ac:dyDescent="0.2">
      <c r="A157" s="131">
        <v>155</v>
      </c>
      <c r="B157" s="132" t="s">
        <v>303</v>
      </c>
      <c r="C157" s="173" t="s">
        <v>304</v>
      </c>
      <c r="D157" s="160">
        <v>145521</v>
      </c>
      <c r="E157" s="160">
        <v>4506</v>
      </c>
      <c r="F157" s="160">
        <v>133157</v>
      </c>
      <c r="G157" s="160">
        <v>137663</v>
      </c>
      <c r="H157" s="203">
        <v>94.6</v>
      </c>
      <c r="I157" s="160">
        <v>7679</v>
      </c>
      <c r="J157" s="160">
        <v>4649</v>
      </c>
      <c r="K157" s="160">
        <v>145485</v>
      </c>
      <c r="L157" s="160">
        <v>37832</v>
      </c>
      <c r="M157" s="160">
        <v>39371</v>
      </c>
      <c r="N157" s="160">
        <v>40158</v>
      </c>
      <c r="O157" s="160">
        <v>28124</v>
      </c>
      <c r="P157" s="160">
        <v>279</v>
      </c>
      <c r="Q157" s="160">
        <v>0</v>
      </c>
      <c r="R157" s="160">
        <v>114077</v>
      </c>
      <c r="S157" s="160">
        <v>7368</v>
      </c>
      <c r="T157" s="160">
        <v>121445</v>
      </c>
      <c r="U157" s="160">
        <v>7679</v>
      </c>
      <c r="V157" s="160">
        <v>24609</v>
      </c>
      <c r="W157" s="160">
        <v>651</v>
      </c>
      <c r="X157" s="160">
        <v>88506</v>
      </c>
      <c r="Y157" s="160">
        <v>9136</v>
      </c>
      <c r="Z157" s="160">
        <v>83</v>
      </c>
      <c r="AA157" s="160">
        <v>9053</v>
      </c>
      <c r="AB157" s="160">
        <v>97559</v>
      </c>
      <c r="AC157" s="160">
        <v>7318</v>
      </c>
      <c r="AD157" s="181"/>
      <c r="AE157" s="160">
        <v>195742</v>
      </c>
      <c r="AF157" s="160">
        <v>768</v>
      </c>
      <c r="AG157" s="160">
        <v>189727</v>
      </c>
      <c r="AH157" s="160">
        <v>190495</v>
      </c>
      <c r="AI157" s="203">
        <v>97.32</v>
      </c>
      <c r="AJ157" s="160">
        <v>6599</v>
      </c>
      <c r="AK157" s="160">
        <v>1060</v>
      </c>
      <c r="AL157" s="160">
        <v>197386</v>
      </c>
      <c r="AM157" s="160">
        <v>60599</v>
      </c>
      <c r="AN157" s="160">
        <v>50799</v>
      </c>
      <c r="AO157" s="160">
        <v>51714</v>
      </c>
      <c r="AP157" s="160">
        <v>34274</v>
      </c>
      <c r="AQ157" s="181"/>
      <c r="AR157" s="186" t="s">
        <v>674</v>
      </c>
    </row>
    <row r="158" spans="1:44" x14ac:dyDescent="0.2">
      <c r="A158" s="131">
        <v>156</v>
      </c>
      <c r="B158" s="132" t="s">
        <v>305</v>
      </c>
      <c r="C158" s="173" t="s">
        <v>306</v>
      </c>
      <c r="D158" s="160">
        <v>67831</v>
      </c>
      <c r="E158" s="160">
        <v>1333</v>
      </c>
      <c r="F158" s="160">
        <v>64097</v>
      </c>
      <c r="G158" s="160">
        <v>65430</v>
      </c>
      <c r="H158" s="203">
        <v>96.46</v>
      </c>
      <c r="I158" s="160">
        <v>1778</v>
      </c>
      <c r="J158" s="160">
        <v>1690</v>
      </c>
      <c r="K158" s="160">
        <v>67565</v>
      </c>
      <c r="L158" s="160">
        <v>18727</v>
      </c>
      <c r="M158" s="160">
        <v>18428</v>
      </c>
      <c r="N158" s="160">
        <v>18721</v>
      </c>
      <c r="O158" s="160">
        <v>11689</v>
      </c>
      <c r="P158" s="160">
        <v>0</v>
      </c>
      <c r="Q158" s="160">
        <v>0</v>
      </c>
      <c r="R158" s="160">
        <v>18496</v>
      </c>
      <c r="S158" s="160">
        <v>3276</v>
      </c>
      <c r="T158" s="160">
        <v>21772</v>
      </c>
      <c r="U158" s="160">
        <v>3248</v>
      </c>
      <c r="V158" s="160">
        <v>522</v>
      </c>
      <c r="W158" s="160">
        <v>46</v>
      </c>
      <c r="X158" s="160">
        <v>17956</v>
      </c>
      <c r="Y158" s="160">
        <v>2402</v>
      </c>
      <c r="Z158" s="160">
        <v>0</v>
      </c>
      <c r="AA158" s="160">
        <v>2402</v>
      </c>
      <c r="AB158" s="160">
        <v>20358</v>
      </c>
      <c r="AC158" s="160">
        <v>2752</v>
      </c>
      <c r="AD158" s="181"/>
      <c r="AE158" s="160">
        <v>69916</v>
      </c>
      <c r="AF158" s="160">
        <v>334</v>
      </c>
      <c r="AG158" s="160">
        <v>67245</v>
      </c>
      <c r="AH158" s="160">
        <v>67579</v>
      </c>
      <c r="AI158" s="203">
        <v>96.66</v>
      </c>
      <c r="AJ158" s="160">
        <v>462</v>
      </c>
      <c r="AK158" s="160">
        <v>1810</v>
      </c>
      <c r="AL158" s="160">
        <v>69517</v>
      </c>
      <c r="AM158" s="160">
        <v>23116</v>
      </c>
      <c r="AN158" s="160">
        <v>19632</v>
      </c>
      <c r="AO158" s="160">
        <v>18578</v>
      </c>
      <c r="AP158" s="160">
        <v>8191</v>
      </c>
      <c r="AQ158" s="181"/>
      <c r="AR158" s="186" t="s">
        <v>675</v>
      </c>
    </row>
    <row r="159" spans="1:44" x14ac:dyDescent="0.2">
      <c r="A159" s="131">
        <v>157</v>
      </c>
      <c r="B159" s="132" t="s">
        <v>307</v>
      </c>
      <c r="C159" s="173" t="s">
        <v>308</v>
      </c>
      <c r="D159" s="160">
        <v>84298</v>
      </c>
      <c r="E159" s="160">
        <v>538</v>
      </c>
      <c r="F159" s="160">
        <v>82336</v>
      </c>
      <c r="G159" s="160">
        <v>82874</v>
      </c>
      <c r="H159" s="203">
        <v>98.31</v>
      </c>
      <c r="I159" s="160">
        <v>894</v>
      </c>
      <c r="J159" s="160">
        <v>840</v>
      </c>
      <c r="K159" s="160">
        <v>84070</v>
      </c>
      <c r="L159" s="160">
        <v>25190</v>
      </c>
      <c r="M159" s="160">
        <v>23976</v>
      </c>
      <c r="N159" s="160">
        <v>24066</v>
      </c>
      <c r="O159" s="160">
        <v>10838</v>
      </c>
      <c r="P159" s="160">
        <v>0</v>
      </c>
      <c r="Q159" s="160">
        <v>0</v>
      </c>
      <c r="R159" s="160">
        <v>4293</v>
      </c>
      <c r="S159" s="160">
        <v>-219</v>
      </c>
      <c r="T159" s="160">
        <v>4074</v>
      </c>
      <c r="U159" s="160">
        <v>1072</v>
      </c>
      <c r="V159" s="160">
        <v>111</v>
      </c>
      <c r="W159" s="160">
        <v>59</v>
      </c>
      <c r="X159" s="160">
        <v>2832</v>
      </c>
      <c r="Y159" s="160">
        <v>1786</v>
      </c>
      <c r="Z159" s="160">
        <v>-222</v>
      </c>
      <c r="AA159" s="160">
        <v>2008</v>
      </c>
      <c r="AB159" s="160">
        <v>4840</v>
      </c>
      <c r="AC159" s="160">
        <v>546</v>
      </c>
      <c r="AD159" s="181"/>
      <c r="AE159" s="160">
        <v>57626</v>
      </c>
      <c r="AF159" s="160">
        <v>343</v>
      </c>
      <c r="AG159" s="160">
        <v>55745</v>
      </c>
      <c r="AH159" s="160">
        <v>56088</v>
      </c>
      <c r="AI159" s="203">
        <v>97.33</v>
      </c>
      <c r="AJ159" s="160">
        <v>-934</v>
      </c>
      <c r="AK159" s="160">
        <v>334</v>
      </c>
      <c r="AL159" s="160">
        <v>55145</v>
      </c>
      <c r="AM159" s="160">
        <v>19486</v>
      </c>
      <c r="AN159" s="160">
        <v>15991</v>
      </c>
      <c r="AO159" s="160">
        <v>15270</v>
      </c>
      <c r="AP159" s="160">
        <v>4398</v>
      </c>
      <c r="AQ159" s="181"/>
      <c r="AR159" s="186" t="s">
        <v>672</v>
      </c>
    </row>
    <row r="160" spans="1:44" x14ac:dyDescent="0.2">
      <c r="A160" s="131">
        <v>158</v>
      </c>
      <c r="B160" s="132" t="s">
        <v>309</v>
      </c>
      <c r="C160" s="173" t="s">
        <v>310</v>
      </c>
      <c r="D160" s="160">
        <v>34983</v>
      </c>
      <c r="E160" s="160">
        <v>495</v>
      </c>
      <c r="F160" s="160">
        <v>33826</v>
      </c>
      <c r="G160" s="160">
        <v>34321</v>
      </c>
      <c r="H160" s="203">
        <v>98.11</v>
      </c>
      <c r="I160" s="160">
        <v>239</v>
      </c>
      <c r="J160" s="160">
        <v>541</v>
      </c>
      <c r="K160" s="160">
        <v>34606</v>
      </c>
      <c r="L160" s="160">
        <v>10226</v>
      </c>
      <c r="M160" s="160">
        <v>9810</v>
      </c>
      <c r="N160" s="160">
        <v>10049</v>
      </c>
      <c r="O160" s="160">
        <v>4521</v>
      </c>
      <c r="P160" s="160">
        <v>0</v>
      </c>
      <c r="Q160" s="160">
        <v>0</v>
      </c>
      <c r="R160" s="160">
        <v>1386</v>
      </c>
      <c r="S160" s="160">
        <v>-58</v>
      </c>
      <c r="T160" s="160">
        <v>1328</v>
      </c>
      <c r="U160" s="160">
        <v>505</v>
      </c>
      <c r="V160" s="160">
        <v>54</v>
      </c>
      <c r="W160" s="160">
        <v>9</v>
      </c>
      <c r="X160" s="160">
        <v>760</v>
      </c>
      <c r="Y160" s="160">
        <v>790</v>
      </c>
      <c r="Z160" s="160">
        <v>5</v>
      </c>
      <c r="AA160" s="160">
        <v>785</v>
      </c>
      <c r="AB160" s="160">
        <v>1545</v>
      </c>
      <c r="AC160" s="160">
        <v>128</v>
      </c>
      <c r="AD160" s="181"/>
      <c r="AE160" s="160">
        <v>13495</v>
      </c>
      <c r="AF160" s="160">
        <v>95</v>
      </c>
      <c r="AG160" s="160">
        <v>13057</v>
      </c>
      <c r="AH160" s="160">
        <v>13152</v>
      </c>
      <c r="AI160" s="203">
        <v>97.46</v>
      </c>
      <c r="AJ160" s="160">
        <v>86</v>
      </c>
      <c r="AK160" s="160">
        <v>196</v>
      </c>
      <c r="AL160" s="160">
        <v>13339</v>
      </c>
      <c r="AM160" s="160">
        <v>4267</v>
      </c>
      <c r="AN160" s="160">
        <v>3615</v>
      </c>
      <c r="AO160" s="160">
        <v>3714</v>
      </c>
      <c r="AP160" s="160">
        <v>1743</v>
      </c>
      <c r="AQ160" s="181"/>
      <c r="AR160" s="186" t="s">
        <v>672</v>
      </c>
    </row>
    <row r="161" spans="1:44" x14ac:dyDescent="0.2">
      <c r="A161" s="131">
        <v>159</v>
      </c>
      <c r="B161" s="132" t="s">
        <v>311</v>
      </c>
      <c r="C161" s="173" t="s">
        <v>312</v>
      </c>
      <c r="D161" s="160">
        <v>41692</v>
      </c>
      <c r="E161" s="160">
        <v>437</v>
      </c>
      <c r="F161" s="160">
        <v>40654</v>
      </c>
      <c r="G161" s="160">
        <v>41091</v>
      </c>
      <c r="H161" s="203">
        <v>98.56</v>
      </c>
      <c r="I161" s="160">
        <v>323</v>
      </c>
      <c r="J161" s="160">
        <v>543</v>
      </c>
      <c r="K161" s="160">
        <v>41520</v>
      </c>
      <c r="L161" s="160">
        <v>12333</v>
      </c>
      <c r="M161" s="160">
        <v>12062</v>
      </c>
      <c r="N161" s="160">
        <v>11980</v>
      </c>
      <c r="O161" s="160">
        <v>5145</v>
      </c>
      <c r="P161" s="160">
        <v>0</v>
      </c>
      <c r="Q161" s="160">
        <v>0</v>
      </c>
      <c r="R161" s="160">
        <v>1102</v>
      </c>
      <c r="S161" s="160">
        <v>-329</v>
      </c>
      <c r="T161" s="160">
        <v>773</v>
      </c>
      <c r="U161" s="160">
        <v>323</v>
      </c>
      <c r="V161" s="160">
        <v>49</v>
      </c>
      <c r="W161" s="160">
        <v>12</v>
      </c>
      <c r="X161" s="160">
        <v>389</v>
      </c>
      <c r="Y161" s="160">
        <v>677</v>
      </c>
      <c r="Z161" s="160">
        <v>7</v>
      </c>
      <c r="AA161" s="160">
        <v>670</v>
      </c>
      <c r="AB161" s="160">
        <v>1059</v>
      </c>
      <c r="AC161" s="160">
        <v>76</v>
      </c>
      <c r="AD161" s="181"/>
      <c r="AE161" s="160">
        <v>15367</v>
      </c>
      <c r="AF161" s="160">
        <v>58</v>
      </c>
      <c r="AG161" s="160">
        <v>15064</v>
      </c>
      <c r="AH161" s="160">
        <v>15122</v>
      </c>
      <c r="AI161" s="203">
        <v>98.41</v>
      </c>
      <c r="AJ161" s="160">
        <v>-580</v>
      </c>
      <c r="AK161" s="160">
        <v>118</v>
      </c>
      <c r="AL161" s="160">
        <v>14602</v>
      </c>
      <c r="AM161" s="160">
        <v>4656</v>
      </c>
      <c r="AN161" s="160">
        <v>4461</v>
      </c>
      <c r="AO161" s="160">
        <v>4044</v>
      </c>
      <c r="AP161" s="160">
        <v>1441</v>
      </c>
      <c r="AQ161" s="181"/>
      <c r="AR161" s="186" t="s">
        <v>672</v>
      </c>
    </row>
    <row r="162" spans="1:44" x14ac:dyDescent="0.2">
      <c r="A162" s="131">
        <v>160</v>
      </c>
      <c r="B162" s="132" t="s">
        <v>313</v>
      </c>
      <c r="C162" s="173" t="s">
        <v>314</v>
      </c>
      <c r="D162" s="160">
        <v>143690</v>
      </c>
      <c r="E162" s="160">
        <v>2372</v>
      </c>
      <c r="F162" s="160">
        <v>129376</v>
      </c>
      <c r="G162" s="160">
        <v>131748</v>
      </c>
      <c r="H162" s="203">
        <v>91.69</v>
      </c>
      <c r="I162" s="160">
        <v>4213</v>
      </c>
      <c r="J162" s="160">
        <v>2638</v>
      </c>
      <c r="K162" s="160">
        <v>136227</v>
      </c>
      <c r="L162" s="160">
        <v>36205</v>
      </c>
      <c r="M162" s="160">
        <v>35899</v>
      </c>
      <c r="N162" s="160">
        <v>36805</v>
      </c>
      <c r="O162" s="160">
        <v>27318</v>
      </c>
      <c r="P162" s="160">
        <v>0</v>
      </c>
      <c r="Q162" s="160">
        <v>0</v>
      </c>
      <c r="R162" s="160">
        <v>53484</v>
      </c>
      <c r="S162" s="160">
        <v>0</v>
      </c>
      <c r="T162" s="160">
        <v>53484</v>
      </c>
      <c r="U162" s="160">
        <v>5145</v>
      </c>
      <c r="V162" s="160">
        <v>3243</v>
      </c>
      <c r="W162" s="160">
        <v>45</v>
      </c>
      <c r="X162" s="160">
        <v>45051</v>
      </c>
      <c r="Y162" s="160">
        <v>11986</v>
      </c>
      <c r="Z162" s="160">
        <v>45</v>
      </c>
      <c r="AA162" s="160">
        <v>11941</v>
      </c>
      <c r="AB162" s="160">
        <v>56992</v>
      </c>
      <c r="AC162" s="160">
        <v>7957</v>
      </c>
      <c r="AD162" s="181"/>
      <c r="AE162" s="160">
        <v>331052</v>
      </c>
      <c r="AF162" s="160">
        <v>3594</v>
      </c>
      <c r="AG162" s="160">
        <v>318237</v>
      </c>
      <c r="AH162" s="160">
        <v>321831</v>
      </c>
      <c r="AI162" s="203">
        <v>97.21</v>
      </c>
      <c r="AJ162" s="160">
        <v>-2986</v>
      </c>
      <c r="AK162" s="160">
        <v>4789</v>
      </c>
      <c r="AL162" s="160">
        <v>320040</v>
      </c>
      <c r="AM162" s="160">
        <v>100942</v>
      </c>
      <c r="AN162" s="160">
        <v>85581</v>
      </c>
      <c r="AO162" s="160">
        <v>85995</v>
      </c>
      <c r="AP162" s="160">
        <v>47522</v>
      </c>
      <c r="AQ162" s="181"/>
      <c r="AR162" s="186" t="s">
        <v>674</v>
      </c>
    </row>
    <row r="163" spans="1:44" x14ac:dyDescent="0.2">
      <c r="A163" s="131">
        <v>161</v>
      </c>
      <c r="B163" s="132" t="s">
        <v>315</v>
      </c>
      <c r="C163" s="173" t="s">
        <v>316</v>
      </c>
      <c r="D163" s="160">
        <v>44228</v>
      </c>
      <c r="E163" s="160">
        <v>363</v>
      </c>
      <c r="F163" s="160">
        <v>42524</v>
      </c>
      <c r="G163" s="160">
        <v>42887</v>
      </c>
      <c r="H163" s="203">
        <v>96.97</v>
      </c>
      <c r="I163" s="160">
        <v>641</v>
      </c>
      <c r="J163" s="160">
        <v>541</v>
      </c>
      <c r="K163" s="160">
        <v>43706</v>
      </c>
      <c r="L163" s="160">
        <v>11813</v>
      </c>
      <c r="M163" s="160">
        <v>12090</v>
      </c>
      <c r="N163" s="160">
        <v>11970</v>
      </c>
      <c r="O163" s="160">
        <v>7833</v>
      </c>
      <c r="P163" s="160">
        <v>0</v>
      </c>
      <c r="Q163" s="160">
        <v>0</v>
      </c>
      <c r="R163" s="160">
        <v>2991</v>
      </c>
      <c r="S163" s="160">
        <v>931</v>
      </c>
      <c r="T163" s="160">
        <v>3922</v>
      </c>
      <c r="U163" s="160">
        <v>655</v>
      </c>
      <c r="V163" s="160">
        <v>248</v>
      </c>
      <c r="W163" s="160">
        <v>29</v>
      </c>
      <c r="X163" s="160">
        <v>2990</v>
      </c>
      <c r="Y163" s="160">
        <v>1701</v>
      </c>
      <c r="Z163" s="160">
        <v>29</v>
      </c>
      <c r="AA163" s="160">
        <v>1672</v>
      </c>
      <c r="AB163" s="160">
        <v>4662</v>
      </c>
      <c r="AC163" s="160">
        <v>361</v>
      </c>
      <c r="AD163" s="181"/>
      <c r="AE163" s="160">
        <v>29014</v>
      </c>
      <c r="AF163" s="160">
        <v>29</v>
      </c>
      <c r="AG163" s="160">
        <v>28516</v>
      </c>
      <c r="AH163" s="160">
        <v>28545</v>
      </c>
      <c r="AI163" s="203">
        <v>98.38</v>
      </c>
      <c r="AJ163" s="160">
        <v>587</v>
      </c>
      <c r="AK163" s="160">
        <v>58</v>
      </c>
      <c r="AL163" s="160">
        <v>29161</v>
      </c>
      <c r="AM163" s="160">
        <v>9299</v>
      </c>
      <c r="AN163" s="160">
        <v>8035</v>
      </c>
      <c r="AO163" s="160">
        <v>7804</v>
      </c>
      <c r="AP163" s="160">
        <v>4023</v>
      </c>
      <c r="AQ163" s="181"/>
      <c r="AR163" s="186" t="s">
        <v>672</v>
      </c>
    </row>
    <row r="164" spans="1:44" x14ac:dyDescent="0.2">
      <c r="A164" s="131">
        <v>162</v>
      </c>
      <c r="B164" s="132" t="s">
        <v>648</v>
      </c>
      <c r="C164" s="173" t="s">
        <v>317</v>
      </c>
      <c r="D164" s="160">
        <v>107242</v>
      </c>
      <c r="E164" s="160">
        <v>367</v>
      </c>
      <c r="F164" s="160">
        <v>101388</v>
      </c>
      <c r="G164" s="160">
        <v>101755</v>
      </c>
      <c r="H164" s="203">
        <v>94.88</v>
      </c>
      <c r="I164" s="160">
        <v>2358</v>
      </c>
      <c r="J164" s="160">
        <v>315</v>
      </c>
      <c r="K164" s="160">
        <v>104061</v>
      </c>
      <c r="L164" s="160">
        <v>29367</v>
      </c>
      <c r="M164" s="160">
        <v>30245</v>
      </c>
      <c r="N164" s="160">
        <v>30365</v>
      </c>
      <c r="O164" s="160">
        <v>14084</v>
      </c>
      <c r="P164" s="160">
        <v>0</v>
      </c>
      <c r="Q164" s="160">
        <v>0</v>
      </c>
      <c r="R164" s="160">
        <v>9755</v>
      </c>
      <c r="S164" s="160">
        <v>-420</v>
      </c>
      <c r="T164" s="160">
        <v>9335</v>
      </c>
      <c r="U164" s="160">
        <v>3066</v>
      </c>
      <c r="V164" s="160">
        <v>425</v>
      </c>
      <c r="W164" s="160">
        <v>279</v>
      </c>
      <c r="X164" s="160">
        <v>5565</v>
      </c>
      <c r="Y164" s="160">
        <v>5925</v>
      </c>
      <c r="Z164" s="160">
        <v>40</v>
      </c>
      <c r="AA164" s="160">
        <v>5885</v>
      </c>
      <c r="AB164" s="160">
        <v>11450</v>
      </c>
      <c r="AC164" s="160">
        <v>938</v>
      </c>
      <c r="AD164" s="181"/>
      <c r="AE164" s="160">
        <v>88769</v>
      </c>
      <c r="AF164" s="160">
        <v>124</v>
      </c>
      <c r="AG164" s="160">
        <v>85984</v>
      </c>
      <c r="AH164" s="160">
        <v>86108</v>
      </c>
      <c r="AI164" s="203">
        <v>97</v>
      </c>
      <c r="AJ164" s="160">
        <v>-2970</v>
      </c>
      <c r="AK164" s="160">
        <v>132</v>
      </c>
      <c r="AL164" s="160">
        <v>83146</v>
      </c>
      <c r="AM164" s="160">
        <v>25805</v>
      </c>
      <c r="AN164" s="160">
        <v>25088</v>
      </c>
      <c r="AO164" s="160">
        <v>22827</v>
      </c>
      <c r="AP164" s="160">
        <v>9426</v>
      </c>
      <c r="AQ164" s="181"/>
      <c r="AR164" s="186" t="s">
        <v>675</v>
      </c>
    </row>
    <row r="165" spans="1:44" x14ac:dyDescent="0.2">
      <c r="A165" s="131">
        <v>163</v>
      </c>
      <c r="B165" s="132" t="s">
        <v>318</v>
      </c>
      <c r="C165" s="173" t="s">
        <v>319</v>
      </c>
      <c r="D165" s="160">
        <v>26388</v>
      </c>
      <c r="E165" s="160">
        <v>307</v>
      </c>
      <c r="F165" s="160">
        <v>25475</v>
      </c>
      <c r="G165" s="160">
        <v>25782</v>
      </c>
      <c r="H165" s="203">
        <v>97.7</v>
      </c>
      <c r="I165" s="160">
        <v>142</v>
      </c>
      <c r="J165" s="160">
        <v>383</v>
      </c>
      <c r="K165" s="160">
        <v>26000</v>
      </c>
      <c r="L165" s="160">
        <v>7530</v>
      </c>
      <c r="M165" s="160">
        <v>7442</v>
      </c>
      <c r="N165" s="160">
        <v>7502</v>
      </c>
      <c r="O165" s="160">
        <v>3526</v>
      </c>
      <c r="P165" s="160">
        <v>0</v>
      </c>
      <c r="Q165" s="160">
        <v>0</v>
      </c>
      <c r="R165" s="160">
        <v>1999</v>
      </c>
      <c r="S165" s="160">
        <v>-135</v>
      </c>
      <c r="T165" s="160">
        <v>1864</v>
      </c>
      <c r="U165" s="160">
        <v>176</v>
      </c>
      <c r="V165" s="160">
        <v>13</v>
      </c>
      <c r="W165" s="160">
        <v>14</v>
      </c>
      <c r="X165" s="160">
        <v>1661</v>
      </c>
      <c r="Y165" s="160">
        <v>700</v>
      </c>
      <c r="Z165" s="160">
        <v>6</v>
      </c>
      <c r="AA165" s="160">
        <v>694</v>
      </c>
      <c r="AB165" s="160">
        <v>2355</v>
      </c>
      <c r="AC165" s="160">
        <v>98</v>
      </c>
      <c r="AD165" s="181"/>
      <c r="AE165" s="160">
        <v>13008</v>
      </c>
      <c r="AF165" s="160">
        <v>16</v>
      </c>
      <c r="AG165" s="160">
        <v>12835</v>
      </c>
      <c r="AH165" s="160">
        <v>12851</v>
      </c>
      <c r="AI165" s="203">
        <v>98.79</v>
      </c>
      <c r="AJ165" s="160">
        <v>-402</v>
      </c>
      <c r="AK165" s="160">
        <v>310</v>
      </c>
      <c r="AL165" s="160">
        <v>12743</v>
      </c>
      <c r="AM165" s="160">
        <v>4223</v>
      </c>
      <c r="AN165" s="160">
        <v>3372</v>
      </c>
      <c r="AO165" s="160">
        <v>3324</v>
      </c>
      <c r="AP165" s="160">
        <v>1824</v>
      </c>
      <c r="AQ165" s="181"/>
      <c r="AR165" s="186" t="s">
        <v>672</v>
      </c>
    </row>
    <row r="166" spans="1:44" x14ac:dyDescent="0.2">
      <c r="A166" s="131">
        <v>164</v>
      </c>
      <c r="B166" s="132" t="s">
        <v>320</v>
      </c>
      <c r="C166" s="173" t="s">
        <v>321</v>
      </c>
      <c r="D166" s="160">
        <v>56502</v>
      </c>
      <c r="E166" s="160">
        <v>652</v>
      </c>
      <c r="F166" s="160">
        <v>54513</v>
      </c>
      <c r="G166" s="160">
        <v>55165</v>
      </c>
      <c r="H166" s="203">
        <v>97.63</v>
      </c>
      <c r="I166" s="160">
        <v>576</v>
      </c>
      <c r="J166" s="160">
        <v>900</v>
      </c>
      <c r="K166" s="160">
        <v>55989</v>
      </c>
      <c r="L166" s="160">
        <v>16432</v>
      </c>
      <c r="M166" s="160">
        <v>16140</v>
      </c>
      <c r="N166" s="160">
        <v>16165</v>
      </c>
      <c r="O166" s="160">
        <v>7252</v>
      </c>
      <c r="P166" s="160">
        <v>0</v>
      </c>
      <c r="Q166" s="160">
        <v>0</v>
      </c>
      <c r="R166" s="160">
        <v>2726</v>
      </c>
      <c r="S166" s="160">
        <v>279</v>
      </c>
      <c r="T166" s="160">
        <v>3005</v>
      </c>
      <c r="U166" s="160">
        <v>838</v>
      </c>
      <c r="V166" s="160">
        <v>178</v>
      </c>
      <c r="W166" s="160">
        <v>93</v>
      </c>
      <c r="X166" s="160">
        <v>1896</v>
      </c>
      <c r="Y166" s="160">
        <v>1162</v>
      </c>
      <c r="Z166" s="160">
        <v>52</v>
      </c>
      <c r="AA166" s="160">
        <v>1110</v>
      </c>
      <c r="AB166" s="160">
        <v>3006</v>
      </c>
      <c r="AC166" s="160">
        <v>394</v>
      </c>
      <c r="AD166" s="181"/>
      <c r="AE166" s="160">
        <v>32897</v>
      </c>
      <c r="AF166" s="160">
        <v>407</v>
      </c>
      <c r="AG166" s="160">
        <v>32133</v>
      </c>
      <c r="AH166" s="160">
        <v>32540</v>
      </c>
      <c r="AI166" s="203">
        <v>98.91</v>
      </c>
      <c r="AJ166" s="160">
        <v>188</v>
      </c>
      <c r="AK166" s="160">
        <v>585</v>
      </c>
      <c r="AL166" s="160">
        <v>32906</v>
      </c>
      <c r="AM166" s="160">
        <v>9663</v>
      </c>
      <c r="AN166" s="160">
        <v>10014</v>
      </c>
      <c r="AO166" s="160">
        <v>9785</v>
      </c>
      <c r="AP166" s="160">
        <v>3444</v>
      </c>
      <c r="AQ166" s="181"/>
      <c r="AR166" s="186" t="s">
        <v>672</v>
      </c>
    </row>
    <row r="167" spans="1:44" x14ac:dyDescent="0.2">
      <c r="A167" s="131">
        <v>165</v>
      </c>
      <c r="B167" s="132" t="s">
        <v>322</v>
      </c>
      <c r="C167" s="173" t="s">
        <v>323</v>
      </c>
      <c r="D167" s="160">
        <v>99583</v>
      </c>
      <c r="E167" s="160">
        <v>1109</v>
      </c>
      <c r="F167" s="160">
        <v>95610</v>
      </c>
      <c r="G167" s="160">
        <v>96719</v>
      </c>
      <c r="H167" s="203">
        <v>97.12</v>
      </c>
      <c r="I167" s="160">
        <v>1991</v>
      </c>
      <c r="J167" s="160">
        <v>1555</v>
      </c>
      <c r="K167" s="160">
        <v>99156</v>
      </c>
      <c r="L167" s="160">
        <v>35504</v>
      </c>
      <c r="M167" s="160">
        <v>28188</v>
      </c>
      <c r="N167" s="160">
        <v>27920</v>
      </c>
      <c r="O167" s="160">
        <v>7544</v>
      </c>
      <c r="P167" s="160">
        <v>0</v>
      </c>
      <c r="Q167" s="160">
        <v>0</v>
      </c>
      <c r="R167" s="160">
        <v>4486</v>
      </c>
      <c r="S167" s="160">
        <v>248</v>
      </c>
      <c r="T167" s="160">
        <v>4734</v>
      </c>
      <c r="U167" s="160">
        <v>3111</v>
      </c>
      <c r="V167" s="160">
        <v>373</v>
      </c>
      <c r="W167" s="160">
        <v>210</v>
      </c>
      <c r="X167" s="160">
        <v>1040</v>
      </c>
      <c r="Y167" s="160">
        <v>3080</v>
      </c>
      <c r="Z167" s="160">
        <v>42</v>
      </c>
      <c r="AA167" s="160">
        <v>3038</v>
      </c>
      <c r="AB167" s="160">
        <v>4078</v>
      </c>
      <c r="AC167" s="160">
        <v>216</v>
      </c>
      <c r="AD167" s="181"/>
      <c r="AE167" s="160">
        <v>85509</v>
      </c>
      <c r="AF167" s="160">
        <v>153</v>
      </c>
      <c r="AG167" s="160">
        <v>83039</v>
      </c>
      <c r="AH167" s="160">
        <v>83192</v>
      </c>
      <c r="AI167" s="203">
        <v>97.29</v>
      </c>
      <c r="AJ167" s="160">
        <v>1099</v>
      </c>
      <c r="AK167" s="160">
        <v>541</v>
      </c>
      <c r="AL167" s="160">
        <v>84679</v>
      </c>
      <c r="AM167" s="160">
        <v>31538</v>
      </c>
      <c r="AN167" s="160">
        <v>24211</v>
      </c>
      <c r="AO167" s="160">
        <v>24124</v>
      </c>
      <c r="AP167" s="160">
        <v>4806</v>
      </c>
      <c r="AQ167" s="181"/>
      <c r="AR167" s="186" t="s">
        <v>673</v>
      </c>
    </row>
    <row r="168" spans="1:44" x14ac:dyDescent="0.2">
      <c r="A168" s="131">
        <v>166</v>
      </c>
      <c r="B168" s="132" t="s">
        <v>324</v>
      </c>
      <c r="C168" s="173" t="s">
        <v>325</v>
      </c>
      <c r="D168" s="160">
        <v>42103</v>
      </c>
      <c r="E168" s="160">
        <v>413</v>
      </c>
      <c r="F168" s="160">
        <v>40666</v>
      </c>
      <c r="G168" s="160">
        <v>41079</v>
      </c>
      <c r="H168" s="203">
        <v>97.57</v>
      </c>
      <c r="I168" s="160">
        <v>413</v>
      </c>
      <c r="J168" s="160">
        <v>485</v>
      </c>
      <c r="K168" s="160">
        <v>41564</v>
      </c>
      <c r="L168" s="160">
        <v>12366</v>
      </c>
      <c r="M168" s="160">
        <v>11644</v>
      </c>
      <c r="N168" s="160">
        <v>11442</v>
      </c>
      <c r="O168" s="160">
        <v>6112</v>
      </c>
      <c r="P168" s="160">
        <v>0</v>
      </c>
      <c r="Q168" s="160">
        <v>0</v>
      </c>
      <c r="R168" s="160">
        <v>1335</v>
      </c>
      <c r="S168" s="160">
        <v>191</v>
      </c>
      <c r="T168" s="160">
        <v>1526</v>
      </c>
      <c r="U168" s="160">
        <v>850</v>
      </c>
      <c r="V168" s="160">
        <v>35</v>
      </c>
      <c r="W168" s="160">
        <v>3</v>
      </c>
      <c r="X168" s="160">
        <v>638</v>
      </c>
      <c r="Y168" s="160">
        <v>1056</v>
      </c>
      <c r="Z168" s="160">
        <v>8</v>
      </c>
      <c r="AA168" s="160">
        <v>1048</v>
      </c>
      <c r="AB168" s="160">
        <v>1686</v>
      </c>
      <c r="AC168" s="160">
        <v>33</v>
      </c>
      <c r="AD168" s="181"/>
      <c r="AE168" s="160">
        <v>14710</v>
      </c>
      <c r="AF168" s="160">
        <v>56</v>
      </c>
      <c r="AG168" s="160">
        <v>14418</v>
      </c>
      <c r="AH168" s="160">
        <v>14474</v>
      </c>
      <c r="AI168" s="203">
        <v>98.4</v>
      </c>
      <c r="AJ168" s="160">
        <v>56</v>
      </c>
      <c r="AK168" s="160">
        <v>117</v>
      </c>
      <c r="AL168" s="160">
        <v>14591</v>
      </c>
      <c r="AM168" s="160">
        <v>4109</v>
      </c>
      <c r="AN168" s="160">
        <v>4468</v>
      </c>
      <c r="AO168" s="160">
        <v>3521</v>
      </c>
      <c r="AP168" s="160">
        <v>2493</v>
      </c>
      <c r="AQ168" s="181"/>
      <c r="AR168" s="186" t="s">
        <v>672</v>
      </c>
    </row>
    <row r="169" spans="1:44" x14ac:dyDescent="0.2">
      <c r="A169" s="131">
        <v>167</v>
      </c>
      <c r="B169" s="132" t="s">
        <v>326</v>
      </c>
      <c r="C169" s="173" t="s">
        <v>327</v>
      </c>
      <c r="D169" s="160">
        <v>51280</v>
      </c>
      <c r="E169" s="160">
        <v>416</v>
      </c>
      <c r="F169" s="160">
        <v>49921</v>
      </c>
      <c r="G169" s="160">
        <v>50337</v>
      </c>
      <c r="H169" s="203">
        <v>98.16</v>
      </c>
      <c r="I169" s="160">
        <v>956</v>
      </c>
      <c r="J169" s="160">
        <v>477</v>
      </c>
      <c r="K169" s="160">
        <v>51354</v>
      </c>
      <c r="L169" s="160">
        <v>17179</v>
      </c>
      <c r="M169" s="160">
        <v>14681</v>
      </c>
      <c r="N169" s="160">
        <v>14497</v>
      </c>
      <c r="O169" s="160">
        <v>4997</v>
      </c>
      <c r="P169" s="160">
        <v>0</v>
      </c>
      <c r="Q169" s="160">
        <v>0</v>
      </c>
      <c r="R169" s="160">
        <v>2655</v>
      </c>
      <c r="S169" s="160">
        <v>-269</v>
      </c>
      <c r="T169" s="160">
        <v>2386</v>
      </c>
      <c r="U169" s="160">
        <v>948</v>
      </c>
      <c r="V169" s="160">
        <v>62</v>
      </c>
      <c r="W169" s="160">
        <v>20</v>
      </c>
      <c r="X169" s="160">
        <v>1356</v>
      </c>
      <c r="Y169" s="160">
        <v>1063</v>
      </c>
      <c r="Z169" s="160">
        <v>10</v>
      </c>
      <c r="AA169" s="160">
        <v>1053</v>
      </c>
      <c r="AB169" s="160">
        <v>2409</v>
      </c>
      <c r="AC169" s="160">
        <v>120</v>
      </c>
      <c r="AD169" s="181"/>
      <c r="AE169" s="160">
        <v>21325</v>
      </c>
      <c r="AF169" s="160">
        <v>11</v>
      </c>
      <c r="AG169" s="160">
        <v>20834</v>
      </c>
      <c r="AH169" s="160">
        <v>20845</v>
      </c>
      <c r="AI169" s="203">
        <v>97.75</v>
      </c>
      <c r="AJ169" s="160">
        <v>64</v>
      </c>
      <c r="AK169" s="160">
        <v>70</v>
      </c>
      <c r="AL169" s="160">
        <v>20968</v>
      </c>
      <c r="AM169" s="160">
        <v>6959</v>
      </c>
      <c r="AN169" s="160">
        <v>6529</v>
      </c>
      <c r="AO169" s="160">
        <v>5390</v>
      </c>
      <c r="AP169" s="160">
        <v>2090</v>
      </c>
      <c r="AQ169" s="181"/>
      <c r="AR169" s="186" t="s">
        <v>672</v>
      </c>
    </row>
    <row r="170" spans="1:44" x14ac:dyDescent="0.2">
      <c r="A170" s="131">
        <v>168</v>
      </c>
      <c r="B170" s="132" t="s">
        <v>328</v>
      </c>
      <c r="C170" s="173" t="s">
        <v>329</v>
      </c>
      <c r="D170" s="160">
        <v>84580</v>
      </c>
      <c r="E170" s="160">
        <v>1158</v>
      </c>
      <c r="F170" s="160">
        <v>81842</v>
      </c>
      <c r="G170" s="160">
        <v>83000</v>
      </c>
      <c r="H170" s="203">
        <v>98.13</v>
      </c>
      <c r="I170" s="160">
        <v>873</v>
      </c>
      <c r="J170" s="160">
        <v>1367</v>
      </c>
      <c r="K170" s="160">
        <v>84082</v>
      </c>
      <c r="L170" s="160">
        <v>24652</v>
      </c>
      <c r="M170" s="160">
        <v>23912</v>
      </c>
      <c r="N170" s="160">
        <v>24313</v>
      </c>
      <c r="O170" s="160">
        <v>11205</v>
      </c>
      <c r="P170" s="160">
        <v>0</v>
      </c>
      <c r="Q170" s="160">
        <v>0</v>
      </c>
      <c r="R170" s="160">
        <v>3996</v>
      </c>
      <c r="S170" s="160">
        <v>332</v>
      </c>
      <c r="T170" s="160">
        <v>4328</v>
      </c>
      <c r="U170" s="160">
        <v>1556</v>
      </c>
      <c r="V170" s="160">
        <v>328</v>
      </c>
      <c r="W170" s="160">
        <v>43</v>
      </c>
      <c r="X170" s="160">
        <v>2401</v>
      </c>
      <c r="Y170" s="160">
        <v>1899</v>
      </c>
      <c r="Z170" s="160">
        <v>17</v>
      </c>
      <c r="AA170" s="160">
        <v>1882</v>
      </c>
      <c r="AB170" s="160">
        <v>4283</v>
      </c>
      <c r="AC170" s="160">
        <v>332</v>
      </c>
      <c r="AD170" s="181"/>
      <c r="AE170" s="160">
        <v>42299</v>
      </c>
      <c r="AF170" s="160">
        <v>1004</v>
      </c>
      <c r="AG170" s="160">
        <v>40109</v>
      </c>
      <c r="AH170" s="160">
        <v>41113</v>
      </c>
      <c r="AI170" s="203">
        <v>97.2</v>
      </c>
      <c r="AJ170" s="160">
        <v>256</v>
      </c>
      <c r="AK170" s="160">
        <v>1011</v>
      </c>
      <c r="AL170" s="160">
        <v>41376</v>
      </c>
      <c r="AM170" s="160">
        <v>12996</v>
      </c>
      <c r="AN170" s="160">
        <v>12778</v>
      </c>
      <c r="AO170" s="160">
        <v>11311</v>
      </c>
      <c r="AP170" s="160">
        <v>4291</v>
      </c>
      <c r="AQ170" s="181"/>
      <c r="AR170" s="186" t="s">
        <v>672</v>
      </c>
    </row>
    <row r="171" spans="1:44" x14ac:dyDescent="0.2">
      <c r="A171" s="131">
        <v>169</v>
      </c>
      <c r="B171" s="132" t="s">
        <v>330</v>
      </c>
      <c r="C171" s="173" t="s">
        <v>331</v>
      </c>
      <c r="D171" s="160">
        <v>50443</v>
      </c>
      <c r="E171" s="160">
        <v>367</v>
      </c>
      <c r="F171" s="160">
        <v>46762</v>
      </c>
      <c r="G171" s="160">
        <v>47129</v>
      </c>
      <c r="H171" s="203">
        <v>93.43</v>
      </c>
      <c r="I171" s="160">
        <v>1654</v>
      </c>
      <c r="J171" s="160">
        <v>669</v>
      </c>
      <c r="K171" s="160">
        <v>49085</v>
      </c>
      <c r="L171" s="160">
        <v>14854</v>
      </c>
      <c r="M171" s="160">
        <v>13894</v>
      </c>
      <c r="N171" s="160">
        <v>13804</v>
      </c>
      <c r="O171" s="160">
        <v>6533</v>
      </c>
      <c r="P171" s="160">
        <v>0</v>
      </c>
      <c r="Q171" s="160">
        <v>0</v>
      </c>
      <c r="R171" s="160">
        <v>11603</v>
      </c>
      <c r="S171" s="160">
        <v>476</v>
      </c>
      <c r="T171" s="160">
        <v>12079</v>
      </c>
      <c r="U171" s="160">
        <v>2521</v>
      </c>
      <c r="V171" s="160">
        <v>258</v>
      </c>
      <c r="W171" s="160">
        <v>14</v>
      </c>
      <c r="X171" s="160">
        <v>9286</v>
      </c>
      <c r="Y171" s="160">
        <v>3759</v>
      </c>
      <c r="Z171" s="160">
        <v>3</v>
      </c>
      <c r="AA171" s="160">
        <v>3756</v>
      </c>
      <c r="AB171" s="160">
        <v>13042</v>
      </c>
      <c r="AC171" s="160">
        <v>1031</v>
      </c>
      <c r="AD171" s="181"/>
      <c r="AE171" s="160">
        <v>41112</v>
      </c>
      <c r="AF171" s="160">
        <v>153</v>
      </c>
      <c r="AG171" s="160">
        <v>40446</v>
      </c>
      <c r="AH171" s="160">
        <v>40599</v>
      </c>
      <c r="AI171" s="203">
        <v>98.75</v>
      </c>
      <c r="AJ171" s="160">
        <v>-1526</v>
      </c>
      <c r="AK171" s="160">
        <v>327</v>
      </c>
      <c r="AL171" s="160">
        <v>39247</v>
      </c>
      <c r="AM171" s="160">
        <v>11463</v>
      </c>
      <c r="AN171" s="160">
        <v>12136</v>
      </c>
      <c r="AO171" s="160">
        <v>11393</v>
      </c>
      <c r="AP171" s="160">
        <v>4255</v>
      </c>
      <c r="AQ171" s="181"/>
      <c r="AR171" s="186" t="s">
        <v>675</v>
      </c>
    </row>
    <row r="172" spans="1:44" x14ac:dyDescent="0.2">
      <c r="A172" s="131">
        <v>170</v>
      </c>
      <c r="B172" s="132" t="s">
        <v>332</v>
      </c>
      <c r="C172" s="173" t="s">
        <v>333</v>
      </c>
      <c r="D172" s="160">
        <v>110089</v>
      </c>
      <c r="E172" s="160">
        <v>992</v>
      </c>
      <c r="F172" s="160">
        <v>106379</v>
      </c>
      <c r="G172" s="160">
        <v>107371</v>
      </c>
      <c r="H172" s="203">
        <v>97.53</v>
      </c>
      <c r="I172" s="160">
        <v>973</v>
      </c>
      <c r="J172" s="160">
        <v>1205</v>
      </c>
      <c r="K172" s="160">
        <v>108557</v>
      </c>
      <c r="L172" s="160">
        <v>32779</v>
      </c>
      <c r="M172" s="160">
        <v>35912</v>
      </c>
      <c r="N172" s="160">
        <v>26633</v>
      </c>
      <c r="O172" s="160">
        <v>13233</v>
      </c>
      <c r="P172" s="160">
        <v>0</v>
      </c>
      <c r="Q172" s="160">
        <v>0</v>
      </c>
      <c r="R172" s="160">
        <v>5583</v>
      </c>
      <c r="S172" s="160">
        <v>-1184</v>
      </c>
      <c r="T172" s="160">
        <v>4399</v>
      </c>
      <c r="U172" s="160">
        <v>737</v>
      </c>
      <c r="V172" s="160">
        <v>528</v>
      </c>
      <c r="W172" s="160">
        <v>0</v>
      </c>
      <c r="X172" s="160">
        <v>3134</v>
      </c>
      <c r="Y172" s="160">
        <v>2718</v>
      </c>
      <c r="Z172" s="160">
        <v>46</v>
      </c>
      <c r="AA172" s="160">
        <v>2672</v>
      </c>
      <c r="AB172" s="160">
        <v>5806</v>
      </c>
      <c r="AC172" s="160">
        <v>677</v>
      </c>
      <c r="AD172" s="181"/>
      <c r="AE172" s="160">
        <v>152836</v>
      </c>
      <c r="AF172" s="160">
        <v>786</v>
      </c>
      <c r="AG172" s="160">
        <v>148819</v>
      </c>
      <c r="AH172" s="160">
        <v>149605</v>
      </c>
      <c r="AI172" s="203">
        <v>97.89</v>
      </c>
      <c r="AJ172" s="160">
        <v>9</v>
      </c>
      <c r="AK172" s="160">
        <v>780</v>
      </c>
      <c r="AL172" s="160">
        <v>149608</v>
      </c>
      <c r="AM172" s="160">
        <v>48454</v>
      </c>
      <c r="AN172" s="160">
        <v>51156</v>
      </c>
      <c r="AO172" s="160">
        <v>34494</v>
      </c>
      <c r="AP172" s="160">
        <v>15504</v>
      </c>
      <c r="AQ172" s="181"/>
      <c r="AR172" s="186" t="s">
        <v>675</v>
      </c>
    </row>
    <row r="173" spans="1:44" x14ac:dyDescent="0.2">
      <c r="A173" s="131">
        <v>171</v>
      </c>
      <c r="B173" s="132" t="s">
        <v>334</v>
      </c>
      <c r="C173" s="173" t="s">
        <v>335</v>
      </c>
      <c r="D173" s="160">
        <v>60778</v>
      </c>
      <c r="E173" s="160">
        <v>525</v>
      </c>
      <c r="F173" s="160">
        <v>59777</v>
      </c>
      <c r="G173" s="160">
        <v>60302</v>
      </c>
      <c r="H173" s="203">
        <v>99.22</v>
      </c>
      <c r="I173" s="160">
        <v>157</v>
      </c>
      <c r="J173" s="160">
        <v>674</v>
      </c>
      <c r="K173" s="160">
        <v>60608</v>
      </c>
      <c r="L173" s="160">
        <v>18535</v>
      </c>
      <c r="M173" s="160">
        <v>16918</v>
      </c>
      <c r="N173" s="160">
        <v>17945</v>
      </c>
      <c r="O173" s="160">
        <v>7210</v>
      </c>
      <c r="P173" s="160">
        <v>0</v>
      </c>
      <c r="Q173" s="160">
        <v>0</v>
      </c>
      <c r="R173" s="160">
        <v>1267</v>
      </c>
      <c r="S173" s="160">
        <v>-438</v>
      </c>
      <c r="T173" s="160">
        <v>829</v>
      </c>
      <c r="U173" s="160">
        <v>157</v>
      </c>
      <c r="V173" s="160">
        <v>21</v>
      </c>
      <c r="W173" s="160">
        <v>16</v>
      </c>
      <c r="X173" s="160">
        <v>635</v>
      </c>
      <c r="Y173" s="160">
        <v>553</v>
      </c>
      <c r="Z173" s="160">
        <v>19</v>
      </c>
      <c r="AA173" s="160">
        <v>534</v>
      </c>
      <c r="AB173" s="160">
        <v>1169</v>
      </c>
      <c r="AC173" s="160">
        <v>77</v>
      </c>
      <c r="AD173" s="181"/>
      <c r="AE173" s="160">
        <v>37240</v>
      </c>
      <c r="AF173" s="160">
        <v>2261</v>
      </c>
      <c r="AG173" s="160">
        <v>34513</v>
      </c>
      <c r="AH173" s="160">
        <v>36774</v>
      </c>
      <c r="AI173" s="203">
        <v>98.75</v>
      </c>
      <c r="AJ173" s="160">
        <v>-354</v>
      </c>
      <c r="AK173" s="160">
        <v>2504</v>
      </c>
      <c r="AL173" s="160">
        <v>36663</v>
      </c>
      <c r="AM173" s="160">
        <v>10771</v>
      </c>
      <c r="AN173" s="160">
        <v>10853</v>
      </c>
      <c r="AO173" s="160">
        <v>9103</v>
      </c>
      <c r="AP173" s="160">
        <v>5936</v>
      </c>
      <c r="AQ173" s="181"/>
      <c r="AR173" s="186" t="s">
        <v>672</v>
      </c>
    </row>
    <row r="174" spans="1:44" x14ac:dyDescent="0.2">
      <c r="A174" s="131">
        <v>172</v>
      </c>
      <c r="B174" s="132" t="s">
        <v>336</v>
      </c>
      <c r="C174" s="173" t="s">
        <v>337</v>
      </c>
      <c r="D174" s="160">
        <v>101792</v>
      </c>
      <c r="E174" s="160">
        <v>939</v>
      </c>
      <c r="F174" s="160">
        <v>99778</v>
      </c>
      <c r="G174" s="160">
        <v>100717</v>
      </c>
      <c r="H174" s="203">
        <v>98.94</v>
      </c>
      <c r="I174" s="160">
        <v>799</v>
      </c>
      <c r="J174" s="160">
        <v>1423</v>
      </c>
      <c r="K174" s="160">
        <v>102000</v>
      </c>
      <c r="L174" s="160">
        <v>30251</v>
      </c>
      <c r="M174" s="160">
        <v>29636</v>
      </c>
      <c r="N174" s="160">
        <v>29030</v>
      </c>
      <c r="O174" s="160">
        <v>13083</v>
      </c>
      <c r="P174" s="160">
        <v>0</v>
      </c>
      <c r="Q174" s="160">
        <v>0</v>
      </c>
      <c r="R174" s="160">
        <v>2534</v>
      </c>
      <c r="S174" s="160">
        <v>-25</v>
      </c>
      <c r="T174" s="160">
        <v>2509</v>
      </c>
      <c r="U174" s="160">
        <v>838</v>
      </c>
      <c r="V174" s="160">
        <v>12</v>
      </c>
      <c r="W174" s="160">
        <v>20</v>
      </c>
      <c r="X174" s="160">
        <v>1639</v>
      </c>
      <c r="Y174" s="160">
        <v>1132</v>
      </c>
      <c r="Z174" s="160">
        <v>7</v>
      </c>
      <c r="AA174" s="160">
        <v>1125</v>
      </c>
      <c r="AB174" s="160">
        <v>2764</v>
      </c>
      <c r="AC174" s="160">
        <v>57</v>
      </c>
      <c r="AD174" s="181"/>
      <c r="AE174" s="160">
        <v>63100</v>
      </c>
      <c r="AF174" s="160">
        <v>205</v>
      </c>
      <c r="AG174" s="160">
        <v>61915</v>
      </c>
      <c r="AH174" s="160">
        <v>62120</v>
      </c>
      <c r="AI174" s="203">
        <v>98.45</v>
      </c>
      <c r="AJ174" s="160">
        <v>3919</v>
      </c>
      <c r="AK174" s="160">
        <v>453</v>
      </c>
      <c r="AL174" s="160">
        <v>66287</v>
      </c>
      <c r="AM174" s="160">
        <v>20470</v>
      </c>
      <c r="AN174" s="160">
        <v>19263</v>
      </c>
      <c r="AO174" s="160">
        <v>18784</v>
      </c>
      <c r="AP174" s="160">
        <v>7770</v>
      </c>
      <c r="AQ174" s="181"/>
      <c r="AR174" s="186" t="s">
        <v>672</v>
      </c>
    </row>
    <row r="175" spans="1:44" x14ac:dyDescent="0.2">
      <c r="A175" s="131">
        <v>173</v>
      </c>
      <c r="B175" s="132" t="s">
        <v>338</v>
      </c>
      <c r="C175" s="173" t="s">
        <v>339</v>
      </c>
      <c r="D175" s="160">
        <v>60472</v>
      </c>
      <c r="E175" s="160">
        <v>431</v>
      </c>
      <c r="F175" s="160">
        <v>58343</v>
      </c>
      <c r="G175" s="160">
        <v>58774</v>
      </c>
      <c r="H175" s="203">
        <v>97.19</v>
      </c>
      <c r="I175" s="160">
        <v>825</v>
      </c>
      <c r="J175" s="160">
        <v>573</v>
      </c>
      <c r="K175" s="160">
        <v>59741</v>
      </c>
      <c r="L175" s="160">
        <v>15497</v>
      </c>
      <c r="M175" s="160">
        <v>17049</v>
      </c>
      <c r="N175" s="160">
        <v>17232</v>
      </c>
      <c r="O175" s="160">
        <v>9963</v>
      </c>
      <c r="P175" s="160">
        <v>0</v>
      </c>
      <c r="Q175" s="160">
        <v>0</v>
      </c>
      <c r="R175" s="160">
        <v>2638</v>
      </c>
      <c r="S175" s="160">
        <v>130</v>
      </c>
      <c r="T175" s="160">
        <v>2768</v>
      </c>
      <c r="U175" s="160">
        <v>1135</v>
      </c>
      <c r="V175" s="160">
        <v>123</v>
      </c>
      <c r="W175" s="160">
        <v>66</v>
      </c>
      <c r="X175" s="160">
        <v>1444</v>
      </c>
      <c r="Y175" s="160">
        <v>1843</v>
      </c>
      <c r="Z175" s="160">
        <v>24</v>
      </c>
      <c r="AA175" s="160">
        <v>1819</v>
      </c>
      <c r="AB175" s="160">
        <v>3263</v>
      </c>
      <c r="AC175" s="160">
        <v>15</v>
      </c>
      <c r="AD175" s="181"/>
      <c r="AE175" s="160">
        <v>38980</v>
      </c>
      <c r="AF175" s="160">
        <v>45</v>
      </c>
      <c r="AG175" s="160">
        <v>38087</v>
      </c>
      <c r="AH175" s="160">
        <v>38132</v>
      </c>
      <c r="AI175" s="203">
        <v>97.82</v>
      </c>
      <c r="AJ175" s="160">
        <v>103</v>
      </c>
      <c r="AK175" s="160">
        <v>196</v>
      </c>
      <c r="AL175" s="160">
        <v>38386</v>
      </c>
      <c r="AM175" s="160">
        <v>11724</v>
      </c>
      <c r="AN175" s="160">
        <v>10986</v>
      </c>
      <c r="AO175" s="160">
        <v>11125</v>
      </c>
      <c r="AP175" s="160">
        <v>4551</v>
      </c>
      <c r="AQ175" s="181"/>
      <c r="AR175" s="186" t="s">
        <v>672</v>
      </c>
    </row>
    <row r="176" spans="1:44" x14ac:dyDescent="0.2">
      <c r="A176" s="131">
        <v>174</v>
      </c>
      <c r="B176" s="132" t="s">
        <v>340</v>
      </c>
      <c r="C176" s="173" t="s">
        <v>341</v>
      </c>
      <c r="D176" s="160">
        <v>94506</v>
      </c>
      <c r="E176" s="160">
        <v>881</v>
      </c>
      <c r="F176" s="160">
        <v>90702</v>
      </c>
      <c r="G176" s="160">
        <v>91583</v>
      </c>
      <c r="H176" s="203">
        <v>96.91</v>
      </c>
      <c r="I176" s="160">
        <v>2836</v>
      </c>
      <c r="J176" s="160">
        <v>1108</v>
      </c>
      <c r="K176" s="160">
        <v>94646</v>
      </c>
      <c r="L176" s="160">
        <v>27208</v>
      </c>
      <c r="M176" s="160">
        <v>26670</v>
      </c>
      <c r="N176" s="160">
        <v>26749</v>
      </c>
      <c r="O176" s="160">
        <v>14019</v>
      </c>
      <c r="P176" s="160">
        <v>0</v>
      </c>
      <c r="Q176" s="160">
        <v>0</v>
      </c>
      <c r="R176" s="160">
        <v>18606</v>
      </c>
      <c r="S176" s="160">
        <v>-1386</v>
      </c>
      <c r="T176" s="160">
        <v>17220</v>
      </c>
      <c r="U176" s="160">
        <v>2911</v>
      </c>
      <c r="V176" s="160">
        <v>2364</v>
      </c>
      <c r="W176" s="160">
        <v>70</v>
      </c>
      <c r="X176" s="160">
        <v>11875</v>
      </c>
      <c r="Y176" s="160">
        <v>4810</v>
      </c>
      <c r="Z176" s="160">
        <v>31</v>
      </c>
      <c r="AA176" s="160">
        <v>4779</v>
      </c>
      <c r="AB176" s="160">
        <v>16654</v>
      </c>
      <c r="AC176" s="160">
        <v>1887</v>
      </c>
      <c r="AD176" s="181"/>
      <c r="AE176" s="160">
        <v>150974</v>
      </c>
      <c r="AF176" s="160">
        <v>841</v>
      </c>
      <c r="AG176" s="160">
        <v>149036</v>
      </c>
      <c r="AH176" s="160">
        <v>149877</v>
      </c>
      <c r="AI176" s="203">
        <v>99.27</v>
      </c>
      <c r="AJ176" s="160">
        <v>4757</v>
      </c>
      <c r="AK176" s="160">
        <v>1236</v>
      </c>
      <c r="AL176" s="160">
        <v>155029</v>
      </c>
      <c r="AM176" s="160">
        <v>47609</v>
      </c>
      <c r="AN176" s="160">
        <v>38723</v>
      </c>
      <c r="AO176" s="160">
        <v>46393</v>
      </c>
      <c r="AP176" s="160">
        <v>22304</v>
      </c>
      <c r="AQ176" s="181"/>
      <c r="AR176" s="186" t="s">
        <v>674</v>
      </c>
    </row>
    <row r="177" spans="1:44" x14ac:dyDescent="0.2">
      <c r="A177" s="131">
        <v>175</v>
      </c>
      <c r="B177" s="132" t="s">
        <v>342</v>
      </c>
      <c r="C177" s="173" t="s">
        <v>343</v>
      </c>
      <c r="D177" s="160">
        <v>51583</v>
      </c>
      <c r="E177" s="160">
        <v>564</v>
      </c>
      <c r="F177" s="160">
        <v>49286</v>
      </c>
      <c r="G177" s="160">
        <v>49850</v>
      </c>
      <c r="H177" s="203">
        <v>96.64</v>
      </c>
      <c r="I177" s="160">
        <v>190</v>
      </c>
      <c r="J177" s="160">
        <v>713</v>
      </c>
      <c r="K177" s="160">
        <v>50189</v>
      </c>
      <c r="L177" s="160">
        <v>14086</v>
      </c>
      <c r="M177" s="160">
        <v>13191</v>
      </c>
      <c r="N177" s="160">
        <v>12967</v>
      </c>
      <c r="O177" s="160">
        <v>9945</v>
      </c>
      <c r="P177" s="160">
        <v>0</v>
      </c>
      <c r="Q177" s="160">
        <v>0</v>
      </c>
      <c r="R177" s="160">
        <v>4408</v>
      </c>
      <c r="S177" s="160">
        <v>207</v>
      </c>
      <c r="T177" s="160">
        <v>4615</v>
      </c>
      <c r="U177" s="160">
        <v>1316</v>
      </c>
      <c r="V177" s="160">
        <v>29</v>
      </c>
      <c r="W177" s="160">
        <v>16</v>
      </c>
      <c r="X177" s="160">
        <v>3254</v>
      </c>
      <c r="Y177" s="160">
        <v>1771</v>
      </c>
      <c r="Z177" s="160">
        <v>7</v>
      </c>
      <c r="AA177" s="160">
        <v>1764</v>
      </c>
      <c r="AB177" s="160">
        <v>5018</v>
      </c>
      <c r="AC177" s="160">
        <v>488</v>
      </c>
      <c r="AD177" s="181"/>
      <c r="AE177" s="160">
        <v>33855</v>
      </c>
      <c r="AF177" s="160">
        <v>52</v>
      </c>
      <c r="AG177" s="160">
        <v>32757</v>
      </c>
      <c r="AH177" s="160">
        <v>32809</v>
      </c>
      <c r="AI177" s="203">
        <v>96.91</v>
      </c>
      <c r="AJ177" s="160">
        <v>34</v>
      </c>
      <c r="AK177" s="160">
        <v>69</v>
      </c>
      <c r="AL177" s="160">
        <v>32860</v>
      </c>
      <c r="AM177" s="160">
        <v>9451</v>
      </c>
      <c r="AN177" s="160">
        <v>11320</v>
      </c>
      <c r="AO177" s="160">
        <v>8649</v>
      </c>
      <c r="AP177" s="160">
        <v>3440</v>
      </c>
      <c r="AQ177" s="181"/>
      <c r="AR177" s="186" t="s">
        <v>672</v>
      </c>
    </row>
    <row r="178" spans="1:44" x14ac:dyDescent="0.2">
      <c r="A178" s="131">
        <v>176</v>
      </c>
      <c r="B178" s="132" t="s">
        <v>344</v>
      </c>
      <c r="C178" s="173" t="s">
        <v>345</v>
      </c>
      <c r="D178" s="160">
        <v>80304</v>
      </c>
      <c r="E178" s="160">
        <v>1405</v>
      </c>
      <c r="F178" s="160">
        <v>72885</v>
      </c>
      <c r="G178" s="160">
        <v>74290</v>
      </c>
      <c r="H178" s="203">
        <v>92.51</v>
      </c>
      <c r="I178" s="160">
        <v>4143</v>
      </c>
      <c r="J178" s="160">
        <v>1625</v>
      </c>
      <c r="K178" s="160">
        <v>78653</v>
      </c>
      <c r="L178" s="160">
        <v>21849</v>
      </c>
      <c r="M178" s="160">
        <v>20507</v>
      </c>
      <c r="N178" s="160">
        <v>19821</v>
      </c>
      <c r="O178" s="160">
        <v>16476</v>
      </c>
      <c r="P178" s="160">
        <v>0</v>
      </c>
      <c r="Q178" s="160">
        <v>0</v>
      </c>
      <c r="R178" s="160">
        <v>30132</v>
      </c>
      <c r="S178" s="160">
        <v>140</v>
      </c>
      <c r="T178" s="160">
        <v>30272</v>
      </c>
      <c r="U178" s="160">
        <v>4511</v>
      </c>
      <c r="V178" s="160">
        <v>20</v>
      </c>
      <c r="W178" s="160">
        <v>0</v>
      </c>
      <c r="X178" s="160">
        <v>25741</v>
      </c>
      <c r="Y178" s="160">
        <v>6015</v>
      </c>
      <c r="Z178" s="160">
        <v>0</v>
      </c>
      <c r="AA178" s="160">
        <v>6015</v>
      </c>
      <c r="AB178" s="160">
        <v>31756</v>
      </c>
      <c r="AC178" s="160">
        <v>3400</v>
      </c>
      <c r="AD178" s="181"/>
      <c r="AE178" s="160">
        <v>133650</v>
      </c>
      <c r="AF178" s="160">
        <v>1149</v>
      </c>
      <c r="AG178" s="160">
        <v>132213</v>
      </c>
      <c r="AH178" s="160">
        <v>133362</v>
      </c>
      <c r="AI178" s="203">
        <v>99.78</v>
      </c>
      <c r="AJ178" s="160">
        <v>-18941</v>
      </c>
      <c r="AK178" s="160">
        <v>1553</v>
      </c>
      <c r="AL178" s="160">
        <v>114825</v>
      </c>
      <c r="AM178" s="160">
        <v>44079</v>
      </c>
      <c r="AN178" s="160">
        <v>31162</v>
      </c>
      <c r="AO178" s="160">
        <v>29092</v>
      </c>
      <c r="AP178" s="160">
        <v>10492</v>
      </c>
      <c r="AQ178" s="181"/>
      <c r="AR178" s="186" t="s">
        <v>673</v>
      </c>
    </row>
    <row r="179" spans="1:44" x14ac:dyDescent="0.2">
      <c r="A179" s="131">
        <v>177</v>
      </c>
      <c r="B179" s="132" t="s">
        <v>346</v>
      </c>
      <c r="C179" s="173" t="s">
        <v>347</v>
      </c>
      <c r="D179" s="160">
        <v>49319</v>
      </c>
      <c r="E179" s="160">
        <v>534</v>
      </c>
      <c r="F179" s="160">
        <v>47212</v>
      </c>
      <c r="G179" s="160">
        <v>47746</v>
      </c>
      <c r="H179" s="203">
        <v>96.81</v>
      </c>
      <c r="I179" s="160">
        <v>916</v>
      </c>
      <c r="J179" s="160">
        <v>690</v>
      </c>
      <c r="K179" s="160">
        <v>48818</v>
      </c>
      <c r="L179" s="160">
        <v>14351</v>
      </c>
      <c r="M179" s="160">
        <v>14226</v>
      </c>
      <c r="N179" s="160">
        <v>13848</v>
      </c>
      <c r="O179" s="160">
        <v>6393</v>
      </c>
      <c r="P179" s="160">
        <v>0</v>
      </c>
      <c r="Q179" s="160">
        <v>0</v>
      </c>
      <c r="R179" s="160">
        <v>2249</v>
      </c>
      <c r="S179" s="160">
        <v>69</v>
      </c>
      <c r="T179" s="160">
        <v>2318</v>
      </c>
      <c r="U179" s="160">
        <v>980</v>
      </c>
      <c r="V179" s="160">
        <v>55</v>
      </c>
      <c r="W179" s="160">
        <v>36</v>
      </c>
      <c r="X179" s="160">
        <v>1247</v>
      </c>
      <c r="Y179" s="160">
        <v>1675</v>
      </c>
      <c r="Z179" s="160">
        <v>24</v>
      </c>
      <c r="AA179" s="160">
        <v>1651</v>
      </c>
      <c r="AB179" s="160">
        <v>2898</v>
      </c>
      <c r="AC179" s="160">
        <v>201</v>
      </c>
      <c r="AD179" s="181"/>
      <c r="AE179" s="160">
        <v>32011</v>
      </c>
      <c r="AF179" s="160">
        <v>106</v>
      </c>
      <c r="AG179" s="160">
        <v>31072</v>
      </c>
      <c r="AH179" s="160">
        <v>31178</v>
      </c>
      <c r="AI179" s="203">
        <v>97.4</v>
      </c>
      <c r="AJ179" s="160">
        <v>-214</v>
      </c>
      <c r="AK179" s="160">
        <v>385</v>
      </c>
      <c r="AL179" s="160">
        <v>31243</v>
      </c>
      <c r="AM179" s="160">
        <v>10447</v>
      </c>
      <c r="AN179" s="160">
        <v>8442</v>
      </c>
      <c r="AO179" s="160">
        <v>8923</v>
      </c>
      <c r="AP179" s="160">
        <v>3431</v>
      </c>
      <c r="AQ179" s="181"/>
      <c r="AR179" s="186" t="s">
        <v>672</v>
      </c>
    </row>
    <row r="180" spans="1:44" x14ac:dyDescent="0.2">
      <c r="A180" s="131">
        <v>178</v>
      </c>
      <c r="B180" s="132" t="s">
        <v>348</v>
      </c>
      <c r="C180" s="173" t="s">
        <v>349</v>
      </c>
      <c r="D180" s="160">
        <v>41368</v>
      </c>
      <c r="E180" s="160">
        <v>532</v>
      </c>
      <c r="F180" s="160">
        <v>39955</v>
      </c>
      <c r="G180" s="160">
        <v>40487</v>
      </c>
      <c r="H180" s="203">
        <v>97.87</v>
      </c>
      <c r="I180" s="160">
        <v>508</v>
      </c>
      <c r="J180" s="160">
        <v>528</v>
      </c>
      <c r="K180" s="160">
        <v>40991</v>
      </c>
      <c r="L180" s="160">
        <v>11871</v>
      </c>
      <c r="M180" s="160">
        <v>11684</v>
      </c>
      <c r="N180" s="160">
        <v>11909</v>
      </c>
      <c r="O180" s="160">
        <v>5527</v>
      </c>
      <c r="P180" s="160">
        <v>0</v>
      </c>
      <c r="Q180" s="160">
        <v>0</v>
      </c>
      <c r="R180" s="160">
        <v>1387</v>
      </c>
      <c r="S180" s="160">
        <v>-40</v>
      </c>
      <c r="T180" s="160">
        <v>1347</v>
      </c>
      <c r="U180" s="160">
        <v>508</v>
      </c>
      <c r="V180" s="160">
        <v>0</v>
      </c>
      <c r="W180" s="160">
        <v>0</v>
      </c>
      <c r="X180" s="160">
        <v>839</v>
      </c>
      <c r="Y180" s="160">
        <v>883</v>
      </c>
      <c r="Z180" s="160">
        <v>1</v>
      </c>
      <c r="AA180" s="160">
        <v>882</v>
      </c>
      <c r="AB180" s="160">
        <v>1721</v>
      </c>
      <c r="AC180" s="160">
        <v>129</v>
      </c>
      <c r="AD180" s="181"/>
      <c r="AE180" s="160">
        <v>13511</v>
      </c>
      <c r="AF180" s="160">
        <v>66</v>
      </c>
      <c r="AG180" s="160">
        <v>13169</v>
      </c>
      <c r="AH180" s="160">
        <v>13235</v>
      </c>
      <c r="AI180" s="203">
        <v>97.96</v>
      </c>
      <c r="AJ180" s="160">
        <v>-171</v>
      </c>
      <c r="AK180" s="160">
        <v>141</v>
      </c>
      <c r="AL180" s="160">
        <v>13139</v>
      </c>
      <c r="AM180" s="160">
        <v>4958</v>
      </c>
      <c r="AN180" s="160">
        <v>3047</v>
      </c>
      <c r="AO180" s="160">
        <v>3820</v>
      </c>
      <c r="AP180" s="160">
        <v>1314</v>
      </c>
      <c r="AQ180" s="181"/>
      <c r="AR180" s="186" t="s">
        <v>672</v>
      </c>
    </row>
    <row r="181" spans="1:44" x14ac:dyDescent="0.2">
      <c r="A181" s="131">
        <v>179</v>
      </c>
      <c r="B181" s="132" t="s">
        <v>350</v>
      </c>
      <c r="C181" s="173" t="s">
        <v>351</v>
      </c>
      <c r="D181" s="160">
        <v>46505</v>
      </c>
      <c r="E181" s="160">
        <v>312</v>
      </c>
      <c r="F181" s="160">
        <v>44885</v>
      </c>
      <c r="G181" s="160">
        <v>45197</v>
      </c>
      <c r="H181" s="203">
        <v>97.19</v>
      </c>
      <c r="I181" s="160">
        <v>715</v>
      </c>
      <c r="J181" s="160">
        <v>392</v>
      </c>
      <c r="K181" s="160">
        <v>45992</v>
      </c>
      <c r="L181" s="160">
        <v>13459</v>
      </c>
      <c r="M181" s="160">
        <v>13322</v>
      </c>
      <c r="N181" s="160">
        <v>13178</v>
      </c>
      <c r="O181" s="160">
        <v>6033</v>
      </c>
      <c r="P181" s="160">
        <v>0</v>
      </c>
      <c r="Q181" s="160">
        <v>0</v>
      </c>
      <c r="R181" s="160">
        <v>3403</v>
      </c>
      <c r="S181" s="160">
        <v>137</v>
      </c>
      <c r="T181" s="160">
        <v>3540</v>
      </c>
      <c r="U181" s="160">
        <v>1139</v>
      </c>
      <c r="V181" s="160">
        <v>154</v>
      </c>
      <c r="W181" s="160">
        <v>34</v>
      </c>
      <c r="X181" s="160">
        <v>2213</v>
      </c>
      <c r="Y181" s="160">
        <v>1407</v>
      </c>
      <c r="Z181" s="160">
        <v>22</v>
      </c>
      <c r="AA181" s="160">
        <v>1385</v>
      </c>
      <c r="AB181" s="160">
        <v>3598</v>
      </c>
      <c r="AC181" s="160">
        <v>215</v>
      </c>
      <c r="AD181" s="181"/>
      <c r="AE181" s="160">
        <v>15568</v>
      </c>
      <c r="AF181" s="160">
        <v>35</v>
      </c>
      <c r="AG181" s="160">
        <v>15122</v>
      </c>
      <c r="AH181" s="160">
        <v>15157</v>
      </c>
      <c r="AI181" s="203">
        <v>97.36</v>
      </c>
      <c r="AJ181" s="160">
        <v>585</v>
      </c>
      <c r="AK181" s="160">
        <v>58</v>
      </c>
      <c r="AL181" s="160">
        <v>15765</v>
      </c>
      <c r="AM181" s="160">
        <v>4819</v>
      </c>
      <c r="AN181" s="160">
        <v>5815</v>
      </c>
      <c r="AO181" s="160">
        <v>3739</v>
      </c>
      <c r="AP181" s="160">
        <v>1392</v>
      </c>
      <c r="AQ181" s="181"/>
      <c r="AR181" s="186" t="s">
        <v>672</v>
      </c>
    </row>
    <row r="182" spans="1:44" x14ac:dyDescent="0.2">
      <c r="A182" s="131">
        <v>180</v>
      </c>
      <c r="B182" s="132" t="s">
        <v>352</v>
      </c>
      <c r="C182" s="173" t="s">
        <v>353</v>
      </c>
      <c r="D182" s="160">
        <v>59678</v>
      </c>
      <c r="E182" s="160">
        <v>897</v>
      </c>
      <c r="F182" s="160">
        <v>56670</v>
      </c>
      <c r="G182" s="160">
        <v>57567</v>
      </c>
      <c r="H182" s="203">
        <v>96.46</v>
      </c>
      <c r="I182" s="160">
        <v>970</v>
      </c>
      <c r="J182" s="160">
        <v>1082</v>
      </c>
      <c r="K182" s="160">
        <v>58722</v>
      </c>
      <c r="L182" s="160">
        <v>17428</v>
      </c>
      <c r="M182" s="160">
        <v>17185</v>
      </c>
      <c r="N182" s="160">
        <v>16873</v>
      </c>
      <c r="O182" s="160">
        <v>7236</v>
      </c>
      <c r="P182" s="160">
        <v>0</v>
      </c>
      <c r="Q182" s="160">
        <v>0</v>
      </c>
      <c r="R182" s="160">
        <v>7155</v>
      </c>
      <c r="S182" s="160">
        <v>-297</v>
      </c>
      <c r="T182" s="160">
        <v>6858</v>
      </c>
      <c r="U182" s="160">
        <v>1255</v>
      </c>
      <c r="V182" s="160">
        <v>93</v>
      </c>
      <c r="W182" s="160">
        <v>20</v>
      </c>
      <c r="X182" s="160">
        <v>5490</v>
      </c>
      <c r="Y182" s="160">
        <v>2500</v>
      </c>
      <c r="Z182" s="160">
        <v>0</v>
      </c>
      <c r="AA182" s="160">
        <v>2500</v>
      </c>
      <c r="AB182" s="160">
        <v>7990</v>
      </c>
      <c r="AC182" s="160">
        <v>1040</v>
      </c>
      <c r="AD182" s="181"/>
      <c r="AE182" s="160">
        <v>66499</v>
      </c>
      <c r="AF182" s="160">
        <v>190</v>
      </c>
      <c r="AG182" s="160">
        <v>63907</v>
      </c>
      <c r="AH182" s="160">
        <v>64097</v>
      </c>
      <c r="AI182" s="203">
        <v>96.39</v>
      </c>
      <c r="AJ182" s="160">
        <v>-233</v>
      </c>
      <c r="AK182" s="160">
        <v>312</v>
      </c>
      <c r="AL182" s="160">
        <v>63986</v>
      </c>
      <c r="AM182" s="160">
        <v>20174</v>
      </c>
      <c r="AN182" s="160">
        <v>18755</v>
      </c>
      <c r="AO182" s="160">
        <v>17759</v>
      </c>
      <c r="AP182" s="160">
        <v>7298</v>
      </c>
      <c r="AQ182" s="181"/>
      <c r="AR182" s="186" t="s">
        <v>675</v>
      </c>
    </row>
    <row r="183" spans="1:44" x14ac:dyDescent="0.2">
      <c r="A183" s="131">
        <v>181</v>
      </c>
      <c r="B183" s="132" t="s">
        <v>354</v>
      </c>
      <c r="C183" s="173" t="s">
        <v>355</v>
      </c>
      <c r="D183" s="160">
        <v>69986</v>
      </c>
      <c r="E183" s="160">
        <v>605</v>
      </c>
      <c r="F183" s="160">
        <v>67847</v>
      </c>
      <c r="G183" s="160">
        <v>68452</v>
      </c>
      <c r="H183" s="203">
        <v>97.81</v>
      </c>
      <c r="I183" s="160">
        <v>1308</v>
      </c>
      <c r="J183" s="160">
        <v>782</v>
      </c>
      <c r="K183" s="160">
        <v>69937</v>
      </c>
      <c r="L183" s="160">
        <v>20220</v>
      </c>
      <c r="M183" s="160">
        <v>19036</v>
      </c>
      <c r="N183" s="160">
        <v>19987</v>
      </c>
      <c r="O183" s="160">
        <v>10694</v>
      </c>
      <c r="P183" s="160">
        <v>0</v>
      </c>
      <c r="Q183" s="160">
        <v>0</v>
      </c>
      <c r="R183" s="160">
        <v>2365</v>
      </c>
      <c r="S183" s="160">
        <v>-243</v>
      </c>
      <c r="T183" s="160">
        <v>2122</v>
      </c>
      <c r="U183" s="160">
        <v>1365</v>
      </c>
      <c r="V183" s="160">
        <v>0</v>
      </c>
      <c r="W183" s="160">
        <v>110</v>
      </c>
      <c r="X183" s="160">
        <v>647</v>
      </c>
      <c r="Y183" s="160">
        <v>1681</v>
      </c>
      <c r="Z183" s="160">
        <v>12</v>
      </c>
      <c r="AA183" s="160">
        <v>1669</v>
      </c>
      <c r="AB183" s="160">
        <v>2316</v>
      </c>
      <c r="AC183" s="160">
        <v>148</v>
      </c>
      <c r="AD183" s="181"/>
      <c r="AE183" s="160">
        <v>38641</v>
      </c>
      <c r="AF183" s="160">
        <v>325</v>
      </c>
      <c r="AG183" s="160">
        <v>37306</v>
      </c>
      <c r="AH183" s="160">
        <v>37631</v>
      </c>
      <c r="AI183" s="203">
        <v>97.39</v>
      </c>
      <c r="AJ183" s="160">
        <v>724</v>
      </c>
      <c r="AK183" s="160">
        <v>132</v>
      </c>
      <c r="AL183" s="160">
        <v>38162</v>
      </c>
      <c r="AM183" s="160">
        <v>11990</v>
      </c>
      <c r="AN183" s="160">
        <v>10080</v>
      </c>
      <c r="AO183" s="160">
        <v>10092</v>
      </c>
      <c r="AP183" s="160">
        <v>6000</v>
      </c>
      <c r="AQ183" s="181"/>
      <c r="AR183" s="186" t="s">
        <v>672</v>
      </c>
    </row>
    <row r="184" spans="1:44" x14ac:dyDescent="0.2">
      <c r="A184" s="131">
        <v>182</v>
      </c>
      <c r="B184" s="132" t="s">
        <v>356</v>
      </c>
      <c r="C184" s="173" t="s">
        <v>357</v>
      </c>
      <c r="D184" s="160">
        <v>48678</v>
      </c>
      <c r="E184" s="160">
        <v>769</v>
      </c>
      <c r="F184" s="160">
        <v>47499</v>
      </c>
      <c r="G184" s="160">
        <v>48268</v>
      </c>
      <c r="H184" s="203">
        <v>99.16</v>
      </c>
      <c r="I184" s="160">
        <v>2355</v>
      </c>
      <c r="J184" s="160">
        <v>826</v>
      </c>
      <c r="K184" s="160">
        <v>50680</v>
      </c>
      <c r="L184" s="160">
        <v>14213</v>
      </c>
      <c r="M184" s="160">
        <v>14111</v>
      </c>
      <c r="N184" s="160">
        <v>14426</v>
      </c>
      <c r="O184" s="160">
        <v>7930</v>
      </c>
      <c r="P184" s="160">
        <v>0</v>
      </c>
      <c r="Q184" s="160">
        <v>0</v>
      </c>
      <c r="R184" s="160">
        <v>1391</v>
      </c>
      <c r="S184" s="160">
        <v>2170</v>
      </c>
      <c r="T184" s="160">
        <v>3561</v>
      </c>
      <c r="U184" s="160">
        <v>2435</v>
      </c>
      <c r="V184" s="160">
        <v>55</v>
      </c>
      <c r="W184" s="160">
        <v>11</v>
      </c>
      <c r="X184" s="160">
        <v>1060</v>
      </c>
      <c r="Y184" s="160">
        <v>475</v>
      </c>
      <c r="Z184" s="160">
        <v>4</v>
      </c>
      <c r="AA184" s="160">
        <v>471</v>
      </c>
      <c r="AB184" s="160">
        <v>1531</v>
      </c>
      <c r="AC184" s="160">
        <v>91</v>
      </c>
      <c r="AD184" s="181"/>
      <c r="AE184" s="160">
        <v>22556</v>
      </c>
      <c r="AF184" s="160">
        <v>336</v>
      </c>
      <c r="AG184" s="160">
        <v>22114</v>
      </c>
      <c r="AH184" s="160">
        <v>22450</v>
      </c>
      <c r="AI184" s="203">
        <v>99.53</v>
      </c>
      <c r="AJ184" s="160">
        <v>576</v>
      </c>
      <c r="AK184" s="160">
        <v>264</v>
      </c>
      <c r="AL184" s="160">
        <v>22954</v>
      </c>
      <c r="AM184" s="160">
        <v>8963</v>
      </c>
      <c r="AN184" s="160">
        <v>5492</v>
      </c>
      <c r="AO184" s="160">
        <v>5246</v>
      </c>
      <c r="AP184" s="160">
        <v>3253</v>
      </c>
      <c r="AQ184" s="181"/>
      <c r="AR184" s="186" t="s">
        <v>672</v>
      </c>
    </row>
    <row r="185" spans="1:44" x14ac:dyDescent="0.2">
      <c r="A185" s="131">
        <v>183</v>
      </c>
      <c r="B185" s="132" t="s">
        <v>358</v>
      </c>
      <c r="C185" s="173" t="s">
        <v>359</v>
      </c>
      <c r="D185" s="160">
        <v>70211</v>
      </c>
      <c r="E185" s="160">
        <v>677</v>
      </c>
      <c r="F185" s="160">
        <v>67834</v>
      </c>
      <c r="G185" s="160">
        <v>68511</v>
      </c>
      <c r="H185" s="203">
        <v>97.58</v>
      </c>
      <c r="I185" s="160">
        <v>1271</v>
      </c>
      <c r="J185" s="160">
        <v>944</v>
      </c>
      <c r="K185" s="160">
        <v>70049</v>
      </c>
      <c r="L185" s="160">
        <v>21221</v>
      </c>
      <c r="M185" s="160">
        <v>19715</v>
      </c>
      <c r="N185" s="160">
        <v>20386</v>
      </c>
      <c r="O185" s="160">
        <v>8727</v>
      </c>
      <c r="P185" s="160">
        <v>0</v>
      </c>
      <c r="Q185" s="160">
        <v>0</v>
      </c>
      <c r="R185" s="160">
        <v>5637</v>
      </c>
      <c r="S185" s="160">
        <v>378</v>
      </c>
      <c r="T185" s="160">
        <v>6015</v>
      </c>
      <c r="U185" s="160">
        <v>1447</v>
      </c>
      <c r="V185" s="160">
        <v>83</v>
      </c>
      <c r="W185" s="160">
        <v>20</v>
      </c>
      <c r="X185" s="160">
        <v>4465</v>
      </c>
      <c r="Y185" s="160">
        <v>1974</v>
      </c>
      <c r="Z185" s="160">
        <v>12</v>
      </c>
      <c r="AA185" s="160">
        <v>1962</v>
      </c>
      <c r="AB185" s="160">
        <v>6427</v>
      </c>
      <c r="AC185" s="160">
        <v>654</v>
      </c>
      <c r="AD185" s="181"/>
      <c r="AE185" s="160">
        <v>88104</v>
      </c>
      <c r="AF185" s="160">
        <v>40</v>
      </c>
      <c r="AG185" s="160">
        <v>87536</v>
      </c>
      <c r="AH185" s="160">
        <v>87576</v>
      </c>
      <c r="AI185" s="203">
        <v>99.4</v>
      </c>
      <c r="AJ185" s="160">
        <v>-136</v>
      </c>
      <c r="AK185" s="160">
        <v>86</v>
      </c>
      <c r="AL185" s="160">
        <v>87486</v>
      </c>
      <c r="AM185" s="160">
        <v>29189</v>
      </c>
      <c r="AN185" s="160">
        <v>23188</v>
      </c>
      <c r="AO185" s="160">
        <v>27197</v>
      </c>
      <c r="AP185" s="160">
        <v>7912</v>
      </c>
      <c r="AQ185" s="181"/>
      <c r="AR185" s="186" t="s">
        <v>675</v>
      </c>
    </row>
    <row r="186" spans="1:44" x14ac:dyDescent="0.2">
      <c r="A186" s="131">
        <v>184</v>
      </c>
      <c r="B186" s="132" t="s">
        <v>360</v>
      </c>
      <c r="C186" s="173" t="s">
        <v>361</v>
      </c>
      <c r="D186" s="160">
        <v>56912</v>
      </c>
      <c r="E186" s="160">
        <v>959</v>
      </c>
      <c r="F186" s="160">
        <v>54862</v>
      </c>
      <c r="G186" s="160">
        <v>55821</v>
      </c>
      <c r="H186" s="203">
        <v>98.08</v>
      </c>
      <c r="I186" s="160">
        <v>600</v>
      </c>
      <c r="J186" s="160">
        <v>967</v>
      </c>
      <c r="K186" s="160">
        <v>56429</v>
      </c>
      <c r="L186" s="160">
        <v>16558</v>
      </c>
      <c r="M186" s="160">
        <v>14895</v>
      </c>
      <c r="N186" s="160">
        <v>15733</v>
      </c>
      <c r="O186" s="160">
        <v>9243</v>
      </c>
      <c r="P186" s="160">
        <v>0</v>
      </c>
      <c r="Q186" s="160">
        <v>0</v>
      </c>
      <c r="R186" s="160">
        <v>2332</v>
      </c>
      <c r="S186" s="160">
        <v>-299</v>
      </c>
      <c r="T186" s="160">
        <v>2033</v>
      </c>
      <c r="U186" s="160">
        <v>683</v>
      </c>
      <c r="V186" s="160">
        <v>134</v>
      </c>
      <c r="W186" s="160">
        <v>51</v>
      </c>
      <c r="X186" s="160">
        <v>1165</v>
      </c>
      <c r="Y186" s="160">
        <v>1296</v>
      </c>
      <c r="Z186" s="160">
        <v>19</v>
      </c>
      <c r="AA186" s="160">
        <v>1277</v>
      </c>
      <c r="AB186" s="160">
        <v>2442</v>
      </c>
      <c r="AC186" s="160">
        <v>205</v>
      </c>
      <c r="AD186" s="181"/>
      <c r="AE186" s="160">
        <v>24047</v>
      </c>
      <c r="AF186" s="160">
        <v>213</v>
      </c>
      <c r="AG186" s="160">
        <v>23623</v>
      </c>
      <c r="AH186" s="160">
        <v>23836</v>
      </c>
      <c r="AI186" s="203">
        <v>99.12</v>
      </c>
      <c r="AJ186" s="160">
        <v>179</v>
      </c>
      <c r="AK186" s="160">
        <v>398</v>
      </c>
      <c r="AL186" s="160">
        <v>24200</v>
      </c>
      <c r="AM186" s="160">
        <v>7847</v>
      </c>
      <c r="AN186" s="160">
        <v>7433</v>
      </c>
      <c r="AO186" s="160">
        <v>6239</v>
      </c>
      <c r="AP186" s="160">
        <v>2681</v>
      </c>
      <c r="AQ186" s="181"/>
      <c r="AR186" s="186" t="s">
        <v>672</v>
      </c>
    </row>
    <row r="187" spans="1:44" x14ac:dyDescent="0.2">
      <c r="A187" s="131">
        <v>185</v>
      </c>
      <c r="B187" s="132" t="s">
        <v>362</v>
      </c>
      <c r="C187" s="173" t="s">
        <v>363</v>
      </c>
      <c r="D187" s="160">
        <v>105427</v>
      </c>
      <c r="E187" s="160">
        <v>1451</v>
      </c>
      <c r="F187" s="160">
        <v>101311</v>
      </c>
      <c r="G187" s="160">
        <v>102762</v>
      </c>
      <c r="H187" s="203">
        <v>97.47</v>
      </c>
      <c r="I187" s="160">
        <v>1242</v>
      </c>
      <c r="J187" s="160">
        <v>1664</v>
      </c>
      <c r="K187" s="160">
        <v>104217</v>
      </c>
      <c r="L187" s="160">
        <v>30514</v>
      </c>
      <c r="M187" s="160">
        <v>29964</v>
      </c>
      <c r="N187" s="160">
        <v>29955</v>
      </c>
      <c r="O187" s="160">
        <v>13784</v>
      </c>
      <c r="P187" s="160">
        <v>0</v>
      </c>
      <c r="Q187" s="160">
        <v>0</v>
      </c>
      <c r="R187" s="160">
        <v>10487</v>
      </c>
      <c r="S187" s="160">
        <v>-186</v>
      </c>
      <c r="T187" s="160">
        <v>10301</v>
      </c>
      <c r="U187" s="160">
        <v>1926</v>
      </c>
      <c r="V187" s="160">
        <v>993</v>
      </c>
      <c r="W187" s="160">
        <v>104</v>
      </c>
      <c r="X187" s="160">
        <v>7278</v>
      </c>
      <c r="Y187" s="160">
        <v>3923</v>
      </c>
      <c r="Z187" s="160">
        <v>0</v>
      </c>
      <c r="AA187" s="160">
        <v>3923</v>
      </c>
      <c r="AB187" s="160">
        <v>11201</v>
      </c>
      <c r="AC187" s="160">
        <v>1083</v>
      </c>
      <c r="AD187" s="181"/>
      <c r="AE187" s="160">
        <v>58606</v>
      </c>
      <c r="AF187" s="160">
        <v>540</v>
      </c>
      <c r="AG187" s="160">
        <v>56680</v>
      </c>
      <c r="AH187" s="160">
        <v>57220</v>
      </c>
      <c r="AI187" s="203">
        <v>97.64</v>
      </c>
      <c r="AJ187" s="160">
        <v>714</v>
      </c>
      <c r="AK187" s="160">
        <v>609</v>
      </c>
      <c r="AL187" s="160">
        <v>58003</v>
      </c>
      <c r="AM187" s="160">
        <v>17740</v>
      </c>
      <c r="AN187" s="160">
        <v>16930</v>
      </c>
      <c r="AO187" s="160">
        <v>16621</v>
      </c>
      <c r="AP187" s="160">
        <v>6712</v>
      </c>
      <c r="AQ187" s="181"/>
      <c r="AR187" s="186" t="s">
        <v>675</v>
      </c>
    </row>
    <row r="188" spans="1:44" x14ac:dyDescent="0.2">
      <c r="A188" s="131">
        <v>186</v>
      </c>
      <c r="B188" s="132" t="s">
        <v>364</v>
      </c>
      <c r="C188" s="173" t="s">
        <v>365</v>
      </c>
      <c r="D188" s="160">
        <v>81377</v>
      </c>
      <c r="E188" s="160">
        <v>432</v>
      </c>
      <c r="F188" s="160">
        <v>78091</v>
      </c>
      <c r="G188" s="160">
        <v>78523</v>
      </c>
      <c r="H188" s="203">
        <v>96.49</v>
      </c>
      <c r="I188" s="160">
        <v>1596</v>
      </c>
      <c r="J188" s="160">
        <v>591</v>
      </c>
      <c r="K188" s="160">
        <v>80278</v>
      </c>
      <c r="L188" s="160">
        <v>20680</v>
      </c>
      <c r="M188" s="160">
        <v>22741</v>
      </c>
      <c r="N188" s="160">
        <v>22696</v>
      </c>
      <c r="O188" s="160">
        <v>14161</v>
      </c>
      <c r="P188" s="160">
        <v>0</v>
      </c>
      <c r="Q188" s="160">
        <v>0</v>
      </c>
      <c r="R188" s="160">
        <v>9760</v>
      </c>
      <c r="S188" s="160">
        <v>1322</v>
      </c>
      <c r="T188" s="160">
        <v>11082</v>
      </c>
      <c r="U188" s="160">
        <v>3065</v>
      </c>
      <c r="V188" s="160">
        <v>407</v>
      </c>
      <c r="W188" s="160">
        <v>60</v>
      </c>
      <c r="X188" s="160">
        <v>7550</v>
      </c>
      <c r="Y188" s="160">
        <v>3200</v>
      </c>
      <c r="Z188" s="160">
        <v>10</v>
      </c>
      <c r="AA188" s="160">
        <v>3190</v>
      </c>
      <c r="AB188" s="160">
        <v>10740</v>
      </c>
      <c r="AC188" s="160">
        <v>1467</v>
      </c>
      <c r="AD188" s="181"/>
      <c r="AE188" s="160">
        <v>59161</v>
      </c>
      <c r="AF188" s="160">
        <v>103</v>
      </c>
      <c r="AG188" s="160">
        <v>57840</v>
      </c>
      <c r="AH188" s="160">
        <v>57943</v>
      </c>
      <c r="AI188" s="203">
        <v>97.94</v>
      </c>
      <c r="AJ188" s="160">
        <v>-1746</v>
      </c>
      <c r="AK188" s="160">
        <v>319</v>
      </c>
      <c r="AL188" s="160">
        <v>56413</v>
      </c>
      <c r="AM188" s="160">
        <v>20644</v>
      </c>
      <c r="AN188" s="160">
        <v>16368</v>
      </c>
      <c r="AO188" s="160">
        <v>13561</v>
      </c>
      <c r="AP188" s="160">
        <v>5840</v>
      </c>
      <c r="AQ188" s="181"/>
      <c r="AR188" s="186" t="s">
        <v>674</v>
      </c>
    </row>
    <row r="189" spans="1:44" x14ac:dyDescent="0.2">
      <c r="A189" s="131">
        <v>187</v>
      </c>
      <c r="B189" s="132" t="s">
        <v>366</v>
      </c>
      <c r="C189" s="173" t="s">
        <v>367</v>
      </c>
      <c r="D189" s="160">
        <v>31158</v>
      </c>
      <c r="E189" s="160">
        <v>390</v>
      </c>
      <c r="F189" s="160">
        <v>30133</v>
      </c>
      <c r="G189" s="160">
        <v>30523</v>
      </c>
      <c r="H189" s="203">
        <v>97.96</v>
      </c>
      <c r="I189" s="160">
        <v>329</v>
      </c>
      <c r="J189" s="160">
        <v>420</v>
      </c>
      <c r="K189" s="160">
        <v>30882</v>
      </c>
      <c r="L189" s="160">
        <v>9085</v>
      </c>
      <c r="M189" s="160">
        <v>8950</v>
      </c>
      <c r="N189" s="160">
        <v>8824</v>
      </c>
      <c r="O189" s="160">
        <v>4023</v>
      </c>
      <c r="P189" s="160">
        <v>0</v>
      </c>
      <c r="Q189" s="160">
        <v>0</v>
      </c>
      <c r="R189" s="160">
        <v>1241</v>
      </c>
      <c r="S189" s="160">
        <v>775</v>
      </c>
      <c r="T189" s="160">
        <v>2016</v>
      </c>
      <c r="U189" s="160">
        <v>492</v>
      </c>
      <c r="V189" s="160">
        <v>28</v>
      </c>
      <c r="W189" s="160">
        <v>0</v>
      </c>
      <c r="X189" s="160">
        <v>1496</v>
      </c>
      <c r="Y189" s="160">
        <v>836</v>
      </c>
      <c r="Z189" s="160">
        <v>0</v>
      </c>
      <c r="AA189" s="160">
        <v>836</v>
      </c>
      <c r="AB189" s="160">
        <v>2332</v>
      </c>
      <c r="AC189" s="160">
        <v>202</v>
      </c>
      <c r="AD189" s="181"/>
      <c r="AE189" s="160">
        <v>42037</v>
      </c>
      <c r="AF189" s="160">
        <v>325</v>
      </c>
      <c r="AG189" s="160">
        <v>41267</v>
      </c>
      <c r="AH189" s="160">
        <v>41592</v>
      </c>
      <c r="AI189" s="203">
        <v>98.94</v>
      </c>
      <c r="AJ189" s="160">
        <v>-552</v>
      </c>
      <c r="AK189" s="160">
        <v>424</v>
      </c>
      <c r="AL189" s="160">
        <v>41139</v>
      </c>
      <c r="AM189" s="160">
        <v>12956</v>
      </c>
      <c r="AN189" s="160">
        <v>11463</v>
      </c>
      <c r="AO189" s="160">
        <v>11786</v>
      </c>
      <c r="AP189" s="160">
        <v>4934</v>
      </c>
      <c r="AQ189" s="181"/>
      <c r="AR189" s="186" t="s">
        <v>672</v>
      </c>
    </row>
    <row r="190" spans="1:44" x14ac:dyDescent="0.2">
      <c r="A190" s="131">
        <v>188</v>
      </c>
      <c r="B190" s="132" t="s">
        <v>368</v>
      </c>
      <c r="C190" s="173" t="s">
        <v>369</v>
      </c>
      <c r="D190" s="160">
        <v>44427</v>
      </c>
      <c r="E190" s="160">
        <v>365</v>
      </c>
      <c r="F190" s="160">
        <v>42918</v>
      </c>
      <c r="G190" s="160">
        <v>43283</v>
      </c>
      <c r="H190" s="203">
        <v>97.42</v>
      </c>
      <c r="I190" s="160">
        <v>434</v>
      </c>
      <c r="J190" s="160">
        <v>569</v>
      </c>
      <c r="K190" s="160">
        <v>43921</v>
      </c>
      <c r="L190" s="160">
        <v>12755</v>
      </c>
      <c r="M190" s="160">
        <v>12564</v>
      </c>
      <c r="N190" s="160">
        <v>12618</v>
      </c>
      <c r="O190" s="160">
        <v>5984</v>
      </c>
      <c r="P190" s="160">
        <v>0</v>
      </c>
      <c r="Q190" s="160">
        <v>0</v>
      </c>
      <c r="R190" s="160">
        <v>2367</v>
      </c>
      <c r="S190" s="160">
        <v>158</v>
      </c>
      <c r="T190" s="160">
        <v>2525</v>
      </c>
      <c r="U190" s="160">
        <v>961</v>
      </c>
      <c r="V190" s="160">
        <v>91</v>
      </c>
      <c r="W190" s="160">
        <v>40</v>
      </c>
      <c r="X190" s="160">
        <v>1433</v>
      </c>
      <c r="Y190" s="160">
        <v>1298</v>
      </c>
      <c r="Z190" s="160">
        <v>22</v>
      </c>
      <c r="AA190" s="160">
        <v>1276</v>
      </c>
      <c r="AB190" s="160">
        <v>2709</v>
      </c>
      <c r="AC190" s="160">
        <v>217</v>
      </c>
      <c r="AD190" s="181"/>
      <c r="AE190" s="160">
        <v>49532</v>
      </c>
      <c r="AF190" s="160">
        <v>479</v>
      </c>
      <c r="AG190" s="160">
        <v>47928</v>
      </c>
      <c r="AH190" s="160">
        <v>48407</v>
      </c>
      <c r="AI190" s="203">
        <v>97.73</v>
      </c>
      <c r="AJ190" s="160">
        <v>-888</v>
      </c>
      <c r="AK190" s="160">
        <v>984</v>
      </c>
      <c r="AL190" s="160">
        <v>48024</v>
      </c>
      <c r="AM190" s="160">
        <v>14203</v>
      </c>
      <c r="AN190" s="160">
        <v>13526</v>
      </c>
      <c r="AO190" s="160">
        <v>13268</v>
      </c>
      <c r="AP190" s="160">
        <v>7027</v>
      </c>
      <c r="AQ190" s="181"/>
      <c r="AR190" s="186" t="s">
        <v>672</v>
      </c>
    </row>
    <row r="191" spans="1:44" x14ac:dyDescent="0.2">
      <c r="A191" s="131">
        <v>189</v>
      </c>
      <c r="B191" s="132" t="s">
        <v>370</v>
      </c>
      <c r="C191" s="173" t="s">
        <v>371</v>
      </c>
      <c r="D191" s="160">
        <v>88656</v>
      </c>
      <c r="E191" s="160">
        <v>937</v>
      </c>
      <c r="F191" s="160">
        <v>84439</v>
      </c>
      <c r="G191" s="160">
        <v>85376</v>
      </c>
      <c r="H191" s="203">
        <v>96.3</v>
      </c>
      <c r="I191" s="160">
        <v>1458</v>
      </c>
      <c r="J191" s="160">
        <v>1463</v>
      </c>
      <c r="K191" s="160">
        <v>87360</v>
      </c>
      <c r="L191" s="160">
        <v>25144</v>
      </c>
      <c r="M191" s="160">
        <v>24922</v>
      </c>
      <c r="N191" s="160">
        <v>24962</v>
      </c>
      <c r="O191" s="160">
        <v>12332</v>
      </c>
      <c r="P191" s="160">
        <v>0</v>
      </c>
      <c r="Q191" s="160">
        <v>0</v>
      </c>
      <c r="R191" s="160">
        <v>7920</v>
      </c>
      <c r="S191" s="160">
        <v>-36</v>
      </c>
      <c r="T191" s="160">
        <v>7884</v>
      </c>
      <c r="U191" s="160">
        <v>1693</v>
      </c>
      <c r="V191" s="160">
        <v>208</v>
      </c>
      <c r="W191" s="160">
        <v>146</v>
      </c>
      <c r="X191" s="160">
        <v>5837</v>
      </c>
      <c r="Y191" s="160">
        <v>3636</v>
      </c>
      <c r="Z191" s="160">
        <v>26</v>
      </c>
      <c r="AA191" s="160">
        <v>3610</v>
      </c>
      <c r="AB191" s="160">
        <v>9447</v>
      </c>
      <c r="AC191" s="160">
        <v>926</v>
      </c>
      <c r="AD191" s="181"/>
      <c r="AE191" s="160">
        <v>97544</v>
      </c>
      <c r="AF191" s="160">
        <v>877</v>
      </c>
      <c r="AG191" s="160">
        <v>95928</v>
      </c>
      <c r="AH191" s="160">
        <v>96805</v>
      </c>
      <c r="AI191" s="203">
        <v>99.24</v>
      </c>
      <c r="AJ191" s="160">
        <v>164</v>
      </c>
      <c r="AK191" s="160">
        <v>255</v>
      </c>
      <c r="AL191" s="160">
        <v>96347</v>
      </c>
      <c r="AM191" s="160">
        <v>30500</v>
      </c>
      <c r="AN191" s="160">
        <v>27603</v>
      </c>
      <c r="AO191" s="160">
        <v>29064</v>
      </c>
      <c r="AP191" s="160">
        <v>9180</v>
      </c>
      <c r="AQ191" s="181"/>
      <c r="AR191" s="186" t="s">
        <v>672</v>
      </c>
    </row>
    <row r="192" spans="1:44" x14ac:dyDescent="0.2">
      <c r="A192" s="131">
        <v>190</v>
      </c>
      <c r="B192" s="132" t="s">
        <v>656</v>
      </c>
      <c r="C192" s="173" t="s">
        <v>665</v>
      </c>
      <c r="D192" s="160">
        <v>148686</v>
      </c>
      <c r="E192" s="160">
        <v>1281</v>
      </c>
      <c r="F192" s="160">
        <v>143624</v>
      </c>
      <c r="G192" s="160">
        <v>144905</v>
      </c>
      <c r="H192" s="203">
        <v>97.46</v>
      </c>
      <c r="I192" s="160">
        <v>2723</v>
      </c>
      <c r="J192" s="160">
        <v>1519</v>
      </c>
      <c r="K192" s="160">
        <v>147866</v>
      </c>
      <c r="L192" s="160">
        <v>42914</v>
      </c>
      <c r="M192" s="160">
        <v>42482</v>
      </c>
      <c r="N192" s="160">
        <v>42377</v>
      </c>
      <c r="O192" s="160">
        <v>20093</v>
      </c>
      <c r="P192" s="160">
        <v>0</v>
      </c>
      <c r="Q192" s="160">
        <v>0</v>
      </c>
      <c r="R192" s="160">
        <v>11832</v>
      </c>
      <c r="S192" s="160">
        <v>-301</v>
      </c>
      <c r="T192" s="160">
        <v>11531</v>
      </c>
      <c r="U192" s="160">
        <v>3285</v>
      </c>
      <c r="V192" s="160">
        <v>677</v>
      </c>
      <c r="W192" s="160">
        <v>78</v>
      </c>
      <c r="X192" s="160">
        <v>7491</v>
      </c>
      <c r="Y192" s="160">
        <v>4257</v>
      </c>
      <c r="Z192" s="160">
        <v>25</v>
      </c>
      <c r="AA192" s="160">
        <v>4232</v>
      </c>
      <c r="AB192" s="160">
        <v>11723</v>
      </c>
      <c r="AC192" s="160">
        <v>1427</v>
      </c>
      <c r="AD192" s="181"/>
      <c r="AE192" s="160">
        <v>76311</v>
      </c>
      <c r="AF192" s="160">
        <v>864</v>
      </c>
      <c r="AG192" s="160">
        <v>73374</v>
      </c>
      <c r="AH192" s="160">
        <v>74238</v>
      </c>
      <c r="AI192" s="203">
        <v>97.28</v>
      </c>
      <c r="AJ192" s="160">
        <v>-175</v>
      </c>
      <c r="AK192" s="160">
        <v>529</v>
      </c>
      <c r="AL192" s="160">
        <v>73728</v>
      </c>
      <c r="AM192" s="160">
        <v>21308</v>
      </c>
      <c r="AN192" s="160">
        <v>24278</v>
      </c>
      <c r="AO192" s="160">
        <v>17701</v>
      </c>
      <c r="AP192" s="160">
        <v>10441</v>
      </c>
      <c r="AQ192" s="181"/>
      <c r="AR192" s="186" t="s">
        <v>675</v>
      </c>
    </row>
    <row r="193" spans="1:44" x14ac:dyDescent="0.2">
      <c r="A193" s="131">
        <v>191</v>
      </c>
      <c r="B193" s="132" t="s">
        <v>372</v>
      </c>
      <c r="C193" s="173" t="s">
        <v>373</v>
      </c>
      <c r="D193" s="160">
        <v>53380</v>
      </c>
      <c r="E193" s="160">
        <v>930</v>
      </c>
      <c r="F193" s="160">
        <v>49770</v>
      </c>
      <c r="G193" s="160">
        <v>50700</v>
      </c>
      <c r="H193" s="203">
        <v>94.98</v>
      </c>
      <c r="I193" s="160">
        <v>1493</v>
      </c>
      <c r="J193" s="160">
        <v>1028</v>
      </c>
      <c r="K193" s="160">
        <v>52291</v>
      </c>
      <c r="L193" s="160">
        <v>14966</v>
      </c>
      <c r="M193" s="160">
        <v>14642</v>
      </c>
      <c r="N193" s="160">
        <v>14603</v>
      </c>
      <c r="O193" s="160">
        <v>8080</v>
      </c>
      <c r="P193" s="160">
        <v>0</v>
      </c>
      <c r="Q193" s="160">
        <v>0</v>
      </c>
      <c r="R193" s="160">
        <v>6280</v>
      </c>
      <c r="S193" s="160">
        <v>-249</v>
      </c>
      <c r="T193" s="160">
        <v>6031</v>
      </c>
      <c r="U193" s="160">
        <v>1564</v>
      </c>
      <c r="V193" s="160">
        <v>479</v>
      </c>
      <c r="W193" s="160">
        <v>112</v>
      </c>
      <c r="X193" s="160">
        <v>3876</v>
      </c>
      <c r="Y193" s="160">
        <v>2824</v>
      </c>
      <c r="Z193" s="160">
        <v>30</v>
      </c>
      <c r="AA193" s="160">
        <v>2794</v>
      </c>
      <c r="AB193" s="160">
        <v>6670</v>
      </c>
      <c r="AC193" s="160">
        <v>327</v>
      </c>
      <c r="AD193" s="181"/>
      <c r="AE193" s="160">
        <v>79398</v>
      </c>
      <c r="AF193" s="160">
        <v>483</v>
      </c>
      <c r="AG193" s="160">
        <v>76701</v>
      </c>
      <c r="AH193" s="160">
        <v>77184</v>
      </c>
      <c r="AI193" s="203">
        <v>97.21</v>
      </c>
      <c r="AJ193" s="160">
        <v>-2202</v>
      </c>
      <c r="AK193" s="160">
        <v>739</v>
      </c>
      <c r="AL193" s="160">
        <v>75238</v>
      </c>
      <c r="AM193" s="160">
        <v>23255</v>
      </c>
      <c r="AN193" s="160">
        <v>23408</v>
      </c>
      <c r="AO193" s="160">
        <v>21322</v>
      </c>
      <c r="AP193" s="160">
        <v>7253</v>
      </c>
      <c r="AQ193" s="181"/>
      <c r="AR193" s="186" t="s">
        <v>672</v>
      </c>
    </row>
    <row r="194" spans="1:44" x14ac:dyDescent="0.2">
      <c r="A194" s="131">
        <v>192</v>
      </c>
      <c r="B194" s="132" t="s">
        <v>374</v>
      </c>
      <c r="C194" s="173" t="s">
        <v>375</v>
      </c>
      <c r="D194" s="160">
        <v>99786</v>
      </c>
      <c r="E194" s="160">
        <v>1021</v>
      </c>
      <c r="F194" s="160">
        <v>91946</v>
      </c>
      <c r="G194" s="160">
        <v>92967</v>
      </c>
      <c r="H194" s="203">
        <v>93.17</v>
      </c>
      <c r="I194" s="160">
        <v>5275</v>
      </c>
      <c r="J194" s="160">
        <v>1162</v>
      </c>
      <c r="K194" s="160">
        <v>98383</v>
      </c>
      <c r="L194" s="160">
        <v>27689</v>
      </c>
      <c r="M194" s="160">
        <v>26732</v>
      </c>
      <c r="N194" s="160">
        <v>27367</v>
      </c>
      <c r="O194" s="160">
        <v>16595</v>
      </c>
      <c r="P194" s="160">
        <v>0</v>
      </c>
      <c r="Q194" s="160">
        <v>0</v>
      </c>
      <c r="R194" s="160">
        <v>22770</v>
      </c>
      <c r="S194" s="160">
        <v>-790</v>
      </c>
      <c r="T194" s="160">
        <v>21980</v>
      </c>
      <c r="U194" s="160">
        <v>5200</v>
      </c>
      <c r="V194" s="160">
        <v>1805</v>
      </c>
      <c r="W194" s="160">
        <v>52</v>
      </c>
      <c r="X194" s="160">
        <v>14923</v>
      </c>
      <c r="Y194" s="160">
        <v>8018</v>
      </c>
      <c r="Z194" s="160">
        <v>24</v>
      </c>
      <c r="AA194" s="160">
        <v>7994</v>
      </c>
      <c r="AB194" s="160">
        <v>22917</v>
      </c>
      <c r="AC194" s="160">
        <v>1331</v>
      </c>
      <c r="AD194" s="181"/>
      <c r="AE194" s="160">
        <v>129022</v>
      </c>
      <c r="AF194" s="160">
        <v>1736</v>
      </c>
      <c r="AG194" s="160">
        <v>123884</v>
      </c>
      <c r="AH194" s="160">
        <v>125620</v>
      </c>
      <c r="AI194" s="203">
        <v>97.36</v>
      </c>
      <c r="AJ194" s="160">
        <v>-676</v>
      </c>
      <c r="AK194" s="160">
        <v>1868</v>
      </c>
      <c r="AL194" s="160">
        <v>125076</v>
      </c>
      <c r="AM194" s="160">
        <v>39097</v>
      </c>
      <c r="AN194" s="160">
        <v>34267</v>
      </c>
      <c r="AO194" s="160">
        <v>36541</v>
      </c>
      <c r="AP194" s="160">
        <v>15171</v>
      </c>
      <c r="AQ194" s="181"/>
      <c r="AR194" s="186" t="s">
        <v>675</v>
      </c>
    </row>
    <row r="195" spans="1:44" x14ac:dyDescent="0.2">
      <c r="A195" s="131">
        <v>193</v>
      </c>
      <c r="B195" s="132" t="s">
        <v>376</v>
      </c>
      <c r="C195" s="173" t="s">
        <v>377</v>
      </c>
      <c r="D195" s="160">
        <v>53410</v>
      </c>
      <c r="E195" s="160">
        <v>729</v>
      </c>
      <c r="F195" s="160">
        <v>51104</v>
      </c>
      <c r="G195" s="160">
        <v>51833</v>
      </c>
      <c r="H195" s="203">
        <v>97.05</v>
      </c>
      <c r="I195" s="160">
        <v>1082</v>
      </c>
      <c r="J195" s="160">
        <v>807</v>
      </c>
      <c r="K195" s="160">
        <v>52993</v>
      </c>
      <c r="L195" s="160">
        <v>15526</v>
      </c>
      <c r="M195" s="160">
        <v>14661</v>
      </c>
      <c r="N195" s="160">
        <v>15149</v>
      </c>
      <c r="O195" s="160">
        <v>7657</v>
      </c>
      <c r="P195" s="160">
        <v>0</v>
      </c>
      <c r="Q195" s="160">
        <v>0</v>
      </c>
      <c r="R195" s="160">
        <v>2623</v>
      </c>
      <c r="S195" s="160">
        <v>378</v>
      </c>
      <c r="T195" s="160">
        <v>3001</v>
      </c>
      <c r="U195" s="160">
        <v>1218</v>
      </c>
      <c r="V195" s="160">
        <v>101</v>
      </c>
      <c r="W195" s="160">
        <v>42</v>
      </c>
      <c r="X195" s="160">
        <v>1640</v>
      </c>
      <c r="Y195" s="160">
        <v>1794</v>
      </c>
      <c r="Z195" s="160">
        <v>14</v>
      </c>
      <c r="AA195" s="160">
        <v>1780</v>
      </c>
      <c r="AB195" s="160">
        <v>3420</v>
      </c>
      <c r="AC195" s="160">
        <v>120</v>
      </c>
      <c r="AD195" s="181"/>
      <c r="AE195" s="160">
        <v>34504</v>
      </c>
      <c r="AF195" s="160">
        <v>421</v>
      </c>
      <c r="AG195" s="160">
        <v>33431</v>
      </c>
      <c r="AH195" s="160">
        <v>33852</v>
      </c>
      <c r="AI195" s="203">
        <v>98.11</v>
      </c>
      <c r="AJ195" s="160">
        <v>-536</v>
      </c>
      <c r="AK195" s="160">
        <v>366</v>
      </c>
      <c r="AL195" s="160">
        <v>33261</v>
      </c>
      <c r="AM195" s="160">
        <v>11067</v>
      </c>
      <c r="AN195" s="160">
        <v>9325</v>
      </c>
      <c r="AO195" s="160">
        <v>9762</v>
      </c>
      <c r="AP195" s="160">
        <v>3107</v>
      </c>
      <c r="AQ195" s="181"/>
      <c r="AR195" s="186" t="s">
        <v>672</v>
      </c>
    </row>
    <row r="196" spans="1:44" x14ac:dyDescent="0.2">
      <c r="A196" s="131">
        <v>194</v>
      </c>
      <c r="B196" s="132" t="s">
        <v>378</v>
      </c>
      <c r="C196" s="173" t="s">
        <v>379</v>
      </c>
      <c r="D196" s="160">
        <v>24783</v>
      </c>
      <c r="E196" s="160">
        <v>265</v>
      </c>
      <c r="F196" s="160">
        <v>24153</v>
      </c>
      <c r="G196" s="160">
        <v>24418</v>
      </c>
      <c r="H196" s="203">
        <v>98.53</v>
      </c>
      <c r="I196" s="160">
        <v>200</v>
      </c>
      <c r="J196" s="160">
        <v>337</v>
      </c>
      <c r="K196" s="160">
        <v>24690</v>
      </c>
      <c r="L196" s="160">
        <v>7346</v>
      </c>
      <c r="M196" s="160">
        <v>7130</v>
      </c>
      <c r="N196" s="160">
        <v>7162</v>
      </c>
      <c r="O196" s="160">
        <v>3052</v>
      </c>
      <c r="P196" s="160">
        <v>0</v>
      </c>
      <c r="Q196" s="160">
        <v>0</v>
      </c>
      <c r="R196" s="160">
        <v>726</v>
      </c>
      <c r="S196" s="160">
        <v>73</v>
      </c>
      <c r="T196" s="160">
        <v>799</v>
      </c>
      <c r="U196" s="160">
        <v>307</v>
      </c>
      <c r="V196" s="160">
        <v>0</v>
      </c>
      <c r="W196" s="160">
        <v>8</v>
      </c>
      <c r="X196" s="160">
        <v>484</v>
      </c>
      <c r="Y196" s="160">
        <v>387</v>
      </c>
      <c r="Z196" s="160">
        <v>0</v>
      </c>
      <c r="AA196" s="160">
        <v>387</v>
      </c>
      <c r="AB196" s="160">
        <v>871</v>
      </c>
      <c r="AC196" s="160">
        <v>65</v>
      </c>
      <c r="AD196" s="181"/>
      <c r="AE196" s="160">
        <v>11797</v>
      </c>
      <c r="AF196" s="160">
        <v>52</v>
      </c>
      <c r="AG196" s="160">
        <v>11544</v>
      </c>
      <c r="AH196" s="160">
        <v>11596</v>
      </c>
      <c r="AI196" s="203">
        <v>98.3</v>
      </c>
      <c r="AJ196" s="160">
        <v>-153</v>
      </c>
      <c r="AK196" s="160">
        <v>151</v>
      </c>
      <c r="AL196" s="160">
        <v>11542</v>
      </c>
      <c r="AM196" s="160">
        <v>3992</v>
      </c>
      <c r="AN196" s="160">
        <v>3265</v>
      </c>
      <c r="AO196" s="160">
        <v>3025</v>
      </c>
      <c r="AP196" s="160">
        <v>1260</v>
      </c>
      <c r="AQ196" s="181"/>
      <c r="AR196" s="186" t="s">
        <v>672</v>
      </c>
    </row>
    <row r="197" spans="1:44" x14ac:dyDescent="0.2">
      <c r="A197" s="131">
        <v>195</v>
      </c>
      <c r="B197" s="132" t="s">
        <v>380</v>
      </c>
      <c r="C197" s="173" t="s">
        <v>381</v>
      </c>
      <c r="D197" s="160">
        <v>87081</v>
      </c>
      <c r="E197" s="160">
        <v>1075</v>
      </c>
      <c r="F197" s="160">
        <v>80579</v>
      </c>
      <c r="G197" s="160">
        <v>81654</v>
      </c>
      <c r="H197" s="203">
        <v>93.77</v>
      </c>
      <c r="I197" s="160">
        <v>1840</v>
      </c>
      <c r="J197" s="160">
        <v>787</v>
      </c>
      <c r="K197" s="160">
        <v>83206</v>
      </c>
      <c r="L197" s="160">
        <v>22579</v>
      </c>
      <c r="M197" s="160">
        <v>23807</v>
      </c>
      <c r="N197" s="160">
        <v>23609</v>
      </c>
      <c r="O197" s="160">
        <v>13211</v>
      </c>
      <c r="P197" s="160">
        <v>0</v>
      </c>
      <c r="Q197" s="160">
        <v>0</v>
      </c>
      <c r="R197" s="160">
        <v>15023</v>
      </c>
      <c r="S197" s="160">
        <v>980</v>
      </c>
      <c r="T197" s="160">
        <v>16003</v>
      </c>
      <c r="U197" s="160">
        <v>2919</v>
      </c>
      <c r="V197" s="160">
        <v>1650</v>
      </c>
      <c r="W197" s="160">
        <v>30</v>
      </c>
      <c r="X197" s="160">
        <v>11404</v>
      </c>
      <c r="Y197" s="160">
        <v>6079</v>
      </c>
      <c r="Z197" s="160">
        <v>7</v>
      </c>
      <c r="AA197" s="160">
        <v>6072</v>
      </c>
      <c r="AB197" s="160">
        <v>17476</v>
      </c>
      <c r="AC197" s="160">
        <v>2401</v>
      </c>
      <c r="AD197" s="181"/>
      <c r="AE197" s="160">
        <v>58859</v>
      </c>
      <c r="AF197" s="160">
        <v>310</v>
      </c>
      <c r="AG197" s="160">
        <v>56065</v>
      </c>
      <c r="AH197" s="160">
        <v>56375</v>
      </c>
      <c r="AI197" s="203">
        <v>95.78</v>
      </c>
      <c r="AJ197" s="160">
        <v>-1703</v>
      </c>
      <c r="AK197" s="160">
        <v>405</v>
      </c>
      <c r="AL197" s="160">
        <v>54767</v>
      </c>
      <c r="AM197" s="160">
        <v>16864</v>
      </c>
      <c r="AN197" s="160">
        <v>15591</v>
      </c>
      <c r="AO197" s="160">
        <v>15747</v>
      </c>
      <c r="AP197" s="160">
        <v>6565</v>
      </c>
      <c r="AQ197" s="181"/>
      <c r="AR197" s="186" t="s">
        <v>674</v>
      </c>
    </row>
    <row r="198" spans="1:44" x14ac:dyDescent="0.2">
      <c r="A198" s="131">
        <v>196</v>
      </c>
      <c r="B198" s="132" t="s">
        <v>382</v>
      </c>
      <c r="C198" s="173" t="s">
        <v>383</v>
      </c>
      <c r="D198" s="160">
        <v>69059</v>
      </c>
      <c r="E198" s="160">
        <v>1345</v>
      </c>
      <c r="F198" s="160">
        <v>65530</v>
      </c>
      <c r="G198" s="160">
        <v>66875</v>
      </c>
      <c r="H198" s="203">
        <v>96.84</v>
      </c>
      <c r="I198" s="160">
        <v>1158</v>
      </c>
      <c r="J198" s="160">
        <v>1992</v>
      </c>
      <c r="K198" s="160">
        <v>68680</v>
      </c>
      <c r="L198" s="160">
        <v>20450</v>
      </c>
      <c r="M198" s="160">
        <v>19026</v>
      </c>
      <c r="N198" s="160">
        <v>19201</v>
      </c>
      <c r="O198" s="160">
        <v>10003</v>
      </c>
      <c r="P198" s="160">
        <v>0</v>
      </c>
      <c r="Q198" s="160">
        <v>0</v>
      </c>
      <c r="R198" s="160">
        <v>6170</v>
      </c>
      <c r="S198" s="160">
        <v>64</v>
      </c>
      <c r="T198" s="160">
        <v>6234</v>
      </c>
      <c r="U198" s="160">
        <v>1529</v>
      </c>
      <c r="V198" s="160">
        <v>154</v>
      </c>
      <c r="W198" s="160">
        <v>35</v>
      </c>
      <c r="X198" s="160">
        <v>4516</v>
      </c>
      <c r="Y198" s="160">
        <v>2351</v>
      </c>
      <c r="Z198" s="160">
        <v>3</v>
      </c>
      <c r="AA198" s="160">
        <v>2348</v>
      </c>
      <c r="AB198" s="160">
        <v>6864</v>
      </c>
      <c r="AC198" s="160">
        <v>628</v>
      </c>
      <c r="AD198" s="181"/>
      <c r="AE198" s="160">
        <v>85582</v>
      </c>
      <c r="AF198" s="160">
        <v>1116</v>
      </c>
      <c r="AG198" s="160">
        <v>82675</v>
      </c>
      <c r="AH198" s="160">
        <v>83791</v>
      </c>
      <c r="AI198" s="203">
        <v>97.91</v>
      </c>
      <c r="AJ198" s="160">
        <v>-533</v>
      </c>
      <c r="AK198" s="160">
        <v>1871</v>
      </c>
      <c r="AL198" s="160">
        <v>84013</v>
      </c>
      <c r="AM198" s="160">
        <v>26389</v>
      </c>
      <c r="AN198" s="160">
        <v>23897</v>
      </c>
      <c r="AO198" s="160">
        <v>24790</v>
      </c>
      <c r="AP198" s="160">
        <v>8937</v>
      </c>
      <c r="AQ198" s="181"/>
      <c r="AR198" s="186" t="s">
        <v>672</v>
      </c>
    </row>
    <row r="199" spans="1:44" x14ac:dyDescent="0.2">
      <c r="A199" s="131">
        <v>197</v>
      </c>
      <c r="B199" s="132" t="s">
        <v>384</v>
      </c>
      <c r="C199" s="173" t="s">
        <v>385</v>
      </c>
      <c r="D199" s="160">
        <v>36208</v>
      </c>
      <c r="E199" s="160">
        <v>482</v>
      </c>
      <c r="F199" s="160">
        <v>34240</v>
      </c>
      <c r="G199" s="160">
        <v>34722</v>
      </c>
      <c r="H199" s="203">
        <v>95.9</v>
      </c>
      <c r="I199" s="160">
        <v>616</v>
      </c>
      <c r="J199" s="160">
        <v>483</v>
      </c>
      <c r="K199" s="160">
        <v>35339</v>
      </c>
      <c r="L199" s="160">
        <v>10155</v>
      </c>
      <c r="M199" s="160">
        <v>9926</v>
      </c>
      <c r="N199" s="160">
        <v>9886</v>
      </c>
      <c r="O199" s="160">
        <v>5372</v>
      </c>
      <c r="P199" s="160">
        <v>0</v>
      </c>
      <c r="Q199" s="160">
        <v>0</v>
      </c>
      <c r="R199" s="160">
        <v>4138</v>
      </c>
      <c r="S199" s="160">
        <v>-140</v>
      </c>
      <c r="T199" s="160">
        <v>3998</v>
      </c>
      <c r="U199" s="160">
        <v>772</v>
      </c>
      <c r="V199" s="160">
        <v>443</v>
      </c>
      <c r="W199" s="160">
        <v>32</v>
      </c>
      <c r="X199" s="160">
        <v>2751</v>
      </c>
      <c r="Y199" s="160">
        <v>1739</v>
      </c>
      <c r="Z199" s="160">
        <v>8</v>
      </c>
      <c r="AA199" s="160">
        <v>1731</v>
      </c>
      <c r="AB199" s="160">
        <v>4482</v>
      </c>
      <c r="AC199" s="160">
        <v>712</v>
      </c>
      <c r="AD199" s="181"/>
      <c r="AE199" s="160">
        <v>19403</v>
      </c>
      <c r="AF199" s="160">
        <v>107</v>
      </c>
      <c r="AG199" s="160">
        <v>18900</v>
      </c>
      <c r="AH199" s="160">
        <v>19007</v>
      </c>
      <c r="AI199" s="203">
        <v>97.96</v>
      </c>
      <c r="AJ199" s="160">
        <v>-243</v>
      </c>
      <c r="AK199" s="160">
        <v>82</v>
      </c>
      <c r="AL199" s="160">
        <v>18739</v>
      </c>
      <c r="AM199" s="160">
        <v>5494</v>
      </c>
      <c r="AN199" s="160">
        <v>5943</v>
      </c>
      <c r="AO199" s="160">
        <v>5652</v>
      </c>
      <c r="AP199" s="160">
        <v>1650</v>
      </c>
      <c r="AQ199" s="181"/>
      <c r="AR199" s="186" t="s">
        <v>672</v>
      </c>
    </row>
    <row r="200" spans="1:44" x14ac:dyDescent="0.2">
      <c r="A200" s="131">
        <v>198</v>
      </c>
      <c r="B200" s="132" t="s">
        <v>386</v>
      </c>
      <c r="C200" s="173" t="s">
        <v>387</v>
      </c>
      <c r="D200" s="160">
        <v>70490</v>
      </c>
      <c r="E200" s="160">
        <v>632</v>
      </c>
      <c r="F200" s="160">
        <v>66519</v>
      </c>
      <c r="G200" s="160">
        <v>67151</v>
      </c>
      <c r="H200" s="203">
        <v>95.26</v>
      </c>
      <c r="I200" s="160">
        <v>1398</v>
      </c>
      <c r="J200" s="160">
        <v>1063</v>
      </c>
      <c r="K200" s="160">
        <v>68980</v>
      </c>
      <c r="L200" s="160">
        <v>20625</v>
      </c>
      <c r="M200" s="160">
        <v>19561</v>
      </c>
      <c r="N200" s="160">
        <v>19638</v>
      </c>
      <c r="O200" s="160">
        <v>9156</v>
      </c>
      <c r="P200" s="160">
        <v>0</v>
      </c>
      <c r="Q200" s="160">
        <v>0</v>
      </c>
      <c r="R200" s="160">
        <v>9606</v>
      </c>
      <c r="S200" s="160">
        <v>-167</v>
      </c>
      <c r="T200" s="160">
        <v>9439</v>
      </c>
      <c r="U200" s="160">
        <v>1398</v>
      </c>
      <c r="V200" s="160">
        <v>133</v>
      </c>
      <c r="W200" s="160">
        <v>74</v>
      </c>
      <c r="X200" s="160">
        <v>7834</v>
      </c>
      <c r="Y200" s="160">
        <v>3640</v>
      </c>
      <c r="Z200" s="160">
        <v>1</v>
      </c>
      <c r="AA200" s="160">
        <v>3639</v>
      </c>
      <c r="AB200" s="160">
        <v>11473</v>
      </c>
      <c r="AC200" s="160">
        <v>1099</v>
      </c>
      <c r="AD200" s="181"/>
      <c r="AE200" s="160">
        <v>94532</v>
      </c>
      <c r="AF200" s="160">
        <v>1004</v>
      </c>
      <c r="AG200" s="160">
        <v>90617</v>
      </c>
      <c r="AH200" s="160">
        <v>91621</v>
      </c>
      <c r="AI200" s="203">
        <v>96.92</v>
      </c>
      <c r="AJ200" s="160">
        <v>-1</v>
      </c>
      <c r="AK200" s="160">
        <v>2303</v>
      </c>
      <c r="AL200" s="160">
        <v>92919</v>
      </c>
      <c r="AM200" s="160">
        <v>28434</v>
      </c>
      <c r="AN200" s="160">
        <v>29440</v>
      </c>
      <c r="AO200" s="160">
        <v>25567</v>
      </c>
      <c r="AP200" s="160">
        <v>9478</v>
      </c>
      <c r="AQ200" s="181"/>
      <c r="AR200" s="186" t="s">
        <v>675</v>
      </c>
    </row>
    <row r="201" spans="1:44" x14ac:dyDescent="0.2">
      <c r="A201" s="131">
        <v>199</v>
      </c>
      <c r="B201" s="132" t="s">
        <v>388</v>
      </c>
      <c r="C201" s="173" t="s">
        <v>389</v>
      </c>
      <c r="D201" s="160">
        <v>101514</v>
      </c>
      <c r="E201" s="160">
        <v>1041</v>
      </c>
      <c r="F201" s="160">
        <v>96241</v>
      </c>
      <c r="G201" s="160">
        <v>97282</v>
      </c>
      <c r="H201" s="203">
        <v>95.83</v>
      </c>
      <c r="I201" s="160">
        <v>2350</v>
      </c>
      <c r="J201" s="160">
        <v>1393</v>
      </c>
      <c r="K201" s="160">
        <v>99984</v>
      </c>
      <c r="L201" s="160">
        <v>26399</v>
      </c>
      <c r="M201" s="160">
        <v>28256</v>
      </c>
      <c r="N201" s="160">
        <v>28179</v>
      </c>
      <c r="O201" s="160">
        <v>17150</v>
      </c>
      <c r="P201" s="160">
        <v>0</v>
      </c>
      <c r="Q201" s="160">
        <v>0</v>
      </c>
      <c r="R201" s="160">
        <v>7532</v>
      </c>
      <c r="S201" s="160">
        <v>229</v>
      </c>
      <c r="T201" s="160">
        <v>7761</v>
      </c>
      <c r="U201" s="160">
        <v>2808</v>
      </c>
      <c r="V201" s="160">
        <v>607</v>
      </c>
      <c r="W201" s="160">
        <v>139</v>
      </c>
      <c r="X201" s="160">
        <v>4207</v>
      </c>
      <c r="Y201" s="160">
        <v>4288</v>
      </c>
      <c r="Z201" s="160">
        <v>109</v>
      </c>
      <c r="AA201" s="160">
        <v>4179</v>
      </c>
      <c r="AB201" s="160">
        <v>8386</v>
      </c>
      <c r="AC201" s="160">
        <v>916</v>
      </c>
      <c r="AD201" s="181"/>
      <c r="AE201" s="160">
        <v>89066</v>
      </c>
      <c r="AF201" s="160">
        <v>1321</v>
      </c>
      <c r="AG201" s="160">
        <v>85630</v>
      </c>
      <c r="AH201" s="160">
        <v>86951</v>
      </c>
      <c r="AI201" s="203">
        <v>97.63</v>
      </c>
      <c r="AJ201" s="160">
        <v>284</v>
      </c>
      <c r="AK201" s="160">
        <v>1414</v>
      </c>
      <c r="AL201" s="160">
        <v>87328</v>
      </c>
      <c r="AM201" s="160">
        <v>31351</v>
      </c>
      <c r="AN201" s="160">
        <v>23856</v>
      </c>
      <c r="AO201" s="160">
        <v>23251</v>
      </c>
      <c r="AP201" s="160">
        <v>8870</v>
      </c>
      <c r="AQ201" s="181"/>
      <c r="AR201" s="186" t="s">
        <v>675</v>
      </c>
    </row>
    <row r="202" spans="1:44" x14ac:dyDescent="0.2">
      <c r="A202" s="131">
        <v>200</v>
      </c>
      <c r="B202" s="132" t="s">
        <v>390</v>
      </c>
      <c r="C202" s="173" t="s">
        <v>391</v>
      </c>
      <c r="D202" s="160">
        <v>78981</v>
      </c>
      <c r="E202" s="160">
        <v>1122</v>
      </c>
      <c r="F202" s="160">
        <v>76377</v>
      </c>
      <c r="G202" s="160">
        <v>77499</v>
      </c>
      <c r="H202" s="203">
        <v>98.12</v>
      </c>
      <c r="I202" s="160">
        <v>823</v>
      </c>
      <c r="J202" s="160">
        <v>1374</v>
      </c>
      <c r="K202" s="160">
        <v>78574</v>
      </c>
      <c r="L202" s="160">
        <v>23394</v>
      </c>
      <c r="M202" s="160">
        <v>22468</v>
      </c>
      <c r="N202" s="160">
        <v>22438</v>
      </c>
      <c r="O202" s="160">
        <v>10274</v>
      </c>
      <c r="P202" s="160">
        <v>0</v>
      </c>
      <c r="Q202" s="160">
        <v>0</v>
      </c>
      <c r="R202" s="160">
        <v>2349</v>
      </c>
      <c r="S202" s="160">
        <v>114</v>
      </c>
      <c r="T202" s="160">
        <v>2463</v>
      </c>
      <c r="U202" s="160">
        <v>1128</v>
      </c>
      <c r="V202" s="160">
        <v>79</v>
      </c>
      <c r="W202" s="160">
        <v>56</v>
      </c>
      <c r="X202" s="160">
        <v>1200</v>
      </c>
      <c r="Y202" s="160">
        <v>1599</v>
      </c>
      <c r="Z202" s="160">
        <v>32</v>
      </c>
      <c r="AA202" s="160">
        <v>1567</v>
      </c>
      <c r="AB202" s="160">
        <v>2767</v>
      </c>
      <c r="AC202" s="160">
        <v>300</v>
      </c>
      <c r="AD202" s="181"/>
      <c r="AE202" s="160">
        <v>62796</v>
      </c>
      <c r="AF202" s="160">
        <v>460</v>
      </c>
      <c r="AG202" s="160">
        <v>61447</v>
      </c>
      <c r="AH202" s="160">
        <v>61907</v>
      </c>
      <c r="AI202" s="203">
        <v>98.58</v>
      </c>
      <c r="AJ202" s="160">
        <v>-979</v>
      </c>
      <c r="AK202" s="160">
        <v>535</v>
      </c>
      <c r="AL202" s="160">
        <v>61003</v>
      </c>
      <c r="AM202" s="160">
        <v>20791</v>
      </c>
      <c r="AN202" s="160">
        <v>16541</v>
      </c>
      <c r="AO202" s="160">
        <v>16956</v>
      </c>
      <c r="AP202" s="160">
        <v>6715</v>
      </c>
      <c r="AQ202" s="181"/>
      <c r="AR202" s="186" t="s">
        <v>675</v>
      </c>
    </row>
    <row r="203" spans="1:44" x14ac:dyDescent="0.2">
      <c r="A203" s="131">
        <v>201</v>
      </c>
      <c r="B203" s="132" t="s">
        <v>392</v>
      </c>
      <c r="C203" s="173" t="s">
        <v>393</v>
      </c>
      <c r="D203" s="160">
        <v>73349</v>
      </c>
      <c r="E203" s="160">
        <v>829</v>
      </c>
      <c r="F203" s="160">
        <v>68083</v>
      </c>
      <c r="G203" s="160">
        <v>68912</v>
      </c>
      <c r="H203" s="203">
        <v>93.95</v>
      </c>
      <c r="I203" s="160">
        <v>2531</v>
      </c>
      <c r="J203" s="160">
        <v>1007</v>
      </c>
      <c r="K203" s="160">
        <v>71621</v>
      </c>
      <c r="L203" s="160">
        <v>20717</v>
      </c>
      <c r="M203" s="160">
        <v>20359</v>
      </c>
      <c r="N203" s="160">
        <v>20147</v>
      </c>
      <c r="O203" s="160">
        <v>10398</v>
      </c>
      <c r="P203" s="160">
        <v>0</v>
      </c>
      <c r="Q203" s="160">
        <v>0</v>
      </c>
      <c r="R203" s="160">
        <v>12618</v>
      </c>
      <c r="S203" s="160">
        <v>-2958</v>
      </c>
      <c r="T203" s="160">
        <v>9660</v>
      </c>
      <c r="U203" s="160">
        <v>2531</v>
      </c>
      <c r="V203" s="160">
        <v>304</v>
      </c>
      <c r="W203" s="160">
        <v>37</v>
      </c>
      <c r="X203" s="160">
        <v>6788</v>
      </c>
      <c r="Y203" s="160">
        <v>4437</v>
      </c>
      <c r="Z203" s="160">
        <v>2</v>
      </c>
      <c r="AA203" s="160">
        <v>4435</v>
      </c>
      <c r="AB203" s="160">
        <v>11223</v>
      </c>
      <c r="AC203" s="160">
        <v>940</v>
      </c>
      <c r="AD203" s="181"/>
      <c r="AE203" s="160">
        <v>84227</v>
      </c>
      <c r="AF203" s="160">
        <v>212</v>
      </c>
      <c r="AG203" s="160">
        <v>82190</v>
      </c>
      <c r="AH203" s="160">
        <v>82402</v>
      </c>
      <c r="AI203" s="203">
        <v>97.83</v>
      </c>
      <c r="AJ203" s="160">
        <v>-2182</v>
      </c>
      <c r="AK203" s="160">
        <v>464</v>
      </c>
      <c r="AL203" s="160">
        <v>80472</v>
      </c>
      <c r="AM203" s="160">
        <v>29491</v>
      </c>
      <c r="AN203" s="160">
        <v>21958</v>
      </c>
      <c r="AO203" s="160">
        <v>20382</v>
      </c>
      <c r="AP203" s="160">
        <v>8641</v>
      </c>
      <c r="AQ203" s="181"/>
      <c r="AR203" s="186" t="s">
        <v>675</v>
      </c>
    </row>
    <row r="204" spans="1:44" x14ac:dyDescent="0.2">
      <c r="A204" s="131">
        <v>202</v>
      </c>
      <c r="B204" s="132" t="s">
        <v>394</v>
      </c>
      <c r="C204" s="173" t="s">
        <v>395</v>
      </c>
      <c r="D204" s="160">
        <v>55967</v>
      </c>
      <c r="E204" s="160">
        <v>568</v>
      </c>
      <c r="F204" s="160">
        <v>52347</v>
      </c>
      <c r="G204" s="160">
        <v>52915</v>
      </c>
      <c r="H204" s="203">
        <v>94.55</v>
      </c>
      <c r="I204" s="160">
        <v>979</v>
      </c>
      <c r="J204" s="160">
        <v>759</v>
      </c>
      <c r="K204" s="160">
        <v>54085</v>
      </c>
      <c r="L204" s="160">
        <v>15715</v>
      </c>
      <c r="M204" s="160">
        <v>15476</v>
      </c>
      <c r="N204" s="160">
        <v>15363</v>
      </c>
      <c r="O204" s="160">
        <v>7531</v>
      </c>
      <c r="P204" s="160">
        <v>0</v>
      </c>
      <c r="Q204" s="160">
        <v>0</v>
      </c>
      <c r="R204" s="160">
        <v>6937</v>
      </c>
      <c r="S204" s="160">
        <v>253</v>
      </c>
      <c r="T204" s="160">
        <v>7190</v>
      </c>
      <c r="U204" s="160">
        <v>1712</v>
      </c>
      <c r="V204" s="160">
        <v>181</v>
      </c>
      <c r="W204" s="160">
        <v>118</v>
      </c>
      <c r="X204" s="160">
        <v>5179</v>
      </c>
      <c r="Y204" s="160">
        <v>3439</v>
      </c>
      <c r="Z204" s="160">
        <v>43</v>
      </c>
      <c r="AA204" s="160">
        <v>3396</v>
      </c>
      <c r="AB204" s="160">
        <v>8575</v>
      </c>
      <c r="AC204" s="160">
        <v>1069</v>
      </c>
      <c r="AD204" s="181"/>
      <c r="AE204" s="160">
        <v>67804</v>
      </c>
      <c r="AF204" s="160">
        <v>308</v>
      </c>
      <c r="AG204" s="160">
        <v>65345</v>
      </c>
      <c r="AH204" s="160">
        <v>65653</v>
      </c>
      <c r="AI204" s="203">
        <v>96.83</v>
      </c>
      <c r="AJ204" s="160">
        <v>-735</v>
      </c>
      <c r="AK204" s="160">
        <v>636</v>
      </c>
      <c r="AL204" s="160">
        <v>65246</v>
      </c>
      <c r="AM204" s="160">
        <v>21088</v>
      </c>
      <c r="AN204" s="160">
        <v>20201</v>
      </c>
      <c r="AO204" s="160">
        <v>18459</v>
      </c>
      <c r="AP204" s="160">
        <v>5498</v>
      </c>
      <c r="AQ204" s="181"/>
      <c r="AR204" s="186" t="s">
        <v>672</v>
      </c>
    </row>
    <row r="205" spans="1:44" x14ac:dyDescent="0.2">
      <c r="A205" s="131">
        <v>203</v>
      </c>
      <c r="B205" s="132" t="s">
        <v>396</v>
      </c>
      <c r="C205" s="173" t="s">
        <v>397</v>
      </c>
      <c r="D205" s="160">
        <v>30237</v>
      </c>
      <c r="E205" s="160">
        <v>286</v>
      </c>
      <c r="F205" s="160">
        <v>29317</v>
      </c>
      <c r="G205" s="160">
        <v>29603</v>
      </c>
      <c r="H205" s="203">
        <v>97.9</v>
      </c>
      <c r="I205" s="160">
        <v>246</v>
      </c>
      <c r="J205" s="160">
        <v>356</v>
      </c>
      <c r="K205" s="160">
        <v>29919</v>
      </c>
      <c r="L205" s="160">
        <v>8946</v>
      </c>
      <c r="M205" s="160">
        <v>8694</v>
      </c>
      <c r="N205" s="160">
        <v>8706</v>
      </c>
      <c r="O205" s="160">
        <v>3573</v>
      </c>
      <c r="P205" s="160">
        <v>0</v>
      </c>
      <c r="Q205" s="160">
        <v>0</v>
      </c>
      <c r="R205" s="160">
        <v>1089</v>
      </c>
      <c r="S205" s="160">
        <v>-12</v>
      </c>
      <c r="T205" s="160">
        <v>1077</v>
      </c>
      <c r="U205" s="160">
        <v>477</v>
      </c>
      <c r="V205" s="160">
        <v>2</v>
      </c>
      <c r="W205" s="160">
        <v>1</v>
      </c>
      <c r="X205" s="160">
        <v>597</v>
      </c>
      <c r="Y205" s="160">
        <v>706</v>
      </c>
      <c r="Z205" s="160">
        <v>0</v>
      </c>
      <c r="AA205" s="160">
        <v>706</v>
      </c>
      <c r="AB205" s="160">
        <v>1303</v>
      </c>
      <c r="AC205" s="160">
        <v>72</v>
      </c>
      <c r="AD205" s="181"/>
      <c r="AE205" s="160">
        <v>17000</v>
      </c>
      <c r="AF205" s="160">
        <v>35</v>
      </c>
      <c r="AG205" s="160">
        <v>16734</v>
      </c>
      <c r="AH205" s="160">
        <v>16769</v>
      </c>
      <c r="AI205" s="203">
        <v>98.64</v>
      </c>
      <c r="AJ205" s="160">
        <v>999</v>
      </c>
      <c r="AK205" s="160">
        <v>134</v>
      </c>
      <c r="AL205" s="160">
        <v>17867</v>
      </c>
      <c r="AM205" s="160">
        <v>8057</v>
      </c>
      <c r="AN205" s="160">
        <v>3772</v>
      </c>
      <c r="AO205" s="160">
        <v>4529</v>
      </c>
      <c r="AP205" s="160">
        <v>1509</v>
      </c>
      <c r="AQ205" s="181"/>
      <c r="AR205" s="186" t="s">
        <v>672</v>
      </c>
    </row>
    <row r="206" spans="1:44" x14ac:dyDescent="0.2">
      <c r="A206" s="131">
        <v>204</v>
      </c>
      <c r="B206" s="132" t="s">
        <v>398</v>
      </c>
      <c r="C206" s="173" t="s">
        <v>399</v>
      </c>
      <c r="D206" s="160">
        <v>75250</v>
      </c>
      <c r="E206" s="160">
        <v>942</v>
      </c>
      <c r="F206" s="160">
        <v>72001</v>
      </c>
      <c r="G206" s="160">
        <v>72943</v>
      </c>
      <c r="H206" s="203">
        <v>96.93</v>
      </c>
      <c r="I206" s="160">
        <v>1092</v>
      </c>
      <c r="J206" s="160">
        <v>1191</v>
      </c>
      <c r="K206" s="160">
        <v>74284</v>
      </c>
      <c r="L206" s="160">
        <v>21568</v>
      </c>
      <c r="M206" s="160">
        <v>20905</v>
      </c>
      <c r="N206" s="160">
        <v>21156</v>
      </c>
      <c r="O206" s="160">
        <v>10655</v>
      </c>
      <c r="P206" s="160">
        <v>0</v>
      </c>
      <c r="Q206" s="160">
        <v>0</v>
      </c>
      <c r="R206" s="160">
        <v>7913</v>
      </c>
      <c r="S206" s="160">
        <v>421</v>
      </c>
      <c r="T206" s="160">
        <v>8334</v>
      </c>
      <c r="U206" s="160">
        <v>1820</v>
      </c>
      <c r="V206" s="160">
        <v>35</v>
      </c>
      <c r="W206" s="160">
        <v>0</v>
      </c>
      <c r="X206" s="160">
        <v>6479</v>
      </c>
      <c r="Y206" s="160">
        <v>2570</v>
      </c>
      <c r="Z206" s="160">
        <v>0</v>
      </c>
      <c r="AA206" s="160">
        <v>2570</v>
      </c>
      <c r="AB206" s="160">
        <v>9049</v>
      </c>
      <c r="AC206" s="160">
        <v>1050</v>
      </c>
      <c r="AD206" s="181"/>
      <c r="AE206" s="160">
        <v>105793</v>
      </c>
      <c r="AF206" s="160">
        <v>309</v>
      </c>
      <c r="AG206" s="160">
        <v>102603</v>
      </c>
      <c r="AH206" s="160">
        <v>102912</v>
      </c>
      <c r="AI206" s="203">
        <v>97.28</v>
      </c>
      <c r="AJ206" s="160">
        <v>-585</v>
      </c>
      <c r="AK206" s="160">
        <v>712</v>
      </c>
      <c r="AL206" s="160">
        <v>102730</v>
      </c>
      <c r="AM206" s="160">
        <v>28664</v>
      </c>
      <c r="AN206" s="160">
        <v>28723</v>
      </c>
      <c r="AO206" s="160">
        <v>33532</v>
      </c>
      <c r="AP206" s="160">
        <v>11811</v>
      </c>
      <c r="AQ206" s="181"/>
      <c r="AR206" s="186" t="s">
        <v>675</v>
      </c>
    </row>
    <row r="207" spans="1:44" x14ac:dyDescent="0.2">
      <c r="A207" s="131">
        <v>205</v>
      </c>
      <c r="B207" s="132" t="s">
        <v>400</v>
      </c>
      <c r="C207" s="173" t="s">
        <v>401</v>
      </c>
      <c r="D207" s="160">
        <v>114315</v>
      </c>
      <c r="E207" s="160">
        <v>1408</v>
      </c>
      <c r="F207" s="160">
        <v>109036</v>
      </c>
      <c r="G207" s="160">
        <v>110444</v>
      </c>
      <c r="H207" s="203">
        <v>96.61</v>
      </c>
      <c r="I207" s="160">
        <v>1222</v>
      </c>
      <c r="J207" s="160">
        <v>2474</v>
      </c>
      <c r="K207" s="160">
        <v>112732</v>
      </c>
      <c r="L207" s="160">
        <v>33813</v>
      </c>
      <c r="M207" s="160">
        <v>31778</v>
      </c>
      <c r="N207" s="160">
        <v>31726</v>
      </c>
      <c r="O207" s="160">
        <v>15415</v>
      </c>
      <c r="P207" s="160">
        <v>0</v>
      </c>
      <c r="Q207" s="160">
        <v>0</v>
      </c>
      <c r="R207" s="160">
        <v>21336</v>
      </c>
      <c r="S207" s="160">
        <v>-807</v>
      </c>
      <c r="T207" s="160">
        <v>20529</v>
      </c>
      <c r="U207" s="160">
        <v>2508</v>
      </c>
      <c r="V207" s="160">
        <v>1216</v>
      </c>
      <c r="W207" s="160">
        <v>75</v>
      </c>
      <c r="X207" s="160">
        <v>16730</v>
      </c>
      <c r="Y207" s="160">
        <v>4509</v>
      </c>
      <c r="Z207" s="160">
        <v>5</v>
      </c>
      <c r="AA207" s="160">
        <v>4504</v>
      </c>
      <c r="AB207" s="160">
        <v>21234</v>
      </c>
      <c r="AC207" s="160">
        <v>2270</v>
      </c>
      <c r="AD207" s="181"/>
      <c r="AE207" s="160">
        <v>54973</v>
      </c>
      <c r="AF207" s="160">
        <v>1260</v>
      </c>
      <c r="AG207" s="160">
        <v>52117</v>
      </c>
      <c r="AH207" s="160">
        <v>53377</v>
      </c>
      <c r="AI207" s="203">
        <v>97.1</v>
      </c>
      <c r="AJ207" s="160">
        <v>-1388</v>
      </c>
      <c r="AK207" s="160">
        <v>2114</v>
      </c>
      <c r="AL207" s="160">
        <v>52843</v>
      </c>
      <c r="AM207" s="160">
        <v>17371</v>
      </c>
      <c r="AN207" s="160">
        <v>15039</v>
      </c>
      <c r="AO207" s="160">
        <v>14040</v>
      </c>
      <c r="AP207" s="160">
        <v>6393</v>
      </c>
      <c r="AQ207" s="181"/>
      <c r="AR207" s="186" t="s">
        <v>673</v>
      </c>
    </row>
    <row r="208" spans="1:44" x14ac:dyDescent="0.2">
      <c r="A208" s="131">
        <v>206</v>
      </c>
      <c r="B208" s="132" t="s">
        <v>402</v>
      </c>
      <c r="C208" s="173" t="s">
        <v>403</v>
      </c>
      <c r="D208" s="160">
        <v>61008</v>
      </c>
      <c r="E208" s="160">
        <v>450</v>
      </c>
      <c r="F208" s="160">
        <v>57725</v>
      </c>
      <c r="G208" s="160">
        <v>58175</v>
      </c>
      <c r="H208" s="203">
        <v>95.36</v>
      </c>
      <c r="I208" s="160">
        <v>845</v>
      </c>
      <c r="J208" s="160">
        <v>920</v>
      </c>
      <c r="K208" s="160">
        <v>59490</v>
      </c>
      <c r="L208" s="160">
        <v>17084</v>
      </c>
      <c r="M208" s="160">
        <v>16710</v>
      </c>
      <c r="N208" s="160">
        <v>16416</v>
      </c>
      <c r="O208" s="160">
        <v>9280</v>
      </c>
      <c r="P208" s="160">
        <v>0</v>
      </c>
      <c r="Q208" s="160">
        <v>0</v>
      </c>
      <c r="R208" s="160">
        <v>8022</v>
      </c>
      <c r="S208" s="160">
        <v>-262</v>
      </c>
      <c r="T208" s="160">
        <v>7760</v>
      </c>
      <c r="U208" s="160">
        <v>1035</v>
      </c>
      <c r="V208" s="160">
        <v>157</v>
      </c>
      <c r="W208" s="160">
        <v>22</v>
      </c>
      <c r="X208" s="160">
        <v>6546</v>
      </c>
      <c r="Y208" s="160">
        <v>2492</v>
      </c>
      <c r="Z208" s="160">
        <v>31</v>
      </c>
      <c r="AA208" s="160">
        <v>2461</v>
      </c>
      <c r="AB208" s="160">
        <v>9007</v>
      </c>
      <c r="AC208" s="160">
        <v>691</v>
      </c>
      <c r="AD208" s="181"/>
      <c r="AE208" s="160">
        <v>54136</v>
      </c>
      <c r="AF208" s="160">
        <v>260</v>
      </c>
      <c r="AG208" s="160">
        <v>53240</v>
      </c>
      <c r="AH208" s="160">
        <v>53500</v>
      </c>
      <c r="AI208" s="203">
        <v>98.83</v>
      </c>
      <c r="AJ208" s="160">
        <v>305</v>
      </c>
      <c r="AK208" s="160">
        <v>131</v>
      </c>
      <c r="AL208" s="160">
        <v>53676</v>
      </c>
      <c r="AM208" s="160">
        <v>13163</v>
      </c>
      <c r="AN208" s="160">
        <v>11831</v>
      </c>
      <c r="AO208" s="160">
        <v>11734</v>
      </c>
      <c r="AP208" s="160">
        <v>16948</v>
      </c>
      <c r="AQ208" s="181"/>
      <c r="AR208" s="186" t="s">
        <v>675</v>
      </c>
    </row>
    <row r="209" spans="1:44" x14ac:dyDescent="0.2">
      <c r="A209" s="131">
        <v>207</v>
      </c>
      <c r="B209" s="132" t="s">
        <v>404</v>
      </c>
      <c r="C209" s="173" t="s">
        <v>405</v>
      </c>
      <c r="D209" s="160">
        <v>36157</v>
      </c>
      <c r="E209" s="160">
        <v>329</v>
      </c>
      <c r="F209" s="160">
        <v>34812</v>
      </c>
      <c r="G209" s="160">
        <v>35141</v>
      </c>
      <c r="H209" s="203">
        <v>97.19</v>
      </c>
      <c r="I209" s="160">
        <v>530</v>
      </c>
      <c r="J209" s="160">
        <v>446</v>
      </c>
      <c r="K209" s="160">
        <v>35788</v>
      </c>
      <c r="L209" s="160">
        <v>10403</v>
      </c>
      <c r="M209" s="160">
        <v>10480</v>
      </c>
      <c r="N209" s="160">
        <v>10524</v>
      </c>
      <c r="O209" s="160">
        <v>4381</v>
      </c>
      <c r="P209" s="160">
        <v>0</v>
      </c>
      <c r="Q209" s="160">
        <v>0</v>
      </c>
      <c r="R209" s="160">
        <v>2422</v>
      </c>
      <c r="S209" s="160">
        <v>-146</v>
      </c>
      <c r="T209" s="160">
        <v>2276</v>
      </c>
      <c r="U209" s="160">
        <v>530</v>
      </c>
      <c r="V209" s="160">
        <v>51</v>
      </c>
      <c r="W209" s="160">
        <v>14</v>
      </c>
      <c r="X209" s="160">
        <v>1681</v>
      </c>
      <c r="Y209" s="160">
        <v>1084</v>
      </c>
      <c r="Z209" s="160">
        <v>6</v>
      </c>
      <c r="AA209" s="160">
        <v>1078</v>
      </c>
      <c r="AB209" s="160">
        <v>2759</v>
      </c>
      <c r="AC209" s="160">
        <v>325</v>
      </c>
      <c r="AD209" s="181"/>
      <c r="AE209" s="160">
        <v>35710</v>
      </c>
      <c r="AF209" s="160">
        <v>384</v>
      </c>
      <c r="AG209" s="160">
        <v>34711</v>
      </c>
      <c r="AH209" s="160">
        <v>35095</v>
      </c>
      <c r="AI209" s="203">
        <v>98.28</v>
      </c>
      <c r="AJ209" s="160">
        <v>-1237</v>
      </c>
      <c r="AK209" s="160">
        <v>98</v>
      </c>
      <c r="AL209" s="160">
        <v>33572</v>
      </c>
      <c r="AM209" s="160">
        <v>10178</v>
      </c>
      <c r="AN209" s="160">
        <v>10151</v>
      </c>
      <c r="AO209" s="160">
        <v>9875</v>
      </c>
      <c r="AP209" s="160">
        <v>3368</v>
      </c>
      <c r="AQ209" s="181"/>
      <c r="AR209" s="186" t="s">
        <v>672</v>
      </c>
    </row>
    <row r="210" spans="1:44" x14ac:dyDescent="0.2">
      <c r="A210" s="131">
        <v>208</v>
      </c>
      <c r="B210" s="132" t="s">
        <v>406</v>
      </c>
      <c r="C210" s="173" t="s">
        <v>407</v>
      </c>
      <c r="D210" s="160">
        <v>90462</v>
      </c>
      <c r="E210" s="160">
        <v>1243</v>
      </c>
      <c r="F210" s="160">
        <v>87731</v>
      </c>
      <c r="G210" s="160">
        <v>88974</v>
      </c>
      <c r="H210" s="203">
        <v>98.4</v>
      </c>
      <c r="I210" s="160">
        <v>742</v>
      </c>
      <c r="J210" s="160">
        <v>1241</v>
      </c>
      <c r="K210" s="160">
        <v>89714</v>
      </c>
      <c r="L210" s="160">
        <v>25801</v>
      </c>
      <c r="M210" s="160">
        <v>25848</v>
      </c>
      <c r="N210" s="160">
        <v>25796</v>
      </c>
      <c r="O210" s="160">
        <v>12269</v>
      </c>
      <c r="P210" s="160">
        <v>0</v>
      </c>
      <c r="Q210" s="160">
        <v>0</v>
      </c>
      <c r="R210" s="160">
        <v>4352</v>
      </c>
      <c r="S210" s="160">
        <v>-663</v>
      </c>
      <c r="T210" s="160">
        <v>3689</v>
      </c>
      <c r="U210" s="160">
        <v>742</v>
      </c>
      <c r="V210" s="160">
        <v>109</v>
      </c>
      <c r="W210" s="160">
        <v>18</v>
      </c>
      <c r="X210" s="160">
        <v>2820</v>
      </c>
      <c r="Y210" s="160">
        <v>1867</v>
      </c>
      <c r="Z210" s="160">
        <v>25</v>
      </c>
      <c r="AA210" s="160">
        <v>1842</v>
      </c>
      <c r="AB210" s="160">
        <v>4662</v>
      </c>
      <c r="AC210" s="160">
        <v>119</v>
      </c>
      <c r="AD210" s="181"/>
      <c r="AE210" s="160">
        <v>49675</v>
      </c>
      <c r="AF210" s="160">
        <v>531</v>
      </c>
      <c r="AG210" s="160">
        <v>48815</v>
      </c>
      <c r="AH210" s="160">
        <v>49346</v>
      </c>
      <c r="AI210" s="203">
        <v>99.3</v>
      </c>
      <c r="AJ210" s="160">
        <v>1005</v>
      </c>
      <c r="AK210" s="160">
        <v>231</v>
      </c>
      <c r="AL210" s="160">
        <v>50051</v>
      </c>
      <c r="AM210" s="160">
        <v>15194</v>
      </c>
      <c r="AN210" s="160">
        <v>13867</v>
      </c>
      <c r="AO210" s="160">
        <v>14135</v>
      </c>
      <c r="AP210" s="160">
        <v>6855</v>
      </c>
      <c r="AQ210" s="181"/>
      <c r="AR210" s="186" t="s">
        <v>672</v>
      </c>
    </row>
    <row r="211" spans="1:44" x14ac:dyDescent="0.2">
      <c r="A211" s="131">
        <v>209</v>
      </c>
      <c r="B211" s="132" t="s">
        <v>408</v>
      </c>
      <c r="C211" s="173" t="s">
        <v>409</v>
      </c>
      <c r="D211" s="160">
        <v>31098</v>
      </c>
      <c r="E211" s="160">
        <v>177</v>
      </c>
      <c r="F211" s="160">
        <v>30606</v>
      </c>
      <c r="G211" s="160">
        <v>30783</v>
      </c>
      <c r="H211" s="203">
        <v>98.99</v>
      </c>
      <c r="I211" s="160">
        <v>1</v>
      </c>
      <c r="J211" s="160">
        <v>193</v>
      </c>
      <c r="K211" s="160">
        <v>30800</v>
      </c>
      <c r="L211" s="160">
        <v>9332</v>
      </c>
      <c r="M211" s="160">
        <v>8907</v>
      </c>
      <c r="N211" s="160">
        <v>8948</v>
      </c>
      <c r="O211" s="160">
        <v>3613</v>
      </c>
      <c r="P211" s="160">
        <v>0</v>
      </c>
      <c r="Q211" s="160">
        <v>0</v>
      </c>
      <c r="R211" s="160">
        <v>733</v>
      </c>
      <c r="S211" s="160">
        <v>-37</v>
      </c>
      <c r="T211" s="160">
        <v>696</v>
      </c>
      <c r="U211" s="160">
        <v>218</v>
      </c>
      <c r="V211" s="160">
        <v>9</v>
      </c>
      <c r="W211" s="160">
        <v>3</v>
      </c>
      <c r="X211" s="160">
        <v>466</v>
      </c>
      <c r="Y211" s="160">
        <v>339</v>
      </c>
      <c r="Z211" s="160">
        <v>1</v>
      </c>
      <c r="AA211" s="160">
        <v>338</v>
      </c>
      <c r="AB211" s="160">
        <v>804</v>
      </c>
      <c r="AC211" s="160">
        <v>61</v>
      </c>
      <c r="AD211" s="181"/>
      <c r="AE211" s="160">
        <v>14162</v>
      </c>
      <c r="AF211" s="160">
        <v>44</v>
      </c>
      <c r="AG211" s="160">
        <v>13804</v>
      </c>
      <c r="AH211" s="160">
        <v>13848</v>
      </c>
      <c r="AI211" s="203">
        <v>97.78</v>
      </c>
      <c r="AJ211" s="160">
        <v>-86</v>
      </c>
      <c r="AK211" s="160">
        <v>34</v>
      </c>
      <c r="AL211" s="160">
        <v>13752</v>
      </c>
      <c r="AM211" s="160">
        <v>4250</v>
      </c>
      <c r="AN211" s="160">
        <v>4125</v>
      </c>
      <c r="AO211" s="160">
        <v>3614</v>
      </c>
      <c r="AP211" s="160">
        <v>1763</v>
      </c>
      <c r="AQ211" s="181"/>
      <c r="AR211" s="186" t="s">
        <v>672</v>
      </c>
    </row>
    <row r="212" spans="1:44" x14ac:dyDescent="0.2">
      <c r="A212" s="131">
        <v>210</v>
      </c>
      <c r="B212" s="132" t="s">
        <v>410</v>
      </c>
      <c r="C212" s="173" t="s">
        <v>411</v>
      </c>
      <c r="D212" s="160">
        <v>135144</v>
      </c>
      <c r="E212" s="160">
        <v>1885</v>
      </c>
      <c r="F212" s="160">
        <v>131574</v>
      </c>
      <c r="G212" s="160">
        <v>133459</v>
      </c>
      <c r="H212" s="203">
        <v>98.75</v>
      </c>
      <c r="I212" s="160">
        <v>588</v>
      </c>
      <c r="J212" s="160">
        <v>2061</v>
      </c>
      <c r="K212" s="160">
        <v>134223</v>
      </c>
      <c r="L212" s="160">
        <v>45655</v>
      </c>
      <c r="M212" s="160">
        <v>37304</v>
      </c>
      <c r="N212" s="160">
        <v>38036</v>
      </c>
      <c r="O212" s="160">
        <v>13228</v>
      </c>
      <c r="P212" s="160">
        <v>0</v>
      </c>
      <c r="Q212" s="160">
        <v>0</v>
      </c>
      <c r="R212" s="160">
        <v>10823</v>
      </c>
      <c r="S212" s="160">
        <v>-470</v>
      </c>
      <c r="T212" s="160">
        <v>10353</v>
      </c>
      <c r="U212" s="160">
        <v>687</v>
      </c>
      <c r="V212" s="160">
        <v>0</v>
      </c>
      <c r="W212" s="160">
        <v>239</v>
      </c>
      <c r="X212" s="160">
        <v>9427</v>
      </c>
      <c r="Y212" s="160">
        <v>1847</v>
      </c>
      <c r="Z212" s="160">
        <v>11</v>
      </c>
      <c r="AA212" s="160">
        <v>1836</v>
      </c>
      <c r="AB212" s="160">
        <v>11263</v>
      </c>
      <c r="AC212" s="160">
        <v>874</v>
      </c>
      <c r="AD212" s="181"/>
      <c r="AE212" s="160">
        <v>84074</v>
      </c>
      <c r="AF212" s="160">
        <v>671</v>
      </c>
      <c r="AG212" s="160">
        <v>81072</v>
      </c>
      <c r="AH212" s="160">
        <v>81743</v>
      </c>
      <c r="AI212" s="203">
        <v>97.23</v>
      </c>
      <c r="AJ212" s="160">
        <v>-1372</v>
      </c>
      <c r="AK212" s="160">
        <v>853</v>
      </c>
      <c r="AL212" s="160">
        <v>80553</v>
      </c>
      <c r="AM212" s="160">
        <v>26181</v>
      </c>
      <c r="AN212" s="160">
        <v>23717</v>
      </c>
      <c r="AO212" s="160">
        <v>22183</v>
      </c>
      <c r="AP212" s="160">
        <v>8472</v>
      </c>
      <c r="AQ212" s="181"/>
      <c r="AR212" s="186" t="s">
        <v>673</v>
      </c>
    </row>
    <row r="213" spans="1:44" x14ac:dyDescent="0.2">
      <c r="A213" s="131">
        <v>211</v>
      </c>
      <c r="B213" s="132" t="s">
        <v>412</v>
      </c>
      <c r="C213" s="173" t="s">
        <v>413</v>
      </c>
      <c r="D213" s="160">
        <v>28619</v>
      </c>
      <c r="E213" s="160">
        <v>410</v>
      </c>
      <c r="F213" s="160">
        <v>27887</v>
      </c>
      <c r="G213" s="160">
        <v>28297</v>
      </c>
      <c r="H213" s="203">
        <v>98.87</v>
      </c>
      <c r="I213" s="160">
        <v>250</v>
      </c>
      <c r="J213" s="160">
        <v>567</v>
      </c>
      <c r="K213" s="160">
        <v>28704</v>
      </c>
      <c r="L213" s="160">
        <v>8663</v>
      </c>
      <c r="M213" s="160">
        <v>8203</v>
      </c>
      <c r="N213" s="160">
        <v>8097</v>
      </c>
      <c r="O213" s="160">
        <v>3741</v>
      </c>
      <c r="P213" s="160">
        <v>0</v>
      </c>
      <c r="Q213" s="160">
        <v>0</v>
      </c>
      <c r="R213" s="160">
        <v>1012</v>
      </c>
      <c r="S213" s="160">
        <v>384</v>
      </c>
      <c r="T213" s="160">
        <v>1396</v>
      </c>
      <c r="U213" s="160">
        <v>635</v>
      </c>
      <c r="V213" s="160">
        <v>121</v>
      </c>
      <c r="W213" s="160">
        <v>16</v>
      </c>
      <c r="X213" s="160">
        <v>624</v>
      </c>
      <c r="Y213" s="160">
        <v>349</v>
      </c>
      <c r="Z213" s="160">
        <v>-3</v>
      </c>
      <c r="AA213" s="160">
        <v>352</v>
      </c>
      <c r="AB213" s="160">
        <v>976</v>
      </c>
      <c r="AC213" s="160">
        <v>108</v>
      </c>
      <c r="AD213" s="181"/>
      <c r="AE213" s="160">
        <v>13007</v>
      </c>
      <c r="AF213" s="160">
        <v>146</v>
      </c>
      <c r="AG213" s="160">
        <v>12537</v>
      </c>
      <c r="AH213" s="160">
        <v>12683</v>
      </c>
      <c r="AI213" s="203">
        <v>97.51</v>
      </c>
      <c r="AJ213" s="160">
        <v>-40</v>
      </c>
      <c r="AK213" s="160">
        <v>146</v>
      </c>
      <c r="AL213" s="160">
        <v>12643</v>
      </c>
      <c r="AM213" s="160">
        <v>6338</v>
      </c>
      <c r="AN213" s="160">
        <v>2637</v>
      </c>
      <c r="AO213" s="160">
        <v>2708</v>
      </c>
      <c r="AP213" s="160">
        <v>960</v>
      </c>
      <c r="AQ213" s="181"/>
      <c r="AR213" s="186" t="s">
        <v>672</v>
      </c>
    </row>
    <row r="214" spans="1:44" x14ac:dyDescent="0.2">
      <c r="A214" s="131">
        <v>212</v>
      </c>
      <c r="B214" s="132" t="s">
        <v>414</v>
      </c>
      <c r="C214" s="173" t="s">
        <v>415</v>
      </c>
      <c r="D214" s="160">
        <v>81531</v>
      </c>
      <c r="E214" s="160">
        <v>872</v>
      </c>
      <c r="F214" s="160">
        <v>74941</v>
      </c>
      <c r="G214" s="160">
        <v>75813</v>
      </c>
      <c r="H214" s="203">
        <v>92.99</v>
      </c>
      <c r="I214" s="160">
        <v>1897</v>
      </c>
      <c r="J214" s="160">
        <v>1235</v>
      </c>
      <c r="K214" s="160">
        <v>78073</v>
      </c>
      <c r="L214" s="160">
        <v>20971</v>
      </c>
      <c r="M214" s="160">
        <v>21869</v>
      </c>
      <c r="N214" s="160">
        <v>21919</v>
      </c>
      <c r="O214" s="160">
        <v>13314</v>
      </c>
      <c r="P214" s="160">
        <v>0</v>
      </c>
      <c r="Q214" s="160">
        <v>0</v>
      </c>
      <c r="R214" s="160">
        <v>10782</v>
      </c>
      <c r="S214" s="160">
        <v>220</v>
      </c>
      <c r="T214" s="160">
        <v>11002</v>
      </c>
      <c r="U214" s="160">
        <v>2453</v>
      </c>
      <c r="V214" s="160">
        <v>442</v>
      </c>
      <c r="W214" s="160">
        <v>177</v>
      </c>
      <c r="X214" s="160">
        <v>7930</v>
      </c>
      <c r="Y214" s="160">
        <v>6159</v>
      </c>
      <c r="Z214" s="160">
        <v>394</v>
      </c>
      <c r="AA214" s="160">
        <v>5765</v>
      </c>
      <c r="AB214" s="160">
        <v>13695</v>
      </c>
      <c r="AC214" s="160">
        <v>1284</v>
      </c>
      <c r="AD214" s="181"/>
      <c r="AE214" s="160">
        <v>64267</v>
      </c>
      <c r="AF214" s="160">
        <v>770</v>
      </c>
      <c r="AG214" s="160">
        <v>61765</v>
      </c>
      <c r="AH214" s="160">
        <v>62535</v>
      </c>
      <c r="AI214" s="203">
        <v>97.3</v>
      </c>
      <c r="AJ214" s="160">
        <v>-1048</v>
      </c>
      <c r="AK214" s="160">
        <v>450</v>
      </c>
      <c r="AL214" s="160">
        <v>61167</v>
      </c>
      <c r="AM214" s="160">
        <v>18128</v>
      </c>
      <c r="AN214" s="160">
        <v>18422</v>
      </c>
      <c r="AO214" s="160">
        <v>16304</v>
      </c>
      <c r="AP214" s="160">
        <v>8313</v>
      </c>
      <c r="AQ214" s="181"/>
      <c r="AR214" s="186" t="s">
        <v>674</v>
      </c>
    </row>
    <row r="215" spans="1:44" x14ac:dyDescent="0.2">
      <c r="A215" s="131">
        <v>213</v>
      </c>
      <c r="B215" s="132" t="s">
        <v>416</v>
      </c>
      <c r="C215" s="173" t="s">
        <v>417</v>
      </c>
      <c r="D215" s="160">
        <v>44935</v>
      </c>
      <c r="E215" s="160">
        <v>327</v>
      </c>
      <c r="F215" s="160">
        <v>43847</v>
      </c>
      <c r="G215" s="160">
        <v>44174</v>
      </c>
      <c r="H215" s="203">
        <v>98.31</v>
      </c>
      <c r="I215" s="160">
        <v>354</v>
      </c>
      <c r="J215" s="160">
        <v>447</v>
      </c>
      <c r="K215" s="160">
        <v>44648</v>
      </c>
      <c r="L215" s="160">
        <v>11893</v>
      </c>
      <c r="M215" s="160">
        <v>11636</v>
      </c>
      <c r="N215" s="160">
        <v>11599</v>
      </c>
      <c r="O215" s="160">
        <v>9520</v>
      </c>
      <c r="P215" s="160">
        <v>0</v>
      </c>
      <c r="Q215" s="160">
        <v>0</v>
      </c>
      <c r="R215" s="160">
        <v>1246</v>
      </c>
      <c r="S215" s="160">
        <v>77</v>
      </c>
      <c r="T215" s="160">
        <v>1323</v>
      </c>
      <c r="U215" s="160">
        <v>580</v>
      </c>
      <c r="V215" s="160">
        <v>13</v>
      </c>
      <c r="W215" s="160">
        <v>1</v>
      </c>
      <c r="X215" s="160">
        <v>729</v>
      </c>
      <c r="Y215" s="160">
        <v>805</v>
      </c>
      <c r="Z215" s="160">
        <v>5</v>
      </c>
      <c r="AA215" s="160">
        <v>800</v>
      </c>
      <c r="AB215" s="160">
        <v>1529</v>
      </c>
      <c r="AC215" s="160">
        <v>54</v>
      </c>
      <c r="AD215" s="181"/>
      <c r="AE215" s="160">
        <v>16216</v>
      </c>
      <c r="AF215" s="160">
        <v>134</v>
      </c>
      <c r="AG215" s="160">
        <v>15718</v>
      </c>
      <c r="AH215" s="160">
        <v>15852</v>
      </c>
      <c r="AI215" s="203">
        <v>97.76</v>
      </c>
      <c r="AJ215" s="160">
        <v>88</v>
      </c>
      <c r="AK215" s="160">
        <v>172</v>
      </c>
      <c r="AL215" s="160">
        <v>15978</v>
      </c>
      <c r="AM215" s="160">
        <v>4848</v>
      </c>
      <c r="AN215" s="160">
        <v>4165</v>
      </c>
      <c r="AO215" s="160">
        <v>4147</v>
      </c>
      <c r="AP215" s="160">
        <v>2818</v>
      </c>
      <c r="AQ215" s="181"/>
      <c r="AR215" s="186" t="s">
        <v>672</v>
      </c>
    </row>
    <row r="216" spans="1:44" x14ac:dyDescent="0.2">
      <c r="A216" s="131">
        <v>214</v>
      </c>
      <c r="B216" s="132" t="s">
        <v>418</v>
      </c>
      <c r="C216" s="173" t="s">
        <v>419</v>
      </c>
      <c r="D216" s="160">
        <v>29238</v>
      </c>
      <c r="E216" s="160">
        <v>271</v>
      </c>
      <c r="F216" s="160">
        <v>28110</v>
      </c>
      <c r="G216" s="160">
        <v>28381</v>
      </c>
      <c r="H216" s="203">
        <v>97.07</v>
      </c>
      <c r="I216" s="160">
        <v>-39</v>
      </c>
      <c r="J216" s="160">
        <v>332</v>
      </c>
      <c r="K216" s="160">
        <v>28403</v>
      </c>
      <c r="L216" s="160">
        <v>8333</v>
      </c>
      <c r="M216" s="160">
        <v>8345</v>
      </c>
      <c r="N216" s="160">
        <v>8279</v>
      </c>
      <c r="O216" s="160">
        <v>3446</v>
      </c>
      <c r="P216" s="160">
        <v>0</v>
      </c>
      <c r="Q216" s="160">
        <v>0</v>
      </c>
      <c r="R216" s="160">
        <v>3562</v>
      </c>
      <c r="S216" s="160">
        <v>-442</v>
      </c>
      <c r="T216" s="160">
        <v>3120</v>
      </c>
      <c r="U216" s="160">
        <v>57</v>
      </c>
      <c r="V216" s="160">
        <v>66</v>
      </c>
      <c r="W216" s="160">
        <v>23</v>
      </c>
      <c r="X216" s="160">
        <v>2974</v>
      </c>
      <c r="Y216" s="160">
        <v>1037</v>
      </c>
      <c r="Z216" s="160">
        <v>8</v>
      </c>
      <c r="AA216" s="160">
        <v>1029</v>
      </c>
      <c r="AB216" s="160">
        <v>4003</v>
      </c>
      <c r="AC216" s="160">
        <v>477</v>
      </c>
      <c r="AD216" s="181"/>
      <c r="AE216" s="160">
        <v>13695</v>
      </c>
      <c r="AF216" s="160">
        <v>203</v>
      </c>
      <c r="AG216" s="160">
        <v>13109</v>
      </c>
      <c r="AH216" s="160">
        <v>13312</v>
      </c>
      <c r="AI216" s="203">
        <v>97.2</v>
      </c>
      <c r="AJ216" s="160">
        <v>-181</v>
      </c>
      <c r="AK216" s="160">
        <v>50</v>
      </c>
      <c r="AL216" s="160">
        <v>12978</v>
      </c>
      <c r="AM216" s="160">
        <v>3914</v>
      </c>
      <c r="AN216" s="160">
        <v>4052</v>
      </c>
      <c r="AO216" s="160">
        <v>3341</v>
      </c>
      <c r="AP216" s="160">
        <v>1671</v>
      </c>
      <c r="AQ216" s="181"/>
      <c r="AR216" s="186" t="s">
        <v>672</v>
      </c>
    </row>
    <row r="217" spans="1:44" x14ac:dyDescent="0.2">
      <c r="A217" s="131">
        <v>215</v>
      </c>
      <c r="B217" s="132" t="s">
        <v>420</v>
      </c>
      <c r="C217" s="173" t="s">
        <v>421</v>
      </c>
      <c r="D217" s="160">
        <v>56490</v>
      </c>
      <c r="E217" s="160">
        <v>572</v>
      </c>
      <c r="F217" s="160">
        <v>55092</v>
      </c>
      <c r="G217" s="160">
        <v>55664</v>
      </c>
      <c r="H217" s="203">
        <v>98.54</v>
      </c>
      <c r="I217" s="160">
        <v>539</v>
      </c>
      <c r="J217" s="160">
        <v>474</v>
      </c>
      <c r="K217" s="160">
        <v>56105</v>
      </c>
      <c r="L217" s="160">
        <v>16862</v>
      </c>
      <c r="M217" s="160">
        <v>15926</v>
      </c>
      <c r="N217" s="160">
        <v>16013</v>
      </c>
      <c r="O217" s="160">
        <v>7304</v>
      </c>
      <c r="P217" s="160">
        <v>0</v>
      </c>
      <c r="Q217" s="160">
        <v>0</v>
      </c>
      <c r="R217" s="160">
        <v>1767</v>
      </c>
      <c r="S217" s="160">
        <v>97</v>
      </c>
      <c r="T217" s="160">
        <v>1864</v>
      </c>
      <c r="U217" s="160">
        <v>898</v>
      </c>
      <c r="V217" s="160">
        <v>1</v>
      </c>
      <c r="W217" s="160">
        <v>27</v>
      </c>
      <c r="X217" s="160">
        <v>938</v>
      </c>
      <c r="Y217" s="160">
        <v>881</v>
      </c>
      <c r="Z217" s="160">
        <v>17</v>
      </c>
      <c r="AA217" s="160">
        <v>864</v>
      </c>
      <c r="AB217" s="160">
        <v>1802</v>
      </c>
      <c r="AC217" s="160">
        <v>132</v>
      </c>
      <c r="AD217" s="181"/>
      <c r="AE217" s="160">
        <v>16696</v>
      </c>
      <c r="AF217" s="160">
        <v>61</v>
      </c>
      <c r="AG217" s="160">
        <v>16350</v>
      </c>
      <c r="AH217" s="160">
        <v>16411</v>
      </c>
      <c r="AI217" s="203">
        <v>98.29</v>
      </c>
      <c r="AJ217" s="160">
        <v>-45</v>
      </c>
      <c r="AK217" s="160">
        <v>82</v>
      </c>
      <c r="AL217" s="160">
        <v>16387</v>
      </c>
      <c r="AM217" s="160">
        <v>5804</v>
      </c>
      <c r="AN217" s="160">
        <v>4385</v>
      </c>
      <c r="AO217" s="160">
        <v>4511</v>
      </c>
      <c r="AP217" s="160">
        <v>1687</v>
      </c>
      <c r="AQ217" s="181"/>
      <c r="AR217" s="186" t="s">
        <v>672</v>
      </c>
    </row>
    <row r="218" spans="1:44" x14ac:dyDescent="0.2">
      <c r="A218" s="131">
        <v>216</v>
      </c>
      <c r="B218" s="132" t="s">
        <v>422</v>
      </c>
      <c r="C218" s="173" t="s">
        <v>423</v>
      </c>
      <c r="D218" s="160">
        <v>96713</v>
      </c>
      <c r="E218" s="160">
        <v>487</v>
      </c>
      <c r="F218" s="160">
        <v>93407</v>
      </c>
      <c r="G218" s="160">
        <v>93894</v>
      </c>
      <c r="H218" s="203">
        <v>97.09</v>
      </c>
      <c r="I218" s="160">
        <v>1460</v>
      </c>
      <c r="J218" s="160">
        <v>608</v>
      </c>
      <c r="K218" s="160">
        <v>95475</v>
      </c>
      <c r="L218" s="160">
        <v>26574</v>
      </c>
      <c r="M218" s="160">
        <v>26589</v>
      </c>
      <c r="N218" s="160">
        <v>26515</v>
      </c>
      <c r="O218" s="160">
        <v>15797</v>
      </c>
      <c r="P218" s="160">
        <v>0</v>
      </c>
      <c r="Q218" s="160">
        <v>0</v>
      </c>
      <c r="R218" s="160">
        <v>6341</v>
      </c>
      <c r="S218" s="160">
        <v>-1197</v>
      </c>
      <c r="T218" s="160">
        <v>5144</v>
      </c>
      <c r="U218" s="160">
        <v>1689</v>
      </c>
      <c r="V218" s="160">
        <v>145</v>
      </c>
      <c r="W218" s="160">
        <v>26</v>
      </c>
      <c r="X218" s="160">
        <v>3284</v>
      </c>
      <c r="Y218" s="160">
        <v>3270</v>
      </c>
      <c r="Z218" s="160">
        <v>21</v>
      </c>
      <c r="AA218" s="160">
        <v>3249</v>
      </c>
      <c r="AB218" s="160">
        <v>6533</v>
      </c>
      <c r="AC218" s="160">
        <v>833</v>
      </c>
      <c r="AD218" s="181"/>
      <c r="AE218" s="160">
        <v>74883</v>
      </c>
      <c r="AF218" s="160">
        <v>627</v>
      </c>
      <c r="AG218" s="160">
        <v>72905</v>
      </c>
      <c r="AH218" s="160">
        <v>73532</v>
      </c>
      <c r="AI218" s="203">
        <v>98.2</v>
      </c>
      <c r="AJ218" s="160">
        <v>-743</v>
      </c>
      <c r="AK218" s="160">
        <v>701</v>
      </c>
      <c r="AL218" s="160">
        <v>72863</v>
      </c>
      <c r="AM218" s="160">
        <v>22534</v>
      </c>
      <c r="AN218" s="160">
        <v>20465</v>
      </c>
      <c r="AO218" s="160">
        <v>20914</v>
      </c>
      <c r="AP218" s="160">
        <v>8950</v>
      </c>
      <c r="AQ218" s="181"/>
      <c r="AR218" s="186" t="s">
        <v>674</v>
      </c>
    </row>
    <row r="219" spans="1:44" x14ac:dyDescent="0.2">
      <c r="A219" s="131">
        <v>217</v>
      </c>
      <c r="B219" s="132" t="s">
        <v>424</v>
      </c>
      <c r="C219" s="173" t="s">
        <v>425</v>
      </c>
      <c r="D219" s="160">
        <v>50748</v>
      </c>
      <c r="E219" s="160">
        <v>533</v>
      </c>
      <c r="F219" s="160">
        <v>48982</v>
      </c>
      <c r="G219" s="160">
        <v>49515</v>
      </c>
      <c r="H219" s="203">
        <v>97.57</v>
      </c>
      <c r="I219" s="160">
        <v>630</v>
      </c>
      <c r="J219" s="160">
        <v>569</v>
      </c>
      <c r="K219" s="160">
        <v>50181</v>
      </c>
      <c r="L219" s="160">
        <v>14964</v>
      </c>
      <c r="M219" s="160">
        <v>14448</v>
      </c>
      <c r="N219" s="160">
        <v>14392</v>
      </c>
      <c r="O219" s="160">
        <v>6377</v>
      </c>
      <c r="P219" s="160">
        <v>0</v>
      </c>
      <c r="Q219" s="160">
        <v>0</v>
      </c>
      <c r="R219" s="160">
        <v>1913</v>
      </c>
      <c r="S219" s="160">
        <v>177</v>
      </c>
      <c r="T219" s="160">
        <v>2090</v>
      </c>
      <c r="U219" s="160">
        <v>386</v>
      </c>
      <c r="V219" s="160">
        <v>107</v>
      </c>
      <c r="W219" s="160">
        <v>41</v>
      </c>
      <c r="X219" s="160">
        <v>1556</v>
      </c>
      <c r="Y219" s="160">
        <v>1338</v>
      </c>
      <c r="Z219" s="160">
        <v>106</v>
      </c>
      <c r="AA219" s="160">
        <v>1232</v>
      </c>
      <c r="AB219" s="160">
        <v>2788</v>
      </c>
      <c r="AC219" s="160">
        <v>0</v>
      </c>
      <c r="AD219" s="181"/>
      <c r="AE219" s="160">
        <v>41161</v>
      </c>
      <c r="AF219" s="160">
        <v>315</v>
      </c>
      <c r="AG219" s="160">
        <v>40526</v>
      </c>
      <c r="AH219" s="160">
        <v>40841</v>
      </c>
      <c r="AI219" s="203">
        <v>99.22</v>
      </c>
      <c r="AJ219" s="160">
        <v>-862</v>
      </c>
      <c r="AK219" s="160">
        <v>423</v>
      </c>
      <c r="AL219" s="160">
        <v>40087</v>
      </c>
      <c r="AM219" s="160">
        <v>13224</v>
      </c>
      <c r="AN219" s="160">
        <v>11444</v>
      </c>
      <c r="AO219" s="160">
        <v>11559</v>
      </c>
      <c r="AP219" s="160">
        <v>3860</v>
      </c>
      <c r="AQ219" s="181"/>
      <c r="AR219" s="186" t="s">
        <v>672</v>
      </c>
    </row>
    <row r="220" spans="1:44" x14ac:dyDescent="0.2">
      <c r="A220" s="131">
        <v>218</v>
      </c>
      <c r="B220" s="132" t="s">
        <v>426</v>
      </c>
      <c r="C220" s="173" t="s">
        <v>427</v>
      </c>
      <c r="D220" s="160">
        <v>48750</v>
      </c>
      <c r="E220" s="160">
        <v>736</v>
      </c>
      <c r="F220" s="160">
        <v>47343</v>
      </c>
      <c r="G220" s="160">
        <v>48079</v>
      </c>
      <c r="H220" s="203">
        <v>98.62</v>
      </c>
      <c r="I220" s="160">
        <v>168</v>
      </c>
      <c r="J220" s="160">
        <v>922</v>
      </c>
      <c r="K220" s="160">
        <v>48433</v>
      </c>
      <c r="L220" s="160">
        <v>14373</v>
      </c>
      <c r="M220" s="160">
        <v>13794</v>
      </c>
      <c r="N220" s="160">
        <v>13683</v>
      </c>
      <c r="O220" s="160">
        <v>6583</v>
      </c>
      <c r="P220" s="160">
        <v>0</v>
      </c>
      <c r="Q220" s="160">
        <v>0</v>
      </c>
      <c r="R220" s="160">
        <v>1294</v>
      </c>
      <c r="S220" s="160">
        <v>-393</v>
      </c>
      <c r="T220" s="160">
        <v>901</v>
      </c>
      <c r="U220" s="160">
        <v>405</v>
      </c>
      <c r="V220" s="160">
        <v>16</v>
      </c>
      <c r="W220" s="160">
        <v>19</v>
      </c>
      <c r="X220" s="160">
        <v>461</v>
      </c>
      <c r="Y220" s="160">
        <v>725</v>
      </c>
      <c r="Z220" s="160">
        <v>5</v>
      </c>
      <c r="AA220" s="160">
        <v>720</v>
      </c>
      <c r="AB220" s="160">
        <v>1181</v>
      </c>
      <c r="AC220" s="160">
        <v>54</v>
      </c>
      <c r="AD220" s="181"/>
      <c r="AE220" s="160">
        <v>44057</v>
      </c>
      <c r="AF220" s="160">
        <v>2</v>
      </c>
      <c r="AG220" s="160">
        <v>43265</v>
      </c>
      <c r="AH220" s="160">
        <v>43267</v>
      </c>
      <c r="AI220" s="203">
        <v>98.21</v>
      </c>
      <c r="AJ220" s="160">
        <v>-1566</v>
      </c>
      <c r="AK220" s="160">
        <v>1212</v>
      </c>
      <c r="AL220" s="160">
        <v>42911</v>
      </c>
      <c r="AM220" s="160">
        <v>11771</v>
      </c>
      <c r="AN220" s="160">
        <v>12126</v>
      </c>
      <c r="AO220" s="160">
        <v>12650</v>
      </c>
      <c r="AP220" s="160">
        <v>6364</v>
      </c>
      <c r="AQ220" s="181"/>
      <c r="AR220" s="186" t="s">
        <v>672</v>
      </c>
    </row>
    <row r="221" spans="1:44" x14ac:dyDescent="0.2">
      <c r="A221" s="131">
        <v>219</v>
      </c>
      <c r="B221" s="132" t="s">
        <v>428</v>
      </c>
      <c r="C221" s="173" t="s">
        <v>429</v>
      </c>
      <c r="D221" s="160">
        <v>63806</v>
      </c>
      <c r="E221" s="160">
        <v>541</v>
      </c>
      <c r="F221" s="160">
        <v>62694</v>
      </c>
      <c r="G221" s="160">
        <v>63235</v>
      </c>
      <c r="H221" s="203">
        <v>99.11</v>
      </c>
      <c r="I221" s="160">
        <v>153</v>
      </c>
      <c r="J221" s="160">
        <v>609</v>
      </c>
      <c r="K221" s="160">
        <v>63456</v>
      </c>
      <c r="L221" s="160">
        <v>18860</v>
      </c>
      <c r="M221" s="160">
        <v>18189</v>
      </c>
      <c r="N221" s="160">
        <v>18483</v>
      </c>
      <c r="O221" s="160">
        <v>7924</v>
      </c>
      <c r="P221" s="160">
        <v>0</v>
      </c>
      <c r="Q221" s="160">
        <v>0</v>
      </c>
      <c r="R221" s="160">
        <v>1370</v>
      </c>
      <c r="S221" s="160">
        <v>-38</v>
      </c>
      <c r="T221" s="160">
        <v>1332</v>
      </c>
      <c r="U221" s="160">
        <v>382</v>
      </c>
      <c r="V221" s="160">
        <v>52</v>
      </c>
      <c r="W221" s="160">
        <v>30</v>
      </c>
      <c r="X221" s="160">
        <v>868</v>
      </c>
      <c r="Y221" s="160">
        <v>689</v>
      </c>
      <c r="Z221" s="160">
        <v>10</v>
      </c>
      <c r="AA221" s="160">
        <v>679</v>
      </c>
      <c r="AB221" s="160">
        <v>1547</v>
      </c>
      <c r="AC221" s="160">
        <v>118</v>
      </c>
      <c r="AD221" s="181"/>
      <c r="AE221" s="160">
        <v>24930</v>
      </c>
      <c r="AF221" s="160">
        <v>480</v>
      </c>
      <c r="AG221" s="160">
        <v>24139</v>
      </c>
      <c r="AH221" s="160">
        <v>24619</v>
      </c>
      <c r="AI221" s="203">
        <v>98.75</v>
      </c>
      <c r="AJ221" s="160">
        <v>-1632</v>
      </c>
      <c r="AK221" s="160">
        <v>160</v>
      </c>
      <c r="AL221" s="160">
        <v>22667</v>
      </c>
      <c r="AM221" s="160">
        <v>6767</v>
      </c>
      <c r="AN221" s="160">
        <v>7031</v>
      </c>
      <c r="AO221" s="160">
        <v>7261</v>
      </c>
      <c r="AP221" s="160">
        <v>1608</v>
      </c>
      <c r="AQ221" s="181"/>
      <c r="AR221" s="186" t="s">
        <v>672</v>
      </c>
    </row>
    <row r="222" spans="1:44" x14ac:dyDescent="0.2">
      <c r="A222" s="131">
        <v>220</v>
      </c>
      <c r="B222" s="132" t="s">
        <v>430</v>
      </c>
      <c r="C222" s="173" t="s">
        <v>431</v>
      </c>
      <c r="D222" s="160">
        <v>42705</v>
      </c>
      <c r="E222" s="160">
        <v>241</v>
      </c>
      <c r="F222" s="160">
        <v>41732</v>
      </c>
      <c r="G222" s="160">
        <v>41973</v>
      </c>
      <c r="H222" s="203">
        <v>98.29</v>
      </c>
      <c r="I222" s="160">
        <v>235</v>
      </c>
      <c r="J222" s="160">
        <v>295</v>
      </c>
      <c r="K222" s="160">
        <v>42262</v>
      </c>
      <c r="L222" s="160">
        <v>12257</v>
      </c>
      <c r="M222" s="160">
        <v>12265</v>
      </c>
      <c r="N222" s="160">
        <v>12412</v>
      </c>
      <c r="O222" s="160">
        <v>5328</v>
      </c>
      <c r="P222" s="160">
        <v>0</v>
      </c>
      <c r="Q222" s="160">
        <v>0</v>
      </c>
      <c r="R222" s="160">
        <v>1905</v>
      </c>
      <c r="S222" s="160">
        <v>-194</v>
      </c>
      <c r="T222" s="160">
        <v>1711</v>
      </c>
      <c r="U222" s="160">
        <v>230</v>
      </c>
      <c r="V222" s="160">
        <v>96</v>
      </c>
      <c r="W222" s="160">
        <v>5</v>
      </c>
      <c r="X222" s="160">
        <v>1380</v>
      </c>
      <c r="Y222" s="160">
        <v>732</v>
      </c>
      <c r="Z222" s="160">
        <v>1</v>
      </c>
      <c r="AA222" s="160">
        <v>731</v>
      </c>
      <c r="AB222" s="160">
        <v>2111</v>
      </c>
      <c r="AC222" s="160">
        <v>209</v>
      </c>
      <c r="AD222" s="181"/>
      <c r="AE222" s="160">
        <v>45600</v>
      </c>
      <c r="AF222" s="160">
        <v>610</v>
      </c>
      <c r="AG222" s="160">
        <v>44448</v>
      </c>
      <c r="AH222" s="160">
        <v>45058</v>
      </c>
      <c r="AI222" s="203">
        <v>98.81</v>
      </c>
      <c r="AJ222" s="160">
        <v>-2028</v>
      </c>
      <c r="AK222" s="160">
        <v>458</v>
      </c>
      <c r="AL222" s="160">
        <v>42878</v>
      </c>
      <c r="AM222" s="160">
        <v>13660</v>
      </c>
      <c r="AN222" s="160">
        <v>11347</v>
      </c>
      <c r="AO222" s="160">
        <v>12331</v>
      </c>
      <c r="AP222" s="160">
        <v>5540</v>
      </c>
      <c r="AQ222" s="181"/>
      <c r="AR222" s="186" t="s">
        <v>672</v>
      </c>
    </row>
    <row r="223" spans="1:44" x14ac:dyDescent="0.2">
      <c r="A223" s="131">
        <v>221</v>
      </c>
      <c r="B223" s="132" t="s">
        <v>432</v>
      </c>
      <c r="C223" s="173" t="s">
        <v>433</v>
      </c>
      <c r="D223" s="160">
        <v>24029</v>
      </c>
      <c r="E223" s="160">
        <v>172</v>
      </c>
      <c r="F223" s="160">
        <v>23580</v>
      </c>
      <c r="G223" s="160">
        <v>23752</v>
      </c>
      <c r="H223" s="203">
        <v>98.85</v>
      </c>
      <c r="I223" s="160">
        <v>149</v>
      </c>
      <c r="J223" s="160">
        <v>192</v>
      </c>
      <c r="K223" s="160">
        <v>23921</v>
      </c>
      <c r="L223" s="160">
        <v>7208</v>
      </c>
      <c r="M223" s="160">
        <v>6975</v>
      </c>
      <c r="N223" s="160">
        <v>6931</v>
      </c>
      <c r="O223" s="160">
        <v>2807</v>
      </c>
      <c r="P223" s="160">
        <v>0</v>
      </c>
      <c r="Q223" s="160">
        <v>0</v>
      </c>
      <c r="R223" s="160">
        <v>524</v>
      </c>
      <c r="S223" s="160">
        <v>-107</v>
      </c>
      <c r="T223" s="160">
        <v>417</v>
      </c>
      <c r="U223" s="160">
        <v>149</v>
      </c>
      <c r="V223" s="160">
        <v>18</v>
      </c>
      <c r="W223" s="160">
        <v>7</v>
      </c>
      <c r="X223" s="160">
        <v>243</v>
      </c>
      <c r="Y223" s="160">
        <v>321</v>
      </c>
      <c r="Z223" s="160">
        <v>8</v>
      </c>
      <c r="AA223" s="160">
        <v>313</v>
      </c>
      <c r="AB223" s="160">
        <v>556</v>
      </c>
      <c r="AC223" s="160">
        <v>46</v>
      </c>
      <c r="AD223" s="181"/>
      <c r="AE223" s="160">
        <v>9920</v>
      </c>
      <c r="AF223" s="160">
        <v>57</v>
      </c>
      <c r="AG223" s="160">
        <v>9743</v>
      </c>
      <c r="AH223" s="160">
        <v>9800</v>
      </c>
      <c r="AI223" s="203">
        <v>98.79</v>
      </c>
      <c r="AJ223" s="160">
        <v>-126</v>
      </c>
      <c r="AK223" s="160">
        <v>96</v>
      </c>
      <c r="AL223" s="160">
        <v>9713</v>
      </c>
      <c r="AM223" s="160">
        <v>3808</v>
      </c>
      <c r="AN223" s="160">
        <v>2576</v>
      </c>
      <c r="AO223" s="160">
        <v>2561</v>
      </c>
      <c r="AP223" s="160">
        <v>768</v>
      </c>
      <c r="AQ223" s="181"/>
      <c r="AR223" s="186" t="s">
        <v>675</v>
      </c>
    </row>
    <row r="224" spans="1:44" x14ac:dyDescent="0.2">
      <c r="A224" s="131">
        <v>222</v>
      </c>
      <c r="B224" s="132" t="s">
        <v>434</v>
      </c>
      <c r="C224" s="173" t="s">
        <v>435</v>
      </c>
      <c r="D224" s="160">
        <v>31035</v>
      </c>
      <c r="E224" s="160">
        <v>343</v>
      </c>
      <c r="F224" s="160">
        <v>30237</v>
      </c>
      <c r="G224" s="160">
        <v>30580</v>
      </c>
      <c r="H224" s="203">
        <v>98.53</v>
      </c>
      <c r="I224" s="160">
        <v>819</v>
      </c>
      <c r="J224" s="160">
        <v>433</v>
      </c>
      <c r="K224" s="160">
        <v>31489</v>
      </c>
      <c r="L224" s="160">
        <v>9216</v>
      </c>
      <c r="M224" s="160">
        <v>8935</v>
      </c>
      <c r="N224" s="160">
        <v>8715</v>
      </c>
      <c r="O224" s="160">
        <v>4623</v>
      </c>
      <c r="P224" s="160">
        <v>0</v>
      </c>
      <c r="Q224" s="160">
        <v>0</v>
      </c>
      <c r="R224" s="160">
        <v>932</v>
      </c>
      <c r="S224" s="160">
        <v>319</v>
      </c>
      <c r="T224" s="160">
        <v>1251</v>
      </c>
      <c r="U224" s="160">
        <v>849</v>
      </c>
      <c r="V224" s="160">
        <v>77</v>
      </c>
      <c r="W224" s="160">
        <v>27</v>
      </c>
      <c r="X224" s="160">
        <v>298</v>
      </c>
      <c r="Y224" s="160">
        <v>531</v>
      </c>
      <c r="Z224" s="160">
        <v>23</v>
      </c>
      <c r="AA224" s="160">
        <v>508</v>
      </c>
      <c r="AB224" s="160">
        <v>806</v>
      </c>
      <c r="AC224" s="160">
        <v>49</v>
      </c>
      <c r="AD224" s="181"/>
      <c r="AE224" s="160">
        <v>16142</v>
      </c>
      <c r="AF224" s="160">
        <v>257</v>
      </c>
      <c r="AG224" s="160">
        <v>15744</v>
      </c>
      <c r="AH224" s="160">
        <v>16001</v>
      </c>
      <c r="AI224" s="203">
        <v>99.13</v>
      </c>
      <c r="AJ224" s="160">
        <v>-554</v>
      </c>
      <c r="AK224" s="160">
        <v>91</v>
      </c>
      <c r="AL224" s="160">
        <v>15281</v>
      </c>
      <c r="AM224" s="160">
        <v>5684</v>
      </c>
      <c r="AN224" s="160">
        <v>3431</v>
      </c>
      <c r="AO224" s="160">
        <v>4374</v>
      </c>
      <c r="AP224" s="160">
        <v>1792</v>
      </c>
      <c r="AQ224" s="181"/>
      <c r="AR224" s="186" t="s">
        <v>672</v>
      </c>
    </row>
    <row r="225" spans="1:44" x14ac:dyDescent="0.2">
      <c r="A225" s="131">
        <v>223</v>
      </c>
      <c r="B225" s="132" t="s">
        <v>436</v>
      </c>
      <c r="C225" s="173" t="s">
        <v>437</v>
      </c>
      <c r="D225" s="160">
        <v>89917</v>
      </c>
      <c r="E225" s="160">
        <v>1579</v>
      </c>
      <c r="F225" s="160">
        <v>81296</v>
      </c>
      <c r="G225" s="160">
        <v>82875</v>
      </c>
      <c r="H225" s="203">
        <v>92.17</v>
      </c>
      <c r="I225" s="160">
        <v>4433</v>
      </c>
      <c r="J225" s="160">
        <v>1563</v>
      </c>
      <c r="K225" s="160">
        <v>87292</v>
      </c>
      <c r="L225" s="160">
        <v>25204</v>
      </c>
      <c r="M225" s="160">
        <v>24194</v>
      </c>
      <c r="N225" s="160">
        <v>24335</v>
      </c>
      <c r="O225" s="160">
        <v>13559</v>
      </c>
      <c r="P225" s="160">
        <v>0</v>
      </c>
      <c r="Q225" s="160">
        <v>0</v>
      </c>
      <c r="R225" s="160">
        <v>28356</v>
      </c>
      <c r="S225" s="160">
        <v>-1822</v>
      </c>
      <c r="T225" s="160">
        <v>26534</v>
      </c>
      <c r="U225" s="160">
        <v>4331</v>
      </c>
      <c r="V225" s="160">
        <v>2265</v>
      </c>
      <c r="W225" s="160">
        <v>0</v>
      </c>
      <c r="X225" s="160">
        <v>19938</v>
      </c>
      <c r="Y225" s="160">
        <v>10785</v>
      </c>
      <c r="Z225" s="160">
        <v>21</v>
      </c>
      <c r="AA225" s="160">
        <v>10764</v>
      </c>
      <c r="AB225" s="160">
        <v>30702</v>
      </c>
      <c r="AC225" s="160">
        <v>2740</v>
      </c>
      <c r="AD225" s="181"/>
      <c r="AE225" s="160">
        <v>96680</v>
      </c>
      <c r="AF225" s="160">
        <v>811</v>
      </c>
      <c r="AG225" s="160">
        <v>90104</v>
      </c>
      <c r="AH225" s="160">
        <v>90915</v>
      </c>
      <c r="AI225" s="203">
        <v>94.04</v>
      </c>
      <c r="AJ225" s="160">
        <v>7413</v>
      </c>
      <c r="AK225" s="160">
        <v>1879</v>
      </c>
      <c r="AL225" s="160">
        <v>99396</v>
      </c>
      <c r="AM225" s="160">
        <v>35530</v>
      </c>
      <c r="AN225" s="160">
        <v>22965</v>
      </c>
      <c r="AO225" s="160">
        <v>26868</v>
      </c>
      <c r="AP225" s="160">
        <v>14033</v>
      </c>
      <c r="AQ225" s="181"/>
      <c r="AR225" s="186" t="s">
        <v>674</v>
      </c>
    </row>
    <row r="226" spans="1:44" x14ac:dyDescent="0.2">
      <c r="A226" s="131">
        <v>224</v>
      </c>
      <c r="B226" s="132" t="s">
        <v>438</v>
      </c>
      <c r="C226" s="173" t="s">
        <v>439</v>
      </c>
      <c r="D226" s="160">
        <v>89939</v>
      </c>
      <c r="E226" s="160">
        <v>3632</v>
      </c>
      <c r="F226" s="160">
        <v>84527</v>
      </c>
      <c r="G226" s="160">
        <v>88159</v>
      </c>
      <c r="H226" s="203">
        <v>98.02</v>
      </c>
      <c r="I226" s="160">
        <v>1785</v>
      </c>
      <c r="J226" s="160">
        <v>2841</v>
      </c>
      <c r="K226" s="160">
        <v>89153</v>
      </c>
      <c r="L226" s="160">
        <v>25013</v>
      </c>
      <c r="M226" s="160">
        <v>25375</v>
      </c>
      <c r="N226" s="160">
        <v>24933</v>
      </c>
      <c r="O226" s="160">
        <v>13832</v>
      </c>
      <c r="P226" s="160">
        <v>0</v>
      </c>
      <c r="Q226" s="160">
        <v>0</v>
      </c>
      <c r="R226" s="160">
        <v>16971</v>
      </c>
      <c r="S226" s="160">
        <v>3206</v>
      </c>
      <c r="T226" s="160">
        <v>20177</v>
      </c>
      <c r="U226" s="160">
        <v>1785</v>
      </c>
      <c r="V226" s="160">
        <v>636</v>
      </c>
      <c r="W226" s="160">
        <v>110</v>
      </c>
      <c r="X226" s="160">
        <v>17646</v>
      </c>
      <c r="Y226" s="160">
        <v>2468</v>
      </c>
      <c r="Z226" s="160">
        <v>0</v>
      </c>
      <c r="AA226" s="160">
        <v>2468</v>
      </c>
      <c r="AB226" s="160">
        <v>20114</v>
      </c>
      <c r="AC226" s="160">
        <v>1743</v>
      </c>
      <c r="AD226" s="181"/>
      <c r="AE226" s="160">
        <v>99627</v>
      </c>
      <c r="AF226" s="160">
        <v>1123</v>
      </c>
      <c r="AG226" s="160">
        <v>95805</v>
      </c>
      <c r="AH226" s="160">
        <v>96928</v>
      </c>
      <c r="AI226" s="203">
        <v>97.29</v>
      </c>
      <c r="AJ226" s="160">
        <v>-739</v>
      </c>
      <c r="AK226" s="160">
        <v>1037</v>
      </c>
      <c r="AL226" s="160">
        <v>96103</v>
      </c>
      <c r="AM226" s="160">
        <v>29033</v>
      </c>
      <c r="AN226" s="160">
        <v>28495</v>
      </c>
      <c r="AO226" s="160">
        <v>27000</v>
      </c>
      <c r="AP226" s="160">
        <v>11575</v>
      </c>
      <c r="AQ226" s="181"/>
      <c r="AR226" s="186" t="s">
        <v>674</v>
      </c>
    </row>
    <row r="227" spans="1:44" x14ac:dyDescent="0.2">
      <c r="A227" s="131">
        <v>225</v>
      </c>
      <c r="B227" s="132" t="s">
        <v>440</v>
      </c>
      <c r="C227" s="173" t="s">
        <v>441</v>
      </c>
      <c r="D227" s="160">
        <v>57331</v>
      </c>
      <c r="E227" s="160">
        <v>958</v>
      </c>
      <c r="F227" s="160">
        <v>54883</v>
      </c>
      <c r="G227" s="160">
        <v>55841</v>
      </c>
      <c r="H227" s="203">
        <v>97.4</v>
      </c>
      <c r="I227" s="160">
        <v>1923</v>
      </c>
      <c r="J227" s="160">
        <v>1133</v>
      </c>
      <c r="K227" s="160">
        <v>57939</v>
      </c>
      <c r="L227" s="160">
        <v>16843</v>
      </c>
      <c r="M227" s="160">
        <v>16484</v>
      </c>
      <c r="N227" s="160">
        <v>15398</v>
      </c>
      <c r="O227" s="160">
        <v>9214</v>
      </c>
      <c r="P227" s="160">
        <v>0</v>
      </c>
      <c r="Q227" s="160">
        <v>0</v>
      </c>
      <c r="R227" s="160">
        <v>3830</v>
      </c>
      <c r="S227" s="160">
        <v>1045</v>
      </c>
      <c r="T227" s="160">
        <v>4875</v>
      </c>
      <c r="U227" s="160">
        <v>1923</v>
      </c>
      <c r="V227" s="160">
        <v>412</v>
      </c>
      <c r="W227" s="160">
        <v>0</v>
      </c>
      <c r="X227" s="160">
        <v>2540</v>
      </c>
      <c r="Y227" s="160">
        <v>1490</v>
      </c>
      <c r="Z227" s="160">
        <v>36</v>
      </c>
      <c r="AA227" s="160">
        <v>1454</v>
      </c>
      <c r="AB227" s="160">
        <v>3994</v>
      </c>
      <c r="AC227" s="160">
        <v>238</v>
      </c>
      <c r="AD227" s="181"/>
      <c r="AE227" s="160">
        <v>32800</v>
      </c>
      <c r="AF227" s="160">
        <v>377</v>
      </c>
      <c r="AG227" s="160">
        <v>31882</v>
      </c>
      <c r="AH227" s="160">
        <v>32259</v>
      </c>
      <c r="AI227" s="203">
        <v>98.35</v>
      </c>
      <c r="AJ227" s="160">
        <v>1747</v>
      </c>
      <c r="AK227" s="160">
        <v>583</v>
      </c>
      <c r="AL227" s="160">
        <v>34212</v>
      </c>
      <c r="AM227" s="160">
        <v>11078</v>
      </c>
      <c r="AN227" s="160">
        <v>10105</v>
      </c>
      <c r="AO227" s="160">
        <v>8783</v>
      </c>
      <c r="AP227" s="160">
        <v>4246</v>
      </c>
      <c r="AQ227" s="181"/>
      <c r="AR227" s="186" t="s">
        <v>672</v>
      </c>
    </row>
    <row r="228" spans="1:44" x14ac:dyDescent="0.2">
      <c r="A228" s="131">
        <v>226</v>
      </c>
      <c r="B228" s="132" t="s">
        <v>442</v>
      </c>
      <c r="C228" s="173" t="s">
        <v>443</v>
      </c>
      <c r="D228" s="160">
        <v>55020</v>
      </c>
      <c r="E228" s="160">
        <v>763</v>
      </c>
      <c r="F228" s="160">
        <v>53134</v>
      </c>
      <c r="G228" s="160">
        <v>53897</v>
      </c>
      <c r="H228" s="203">
        <v>97.96</v>
      </c>
      <c r="I228" s="160">
        <v>774</v>
      </c>
      <c r="J228" s="160">
        <v>872</v>
      </c>
      <c r="K228" s="160">
        <v>54780</v>
      </c>
      <c r="L228" s="160">
        <v>15988</v>
      </c>
      <c r="M228" s="160">
        <v>15829</v>
      </c>
      <c r="N228" s="160">
        <v>15634</v>
      </c>
      <c r="O228" s="160">
        <v>7329</v>
      </c>
      <c r="P228" s="160">
        <v>0</v>
      </c>
      <c r="Q228" s="160">
        <v>0</v>
      </c>
      <c r="R228" s="160">
        <v>2166</v>
      </c>
      <c r="S228" s="160">
        <v>98</v>
      </c>
      <c r="T228" s="160">
        <v>2264</v>
      </c>
      <c r="U228" s="160">
        <v>942</v>
      </c>
      <c r="V228" s="160">
        <v>12</v>
      </c>
      <c r="W228" s="160">
        <v>16</v>
      </c>
      <c r="X228" s="160">
        <v>1294</v>
      </c>
      <c r="Y228" s="160">
        <v>1386</v>
      </c>
      <c r="Z228" s="160">
        <v>16</v>
      </c>
      <c r="AA228" s="160">
        <v>1370</v>
      </c>
      <c r="AB228" s="160">
        <v>2664</v>
      </c>
      <c r="AC228" s="160">
        <v>249</v>
      </c>
      <c r="AD228" s="181"/>
      <c r="AE228" s="160">
        <v>36360</v>
      </c>
      <c r="AF228" s="160">
        <v>139</v>
      </c>
      <c r="AG228" s="160">
        <v>35606</v>
      </c>
      <c r="AH228" s="160">
        <v>35745</v>
      </c>
      <c r="AI228" s="203">
        <v>98.31</v>
      </c>
      <c r="AJ228" s="160">
        <v>-655</v>
      </c>
      <c r="AK228" s="160">
        <v>242</v>
      </c>
      <c r="AL228" s="160">
        <v>35193</v>
      </c>
      <c r="AM228" s="160">
        <v>10891</v>
      </c>
      <c r="AN228" s="160">
        <v>10598</v>
      </c>
      <c r="AO228" s="160">
        <v>9665</v>
      </c>
      <c r="AP228" s="160">
        <v>4039</v>
      </c>
      <c r="AQ228" s="181"/>
      <c r="AR228" s="186" t="s">
        <v>672</v>
      </c>
    </row>
    <row r="229" spans="1:44" x14ac:dyDescent="0.2">
      <c r="A229" s="131">
        <v>227</v>
      </c>
      <c r="B229" s="132" t="s">
        <v>444</v>
      </c>
      <c r="C229" s="173" t="s">
        <v>445</v>
      </c>
      <c r="D229" s="160">
        <v>120296</v>
      </c>
      <c r="E229" s="160">
        <v>913</v>
      </c>
      <c r="F229" s="160">
        <v>114782</v>
      </c>
      <c r="G229" s="160">
        <v>115695</v>
      </c>
      <c r="H229" s="203">
        <v>96.18</v>
      </c>
      <c r="I229" s="160">
        <v>1246</v>
      </c>
      <c r="J229" s="160">
        <v>897</v>
      </c>
      <c r="K229" s="160">
        <v>116925</v>
      </c>
      <c r="L229" s="160">
        <v>33897</v>
      </c>
      <c r="M229" s="160">
        <v>33900</v>
      </c>
      <c r="N229" s="160">
        <v>34059</v>
      </c>
      <c r="O229" s="160">
        <v>15069</v>
      </c>
      <c r="P229" s="160">
        <v>0</v>
      </c>
      <c r="Q229" s="160">
        <v>0</v>
      </c>
      <c r="R229" s="160">
        <v>12454</v>
      </c>
      <c r="S229" s="160">
        <v>-883</v>
      </c>
      <c r="T229" s="160">
        <v>11571</v>
      </c>
      <c r="U229" s="160">
        <v>1246</v>
      </c>
      <c r="V229" s="160">
        <v>734</v>
      </c>
      <c r="W229" s="160">
        <v>230</v>
      </c>
      <c r="X229" s="160">
        <v>9361</v>
      </c>
      <c r="Y229" s="160">
        <v>4870</v>
      </c>
      <c r="Z229" s="160">
        <v>12</v>
      </c>
      <c r="AA229" s="160">
        <v>4858</v>
      </c>
      <c r="AB229" s="160">
        <v>14219</v>
      </c>
      <c r="AC229" s="160">
        <v>269</v>
      </c>
      <c r="AD229" s="181"/>
      <c r="AE229" s="160">
        <v>68955</v>
      </c>
      <c r="AF229" s="160">
        <v>182</v>
      </c>
      <c r="AG229" s="160">
        <v>67239</v>
      </c>
      <c r="AH229" s="160">
        <v>67421</v>
      </c>
      <c r="AI229" s="203">
        <v>97.78</v>
      </c>
      <c r="AJ229" s="160">
        <v>-3168</v>
      </c>
      <c r="AK229" s="160">
        <v>195</v>
      </c>
      <c r="AL229" s="160">
        <v>64266</v>
      </c>
      <c r="AM229" s="160">
        <v>24325</v>
      </c>
      <c r="AN229" s="160">
        <v>15425</v>
      </c>
      <c r="AO229" s="160">
        <v>17286</v>
      </c>
      <c r="AP229" s="160">
        <v>7230</v>
      </c>
      <c r="AQ229" s="181"/>
      <c r="AR229" s="186" t="s">
        <v>674</v>
      </c>
    </row>
    <row r="230" spans="1:44" x14ac:dyDescent="0.2">
      <c r="A230" s="131">
        <v>228</v>
      </c>
      <c r="B230" s="132" t="s">
        <v>446</v>
      </c>
      <c r="C230" s="173" t="s">
        <v>447</v>
      </c>
      <c r="D230" s="160">
        <v>43688</v>
      </c>
      <c r="E230" s="160">
        <v>357</v>
      </c>
      <c r="F230" s="160">
        <v>42218</v>
      </c>
      <c r="G230" s="160">
        <v>42575</v>
      </c>
      <c r="H230" s="203">
        <v>97.45</v>
      </c>
      <c r="I230" s="160">
        <v>495</v>
      </c>
      <c r="J230" s="160">
        <v>495</v>
      </c>
      <c r="K230" s="160">
        <v>43208</v>
      </c>
      <c r="L230" s="160">
        <v>9237</v>
      </c>
      <c r="M230" s="160">
        <v>12214</v>
      </c>
      <c r="N230" s="160">
        <v>12452</v>
      </c>
      <c r="O230" s="160">
        <v>9305</v>
      </c>
      <c r="P230" s="160">
        <v>0</v>
      </c>
      <c r="Q230" s="160">
        <v>0</v>
      </c>
      <c r="R230" s="160">
        <v>2474</v>
      </c>
      <c r="S230" s="160">
        <v>-302</v>
      </c>
      <c r="T230" s="160">
        <v>2172</v>
      </c>
      <c r="U230" s="160">
        <v>532</v>
      </c>
      <c r="V230" s="160">
        <v>73</v>
      </c>
      <c r="W230" s="160">
        <v>36</v>
      </c>
      <c r="X230" s="160">
        <v>1531</v>
      </c>
      <c r="Y230" s="160">
        <v>1193</v>
      </c>
      <c r="Z230" s="160">
        <v>4</v>
      </c>
      <c r="AA230" s="160">
        <v>1189</v>
      </c>
      <c r="AB230" s="160">
        <v>2720</v>
      </c>
      <c r="AC230" s="160">
        <v>187</v>
      </c>
      <c r="AD230" s="181"/>
      <c r="AE230" s="160">
        <v>42321</v>
      </c>
      <c r="AF230" s="160">
        <v>65</v>
      </c>
      <c r="AG230" s="160">
        <v>41450</v>
      </c>
      <c r="AH230" s="160">
        <v>41515</v>
      </c>
      <c r="AI230" s="203">
        <v>98.1</v>
      </c>
      <c r="AJ230" s="160">
        <v>-374</v>
      </c>
      <c r="AK230" s="160">
        <v>255</v>
      </c>
      <c r="AL230" s="160">
        <v>41331</v>
      </c>
      <c r="AM230" s="160">
        <v>11635</v>
      </c>
      <c r="AN230" s="160">
        <v>13109</v>
      </c>
      <c r="AO230" s="160">
        <v>12558</v>
      </c>
      <c r="AP230" s="160">
        <v>4029</v>
      </c>
      <c r="AQ230" s="181"/>
      <c r="AR230" s="186" t="s">
        <v>672</v>
      </c>
    </row>
    <row r="231" spans="1:44" x14ac:dyDescent="0.2">
      <c r="A231" s="131">
        <v>229</v>
      </c>
      <c r="B231" s="132" t="s">
        <v>448</v>
      </c>
      <c r="C231" s="173" t="s">
        <v>449</v>
      </c>
      <c r="D231" s="160">
        <v>72098</v>
      </c>
      <c r="E231" s="160">
        <v>1037</v>
      </c>
      <c r="F231" s="160">
        <v>69970</v>
      </c>
      <c r="G231" s="160">
        <v>71007</v>
      </c>
      <c r="H231" s="203">
        <v>98.49</v>
      </c>
      <c r="I231" s="160">
        <v>699</v>
      </c>
      <c r="J231" s="160">
        <v>1277</v>
      </c>
      <c r="K231" s="160">
        <v>71946</v>
      </c>
      <c r="L231" s="160">
        <v>20718</v>
      </c>
      <c r="M231" s="160">
        <v>20585</v>
      </c>
      <c r="N231" s="160">
        <v>20602</v>
      </c>
      <c r="O231" s="160">
        <v>10041</v>
      </c>
      <c r="P231" s="160">
        <v>0</v>
      </c>
      <c r="Q231" s="160">
        <v>0</v>
      </c>
      <c r="R231" s="160">
        <v>3480</v>
      </c>
      <c r="S231" s="160">
        <v>456</v>
      </c>
      <c r="T231" s="160">
        <v>3936</v>
      </c>
      <c r="U231" s="160">
        <v>1302</v>
      </c>
      <c r="V231" s="160">
        <v>354</v>
      </c>
      <c r="W231" s="160">
        <v>17</v>
      </c>
      <c r="X231" s="160">
        <v>2263</v>
      </c>
      <c r="Y231" s="160">
        <v>1213</v>
      </c>
      <c r="Z231" s="160">
        <v>9</v>
      </c>
      <c r="AA231" s="160">
        <v>1204</v>
      </c>
      <c r="AB231" s="160">
        <v>3467</v>
      </c>
      <c r="AC231" s="160">
        <v>0</v>
      </c>
      <c r="AD231" s="181"/>
      <c r="AE231" s="160">
        <v>35626</v>
      </c>
      <c r="AF231" s="160">
        <v>307</v>
      </c>
      <c r="AG231" s="160">
        <v>34323</v>
      </c>
      <c r="AH231" s="160">
        <v>34630</v>
      </c>
      <c r="AI231" s="203">
        <v>97.2</v>
      </c>
      <c r="AJ231" s="160">
        <v>-123</v>
      </c>
      <c r="AK231" s="160">
        <v>770</v>
      </c>
      <c r="AL231" s="160">
        <v>34970</v>
      </c>
      <c r="AM231" s="160">
        <v>11415</v>
      </c>
      <c r="AN231" s="160">
        <v>9829</v>
      </c>
      <c r="AO231" s="160">
        <v>9987</v>
      </c>
      <c r="AP231" s="160">
        <v>3739</v>
      </c>
      <c r="AQ231" s="181"/>
      <c r="AR231" s="186" t="s">
        <v>672</v>
      </c>
    </row>
    <row r="232" spans="1:44" x14ac:dyDescent="0.2">
      <c r="A232" s="131">
        <v>230</v>
      </c>
      <c r="B232" s="132" t="s">
        <v>450</v>
      </c>
      <c r="C232" s="173" t="s">
        <v>451</v>
      </c>
      <c r="D232" s="160">
        <v>200065</v>
      </c>
      <c r="E232" s="160">
        <v>2155</v>
      </c>
      <c r="F232" s="160">
        <v>185329</v>
      </c>
      <c r="G232" s="160">
        <v>187484</v>
      </c>
      <c r="H232" s="203">
        <v>93.71</v>
      </c>
      <c r="I232" s="160">
        <v>5814</v>
      </c>
      <c r="J232" s="160">
        <v>3053</v>
      </c>
      <c r="K232" s="160">
        <v>194196</v>
      </c>
      <c r="L232" s="160">
        <v>54250</v>
      </c>
      <c r="M232" s="160">
        <v>52943</v>
      </c>
      <c r="N232" s="160">
        <v>53330</v>
      </c>
      <c r="O232" s="160">
        <v>33673</v>
      </c>
      <c r="P232" s="160">
        <v>0</v>
      </c>
      <c r="Q232" s="160">
        <v>0</v>
      </c>
      <c r="R232" s="160">
        <v>34335</v>
      </c>
      <c r="S232" s="160">
        <v>-555</v>
      </c>
      <c r="T232" s="160">
        <v>33780</v>
      </c>
      <c r="U232" s="160">
        <v>7208</v>
      </c>
      <c r="V232" s="160">
        <v>606</v>
      </c>
      <c r="W232" s="160">
        <v>181</v>
      </c>
      <c r="X232" s="160">
        <v>25785</v>
      </c>
      <c r="Y232" s="160">
        <v>14007</v>
      </c>
      <c r="Z232" s="160">
        <v>175</v>
      </c>
      <c r="AA232" s="160">
        <v>13832</v>
      </c>
      <c r="AB232" s="160">
        <v>39617</v>
      </c>
      <c r="AC232" s="160">
        <v>4160</v>
      </c>
      <c r="AD232" s="181"/>
      <c r="AE232" s="160">
        <v>212148</v>
      </c>
      <c r="AF232" s="160">
        <v>334</v>
      </c>
      <c r="AG232" s="160">
        <v>206759</v>
      </c>
      <c r="AH232" s="160">
        <v>207093</v>
      </c>
      <c r="AI232" s="203">
        <v>97.62</v>
      </c>
      <c r="AJ232" s="160">
        <v>2295</v>
      </c>
      <c r="AK232" s="160">
        <v>926</v>
      </c>
      <c r="AL232" s="160">
        <v>209980</v>
      </c>
      <c r="AM232" s="160">
        <v>65573</v>
      </c>
      <c r="AN232" s="160">
        <v>60265</v>
      </c>
      <c r="AO232" s="160">
        <v>59183</v>
      </c>
      <c r="AP232" s="160">
        <v>24959</v>
      </c>
      <c r="AQ232" s="181"/>
      <c r="AR232" s="186" t="s">
        <v>674</v>
      </c>
    </row>
    <row r="233" spans="1:44" x14ac:dyDescent="0.2">
      <c r="A233" s="131">
        <v>231</v>
      </c>
      <c r="B233" s="132" t="s">
        <v>452</v>
      </c>
      <c r="C233" s="173" t="s">
        <v>453</v>
      </c>
      <c r="D233" s="160">
        <v>53889</v>
      </c>
      <c r="E233" s="160">
        <v>683</v>
      </c>
      <c r="F233" s="160">
        <v>51814</v>
      </c>
      <c r="G233" s="160">
        <v>52497</v>
      </c>
      <c r="H233" s="203">
        <v>97.42</v>
      </c>
      <c r="I233" s="160">
        <v>1162</v>
      </c>
      <c r="J233" s="160">
        <v>834</v>
      </c>
      <c r="K233" s="160">
        <v>53810</v>
      </c>
      <c r="L233" s="160">
        <v>15752</v>
      </c>
      <c r="M233" s="160">
        <v>15553</v>
      </c>
      <c r="N233" s="160">
        <v>15386</v>
      </c>
      <c r="O233" s="160">
        <v>7119</v>
      </c>
      <c r="P233" s="160">
        <v>0</v>
      </c>
      <c r="Q233" s="160">
        <v>0</v>
      </c>
      <c r="R233" s="160">
        <v>5227</v>
      </c>
      <c r="S233" s="160">
        <v>78</v>
      </c>
      <c r="T233" s="160">
        <v>5305</v>
      </c>
      <c r="U233" s="160">
        <v>1311</v>
      </c>
      <c r="V233" s="160">
        <v>120</v>
      </c>
      <c r="W233" s="160">
        <v>45</v>
      </c>
      <c r="X233" s="160">
        <v>3829</v>
      </c>
      <c r="Y233" s="160">
        <v>1668</v>
      </c>
      <c r="Z233" s="160">
        <v>17</v>
      </c>
      <c r="AA233" s="160">
        <v>1651</v>
      </c>
      <c r="AB233" s="160">
        <v>5480</v>
      </c>
      <c r="AC233" s="160">
        <v>803</v>
      </c>
      <c r="AD233" s="181"/>
      <c r="AE233" s="160">
        <v>28476</v>
      </c>
      <c r="AF233" s="160">
        <v>78</v>
      </c>
      <c r="AG233" s="160">
        <v>27824</v>
      </c>
      <c r="AH233" s="160">
        <v>27902</v>
      </c>
      <c r="AI233" s="203">
        <v>97.98</v>
      </c>
      <c r="AJ233" s="160">
        <v>-415</v>
      </c>
      <c r="AK233" s="160">
        <v>269</v>
      </c>
      <c r="AL233" s="160">
        <v>27678</v>
      </c>
      <c r="AM233" s="160">
        <v>10579</v>
      </c>
      <c r="AN233" s="160">
        <v>7497</v>
      </c>
      <c r="AO233" s="160">
        <v>6981</v>
      </c>
      <c r="AP233" s="160">
        <v>2621</v>
      </c>
      <c r="AQ233" s="181"/>
      <c r="AR233" s="186" t="s">
        <v>672</v>
      </c>
    </row>
    <row r="234" spans="1:44" x14ac:dyDescent="0.2">
      <c r="A234" s="131">
        <v>232</v>
      </c>
      <c r="B234" s="132" t="s">
        <v>657</v>
      </c>
      <c r="C234" s="173" t="s">
        <v>666</v>
      </c>
      <c r="D234" s="160">
        <v>151987</v>
      </c>
      <c r="E234" s="160">
        <v>1702</v>
      </c>
      <c r="F234" s="160">
        <v>147401</v>
      </c>
      <c r="G234" s="160">
        <v>149103</v>
      </c>
      <c r="H234" s="203">
        <v>98.1</v>
      </c>
      <c r="I234" s="160">
        <v>1635</v>
      </c>
      <c r="J234" s="160">
        <v>2036</v>
      </c>
      <c r="K234" s="160">
        <v>151072</v>
      </c>
      <c r="L234" s="160">
        <v>44154</v>
      </c>
      <c r="M234" s="160">
        <v>42970</v>
      </c>
      <c r="N234" s="160">
        <v>42920</v>
      </c>
      <c r="O234" s="160">
        <v>21028</v>
      </c>
      <c r="P234" s="160">
        <v>0</v>
      </c>
      <c r="Q234" s="160">
        <v>0</v>
      </c>
      <c r="R234" s="160">
        <v>7403</v>
      </c>
      <c r="S234" s="160">
        <v>-300</v>
      </c>
      <c r="T234" s="160">
        <v>7103</v>
      </c>
      <c r="U234" s="160">
        <v>1764</v>
      </c>
      <c r="V234" s="160">
        <v>115</v>
      </c>
      <c r="W234" s="160">
        <v>30</v>
      </c>
      <c r="X234" s="160">
        <v>5194</v>
      </c>
      <c r="Y234" s="160">
        <v>3082</v>
      </c>
      <c r="Z234" s="160">
        <v>1</v>
      </c>
      <c r="AA234" s="160">
        <v>3081</v>
      </c>
      <c r="AB234" s="160">
        <v>8275</v>
      </c>
      <c r="AC234" s="160">
        <v>592</v>
      </c>
      <c r="AD234" s="181"/>
      <c r="AE234" s="160">
        <v>76327</v>
      </c>
      <c r="AF234" s="160">
        <v>1652</v>
      </c>
      <c r="AG234" s="160">
        <v>73402</v>
      </c>
      <c r="AH234" s="160">
        <v>75054</v>
      </c>
      <c r="AI234" s="203">
        <v>98.33</v>
      </c>
      <c r="AJ234" s="160">
        <v>-60</v>
      </c>
      <c r="AK234" s="160">
        <v>830</v>
      </c>
      <c r="AL234" s="160">
        <v>74172</v>
      </c>
      <c r="AM234" s="160">
        <v>22874</v>
      </c>
      <c r="AN234" s="160">
        <v>23171</v>
      </c>
      <c r="AO234" s="160">
        <v>19077</v>
      </c>
      <c r="AP234" s="160">
        <v>9050</v>
      </c>
      <c r="AQ234" s="181"/>
      <c r="AR234" s="186" t="s">
        <v>675</v>
      </c>
    </row>
    <row r="235" spans="1:44" x14ac:dyDescent="0.2">
      <c r="A235" s="131">
        <v>233</v>
      </c>
      <c r="B235" s="132" t="s">
        <v>454</v>
      </c>
      <c r="C235" s="173" t="s">
        <v>455</v>
      </c>
      <c r="D235" s="160">
        <v>52594</v>
      </c>
      <c r="E235" s="160">
        <v>1528</v>
      </c>
      <c r="F235" s="160">
        <v>48344</v>
      </c>
      <c r="G235" s="160">
        <v>49872</v>
      </c>
      <c r="H235" s="203">
        <v>94.82</v>
      </c>
      <c r="I235" s="160">
        <v>1252</v>
      </c>
      <c r="J235" s="160">
        <v>1883</v>
      </c>
      <c r="K235" s="160">
        <v>51479</v>
      </c>
      <c r="L235" s="160">
        <v>14800</v>
      </c>
      <c r="M235" s="160">
        <v>14509</v>
      </c>
      <c r="N235" s="160">
        <v>14418</v>
      </c>
      <c r="O235" s="160">
        <v>7752</v>
      </c>
      <c r="P235" s="160">
        <v>0</v>
      </c>
      <c r="Q235" s="160">
        <v>0</v>
      </c>
      <c r="R235" s="160">
        <v>10620</v>
      </c>
      <c r="S235" s="160">
        <v>-49</v>
      </c>
      <c r="T235" s="160">
        <v>10571</v>
      </c>
      <c r="U235" s="160">
        <v>1436</v>
      </c>
      <c r="V235" s="160">
        <v>89</v>
      </c>
      <c r="W235" s="160">
        <v>53</v>
      </c>
      <c r="X235" s="160">
        <v>8993</v>
      </c>
      <c r="Y235" s="160">
        <v>3017</v>
      </c>
      <c r="Z235" s="160">
        <v>13</v>
      </c>
      <c r="AA235" s="160">
        <v>3004</v>
      </c>
      <c r="AB235" s="160">
        <v>11997</v>
      </c>
      <c r="AC235" s="160">
        <v>0</v>
      </c>
      <c r="AD235" s="181"/>
      <c r="AE235" s="160">
        <v>95765</v>
      </c>
      <c r="AF235" s="160">
        <v>1753</v>
      </c>
      <c r="AG235" s="160">
        <v>90403</v>
      </c>
      <c r="AH235" s="160">
        <v>92156</v>
      </c>
      <c r="AI235" s="203">
        <v>96.23</v>
      </c>
      <c r="AJ235" s="160">
        <v>361</v>
      </c>
      <c r="AK235" s="160">
        <v>2226</v>
      </c>
      <c r="AL235" s="160">
        <v>92990</v>
      </c>
      <c r="AM235" s="160">
        <v>28995</v>
      </c>
      <c r="AN235" s="160">
        <v>26668</v>
      </c>
      <c r="AO235" s="160">
        <v>27349</v>
      </c>
      <c r="AP235" s="160">
        <v>9978</v>
      </c>
      <c r="AQ235" s="181"/>
      <c r="AR235" s="186" t="s">
        <v>675</v>
      </c>
    </row>
    <row r="236" spans="1:44" x14ac:dyDescent="0.2">
      <c r="A236" s="131">
        <v>234</v>
      </c>
      <c r="B236" s="132" t="s">
        <v>456</v>
      </c>
      <c r="C236" s="173" t="s">
        <v>457</v>
      </c>
      <c r="D236" s="160">
        <v>96663</v>
      </c>
      <c r="E236" s="160">
        <v>2589</v>
      </c>
      <c r="F236" s="160">
        <v>92699</v>
      </c>
      <c r="G236" s="160">
        <v>95288</v>
      </c>
      <c r="H236" s="203">
        <v>98.58</v>
      </c>
      <c r="I236" s="160">
        <v>-131</v>
      </c>
      <c r="J236" s="160">
        <v>3457</v>
      </c>
      <c r="K236" s="160">
        <v>96025</v>
      </c>
      <c r="L236" s="160">
        <v>28371</v>
      </c>
      <c r="M236" s="160">
        <v>27248</v>
      </c>
      <c r="N236" s="160">
        <v>27102</v>
      </c>
      <c r="O236" s="160">
        <v>13304</v>
      </c>
      <c r="P236" s="160">
        <v>0</v>
      </c>
      <c r="Q236" s="160">
        <v>0</v>
      </c>
      <c r="R236" s="160">
        <v>3908</v>
      </c>
      <c r="S236" s="160">
        <v>-738</v>
      </c>
      <c r="T236" s="160">
        <v>3170</v>
      </c>
      <c r="U236" s="160">
        <v>233</v>
      </c>
      <c r="V236" s="160">
        <v>341</v>
      </c>
      <c r="W236" s="160">
        <v>26</v>
      </c>
      <c r="X236" s="160">
        <v>2570</v>
      </c>
      <c r="Y236" s="160">
        <v>1503</v>
      </c>
      <c r="Z236" s="160">
        <v>4</v>
      </c>
      <c r="AA236" s="160">
        <v>1499</v>
      </c>
      <c r="AB236" s="160">
        <v>4069</v>
      </c>
      <c r="AC236" s="160">
        <v>441</v>
      </c>
      <c r="AD236" s="181"/>
      <c r="AE236" s="160">
        <v>109012</v>
      </c>
      <c r="AF236" s="160">
        <v>644</v>
      </c>
      <c r="AG236" s="160">
        <v>107296</v>
      </c>
      <c r="AH236" s="160">
        <v>107940</v>
      </c>
      <c r="AI236" s="203">
        <v>99.02</v>
      </c>
      <c r="AJ236" s="160">
        <v>-3359</v>
      </c>
      <c r="AK236" s="160">
        <v>2512</v>
      </c>
      <c r="AL236" s="160">
        <v>106449</v>
      </c>
      <c r="AM236" s="160">
        <v>33733</v>
      </c>
      <c r="AN236" s="160">
        <v>30163</v>
      </c>
      <c r="AO236" s="160">
        <v>29699</v>
      </c>
      <c r="AP236" s="160">
        <v>12854</v>
      </c>
      <c r="AQ236" s="181"/>
      <c r="AR236" s="186" t="s">
        <v>674</v>
      </c>
    </row>
    <row r="237" spans="1:44" x14ac:dyDescent="0.2">
      <c r="A237" s="131">
        <v>235</v>
      </c>
      <c r="B237" s="132" t="s">
        <v>458</v>
      </c>
      <c r="C237" s="173" t="s">
        <v>459</v>
      </c>
      <c r="D237" s="160">
        <v>46720</v>
      </c>
      <c r="E237" s="160">
        <v>452</v>
      </c>
      <c r="F237" s="160">
        <v>45289</v>
      </c>
      <c r="G237" s="160">
        <v>45741</v>
      </c>
      <c r="H237" s="203">
        <v>97.9</v>
      </c>
      <c r="I237" s="160">
        <v>412</v>
      </c>
      <c r="J237" s="160">
        <v>706</v>
      </c>
      <c r="K237" s="160">
        <v>46407</v>
      </c>
      <c r="L237" s="160">
        <v>13883</v>
      </c>
      <c r="M237" s="160">
        <v>13144</v>
      </c>
      <c r="N237" s="160">
        <v>13198</v>
      </c>
      <c r="O237" s="160">
        <v>6182</v>
      </c>
      <c r="P237" s="160">
        <v>0</v>
      </c>
      <c r="Q237" s="160">
        <v>0</v>
      </c>
      <c r="R237" s="160">
        <v>2862</v>
      </c>
      <c r="S237" s="160">
        <v>214</v>
      </c>
      <c r="T237" s="160">
        <v>3076</v>
      </c>
      <c r="U237" s="160">
        <v>605</v>
      </c>
      <c r="V237" s="160">
        <v>33</v>
      </c>
      <c r="W237" s="160">
        <v>21</v>
      </c>
      <c r="X237" s="160">
        <v>2417</v>
      </c>
      <c r="Y237" s="160">
        <v>1029</v>
      </c>
      <c r="Z237" s="160">
        <v>15</v>
      </c>
      <c r="AA237" s="160">
        <v>1014</v>
      </c>
      <c r="AB237" s="160">
        <v>3431</v>
      </c>
      <c r="AC237" s="160">
        <v>50</v>
      </c>
      <c r="AD237" s="181"/>
      <c r="AE237" s="160">
        <v>29724</v>
      </c>
      <c r="AF237" s="160">
        <v>176</v>
      </c>
      <c r="AG237" s="160">
        <v>29193</v>
      </c>
      <c r="AH237" s="160">
        <v>29369</v>
      </c>
      <c r="AI237" s="203">
        <v>98.81</v>
      </c>
      <c r="AJ237" s="160">
        <v>-793</v>
      </c>
      <c r="AK237" s="160">
        <v>373</v>
      </c>
      <c r="AL237" s="160">
        <v>28773</v>
      </c>
      <c r="AM237" s="160">
        <v>9274</v>
      </c>
      <c r="AN237" s="160">
        <v>8076</v>
      </c>
      <c r="AO237" s="160">
        <v>8642</v>
      </c>
      <c r="AP237" s="160">
        <v>2781</v>
      </c>
      <c r="AQ237" s="181"/>
      <c r="AR237" s="186" t="s">
        <v>672</v>
      </c>
    </row>
    <row r="238" spans="1:44" x14ac:dyDescent="0.2">
      <c r="A238" s="131">
        <v>236</v>
      </c>
      <c r="B238" s="132" t="s">
        <v>460</v>
      </c>
      <c r="C238" s="173" t="s">
        <v>461</v>
      </c>
      <c r="D238" s="160">
        <v>89539</v>
      </c>
      <c r="E238" s="160">
        <v>507</v>
      </c>
      <c r="F238" s="160">
        <v>88196</v>
      </c>
      <c r="G238" s="160">
        <v>88703</v>
      </c>
      <c r="H238" s="203">
        <v>99.07</v>
      </c>
      <c r="I238" s="160">
        <v>411</v>
      </c>
      <c r="J238" s="160">
        <v>672</v>
      </c>
      <c r="K238" s="160">
        <v>89279</v>
      </c>
      <c r="L238" s="160">
        <v>26598</v>
      </c>
      <c r="M238" s="160">
        <v>26079</v>
      </c>
      <c r="N238" s="160">
        <v>25926</v>
      </c>
      <c r="O238" s="160">
        <v>10676</v>
      </c>
      <c r="P238" s="160">
        <v>0</v>
      </c>
      <c r="Q238" s="160">
        <v>0</v>
      </c>
      <c r="R238" s="160">
        <v>1102</v>
      </c>
      <c r="S238" s="160">
        <v>27</v>
      </c>
      <c r="T238" s="160">
        <v>1129</v>
      </c>
      <c r="U238" s="160">
        <v>696</v>
      </c>
      <c r="V238" s="160">
        <v>0</v>
      </c>
      <c r="W238" s="160">
        <v>114</v>
      </c>
      <c r="X238" s="160">
        <v>319</v>
      </c>
      <c r="Y238" s="160">
        <v>902</v>
      </c>
      <c r="Z238" s="160">
        <v>23</v>
      </c>
      <c r="AA238" s="160">
        <v>879</v>
      </c>
      <c r="AB238" s="160">
        <v>1198</v>
      </c>
      <c r="AC238" s="160">
        <v>66</v>
      </c>
      <c r="AD238" s="181"/>
      <c r="AE238" s="160">
        <v>69253</v>
      </c>
      <c r="AF238" s="160">
        <v>285</v>
      </c>
      <c r="AG238" s="160">
        <v>68093</v>
      </c>
      <c r="AH238" s="160">
        <v>68379</v>
      </c>
      <c r="AI238" s="203">
        <v>98.74</v>
      </c>
      <c r="AJ238" s="160">
        <v>-1763</v>
      </c>
      <c r="AK238" s="160">
        <v>209</v>
      </c>
      <c r="AL238" s="160">
        <v>66539</v>
      </c>
      <c r="AM238" s="160">
        <v>22362</v>
      </c>
      <c r="AN238" s="160">
        <v>19273</v>
      </c>
      <c r="AO238" s="160">
        <v>19069</v>
      </c>
      <c r="AP238" s="160">
        <v>5835</v>
      </c>
      <c r="AQ238" s="181"/>
      <c r="AR238" s="186" t="s">
        <v>672</v>
      </c>
    </row>
    <row r="239" spans="1:44" x14ac:dyDescent="0.2">
      <c r="A239" s="131">
        <v>237</v>
      </c>
      <c r="B239" s="132" t="s">
        <v>462</v>
      </c>
      <c r="C239" s="173" t="s">
        <v>463</v>
      </c>
      <c r="D239" s="160">
        <v>44199</v>
      </c>
      <c r="E239" s="160">
        <v>732</v>
      </c>
      <c r="F239" s="160">
        <v>42489</v>
      </c>
      <c r="G239" s="160">
        <v>43221</v>
      </c>
      <c r="H239" s="203">
        <v>97.79</v>
      </c>
      <c r="I239" s="160">
        <v>727</v>
      </c>
      <c r="J239" s="160">
        <v>1013</v>
      </c>
      <c r="K239" s="160">
        <v>44229</v>
      </c>
      <c r="L239" s="160">
        <v>12887</v>
      </c>
      <c r="M239" s="160">
        <v>12605</v>
      </c>
      <c r="N239" s="160">
        <v>12591</v>
      </c>
      <c r="O239" s="160">
        <v>6146</v>
      </c>
      <c r="P239" s="160">
        <v>0</v>
      </c>
      <c r="Q239" s="160">
        <v>0</v>
      </c>
      <c r="R239" s="160">
        <v>3816</v>
      </c>
      <c r="S239" s="160">
        <v>-3</v>
      </c>
      <c r="T239" s="160">
        <v>3813</v>
      </c>
      <c r="U239" s="160">
        <v>918</v>
      </c>
      <c r="V239" s="160">
        <v>49</v>
      </c>
      <c r="W239" s="160">
        <v>0</v>
      </c>
      <c r="X239" s="160">
        <v>2846</v>
      </c>
      <c r="Y239" s="160">
        <v>1305</v>
      </c>
      <c r="Z239" s="160">
        <v>2</v>
      </c>
      <c r="AA239" s="160">
        <v>1303</v>
      </c>
      <c r="AB239" s="160">
        <v>4149</v>
      </c>
      <c r="AC239" s="160">
        <v>251</v>
      </c>
      <c r="AD239" s="181"/>
      <c r="AE239" s="160">
        <v>22294</v>
      </c>
      <c r="AF239" s="160">
        <v>132</v>
      </c>
      <c r="AG239" s="160">
        <v>21748</v>
      </c>
      <c r="AH239" s="160">
        <v>21880</v>
      </c>
      <c r="AI239" s="203">
        <v>98.14</v>
      </c>
      <c r="AJ239" s="160">
        <v>-419</v>
      </c>
      <c r="AK239" s="160">
        <v>149</v>
      </c>
      <c r="AL239" s="160">
        <v>21478</v>
      </c>
      <c r="AM239" s="160">
        <v>6468</v>
      </c>
      <c r="AN239" s="160">
        <v>6868</v>
      </c>
      <c r="AO239" s="160">
        <v>6028</v>
      </c>
      <c r="AP239" s="160">
        <v>2114</v>
      </c>
      <c r="AQ239" s="181"/>
      <c r="AR239" s="186" t="s">
        <v>672</v>
      </c>
    </row>
    <row r="240" spans="1:44" x14ac:dyDescent="0.2">
      <c r="A240" s="131">
        <v>238</v>
      </c>
      <c r="B240" s="132" t="s">
        <v>464</v>
      </c>
      <c r="C240" s="173" t="s">
        <v>465</v>
      </c>
      <c r="D240" s="160">
        <v>132540</v>
      </c>
      <c r="E240" s="160">
        <v>1282</v>
      </c>
      <c r="F240" s="160">
        <v>129089</v>
      </c>
      <c r="G240" s="160">
        <v>130371</v>
      </c>
      <c r="H240" s="203">
        <v>98.36</v>
      </c>
      <c r="I240" s="160">
        <v>2552</v>
      </c>
      <c r="J240" s="160">
        <v>1828</v>
      </c>
      <c r="K240" s="160">
        <v>133469</v>
      </c>
      <c r="L240" s="160">
        <v>38579</v>
      </c>
      <c r="M240" s="160">
        <v>38261</v>
      </c>
      <c r="N240" s="160">
        <v>38262</v>
      </c>
      <c r="O240" s="160">
        <v>18367</v>
      </c>
      <c r="P240" s="160">
        <v>0</v>
      </c>
      <c r="Q240" s="160">
        <v>0</v>
      </c>
      <c r="R240" s="160">
        <v>4951</v>
      </c>
      <c r="S240" s="160">
        <v>407</v>
      </c>
      <c r="T240" s="160">
        <v>5358</v>
      </c>
      <c r="U240" s="160">
        <v>1918</v>
      </c>
      <c r="V240" s="160">
        <v>208</v>
      </c>
      <c r="W240" s="160">
        <v>134</v>
      </c>
      <c r="X240" s="160">
        <v>3098</v>
      </c>
      <c r="Y240" s="160">
        <v>2356</v>
      </c>
      <c r="Z240" s="160">
        <v>-4</v>
      </c>
      <c r="AA240" s="160">
        <v>2360</v>
      </c>
      <c r="AB240" s="160">
        <v>5458</v>
      </c>
      <c r="AC240" s="160">
        <v>367</v>
      </c>
      <c r="AD240" s="181"/>
      <c r="AE240" s="160">
        <v>134132</v>
      </c>
      <c r="AF240" s="160">
        <v>1177</v>
      </c>
      <c r="AG240" s="160">
        <v>131644</v>
      </c>
      <c r="AH240" s="160">
        <v>132821</v>
      </c>
      <c r="AI240" s="203">
        <v>99.02</v>
      </c>
      <c r="AJ240" s="160">
        <v>2230</v>
      </c>
      <c r="AK240" s="160">
        <v>1850</v>
      </c>
      <c r="AL240" s="160">
        <v>135724</v>
      </c>
      <c r="AM240" s="160">
        <v>44777</v>
      </c>
      <c r="AN240" s="160">
        <v>38430</v>
      </c>
      <c r="AO240" s="160">
        <v>35121</v>
      </c>
      <c r="AP240" s="160">
        <v>17396</v>
      </c>
      <c r="AQ240" s="181"/>
      <c r="AR240" s="186" t="s">
        <v>675</v>
      </c>
    </row>
    <row r="241" spans="1:44" x14ac:dyDescent="0.2">
      <c r="A241" s="131">
        <v>239</v>
      </c>
      <c r="B241" s="132" t="s">
        <v>466</v>
      </c>
      <c r="C241" s="173" t="s">
        <v>467</v>
      </c>
      <c r="D241" s="160">
        <v>55940</v>
      </c>
      <c r="E241" s="160">
        <v>426</v>
      </c>
      <c r="F241" s="160">
        <v>54821</v>
      </c>
      <c r="G241" s="160">
        <v>55247</v>
      </c>
      <c r="H241" s="203">
        <v>98.76</v>
      </c>
      <c r="I241" s="160">
        <v>14</v>
      </c>
      <c r="J241" s="160">
        <v>464</v>
      </c>
      <c r="K241" s="160">
        <v>55299</v>
      </c>
      <c r="L241" s="160">
        <v>17059</v>
      </c>
      <c r="M241" s="160">
        <v>15381</v>
      </c>
      <c r="N241" s="160">
        <v>16298</v>
      </c>
      <c r="O241" s="160">
        <v>6561</v>
      </c>
      <c r="P241" s="160">
        <v>0</v>
      </c>
      <c r="Q241" s="160">
        <v>0</v>
      </c>
      <c r="R241" s="160">
        <v>1728</v>
      </c>
      <c r="S241" s="160">
        <v>417</v>
      </c>
      <c r="T241" s="160">
        <v>2145</v>
      </c>
      <c r="U241" s="160">
        <v>815</v>
      </c>
      <c r="V241" s="160">
        <v>107</v>
      </c>
      <c r="W241" s="160">
        <v>24</v>
      </c>
      <c r="X241" s="160">
        <v>1199</v>
      </c>
      <c r="Y241" s="160">
        <v>730</v>
      </c>
      <c r="Z241" s="160">
        <v>10</v>
      </c>
      <c r="AA241" s="160">
        <v>720</v>
      </c>
      <c r="AB241" s="160">
        <v>1919</v>
      </c>
      <c r="AC241" s="160">
        <v>131</v>
      </c>
      <c r="AD241" s="181"/>
      <c r="AE241" s="160">
        <v>29147</v>
      </c>
      <c r="AF241" s="160">
        <v>50</v>
      </c>
      <c r="AG241" s="160">
        <v>28677</v>
      </c>
      <c r="AH241" s="160">
        <v>28727</v>
      </c>
      <c r="AI241" s="203">
        <v>98.56</v>
      </c>
      <c r="AJ241" s="160">
        <v>-487</v>
      </c>
      <c r="AK241" s="160">
        <v>269</v>
      </c>
      <c r="AL241" s="160">
        <v>28459</v>
      </c>
      <c r="AM241" s="160">
        <v>9610</v>
      </c>
      <c r="AN241" s="160">
        <v>7788</v>
      </c>
      <c r="AO241" s="160">
        <v>7902</v>
      </c>
      <c r="AP241" s="160">
        <v>3159</v>
      </c>
      <c r="AQ241" s="181"/>
      <c r="AR241" s="186" t="s">
        <v>672</v>
      </c>
    </row>
    <row r="242" spans="1:44" x14ac:dyDescent="0.2">
      <c r="A242" s="131">
        <v>240</v>
      </c>
      <c r="B242" s="132" t="s">
        <v>468</v>
      </c>
      <c r="C242" s="173" t="s">
        <v>469</v>
      </c>
      <c r="D242" s="160">
        <v>36723</v>
      </c>
      <c r="E242" s="160">
        <v>556</v>
      </c>
      <c r="F242" s="160">
        <v>35412</v>
      </c>
      <c r="G242" s="160">
        <v>35968</v>
      </c>
      <c r="H242" s="203">
        <v>97.94</v>
      </c>
      <c r="I242" s="160">
        <v>524</v>
      </c>
      <c r="J242" s="160">
        <v>761</v>
      </c>
      <c r="K242" s="160">
        <v>36697</v>
      </c>
      <c r="L242" s="160">
        <v>10781</v>
      </c>
      <c r="M242" s="160">
        <v>10542</v>
      </c>
      <c r="N242" s="160">
        <v>10295</v>
      </c>
      <c r="O242" s="160">
        <v>5079</v>
      </c>
      <c r="P242" s="160">
        <v>0</v>
      </c>
      <c r="Q242" s="160">
        <v>0</v>
      </c>
      <c r="R242" s="160">
        <v>1551</v>
      </c>
      <c r="S242" s="160">
        <v>45</v>
      </c>
      <c r="T242" s="160">
        <v>1596</v>
      </c>
      <c r="U242" s="160">
        <v>637</v>
      </c>
      <c r="V242" s="160">
        <v>41</v>
      </c>
      <c r="W242" s="160">
        <v>16</v>
      </c>
      <c r="X242" s="160">
        <v>902</v>
      </c>
      <c r="Y242" s="160">
        <v>832</v>
      </c>
      <c r="Z242" s="160">
        <v>0</v>
      </c>
      <c r="AA242" s="160">
        <v>832</v>
      </c>
      <c r="AB242" s="160">
        <v>1734</v>
      </c>
      <c r="AC242" s="160">
        <v>146</v>
      </c>
      <c r="AD242" s="181"/>
      <c r="AE242" s="160">
        <v>24725</v>
      </c>
      <c r="AF242" s="160">
        <v>159</v>
      </c>
      <c r="AG242" s="160">
        <v>24294</v>
      </c>
      <c r="AH242" s="160">
        <v>24453</v>
      </c>
      <c r="AI242" s="203">
        <v>98.9</v>
      </c>
      <c r="AJ242" s="160">
        <v>-76</v>
      </c>
      <c r="AK242" s="160">
        <v>179</v>
      </c>
      <c r="AL242" s="160">
        <v>24397</v>
      </c>
      <c r="AM242" s="160">
        <v>8097</v>
      </c>
      <c r="AN242" s="160">
        <v>6671</v>
      </c>
      <c r="AO242" s="160">
        <v>6818</v>
      </c>
      <c r="AP242" s="160">
        <v>2811</v>
      </c>
      <c r="AQ242" s="181"/>
      <c r="AR242" s="186" t="s">
        <v>672</v>
      </c>
    </row>
    <row r="243" spans="1:44" x14ac:dyDescent="0.2">
      <c r="A243" s="131">
        <v>241</v>
      </c>
      <c r="B243" s="132" t="s">
        <v>470</v>
      </c>
      <c r="C243" s="173" t="s">
        <v>471</v>
      </c>
      <c r="D243" s="160">
        <v>62751</v>
      </c>
      <c r="E243" s="160">
        <v>540</v>
      </c>
      <c r="F243" s="160">
        <v>61044</v>
      </c>
      <c r="G243" s="160">
        <v>61584</v>
      </c>
      <c r="H243" s="203">
        <v>98.14</v>
      </c>
      <c r="I243" s="160">
        <v>539</v>
      </c>
      <c r="J243" s="160">
        <v>639</v>
      </c>
      <c r="K243" s="160">
        <v>62222</v>
      </c>
      <c r="L243" s="160">
        <v>17963</v>
      </c>
      <c r="M243" s="160">
        <v>17778</v>
      </c>
      <c r="N243" s="160">
        <v>18330</v>
      </c>
      <c r="O243" s="160">
        <v>8151</v>
      </c>
      <c r="P243" s="160">
        <v>0</v>
      </c>
      <c r="Q243" s="160">
        <v>0</v>
      </c>
      <c r="R243" s="160">
        <v>1872</v>
      </c>
      <c r="S243" s="160">
        <v>-307</v>
      </c>
      <c r="T243" s="160">
        <v>1565</v>
      </c>
      <c r="U243" s="160">
        <v>628</v>
      </c>
      <c r="V243" s="160">
        <v>0</v>
      </c>
      <c r="W243" s="160">
        <v>173</v>
      </c>
      <c r="X243" s="160">
        <v>764</v>
      </c>
      <c r="Y243" s="160">
        <v>1379</v>
      </c>
      <c r="Z243" s="160">
        <v>50</v>
      </c>
      <c r="AA243" s="160">
        <v>1329</v>
      </c>
      <c r="AB243" s="160">
        <v>2093</v>
      </c>
      <c r="AC243" s="160">
        <v>193</v>
      </c>
      <c r="AD243" s="181"/>
      <c r="AE243" s="160">
        <v>40075</v>
      </c>
      <c r="AF243" s="160">
        <v>994</v>
      </c>
      <c r="AG243" s="160">
        <v>38163</v>
      </c>
      <c r="AH243" s="160">
        <v>39157</v>
      </c>
      <c r="AI243" s="203">
        <v>97.71</v>
      </c>
      <c r="AJ243" s="160">
        <v>159</v>
      </c>
      <c r="AK243" s="160">
        <v>381</v>
      </c>
      <c r="AL243" s="160">
        <v>38703</v>
      </c>
      <c r="AM243" s="160">
        <v>12325</v>
      </c>
      <c r="AN243" s="160">
        <v>11130</v>
      </c>
      <c r="AO243" s="160">
        <v>11799</v>
      </c>
      <c r="AP243" s="160">
        <v>3449</v>
      </c>
      <c r="AQ243" s="181"/>
      <c r="AR243" s="186" t="s">
        <v>672</v>
      </c>
    </row>
    <row r="244" spans="1:44" x14ac:dyDescent="0.2">
      <c r="A244" s="131">
        <v>242</v>
      </c>
      <c r="B244" s="132" t="s">
        <v>472</v>
      </c>
      <c r="C244" s="173" t="s">
        <v>473</v>
      </c>
      <c r="D244" s="160">
        <v>69304</v>
      </c>
      <c r="E244" s="160">
        <v>1057</v>
      </c>
      <c r="F244" s="160">
        <v>67311</v>
      </c>
      <c r="G244" s="160">
        <v>68368</v>
      </c>
      <c r="H244" s="203">
        <v>98.65</v>
      </c>
      <c r="I244" s="160">
        <v>577</v>
      </c>
      <c r="J244" s="160">
        <v>1261</v>
      </c>
      <c r="K244" s="160">
        <v>69149</v>
      </c>
      <c r="L244" s="160">
        <v>20732</v>
      </c>
      <c r="M244" s="160">
        <v>19769</v>
      </c>
      <c r="N244" s="160">
        <v>19702</v>
      </c>
      <c r="O244" s="160">
        <v>8946</v>
      </c>
      <c r="P244" s="160">
        <v>0</v>
      </c>
      <c r="Q244" s="160">
        <v>0</v>
      </c>
      <c r="R244" s="160">
        <v>2356</v>
      </c>
      <c r="S244" s="160">
        <v>211</v>
      </c>
      <c r="T244" s="160">
        <v>2567</v>
      </c>
      <c r="U244" s="160">
        <v>1005</v>
      </c>
      <c r="V244" s="160">
        <v>153</v>
      </c>
      <c r="W244" s="160">
        <v>39</v>
      </c>
      <c r="X244" s="160">
        <v>1370</v>
      </c>
      <c r="Y244" s="160">
        <v>1055</v>
      </c>
      <c r="Z244" s="160">
        <v>14</v>
      </c>
      <c r="AA244" s="160">
        <v>1041</v>
      </c>
      <c r="AB244" s="160">
        <v>2411</v>
      </c>
      <c r="AC244" s="160">
        <v>120</v>
      </c>
      <c r="AD244" s="181"/>
      <c r="AE244" s="160">
        <v>40428</v>
      </c>
      <c r="AF244" s="160">
        <v>513</v>
      </c>
      <c r="AG244" s="160">
        <v>39267</v>
      </c>
      <c r="AH244" s="160">
        <v>39780</v>
      </c>
      <c r="AI244" s="203">
        <v>98.4</v>
      </c>
      <c r="AJ244" s="160">
        <v>-10</v>
      </c>
      <c r="AK244" s="160">
        <v>589</v>
      </c>
      <c r="AL244" s="160">
        <v>39846</v>
      </c>
      <c r="AM244" s="160">
        <v>12577</v>
      </c>
      <c r="AN244" s="160">
        <v>11507</v>
      </c>
      <c r="AO244" s="160">
        <v>11925</v>
      </c>
      <c r="AP244" s="160">
        <v>3837</v>
      </c>
      <c r="AQ244" s="181"/>
      <c r="AR244" s="186" t="s">
        <v>672</v>
      </c>
    </row>
    <row r="245" spans="1:44" x14ac:dyDescent="0.2">
      <c r="A245" s="131">
        <v>243</v>
      </c>
      <c r="B245" s="132" t="s">
        <v>474</v>
      </c>
      <c r="C245" s="173" t="s">
        <v>475</v>
      </c>
      <c r="D245" s="160">
        <v>66620</v>
      </c>
      <c r="E245" s="160">
        <v>562</v>
      </c>
      <c r="F245" s="160">
        <v>65106</v>
      </c>
      <c r="G245" s="160">
        <v>65668</v>
      </c>
      <c r="H245" s="203">
        <v>98.57</v>
      </c>
      <c r="I245" s="160">
        <v>464</v>
      </c>
      <c r="J245" s="160">
        <v>653</v>
      </c>
      <c r="K245" s="160">
        <v>66223</v>
      </c>
      <c r="L245" s="160">
        <v>19409</v>
      </c>
      <c r="M245" s="160">
        <v>18178</v>
      </c>
      <c r="N245" s="160">
        <v>19233</v>
      </c>
      <c r="O245" s="160">
        <v>9403</v>
      </c>
      <c r="P245" s="160">
        <v>0</v>
      </c>
      <c r="Q245" s="160">
        <v>0</v>
      </c>
      <c r="R245" s="160">
        <v>1775</v>
      </c>
      <c r="S245" s="160">
        <v>706</v>
      </c>
      <c r="T245" s="160">
        <v>2481</v>
      </c>
      <c r="U245" s="160">
        <v>1440</v>
      </c>
      <c r="V245" s="160">
        <v>31</v>
      </c>
      <c r="W245" s="160">
        <v>13</v>
      </c>
      <c r="X245" s="160">
        <v>997</v>
      </c>
      <c r="Y245" s="160">
        <v>1034</v>
      </c>
      <c r="Z245" s="160">
        <v>7</v>
      </c>
      <c r="AA245" s="160">
        <v>1027</v>
      </c>
      <c r="AB245" s="160">
        <v>2024</v>
      </c>
      <c r="AC245" s="160">
        <v>205</v>
      </c>
      <c r="AD245" s="181"/>
      <c r="AE245" s="160">
        <v>28275</v>
      </c>
      <c r="AF245" s="160">
        <v>133</v>
      </c>
      <c r="AG245" s="160">
        <v>27709</v>
      </c>
      <c r="AH245" s="160">
        <v>27842</v>
      </c>
      <c r="AI245" s="203">
        <v>98.47</v>
      </c>
      <c r="AJ245" s="160">
        <v>-60</v>
      </c>
      <c r="AK245" s="160">
        <v>65</v>
      </c>
      <c r="AL245" s="160">
        <v>27714</v>
      </c>
      <c r="AM245" s="160">
        <v>8258</v>
      </c>
      <c r="AN245" s="160">
        <v>8832</v>
      </c>
      <c r="AO245" s="160">
        <v>8050</v>
      </c>
      <c r="AP245" s="160">
        <v>2574</v>
      </c>
      <c r="AQ245" s="181"/>
      <c r="AR245" s="186" t="s">
        <v>672</v>
      </c>
    </row>
    <row r="246" spans="1:44" x14ac:dyDescent="0.2">
      <c r="A246" s="131">
        <v>244</v>
      </c>
      <c r="B246" s="132" t="s">
        <v>476</v>
      </c>
      <c r="C246" s="173" t="s">
        <v>477</v>
      </c>
      <c r="D246" s="160">
        <v>47593.62</v>
      </c>
      <c r="E246" s="160">
        <v>679.44</v>
      </c>
      <c r="F246" s="160">
        <v>46483.87</v>
      </c>
      <c r="G246" s="160">
        <v>47163.31</v>
      </c>
      <c r="H246" s="203">
        <v>99.1</v>
      </c>
      <c r="I246" s="160">
        <v>206</v>
      </c>
      <c r="J246" s="160">
        <v>1003.4</v>
      </c>
      <c r="K246" s="160">
        <v>47693.27</v>
      </c>
      <c r="L246" s="160">
        <v>14101</v>
      </c>
      <c r="M246" s="160">
        <v>13851</v>
      </c>
      <c r="N246" s="160">
        <v>13781</v>
      </c>
      <c r="O246" s="160">
        <v>5960</v>
      </c>
      <c r="P246" s="160">
        <v>0</v>
      </c>
      <c r="Q246" s="160">
        <v>0</v>
      </c>
      <c r="R246" s="160">
        <v>1460</v>
      </c>
      <c r="S246" s="160">
        <v>387.69</v>
      </c>
      <c r="T246" s="160">
        <v>1847.69</v>
      </c>
      <c r="U246" s="160">
        <v>206.7</v>
      </c>
      <c r="V246" s="160">
        <v>28.2</v>
      </c>
      <c r="W246" s="160">
        <v>22</v>
      </c>
      <c r="X246" s="160">
        <v>1590.79</v>
      </c>
      <c r="Y246" s="160">
        <v>431</v>
      </c>
      <c r="Z246" s="160">
        <v>13</v>
      </c>
      <c r="AA246" s="160">
        <v>418</v>
      </c>
      <c r="AB246" s="160">
        <v>2008.79</v>
      </c>
      <c r="AC246" s="160">
        <v>158</v>
      </c>
      <c r="AD246" s="181"/>
      <c r="AE246" s="160">
        <v>20503</v>
      </c>
      <c r="AF246" s="160">
        <v>97.17</v>
      </c>
      <c r="AG246" s="160">
        <v>20197.78</v>
      </c>
      <c r="AH246" s="160">
        <v>20294.95</v>
      </c>
      <c r="AI246" s="203">
        <v>98.99</v>
      </c>
      <c r="AJ246" s="160">
        <v>528</v>
      </c>
      <c r="AK246" s="160">
        <v>264</v>
      </c>
      <c r="AL246" s="160">
        <v>20989.78</v>
      </c>
      <c r="AM246" s="160">
        <v>6464</v>
      </c>
      <c r="AN246" s="160">
        <v>5510</v>
      </c>
      <c r="AO246" s="160">
        <v>5639</v>
      </c>
      <c r="AP246" s="160">
        <v>3377</v>
      </c>
      <c r="AQ246" s="181"/>
      <c r="AR246" s="186" t="s">
        <v>672</v>
      </c>
    </row>
    <row r="247" spans="1:44" x14ac:dyDescent="0.2">
      <c r="A247" s="131">
        <v>245</v>
      </c>
      <c r="B247" s="132" t="s">
        <v>478</v>
      </c>
      <c r="C247" s="173" t="s">
        <v>479</v>
      </c>
      <c r="D247" s="160">
        <v>83439</v>
      </c>
      <c r="E247" s="160">
        <v>1292</v>
      </c>
      <c r="F247" s="160">
        <v>81101</v>
      </c>
      <c r="G247" s="160">
        <v>82393</v>
      </c>
      <c r="H247" s="203">
        <v>98.75</v>
      </c>
      <c r="I247" s="160">
        <v>607</v>
      </c>
      <c r="J247" s="160">
        <v>1676</v>
      </c>
      <c r="K247" s="160">
        <v>83384</v>
      </c>
      <c r="L247" s="160">
        <v>24659</v>
      </c>
      <c r="M247" s="160">
        <v>23879</v>
      </c>
      <c r="N247" s="160">
        <v>23810</v>
      </c>
      <c r="O247" s="160">
        <v>11036</v>
      </c>
      <c r="P247" s="160">
        <v>0</v>
      </c>
      <c r="Q247" s="160">
        <v>0</v>
      </c>
      <c r="R247" s="160">
        <v>4203</v>
      </c>
      <c r="S247" s="160">
        <v>420</v>
      </c>
      <c r="T247" s="160">
        <v>4623</v>
      </c>
      <c r="U247" s="160">
        <v>1352</v>
      </c>
      <c r="V247" s="160">
        <v>103</v>
      </c>
      <c r="W247" s="160">
        <v>11</v>
      </c>
      <c r="X247" s="160">
        <v>3157</v>
      </c>
      <c r="Y247" s="160">
        <v>1132</v>
      </c>
      <c r="Z247" s="160">
        <v>1</v>
      </c>
      <c r="AA247" s="160">
        <v>1131</v>
      </c>
      <c r="AB247" s="160">
        <v>4288</v>
      </c>
      <c r="AC247" s="160">
        <v>356</v>
      </c>
      <c r="AD247" s="181"/>
      <c r="AE247" s="160">
        <v>42624</v>
      </c>
      <c r="AF247" s="160">
        <v>304</v>
      </c>
      <c r="AG247" s="160">
        <v>41719</v>
      </c>
      <c r="AH247" s="160">
        <v>42023</v>
      </c>
      <c r="AI247" s="203">
        <v>98.59</v>
      </c>
      <c r="AJ247" s="160">
        <v>-517</v>
      </c>
      <c r="AK247" s="160">
        <v>482</v>
      </c>
      <c r="AL247" s="160">
        <v>41684</v>
      </c>
      <c r="AM247" s="160">
        <v>13648</v>
      </c>
      <c r="AN247" s="160">
        <v>12189</v>
      </c>
      <c r="AO247" s="160">
        <v>11512</v>
      </c>
      <c r="AP247" s="160">
        <v>4335</v>
      </c>
      <c r="AQ247" s="181"/>
      <c r="AR247" s="186" t="s">
        <v>672</v>
      </c>
    </row>
    <row r="248" spans="1:44" x14ac:dyDescent="0.2">
      <c r="A248" s="131">
        <v>246</v>
      </c>
      <c r="B248" s="132" t="s">
        <v>480</v>
      </c>
      <c r="C248" s="173" t="s">
        <v>481</v>
      </c>
      <c r="D248" s="160">
        <v>51767</v>
      </c>
      <c r="E248" s="160">
        <v>514</v>
      </c>
      <c r="F248" s="160">
        <v>49908</v>
      </c>
      <c r="G248" s="160">
        <v>50422</v>
      </c>
      <c r="H248" s="203">
        <v>97.4</v>
      </c>
      <c r="I248" s="160">
        <v>356</v>
      </c>
      <c r="J248" s="160">
        <v>619</v>
      </c>
      <c r="K248" s="160">
        <v>50883</v>
      </c>
      <c r="L248" s="160">
        <v>14937</v>
      </c>
      <c r="M248" s="160">
        <v>14643</v>
      </c>
      <c r="N248" s="160">
        <v>14708</v>
      </c>
      <c r="O248" s="160">
        <v>6595</v>
      </c>
      <c r="P248" s="160">
        <v>0</v>
      </c>
      <c r="Q248" s="160">
        <v>0</v>
      </c>
      <c r="R248" s="160">
        <v>2634</v>
      </c>
      <c r="S248" s="160">
        <v>-34</v>
      </c>
      <c r="T248" s="160">
        <v>2600</v>
      </c>
      <c r="U248" s="160">
        <v>1000</v>
      </c>
      <c r="V248" s="160">
        <v>33</v>
      </c>
      <c r="W248" s="160">
        <v>30</v>
      </c>
      <c r="X248" s="160">
        <v>1537</v>
      </c>
      <c r="Y248" s="160">
        <v>1463</v>
      </c>
      <c r="Z248" s="160">
        <v>13</v>
      </c>
      <c r="AA248" s="160">
        <v>1450</v>
      </c>
      <c r="AB248" s="160">
        <v>2987</v>
      </c>
      <c r="AC248" s="160">
        <v>282</v>
      </c>
      <c r="AD248" s="181"/>
      <c r="AE248" s="160">
        <v>36492</v>
      </c>
      <c r="AF248" s="160">
        <v>387</v>
      </c>
      <c r="AG248" s="160">
        <v>35238</v>
      </c>
      <c r="AH248" s="160">
        <v>35625</v>
      </c>
      <c r="AI248" s="203">
        <v>97.62</v>
      </c>
      <c r="AJ248" s="160">
        <v>-879</v>
      </c>
      <c r="AK248" s="160">
        <v>502</v>
      </c>
      <c r="AL248" s="160">
        <v>34861</v>
      </c>
      <c r="AM248" s="160">
        <v>11003</v>
      </c>
      <c r="AN248" s="160">
        <v>10622</v>
      </c>
      <c r="AO248" s="160">
        <v>9056</v>
      </c>
      <c r="AP248" s="160">
        <v>4180</v>
      </c>
      <c r="AQ248" s="181"/>
      <c r="AR248" s="186" t="s">
        <v>672</v>
      </c>
    </row>
    <row r="249" spans="1:44" x14ac:dyDescent="0.2">
      <c r="A249" s="131">
        <v>247</v>
      </c>
      <c r="B249" s="132" t="s">
        <v>482</v>
      </c>
      <c r="C249" s="173" t="s">
        <v>483</v>
      </c>
      <c r="D249" s="160">
        <v>84252</v>
      </c>
      <c r="E249" s="160">
        <v>602</v>
      </c>
      <c r="F249" s="160">
        <v>81461</v>
      </c>
      <c r="G249" s="160">
        <v>82063</v>
      </c>
      <c r="H249" s="203">
        <v>97.4</v>
      </c>
      <c r="I249" s="160">
        <v>1044</v>
      </c>
      <c r="J249" s="160">
        <v>759</v>
      </c>
      <c r="K249" s="160">
        <v>83264</v>
      </c>
      <c r="L249" s="160">
        <v>24279</v>
      </c>
      <c r="M249" s="160">
        <v>23577</v>
      </c>
      <c r="N249" s="160">
        <v>24044</v>
      </c>
      <c r="O249" s="160">
        <v>11364</v>
      </c>
      <c r="P249" s="160">
        <v>0</v>
      </c>
      <c r="Q249" s="160">
        <v>0</v>
      </c>
      <c r="R249" s="160">
        <v>4045</v>
      </c>
      <c r="S249" s="160">
        <v>161</v>
      </c>
      <c r="T249" s="160">
        <v>4206</v>
      </c>
      <c r="U249" s="160">
        <v>1120</v>
      </c>
      <c r="V249" s="160">
        <v>659</v>
      </c>
      <c r="W249" s="160">
        <v>21</v>
      </c>
      <c r="X249" s="160">
        <v>2406</v>
      </c>
      <c r="Y249" s="160">
        <v>2562</v>
      </c>
      <c r="Z249" s="160">
        <v>10</v>
      </c>
      <c r="AA249" s="160">
        <v>2552</v>
      </c>
      <c r="AB249" s="160">
        <v>4958</v>
      </c>
      <c r="AC249" s="160">
        <v>341</v>
      </c>
      <c r="AD249" s="181"/>
      <c r="AE249" s="160">
        <v>42703</v>
      </c>
      <c r="AF249" s="160">
        <v>113</v>
      </c>
      <c r="AG249" s="160">
        <v>42081</v>
      </c>
      <c r="AH249" s="160">
        <v>42194</v>
      </c>
      <c r="AI249" s="203">
        <v>98.81</v>
      </c>
      <c r="AJ249" s="160">
        <v>-20</v>
      </c>
      <c r="AK249" s="160">
        <v>510</v>
      </c>
      <c r="AL249" s="160">
        <v>42571</v>
      </c>
      <c r="AM249" s="160">
        <v>13934</v>
      </c>
      <c r="AN249" s="160">
        <v>11479</v>
      </c>
      <c r="AO249" s="160">
        <v>11603</v>
      </c>
      <c r="AP249" s="160">
        <v>5555</v>
      </c>
      <c r="AQ249" s="181"/>
      <c r="AR249" s="186" t="s">
        <v>672</v>
      </c>
    </row>
    <row r="250" spans="1:44" x14ac:dyDescent="0.2">
      <c r="A250" s="131">
        <v>248</v>
      </c>
      <c r="B250" s="132" t="s">
        <v>484</v>
      </c>
      <c r="C250" s="173" t="s">
        <v>485</v>
      </c>
      <c r="D250" s="160">
        <v>51826</v>
      </c>
      <c r="E250" s="160">
        <v>607</v>
      </c>
      <c r="F250" s="160">
        <v>50248</v>
      </c>
      <c r="G250" s="160">
        <v>50855</v>
      </c>
      <c r="H250" s="203">
        <v>98.13</v>
      </c>
      <c r="I250" s="160">
        <v>823</v>
      </c>
      <c r="J250" s="160">
        <v>742</v>
      </c>
      <c r="K250" s="160">
        <v>51813</v>
      </c>
      <c r="L250" s="160">
        <v>15363</v>
      </c>
      <c r="M250" s="160">
        <v>15101</v>
      </c>
      <c r="N250" s="160">
        <v>14832</v>
      </c>
      <c r="O250" s="160">
        <v>6517</v>
      </c>
      <c r="P250" s="160">
        <v>0</v>
      </c>
      <c r="Q250" s="160">
        <v>0</v>
      </c>
      <c r="R250" s="160">
        <v>2534</v>
      </c>
      <c r="S250" s="160">
        <v>-195</v>
      </c>
      <c r="T250" s="160">
        <v>2339</v>
      </c>
      <c r="U250" s="160">
        <v>903</v>
      </c>
      <c r="V250" s="160">
        <v>106</v>
      </c>
      <c r="W250" s="160">
        <v>33</v>
      </c>
      <c r="X250" s="160">
        <v>1297</v>
      </c>
      <c r="Y250" s="160">
        <v>1040</v>
      </c>
      <c r="Z250" s="160">
        <v>21</v>
      </c>
      <c r="AA250" s="160">
        <v>1019</v>
      </c>
      <c r="AB250" s="160">
        <v>2316</v>
      </c>
      <c r="AC250" s="160">
        <v>210</v>
      </c>
      <c r="AD250" s="181"/>
      <c r="AE250" s="160">
        <v>21799</v>
      </c>
      <c r="AF250" s="160">
        <v>54</v>
      </c>
      <c r="AG250" s="160">
        <v>21155</v>
      </c>
      <c r="AH250" s="160">
        <v>21209</v>
      </c>
      <c r="AI250" s="203">
        <v>97.29</v>
      </c>
      <c r="AJ250" s="160">
        <v>-338</v>
      </c>
      <c r="AK250" s="160">
        <v>140</v>
      </c>
      <c r="AL250" s="160">
        <v>20957</v>
      </c>
      <c r="AM250" s="160">
        <v>6565</v>
      </c>
      <c r="AN250" s="160">
        <v>6670</v>
      </c>
      <c r="AO250" s="160">
        <v>5592</v>
      </c>
      <c r="AP250" s="160">
        <v>2130</v>
      </c>
      <c r="AQ250" s="181"/>
      <c r="AR250" s="186" t="s">
        <v>672</v>
      </c>
    </row>
    <row r="251" spans="1:44" x14ac:dyDescent="0.2">
      <c r="A251" s="131">
        <v>249</v>
      </c>
      <c r="B251" s="132" t="s">
        <v>486</v>
      </c>
      <c r="C251" s="173" t="s">
        <v>487</v>
      </c>
      <c r="D251" s="160">
        <v>52135</v>
      </c>
      <c r="E251" s="160">
        <v>644</v>
      </c>
      <c r="F251" s="160">
        <v>49519</v>
      </c>
      <c r="G251" s="160">
        <v>50163</v>
      </c>
      <c r="H251" s="203">
        <v>96.22</v>
      </c>
      <c r="I251" s="160">
        <v>962</v>
      </c>
      <c r="J251" s="160">
        <v>833</v>
      </c>
      <c r="K251" s="160">
        <v>51314</v>
      </c>
      <c r="L251" s="160">
        <v>14953</v>
      </c>
      <c r="M251" s="160">
        <v>14732</v>
      </c>
      <c r="N251" s="160">
        <v>14611</v>
      </c>
      <c r="O251" s="160">
        <v>7018</v>
      </c>
      <c r="P251" s="160">
        <v>0</v>
      </c>
      <c r="Q251" s="160">
        <v>0</v>
      </c>
      <c r="R251" s="160">
        <v>6624</v>
      </c>
      <c r="S251" s="160">
        <v>233</v>
      </c>
      <c r="T251" s="160">
        <v>6857</v>
      </c>
      <c r="U251" s="160">
        <v>962</v>
      </c>
      <c r="V251" s="160">
        <v>106</v>
      </c>
      <c r="W251" s="160">
        <v>30</v>
      </c>
      <c r="X251" s="160">
        <v>5759</v>
      </c>
      <c r="Y251" s="160">
        <v>2272</v>
      </c>
      <c r="Z251" s="160">
        <v>15</v>
      </c>
      <c r="AA251" s="160">
        <v>2257</v>
      </c>
      <c r="AB251" s="160">
        <v>8016</v>
      </c>
      <c r="AC251" s="160">
        <v>921</v>
      </c>
      <c r="AD251" s="181"/>
      <c r="AE251" s="160">
        <v>30911</v>
      </c>
      <c r="AF251" s="160">
        <v>103</v>
      </c>
      <c r="AG251" s="160">
        <v>30179</v>
      </c>
      <c r="AH251" s="160">
        <v>30282</v>
      </c>
      <c r="AI251" s="203">
        <v>97.97</v>
      </c>
      <c r="AJ251" s="160">
        <v>340</v>
      </c>
      <c r="AK251" s="160">
        <v>137</v>
      </c>
      <c r="AL251" s="160">
        <v>30656</v>
      </c>
      <c r="AM251" s="160">
        <v>11780</v>
      </c>
      <c r="AN251" s="160">
        <v>8646</v>
      </c>
      <c r="AO251" s="160">
        <v>7524</v>
      </c>
      <c r="AP251" s="160">
        <v>2706</v>
      </c>
      <c r="AQ251" s="181"/>
      <c r="AR251" s="186" t="s">
        <v>674</v>
      </c>
    </row>
    <row r="252" spans="1:44" x14ac:dyDescent="0.2">
      <c r="A252" s="131">
        <v>250</v>
      </c>
      <c r="B252" s="132" t="s">
        <v>488</v>
      </c>
      <c r="C252" s="173" t="s">
        <v>489</v>
      </c>
      <c r="D252" s="160">
        <v>86489</v>
      </c>
      <c r="E252" s="160">
        <v>665</v>
      </c>
      <c r="F252" s="160">
        <v>81609</v>
      </c>
      <c r="G252" s="160">
        <v>82274</v>
      </c>
      <c r="H252" s="203">
        <v>95.13</v>
      </c>
      <c r="I252" s="160">
        <v>1621</v>
      </c>
      <c r="J252" s="160">
        <v>1367</v>
      </c>
      <c r="K252" s="160">
        <v>84597</v>
      </c>
      <c r="L252" s="160">
        <v>23927</v>
      </c>
      <c r="M252" s="160">
        <v>23976</v>
      </c>
      <c r="N252" s="160">
        <v>23595</v>
      </c>
      <c r="O252" s="160">
        <v>13099</v>
      </c>
      <c r="P252" s="160">
        <v>0</v>
      </c>
      <c r="Q252" s="160">
        <v>0</v>
      </c>
      <c r="R252" s="160">
        <v>9540</v>
      </c>
      <c r="S252" s="160">
        <v>418</v>
      </c>
      <c r="T252" s="160">
        <v>9958</v>
      </c>
      <c r="U252" s="160">
        <v>2671</v>
      </c>
      <c r="V252" s="160">
        <v>958</v>
      </c>
      <c r="W252" s="160">
        <v>293</v>
      </c>
      <c r="X252" s="160">
        <v>6036</v>
      </c>
      <c r="Y252" s="160">
        <v>4617</v>
      </c>
      <c r="Z252" s="160">
        <v>94</v>
      </c>
      <c r="AA252" s="160">
        <v>4523</v>
      </c>
      <c r="AB252" s="160">
        <v>10559</v>
      </c>
      <c r="AC252" s="160">
        <v>402</v>
      </c>
      <c r="AD252" s="181"/>
      <c r="AE252" s="160">
        <v>103537</v>
      </c>
      <c r="AF252" s="160">
        <v>638</v>
      </c>
      <c r="AG252" s="160">
        <v>101753</v>
      </c>
      <c r="AH252" s="160">
        <v>102391</v>
      </c>
      <c r="AI252" s="203">
        <v>98.89</v>
      </c>
      <c r="AJ252" s="160">
        <v>-2495</v>
      </c>
      <c r="AK252" s="160">
        <v>889</v>
      </c>
      <c r="AL252" s="160">
        <v>100147</v>
      </c>
      <c r="AM252" s="160">
        <v>33378</v>
      </c>
      <c r="AN252" s="160">
        <v>29326</v>
      </c>
      <c r="AO252" s="160">
        <v>27024</v>
      </c>
      <c r="AP252" s="160">
        <v>10419</v>
      </c>
      <c r="AQ252" s="181"/>
      <c r="AR252" s="186" t="s">
        <v>675</v>
      </c>
    </row>
    <row r="253" spans="1:44" x14ac:dyDescent="0.2">
      <c r="A253" s="131">
        <v>251</v>
      </c>
      <c r="B253" s="132" t="s">
        <v>490</v>
      </c>
      <c r="C253" s="173" t="s">
        <v>491</v>
      </c>
      <c r="D253" s="160">
        <v>74293</v>
      </c>
      <c r="E253" s="160">
        <v>730</v>
      </c>
      <c r="F253" s="160">
        <v>71412</v>
      </c>
      <c r="G253" s="160">
        <v>72142</v>
      </c>
      <c r="H253" s="203">
        <v>97.1</v>
      </c>
      <c r="I253" s="160">
        <v>972</v>
      </c>
      <c r="J253" s="160">
        <v>714</v>
      </c>
      <c r="K253" s="160">
        <v>73098</v>
      </c>
      <c r="L253" s="160">
        <v>19647</v>
      </c>
      <c r="M253" s="160">
        <v>19254</v>
      </c>
      <c r="N253" s="160">
        <v>19447</v>
      </c>
      <c r="O253" s="160">
        <v>14750</v>
      </c>
      <c r="P253" s="160">
        <v>0</v>
      </c>
      <c r="Q253" s="160">
        <v>0</v>
      </c>
      <c r="R253" s="160">
        <v>4498</v>
      </c>
      <c r="S253" s="160">
        <v>-196</v>
      </c>
      <c r="T253" s="160">
        <v>4302</v>
      </c>
      <c r="U253" s="160">
        <v>1198</v>
      </c>
      <c r="V253" s="160">
        <v>0</v>
      </c>
      <c r="W253" s="160">
        <v>88</v>
      </c>
      <c r="X253" s="160">
        <v>3016</v>
      </c>
      <c r="Y253" s="160">
        <v>2491</v>
      </c>
      <c r="Z253" s="160">
        <v>31</v>
      </c>
      <c r="AA253" s="160">
        <v>2460</v>
      </c>
      <c r="AB253" s="160">
        <v>5476</v>
      </c>
      <c r="AC253" s="160">
        <v>735</v>
      </c>
      <c r="AD253" s="181"/>
      <c r="AE253" s="160">
        <v>46571</v>
      </c>
      <c r="AF253" s="160">
        <v>319</v>
      </c>
      <c r="AG253" s="160">
        <v>45063</v>
      </c>
      <c r="AH253" s="160">
        <v>45382</v>
      </c>
      <c r="AI253" s="203">
        <v>97.45</v>
      </c>
      <c r="AJ253" s="160">
        <v>156</v>
      </c>
      <c r="AK253" s="160">
        <v>155</v>
      </c>
      <c r="AL253" s="160">
        <v>45374</v>
      </c>
      <c r="AM253" s="160">
        <v>14427</v>
      </c>
      <c r="AN253" s="160">
        <v>12019</v>
      </c>
      <c r="AO253" s="160">
        <v>11300</v>
      </c>
      <c r="AP253" s="160">
        <v>7628</v>
      </c>
      <c r="AQ253" s="181"/>
      <c r="AR253" s="186" t="s">
        <v>675</v>
      </c>
    </row>
    <row r="254" spans="1:44" x14ac:dyDescent="0.2">
      <c r="A254" s="131">
        <v>252</v>
      </c>
      <c r="B254" s="132" t="s">
        <v>492</v>
      </c>
      <c r="C254" s="173" t="s">
        <v>493</v>
      </c>
      <c r="D254" s="160">
        <v>105622</v>
      </c>
      <c r="E254" s="160">
        <v>3749</v>
      </c>
      <c r="F254" s="160">
        <v>96636</v>
      </c>
      <c r="G254" s="160">
        <v>100385</v>
      </c>
      <c r="H254" s="203">
        <v>95.04</v>
      </c>
      <c r="I254" s="160">
        <v>1167</v>
      </c>
      <c r="J254" s="160">
        <v>3924</v>
      </c>
      <c r="K254" s="160">
        <v>101727</v>
      </c>
      <c r="L254" s="160">
        <v>31307</v>
      </c>
      <c r="M254" s="160">
        <v>28819</v>
      </c>
      <c r="N254" s="160">
        <v>27806</v>
      </c>
      <c r="O254" s="160">
        <v>13795</v>
      </c>
      <c r="P254" s="160">
        <v>0</v>
      </c>
      <c r="Q254" s="160">
        <v>0</v>
      </c>
      <c r="R254" s="160">
        <v>27980</v>
      </c>
      <c r="S254" s="160">
        <v>-3615</v>
      </c>
      <c r="T254" s="160">
        <v>24365</v>
      </c>
      <c r="U254" s="160">
        <v>1671</v>
      </c>
      <c r="V254" s="160">
        <v>0</v>
      </c>
      <c r="W254" s="160">
        <v>6011</v>
      </c>
      <c r="X254" s="160">
        <v>16683</v>
      </c>
      <c r="Y254" s="160">
        <v>7717</v>
      </c>
      <c r="Z254" s="160">
        <v>81</v>
      </c>
      <c r="AA254" s="160">
        <v>7636</v>
      </c>
      <c r="AB254" s="160">
        <v>24319</v>
      </c>
      <c r="AC254" s="160">
        <v>2737</v>
      </c>
      <c r="AD254" s="181"/>
      <c r="AE254" s="160">
        <v>210357</v>
      </c>
      <c r="AF254" s="160">
        <v>4124</v>
      </c>
      <c r="AG254" s="160">
        <v>202933</v>
      </c>
      <c r="AH254" s="160">
        <v>207057</v>
      </c>
      <c r="AI254" s="203">
        <v>98.43</v>
      </c>
      <c r="AJ254" s="160">
        <v>4507</v>
      </c>
      <c r="AK254" s="160">
        <v>4688</v>
      </c>
      <c r="AL254" s="160">
        <v>212128</v>
      </c>
      <c r="AM254" s="160">
        <v>67464</v>
      </c>
      <c r="AN254" s="160">
        <v>58161</v>
      </c>
      <c r="AO254" s="160">
        <v>51689</v>
      </c>
      <c r="AP254" s="160">
        <v>34814</v>
      </c>
      <c r="AQ254" s="181"/>
      <c r="AR254" s="186" t="s">
        <v>676</v>
      </c>
    </row>
    <row r="255" spans="1:44" x14ac:dyDescent="0.2">
      <c r="A255" s="131">
        <v>253</v>
      </c>
      <c r="B255" s="132" t="s">
        <v>494</v>
      </c>
      <c r="C255" s="173" t="s">
        <v>495</v>
      </c>
      <c r="D255" s="160">
        <v>58576</v>
      </c>
      <c r="E255" s="160">
        <v>595</v>
      </c>
      <c r="F255" s="160">
        <v>57117</v>
      </c>
      <c r="G255" s="160">
        <v>57712</v>
      </c>
      <c r="H255" s="203">
        <v>98.52</v>
      </c>
      <c r="I255" s="160">
        <v>415</v>
      </c>
      <c r="J255" s="160">
        <v>849</v>
      </c>
      <c r="K255" s="160">
        <v>58381</v>
      </c>
      <c r="L255" s="160">
        <v>17063</v>
      </c>
      <c r="M255" s="160">
        <v>16921</v>
      </c>
      <c r="N255" s="160">
        <v>16810</v>
      </c>
      <c r="O255" s="160">
        <v>7587</v>
      </c>
      <c r="P255" s="160">
        <v>0</v>
      </c>
      <c r="Q255" s="160">
        <v>0</v>
      </c>
      <c r="R255" s="160">
        <v>1381</v>
      </c>
      <c r="S255" s="160">
        <v>-179</v>
      </c>
      <c r="T255" s="160">
        <v>1202</v>
      </c>
      <c r="U255" s="160">
        <v>623</v>
      </c>
      <c r="V255" s="160">
        <v>17</v>
      </c>
      <c r="W255" s="160">
        <v>86</v>
      </c>
      <c r="X255" s="160">
        <v>476</v>
      </c>
      <c r="Y255" s="160">
        <v>1108</v>
      </c>
      <c r="Z255" s="160">
        <v>11</v>
      </c>
      <c r="AA255" s="160">
        <v>1097</v>
      </c>
      <c r="AB255" s="160">
        <v>1573</v>
      </c>
      <c r="AC255" s="160">
        <v>245</v>
      </c>
      <c r="AD255" s="181"/>
      <c r="AE255" s="160">
        <v>41625</v>
      </c>
      <c r="AF255" s="160">
        <v>202</v>
      </c>
      <c r="AG255" s="160">
        <v>41162</v>
      </c>
      <c r="AH255" s="160">
        <v>41364</v>
      </c>
      <c r="AI255" s="203">
        <v>99.37</v>
      </c>
      <c r="AJ255" s="160">
        <v>-1221</v>
      </c>
      <c r="AK255" s="160">
        <v>742</v>
      </c>
      <c r="AL255" s="160">
        <v>40683</v>
      </c>
      <c r="AM255" s="160">
        <v>14490</v>
      </c>
      <c r="AN255" s="160">
        <v>11262</v>
      </c>
      <c r="AO255" s="160">
        <v>10839</v>
      </c>
      <c r="AP255" s="160">
        <v>4092</v>
      </c>
      <c r="AQ255" s="181"/>
      <c r="AR255" s="186" t="s">
        <v>672</v>
      </c>
    </row>
    <row r="256" spans="1:44" x14ac:dyDescent="0.2">
      <c r="A256" s="131">
        <v>254</v>
      </c>
      <c r="B256" s="132" t="s">
        <v>496</v>
      </c>
      <c r="C256" s="173" t="s">
        <v>497</v>
      </c>
      <c r="D256" s="160">
        <v>88436</v>
      </c>
      <c r="E256" s="160">
        <v>1064</v>
      </c>
      <c r="F256" s="160">
        <v>86297</v>
      </c>
      <c r="G256" s="160">
        <v>87361</v>
      </c>
      <c r="H256" s="203">
        <v>98.78</v>
      </c>
      <c r="I256" s="160">
        <v>761</v>
      </c>
      <c r="J256" s="160">
        <v>1259</v>
      </c>
      <c r="K256" s="160">
        <v>88317</v>
      </c>
      <c r="L256" s="160">
        <v>25982</v>
      </c>
      <c r="M256" s="160">
        <v>25121</v>
      </c>
      <c r="N256" s="160">
        <v>25526</v>
      </c>
      <c r="O256" s="160">
        <v>11688</v>
      </c>
      <c r="P256" s="160">
        <v>0</v>
      </c>
      <c r="Q256" s="160">
        <v>0</v>
      </c>
      <c r="R256" s="160">
        <v>4470</v>
      </c>
      <c r="S256" s="160">
        <v>-720</v>
      </c>
      <c r="T256" s="160">
        <v>3750</v>
      </c>
      <c r="U256" s="160">
        <v>761</v>
      </c>
      <c r="V256" s="160">
        <v>153</v>
      </c>
      <c r="W256" s="160">
        <v>25</v>
      </c>
      <c r="X256" s="160">
        <v>2811</v>
      </c>
      <c r="Y256" s="160">
        <v>1744</v>
      </c>
      <c r="Z256" s="160">
        <v>9</v>
      </c>
      <c r="AA256" s="160">
        <v>1735</v>
      </c>
      <c r="AB256" s="160">
        <v>4546</v>
      </c>
      <c r="AC256" s="160">
        <v>0</v>
      </c>
      <c r="AD256" s="181"/>
      <c r="AE256" s="160">
        <v>62534</v>
      </c>
      <c r="AF256" s="160">
        <v>152</v>
      </c>
      <c r="AG256" s="160">
        <v>61564</v>
      </c>
      <c r="AH256" s="160">
        <v>61716</v>
      </c>
      <c r="AI256" s="203">
        <v>98.69</v>
      </c>
      <c r="AJ256" s="160">
        <v>-1299</v>
      </c>
      <c r="AK256" s="160">
        <v>176</v>
      </c>
      <c r="AL256" s="160">
        <v>60441</v>
      </c>
      <c r="AM256" s="160">
        <v>20279</v>
      </c>
      <c r="AN256" s="160">
        <v>17914</v>
      </c>
      <c r="AO256" s="160">
        <v>16874</v>
      </c>
      <c r="AP256" s="160">
        <v>5374</v>
      </c>
      <c r="AQ256" s="181"/>
      <c r="AR256" s="186" t="s">
        <v>672</v>
      </c>
    </row>
    <row r="257" spans="1:44" x14ac:dyDescent="0.2">
      <c r="A257" s="131">
        <v>255</v>
      </c>
      <c r="B257" s="132" t="s">
        <v>498</v>
      </c>
      <c r="C257" s="173" t="s">
        <v>499</v>
      </c>
      <c r="D257" s="160">
        <v>53032</v>
      </c>
      <c r="E257" s="160">
        <v>529</v>
      </c>
      <c r="F257" s="160">
        <v>51654</v>
      </c>
      <c r="G257" s="160">
        <v>52183</v>
      </c>
      <c r="H257" s="203">
        <v>98.4</v>
      </c>
      <c r="I257" s="160">
        <v>528</v>
      </c>
      <c r="J257" s="160">
        <v>690</v>
      </c>
      <c r="K257" s="160">
        <v>52872</v>
      </c>
      <c r="L257" s="160">
        <v>15663</v>
      </c>
      <c r="M257" s="160">
        <v>15326</v>
      </c>
      <c r="N257" s="160">
        <v>15223</v>
      </c>
      <c r="O257" s="160">
        <v>6660</v>
      </c>
      <c r="P257" s="160">
        <v>0</v>
      </c>
      <c r="Q257" s="160">
        <v>0</v>
      </c>
      <c r="R257" s="160">
        <v>2790</v>
      </c>
      <c r="S257" s="160">
        <v>-349</v>
      </c>
      <c r="T257" s="160">
        <v>2441</v>
      </c>
      <c r="U257" s="160">
        <v>435</v>
      </c>
      <c r="V257" s="160">
        <v>139</v>
      </c>
      <c r="W257" s="160">
        <v>26</v>
      </c>
      <c r="X257" s="160">
        <v>1841</v>
      </c>
      <c r="Y257" s="160">
        <v>1008</v>
      </c>
      <c r="Z257" s="160">
        <v>13</v>
      </c>
      <c r="AA257" s="160">
        <v>995</v>
      </c>
      <c r="AB257" s="160">
        <v>2836</v>
      </c>
      <c r="AC257" s="160">
        <v>0</v>
      </c>
      <c r="AD257" s="181"/>
      <c r="AE257" s="160">
        <v>45888</v>
      </c>
      <c r="AF257" s="160">
        <v>170</v>
      </c>
      <c r="AG257" s="160">
        <v>44923</v>
      </c>
      <c r="AH257" s="160">
        <v>45093</v>
      </c>
      <c r="AI257" s="203">
        <v>98.27</v>
      </c>
      <c r="AJ257" s="160">
        <v>22</v>
      </c>
      <c r="AK257" s="160">
        <v>294</v>
      </c>
      <c r="AL257" s="160">
        <v>45239</v>
      </c>
      <c r="AM257" s="160">
        <v>14671</v>
      </c>
      <c r="AN257" s="160">
        <v>13641</v>
      </c>
      <c r="AO257" s="160">
        <v>12383</v>
      </c>
      <c r="AP257" s="160">
        <v>4544</v>
      </c>
      <c r="AQ257" s="181"/>
      <c r="AR257" s="186" t="s">
        <v>672</v>
      </c>
    </row>
    <row r="258" spans="1:44" x14ac:dyDescent="0.2">
      <c r="A258" s="131">
        <v>256</v>
      </c>
      <c r="B258" s="132" t="s">
        <v>500</v>
      </c>
      <c r="C258" s="173" t="s">
        <v>501</v>
      </c>
      <c r="D258" s="160">
        <v>66783</v>
      </c>
      <c r="E258" s="160">
        <v>368</v>
      </c>
      <c r="F258" s="160">
        <v>63453</v>
      </c>
      <c r="G258" s="160">
        <v>63821</v>
      </c>
      <c r="H258" s="203">
        <v>95.56</v>
      </c>
      <c r="I258" s="160">
        <v>708</v>
      </c>
      <c r="J258" s="160">
        <v>745</v>
      </c>
      <c r="K258" s="160">
        <v>64906</v>
      </c>
      <c r="L258" s="160">
        <v>18631</v>
      </c>
      <c r="M258" s="160">
        <v>18341</v>
      </c>
      <c r="N258" s="160">
        <v>18178</v>
      </c>
      <c r="O258" s="160">
        <v>9756</v>
      </c>
      <c r="P258" s="160">
        <v>0</v>
      </c>
      <c r="Q258" s="160">
        <v>0</v>
      </c>
      <c r="R258" s="160">
        <v>6443</v>
      </c>
      <c r="S258" s="160">
        <v>-500</v>
      </c>
      <c r="T258" s="160">
        <v>5943</v>
      </c>
      <c r="U258" s="160">
        <v>889</v>
      </c>
      <c r="V258" s="160">
        <v>207</v>
      </c>
      <c r="W258" s="160">
        <v>48</v>
      </c>
      <c r="X258" s="160">
        <v>4799</v>
      </c>
      <c r="Y258" s="160">
        <v>3250</v>
      </c>
      <c r="Z258" s="160">
        <v>16</v>
      </c>
      <c r="AA258" s="160">
        <v>3234</v>
      </c>
      <c r="AB258" s="160">
        <v>8033</v>
      </c>
      <c r="AC258" s="160">
        <v>760</v>
      </c>
      <c r="AD258" s="181"/>
      <c r="AE258" s="160">
        <v>52739</v>
      </c>
      <c r="AF258" s="160">
        <v>101</v>
      </c>
      <c r="AG258" s="160">
        <v>50822</v>
      </c>
      <c r="AH258" s="160">
        <v>50923</v>
      </c>
      <c r="AI258" s="203">
        <v>96.56</v>
      </c>
      <c r="AJ258" s="160">
        <v>483</v>
      </c>
      <c r="AK258" s="160">
        <v>374</v>
      </c>
      <c r="AL258" s="160">
        <v>51679</v>
      </c>
      <c r="AM258" s="160">
        <v>17850</v>
      </c>
      <c r="AN258" s="160">
        <v>14197</v>
      </c>
      <c r="AO258" s="160">
        <v>14467</v>
      </c>
      <c r="AP258" s="160">
        <v>5165</v>
      </c>
      <c r="AQ258" s="181"/>
      <c r="AR258" s="186" t="s">
        <v>674</v>
      </c>
    </row>
    <row r="259" spans="1:44" x14ac:dyDescent="0.2">
      <c r="A259" s="131">
        <v>257</v>
      </c>
      <c r="B259" s="132" t="s">
        <v>502</v>
      </c>
      <c r="C259" s="173" t="s">
        <v>503</v>
      </c>
      <c r="D259" s="160">
        <v>62005</v>
      </c>
      <c r="E259" s="160">
        <v>532</v>
      </c>
      <c r="F259" s="160">
        <v>59781</v>
      </c>
      <c r="G259" s="160">
        <v>60313</v>
      </c>
      <c r="H259" s="203">
        <v>97.27</v>
      </c>
      <c r="I259" s="160">
        <v>638</v>
      </c>
      <c r="J259" s="160">
        <v>472</v>
      </c>
      <c r="K259" s="160">
        <v>60891</v>
      </c>
      <c r="L259" s="160">
        <v>17963</v>
      </c>
      <c r="M259" s="160">
        <v>17507</v>
      </c>
      <c r="N259" s="160">
        <v>17658</v>
      </c>
      <c r="O259" s="160">
        <v>7763</v>
      </c>
      <c r="P259" s="160">
        <v>0</v>
      </c>
      <c r="Q259" s="160">
        <v>0</v>
      </c>
      <c r="R259" s="160">
        <v>3638</v>
      </c>
      <c r="S259" s="160">
        <v>-177</v>
      </c>
      <c r="T259" s="160">
        <v>3461</v>
      </c>
      <c r="U259" s="160">
        <v>786</v>
      </c>
      <c r="V259" s="160">
        <v>132</v>
      </c>
      <c r="W259" s="160">
        <v>42</v>
      </c>
      <c r="X259" s="160">
        <v>2501</v>
      </c>
      <c r="Y259" s="160">
        <v>1942</v>
      </c>
      <c r="Z259" s="160">
        <v>11</v>
      </c>
      <c r="AA259" s="160">
        <v>1931</v>
      </c>
      <c r="AB259" s="160">
        <v>4432</v>
      </c>
      <c r="AC259" s="160">
        <v>257</v>
      </c>
      <c r="AD259" s="181"/>
      <c r="AE259" s="160">
        <v>44944</v>
      </c>
      <c r="AF259" s="160">
        <v>72</v>
      </c>
      <c r="AG259" s="160">
        <v>43899</v>
      </c>
      <c r="AH259" s="160">
        <v>43971</v>
      </c>
      <c r="AI259" s="203">
        <v>97.84</v>
      </c>
      <c r="AJ259" s="160">
        <v>-104</v>
      </c>
      <c r="AK259" s="160">
        <v>49</v>
      </c>
      <c r="AL259" s="160">
        <v>43844</v>
      </c>
      <c r="AM259" s="160">
        <v>13334</v>
      </c>
      <c r="AN259" s="160">
        <v>14646</v>
      </c>
      <c r="AO259" s="160">
        <v>10988</v>
      </c>
      <c r="AP259" s="160">
        <v>4876</v>
      </c>
      <c r="AQ259" s="181"/>
      <c r="AR259" s="186" t="s">
        <v>672</v>
      </c>
    </row>
    <row r="260" spans="1:44" x14ac:dyDescent="0.2">
      <c r="A260" s="131">
        <v>258</v>
      </c>
      <c r="B260" s="132" t="s">
        <v>504</v>
      </c>
      <c r="C260" s="173" t="s">
        <v>505</v>
      </c>
      <c r="D260" s="160">
        <v>46582</v>
      </c>
      <c r="E260" s="160">
        <v>376</v>
      </c>
      <c r="F260" s="160">
        <v>45568</v>
      </c>
      <c r="G260" s="160">
        <v>45944</v>
      </c>
      <c r="H260" s="203">
        <v>98.63</v>
      </c>
      <c r="I260" s="160">
        <v>247</v>
      </c>
      <c r="J260" s="160">
        <v>482</v>
      </c>
      <c r="K260" s="160">
        <v>46297</v>
      </c>
      <c r="L260" s="160">
        <v>14605</v>
      </c>
      <c r="M260" s="160">
        <v>12864</v>
      </c>
      <c r="N260" s="160">
        <v>13263</v>
      </c>
      <c r="O260" s="160">
        <v>5565</v>
      </c>
      <c r="P260" s="160">
        <v>0</v>
      </c>
      <c r="Q260" s="160">
        <v>0</v>
      </c>
      <c r="R260" s="160">
        <v>1109</v>
      </c>
      <c r="S260" s="160">
        <v>41</v>
      </c>
      <c r="T260" s="160">
        <v>1150</v>
      </c>
      <c r="U260" s="160">
        <v>485</v>
      </c>
      <c r="V260" s="160">
        <v>194</v>
      </c>
      <c r="W260" s="160">
        <v>7</v>
      </c>
      <c r="X260" s="160">
        <v>464</v>
      </c>
      <c r="Y260" s="160">
        <v>726</v>
      </c>
      <c r="Z260" s="160">
        <v>0</v>
      </c>
      <c r="AA260" s="160">
        <v>726</v>
      </c>
      <c r="AB260" s="160">
        <v>1190</v>
      </c>
      <c r="AC260" s="160">
        <v>262</v>
      </c>
      <c r="AD260" s="181"/>
      <c r="AE260" s="160">
        <v>18201</v>
      </c>
      <c r="AF260" s="160">
        <v>136</v>
      </c>
      <c r="AG260" s="160">
        <v>17857</v>
      </c>
      <c r="AH260" s="160">
        <v>17993</v>
      </c>
      <c r="AI260" s="203">
        <v>98.86</v>
      </c>
      <c r="AJ260" s="160">
        <v>-254</v>
      </c>
      <c r="AK260" s="160">
        <v>117</v>
      </c>
      <c r="AL260" s="160">
        <v>17720</v>
      </c>
      <c r="AM260" s="160">
        <v>5600</v>
      </c>
      <c r="AN260" s="160">
        <v>5668</v>
      </c>
      <c r="AO260" s="160">
        <v>4709</v>
      </c>
      <c r="AP260" s="160">
        <v>1743</v>
      </c>
      <c r="AQ260" s="181"/>
      <c r="AR260" s="186" t="s">
        <v>672</v>
      </c>
    </row>
    <row r="261" spans="1:44" x14ac:dyDescent="0.2">
      <c r="A261" s="131">
        <v>259</v>
      </c>
      <c r="B261" s="132" t="s">
        <v>506</v>
      </c>
      <c r="C261" s="173" t="s">
        <v>507</v>
      </c>
      <c r="D261" s="160">
        <v>36915</v>
      </c>
      <c r="E261" s="160">
        <v>644</v>
      </c>
      <c r="F261" s="160">
        <v>34655</v>
      </c>
      <c r="G261" s="160">
        <v>35299</v>
      </c>
      <c r="H261" s="203">
        <v>95.62</v>
      </c>
      <c r="I261" s="160">
        <v>1174</v>
      </c>
      <c r="J261" s="160">
        <v>614</v>
      </c>
      <c r="K261" s="160">
        <v>36443</v>
      </c>
      <c r="L261" s="160">
        <v>10420</v>
      </c>
      <c r="M261" s="160">
        <v>10446</v>
      </c>
      <c r="N261" s="160">
        <v>10426</v>
      </c>
      <c r="O261" s="160">
        <v>5151</v>
      </c>
      <c r="P261" s="160">
        <v>0</v>
      </c>
      <c r="Q261" s="160">
        <v>0</v>
      </c>
      <c r="R261" s="160">
        <v>3770</v>
      </c>
      <c r="S261" s="160">
        <v>-345</v>
      </c>
      <c r="T261" s="160">
        <v>3425</v>
      </c>
      <c r="U261" s="160">
        <v>1295</v>
      </c>
      <c r="V261" s="160">
        <v>104</v>
      </c>
      <c r="W261" s="160">
        <v>34</v>
      </c>
      <c r="X261" s="160">
        <v>1992</v>
      </c>
      <c r="Y261" s="160">
        <v>1879</v>
      </c>
      <c r="Z261" s="160">
        <v>9</v>
      </c>
      <c r="AA261" s="160">
        <v>1870</v>
      </c>
      <c r="AB261" s="160">
        <v>3862</v>
      </c>
      <c r="AC261" s="160">
        <v>263</v>
      </c>
      <c r="AD261" s="181"/>
      <c r="AE261" s="160">
        <v>49048</v>
      </c>
      <c r="AF261" s="160">
        <v>424</v>
      </c>
      <c r="AG261" s="160">
        <v>46731</v>
      </c>
      <c r="AH261" s="160">
        <v>47155</v>
      </c>
      <c r="AI261" s="203">
        <v>96.14</v>
      </c>
      <c r="AJ261" s="160">
        <v>337</v>
      </c>
      <c r="AK261" s="160">
        <v>776</v>
      </c>
      <c r="AL261" s="160">
        <v>47844</v>
      </c>
      <c r="AM261" s="160">
        <v>16833</v>
      </c>
      <c r="AN261" s="160">
        <v>14055</v>
      </c>
      <c r="AO261" s="160">
        <v>13758</v>
      </c>
      <c r="AP261" s="160">
        <v>3198</v>
      </c>
      <c r="AQ261" s="181"/>
      <c r="AR261" s="186" t="s">
        <v>672</v>
      </c>
    </row>
    <row r="262" spans="1:44" x14ac:dyDescent="0.2">
      <c r="A262" s="131">
        <v>260</v>
      </c>
      <c r="B262" s="132" t="s">
        <v>508</v>
      </c>
      <c r="C262" s="173" t="s">
        <v>509</v>
      </c>
      <c r="D262" s="160">
        <v>143964</v>
      </c>
      <c r="E262" s="160">
        <v>804</v>
      </c>
      <c r="F262" s="160">
        <v>138267</v>
      </c>
      <c r="G262" s="160">
        <v>139071</v>
      </c>
      <c r="H262" s="203">
        <v>96.6</v>
      </c>
      <c r="I262" s="160">
        <v>2629</v>
      </c>
      <c r="J262" s="160">
        <v>1390</v>
      </c>
      <c r="K262" s="160">
        <v>142286</v>
      </c>
      <c r="L262" s="160">
        <v>40057</v>
      </c>
      <c r="M262" s="160">
        <v>40867</v>
      </c>
      <c r="N262" s="160">
        <v>40910</v>
      </c>
      <c r="O262" s="160">
        <v>20452</v>
      </c>
      <c r="P262" s="160">
        <v>0</v>
      </c>
      <c r="Q262" s="160">
        <v>0</v>
      </c>
      <c r="R262" s="160">
        <v>15888</v>
      </c>
      <c r="S262" s="160">
        <v>-85</v>
      </c>
      <c r="T262" s="160">
        <v>15803</v>
      </c>
      <c r="U262" s="160">
        <v>2870</v>
      </c>
      <c r="V262" s="160">
        <v>528</v>
      </c>
      <c r="W262" s="160">
        <v>36</v>
      </c>
      <c r="X262" s="160">
        <v>12369</v>
      </c>
      <c r="Y262" s="160">
        <v>5189</v>
      </c>
      <c r="Z262" s="160">
        <v>24</v>
      </c>
      <c r="AA262" s="160">
        <v>5165</v>
      </c>
      <c r="AB262" s="160">
        <v>17534</v>
      </c>
      <c r="AC262" s="160">
        <v>1315</v>
      </c>
      <c r="AD262" s="181"/>
      <c r="AE262" s="160">
        <v>93669</v>
      </c>
      <c r="AF262" s="160">
        <v>334</v>
      </c>
      <c r="AG262" s="160">
        <v>88330</v>
      </c>
      <c r="AH262" s="160">
        <v>88664</v>
      </c>
      <c r="AI262" s="203">
        <v>94.66</v>
      </c>
      <c r="AJ262" s="160">
        <v>-1613</v>
      </c>
      <c r="AK262" s="160">
        <v>786</v>
      </c>
      <c r="AL262" s="160">
        <v>87503</v>
      </c>
      <c r="AM262" s="160">
        <v>28453</v>
      </c>
      <c r="AN262" s="160">
        <v>26326</v>
      </c>
      <c r="AO262" s="160">
        <v>24462</v>
      </c>
      <c r="AP262" s="160">
        <v>8262</v>
      </c>
      <c r="AQ262" s="181"/>
      <c r="AR262" s="186" t="s">
        <v>674</v>
      </c>
    </row>
    <row r="263" spans="1:44" x14ac:dyDescent="0.2">
      <c r="A263" s="131">
        <v>261</v>
      </c>
      <c r="B263" s="132" t="s">
        <v>510</v>
      </c>
      <c r="C263" s="173" t="s">
        <v>511</v>
      </c>
      <c r="D263" s="160">
        <v>82686</v>
      </c>
      <c r="E263" s="160">
        <v>785</v>
      </c>
      <c r="F263" s="160">
        <v>79304</v>
      </c>
      <c r="G263" s="160">
        <v>80089</v>
      </c>
      <c r="H263" s="203">
        <v>96.86</v>
      </c>
      <c r="I263" s="160">
        <v>1091</v>
      </c>
      <c r="J263" s="160">
        <v>1040</v>
      </c>
      <c r="K263" s="160">
        <v>81435</v>
      </c>
      <c r="L263" s="160">
        <v>23488</v>
      </c>
      <c r="M263" s="160">
        <v>23055</v>
      </c>
      <c r="N263" s="160">
        <v>21657</v>
      </c>
      <c r="O263" s="160">
        <v>13235</v>
      </c>
      <c r="P263" s="160">
        <v>0</v>
      </c>
      <c r="Q263" s="160">
        <v>0</v>
      </c>
      <c r="R263" s="160">
        <v>3919</v>
      </c>
      <c r="S263" s="160">
        <v>151</v>
      </c>
      <c r="T263" s="160">
        <v>4070</v>
      </c>
      <c r="U263" s="160">
        <v>1091</v>
      </c>
      <c r="V263" s="160">
        <v>118</v>
      </c>
      <c r="W263" s="160">
        <v>595</v>
      </c>
      <c r="X263" s="160">
        <v>2266</v>
      </c>
      <c r="Y263" s="160">
        <v>2843</v>
      </c>
      <c r="Z263" s="160">
        <v>17</v>
      </c>
      <c r="AA263" s="160">
        <v>2826</v>
      </c>
      <c r="AB263" s="160">
        <v>5092</v>
      </c>
      <c r="AC263" s="160">
        <v>0</v>
      </c>
      <c r="AD263" s="181"/>
      <c r="AE263" s="160">
        <v>81920</v>
      </c>
      <c r="AF263" s="160">
        <v>433</v>
      </c>
      <c r="AG263" s="160">
        <v>80544</v>
      </c>
      <c r="AH263" s="160">
        <v>80977</v>
      </c>
      <c r="AI263" s="203">
        <v>98.85</v>
      </c>
      <c r="AJ263" s="160">
        <v>-245</v>
      </c>
      <c r="AK263" s="160">
        <v>840</v>
      </c>
      <c r="AL263" s="160">
        <v>81139</v>
      </c>
      <c r="AM263" s="160">
        <v>26710</v>
      </c>
      <c r="AN263" s="160">
        <v>23312</v>
      </c>
      <c r="AO263" s="160">
        <v>21362</v>
      </c>
      <c r="AP263" s="160">
        <v>9755</v>
      </c>
      <c r="AQ263" s="181"/>
      <c r="AR263" s="186" t="s">
        <v>675</v>
      </c>
    </row>
    <row r="264" spans="1:44" x14ac:dyDescent="0.2">
      <c r="A264" s="131">
        <v>262</v>
      </c>
      <c r="B264" s="132" t="s">
        <v>512</v>
      </c>
      <c r="C264" s="173" t="s">
        <v>513</v>
      </c>
      <c r="D264" s="160">
        <v>85722</v>
      </c>
      <c r="E264" s="160">
        <v>918</v>
      </c>
      <c r="F264" s="160">
        <v>79532</v>
      </c>
      <c r="G264" s="160">
        <v>80450</v>
      </c>
      <c r="H264" s="203">
        <v>93.85</v>
      </c>
      <c r="I264" s="160">
        <v>4308</v>
      </c>
      <c r="J264" s="160">
        <v>1219</v>
      </c>
      <c r="K264" s="160">
        <v>85059</v>
      </c>
      <c r="L264" s="160">
        <v>24222</v>
      </c>
      <c r="M264" s="160">
        <v>22293</v>
      </c>
      <c r="N264" s="160">
        <v>23112</v>
      </c>
      <c r="O264" s="160">
        <v>15432</v>
      </c>
      <c r="P264" s="160">
        <v>0</v>
      </c>
      <c r="Q264" s="160">
        <v>0</v>
      </c>
      <c r="R264" s="160">
        <v>11914</v>
      </c>
      <c r="S264" s="160">
        <v>267</v>
      </c>
      <c r="T264" s="160">
        <v>12181</v>
      </c>
      <c r="U264" s="160">
        <v>4593</v>
      </c>
      <c r="V264" s="160">
        <v>1344</v>
      </c>
      <c r="W264" s="160">
        <v>65</v>
      </c>
      <c r="X264" s="160">
        <v>6179</v>
      </c>
      <c r="Y264" s="160">
        <v>5989</v>
      </c>
      <c r="Z264" s="160">
        <v>8</v>
      </c>
      <c r="AA264" s="160">
        <v>5981</v>
      </c>
      <c r="AB264" s="160">
        <v>12160</v>
      </c>
      <c r="AC264" s="160">
        <v>1829</v>
      </c>
      <c r="AD264" s="181"/>
      <c r="AE264" s="160">
        <v>85528</v>
      </c>
      <c r="AF264" s="160">
        <v>660</v>
      </c>
      <c r="AG264" s="160">
        <v>80629</v>
      </c>
      <c r="AH264" s="160">
        <v>81289</v>
      </c>
      <c r="AI264" s="203">
        <v>95.04</v>
      </c>
      <c r="AJ264" s="160">
        <v>3846</v>
      </c>
      <c r="AK264" s="160">
        <v>4503</v>
      </c>
      <c r="AL264" s="160">
        <v>88978</v>
      </c>
      <c r="AM264" s="160">
        <v>30758</v>
      </c>
      <c r="AN264" s="160">
        <v>21996</v>
      </c>
      <c r="AO264" s="160">
        <v>23533</v>
      </c>
      <c r="AP264" s="160">
        <v>12691</v>
      </c>
      <c r="AQ264" s="181"/>
      <c r="AR264" s="186" t="s">
        <v>675</v>
      </c>
    </row>
    <row r="265" spans="1:44" x14ac:dyDescent="0.2">
      <c r="A265" s="131">
        <v>263</v>
      </c>
      <c r="B265" s="132" t="s">
        <v>514</v>
      </c>
      <c r="C265" s="173" t="s">
        <v>515</v>
      </c>
      <c r="D265" s="160">
        <v>73308</v>
      </c>
      <c r="E265" s="160">
        <v>410</v>
      </c>
      <c r="F265" s="160">
        <v>71736</v>
      </c>
      <c r="G265" s="160">
        <v>72146</v>
      </c>
      <c r="H265" s="203">
        <v>98.41</v>
      </c>
      <c r="I265" s="160">
        <v>988</v>
      </c>
      <c r="J265" s="160">
        <v>411</v>
      </c>
      <c r="K265" s="160">
        <v>73135</v>
      </c>
      <c r="L265" s="160">
        <v>21335</v>
      </c>
      <c r="M265" s="160">
        <v>21124</v>
      </c>
      <c r="N265" s="160">
        <v>19399</v>
      </c>
      <c r="O265" s="160">
        <v>11277</v>
      </c>
      <c r="P265" s="160">
        <v>0</v>
      </c>
      <c r="Q265" s="160">
        <v>0</v>
      </c>
      <c r="R265" s="160">
        <v>2130</v>
      </c>
      <c r="S265" s="160">
        <v>436</v>
      </c>
      <c r="T265" s="160">
        <v>2566</v>
      </c>
      <c r="U265" s="160">
        <v>1287</v>
      </c>
      <c r="V265" s="160">
        <v>127</v>
      </c>
      <c r="W265" s="160">
        <v>74</v>
      </c>
      <c r="X265" s="160">
        <v>1078</v>
      </c>
      <c r="Y265" s="160">
        <v>1448</v>
      </c>
      <c r="Z265" s="160">
        <v>27</v>
      </c>
      <c r="AA265" s="160">
        <v>1421</v>
      </c>
      <c r="AB265" s="160">
        <v>2499</v>
      </c>
      <c r="AC265" s="160">
        <v>286</v>
      </c>
      <c r="AD265" s="181"/>
      <c r="AE265" s="160">
        <v>52702</v>
      </c>
      <c r="AF265" s="160">
        <v>113</v>
      </c>
      <c r="AG265" s="160">
        <v>52015</v>
      </c>
      <c r="AH265" s="160">
        <v>52128</v>
      </c>
      <c r="AI265" s="203">
        <v>98.91</v>
      </c>
      <c r="AJ265" s="160">
        <v>-809</v>
      </c>
      <c r="AK265" s="160">
        <v>137</v>
      </c>
      <c r="AL265" s="160">
        <v>51343</v>
      </c>
      <c r="AM265" s="160">
        <v>16591</v>
      </c>
      <c r="AN265" s="160">
        <v>14516</v>
      </c>
      <c r="AO265" s="160">
        <v>13573</v>
      </c>
      <c r="AP265" s="160">
        <v>6663</v>
      </c>
      <c r="AQ265" s="181"/>
      <c r="AR265" s="186" t="s">
        <v>672</v>
      </c>
    </row>
    <row r="266" spans="1:44" x14ac:dyDescent="0.2">
      <c r="A266" s="131">
        <v>264</v>
      </c>
      <c r="B266" s="132" t="s">
        <v>516</v>
      </c>
      <c r="C266" s="173" t="s">
        <v>517</v>
      </c>
      <c r="D266" s="160">
        <v>63165</v>
      </c>
      <c r="E266" s="160">
        <v>446</v>
      </c>
      <c r="F266" s="160">
        <v>62114</v>
      </c>
      <c r="G266" s="160">
        <v>62560</v>
      </c>
      <c r="H266" s="203">
        <v>99.04</v>
      </c>
      <c r="I266" s="160">
        <v>960</v>
      </c>
      <c r="J266" s="160">
        <v>459</v>
      </c>
      <c r="K266" s="160">
        <v>63533</v>
      </c>
      <c r="L266" s="160">
        <v>20303</v>
      </c>
      <c r="M266" s="160">
        <v>18046</v>
      </c>
      <c r="N266" s="160">
        <v>18149</v>
      </c>
      <c r="O266" s="160">
        <v>7035</v>
      </c>
      <c r="P266" s="160">
        <v>0</v>
      </c>
      <c r="Q266" s="160">
        <v>0</v>
      </c>
      <c r="R266" s="160">
        <v>1422</v>
      </c>
      <c r="S266" s="160">
        <v>286</v>
      </c>
      <c r="T266" s="160">
        <v>1708</v>
      </c>
      <c r="U266" s="160">
        <v>960</v>
      </c>
      <c r="V266" s="160">
        <v>-52</v>
      </c>
      <c r="W266" s="160">
        <v>10</v>
      </c>
      <c r="X266" s="160">
        <v>790</v>
      </c>
      <c r="Y266" s="160">
        <v>687</v>
      </c>
      <c r="Z266" s="160">
        <v>6</v>
      </c>
      <c r="AA266" s="160">
        <v>681</v>
      </c>
      <c r="AB266" s="160">
        <v>1471</v>
      </c>
      <c r="AC266" s="160">
        <v>82</v>
      </c>
      <c r="AD266" s="181"/>
      <c r="AE266" s="160">
        <v>25054</v>
      </c>
      <c r="AF266" s="160">
        <v>24</v>
      </c>
      <c r="AG266" s="160">
        <v>24824</v>
      </c>
      <c r="AH266" s="160">
        <v>24848</v>
      </c>
      <c r="AI266" s="203">
        <v>99.18</v>
      </c>
      <c r="AJ266" s="160">
        <v>634</v>
      </c>
      <c r="AK266" s="160">
        <v>46</v>
      </c>
      <c r="AL266" s="160">
        <v>25504</v>
      </c>
      <c r="AM266" s="160">
        <v>8000</v>
      </c>
      <c r="AN266" s="160">
        <v>6920</v>
      </c>
      <c r="AO266" s="160">
        <v>6932</v>
      </c>
      <c r="AP266" s="160">
        <v>3652</v>
      </c>
      <c r="AQ266" s="181"/>
      <c r="AR266" s="186" t="s">
        <v>672</v>
      </c>
    </row>
    <row r="267" spans="1:44" x14ac:dyDescent="0.2">
      <c r="A267" s="131">
        <v>265</v>
      </c>
      <c r="B267" s="132" t="s">
        <v>518</v>
      </c>
      <c r="C267" s="173" t="s">
        <v>519</v>
      </c>
      <c r="D267" s="160">
        <v>70718</v>
      </c>
      <c r="E267" s="160">
        <v>1117</v>
      </c>
      <c r="F267" s="160">
        <v>68097</v>
      </c>
      <c r="G267" s="160">
        <v>69214</v>
      </c>
      <c r="H267" s="203">
        <v>97.87</v>
      </c>
      <c r="I267" s="160">
        <v>522</v>
      </c>
      <c r="J267" s="160">
        <v>1454</v>
      </c>
      <c r="K267" s="160">
        <v>70073</v>
      </c>
      <c r="L267" s="160">
        <v>20788</v>
      </c>
      <c r="M267" s="160">
        <v>20239</v>
      </c>
      <c r="N267" s="160">
        <v>19677</v>
      </c>
      <c r="O267" s="160">
        <v>9369</v>
      </c>
      <c r="P267" s="160">
        <v>0</v>
      </c>
      <c r="Q267" s="160">
        <v>0</v>
      </c>
      <c r="R267" s="160">
        <v>2687</v>
      </c>
      <c r="S267" s="160">
        <v>-196</v>
      </c>
      <c r="T267" s="160">
        <v>2491</v>
      </c>
      <c r="U267" s="160">
        <v>634</v>
      </c>
      <c r="V267" s="160">
        <v>62</v>
      </c>
      <c r="W267" s="160">
        <v>7</v>
      </c>
      <c r="X267" s="160">
        <v>1788</v>
      </c>
      <c r="Y267" s="160">
        <v>1555</v>
      </c>
      <c r="Z267" s="160">
        <v>2</v>
      </c>
      <c r="AA267" s="160">
        <v>1553</v>
      </c>
      <c r="AB267" s="160">
        <v>3341</v>
      </c>
      <c r="AC267" s="160">
        <v>151</v>
      </c>
      <c r="AD267" s="181"/>
      <c r="AE267" s="160">
        <v>49065</v>
      </c>
      <c r="AF267" s="160">
        <v>375</v>
      </c>
      <c r="AG267" s="160">
        <v>48265</v>
      </c>
      <c r="AH267" s="160">
        <v>48640</v>
      </c>
      <c r="AI267" s="203">
        <v>99.13</v>
      </c>
      <c r="AJ267" s="160">
        <v>39</v>
      </c>
      <c r="AK267" s="160">
        <v>357</v>
      </c>
      <c r="AL267" s="160">
        <v>48661</v>
      </c>
      <c r="AM267" s="160">
        <v>15036</v>
      </c>
      <c r="AN267" s="160">
        <v>15309</v>
      </c>
      <c r="AO267" s="160">
        <v>13404</v>
      </c>
      <c r="AP267" s="160">
        <v>4912</v>
      </c>
      <c r="AQ267" s="181"/>
      <c r="AR267" s="186" t="s">
        <v>672</v>
      </c>
    </row>
    <row r="268" spans="1:44" x14ac:dyDescent="0.2">
      <c r="A268" s="131">
        <v>266</v>
      </c>
      <c r="B268" s="132" t="s">
        <v>520</v>
      </c>
      <c r="C268" s="173" t="s">
        <v>521</v>
      </c>
      <c r="D268" s="160">
        <v>87147</v>
      </c>
      <c r="E268" s="160">
        <v>1738</v>
      </c>
      <c r="F268" s="160">
        <v>82392</v>
      </c>
      <c r="G268" s="160">
        <v>84130</v>
      </c>
      <c r="H268" s="203">
        <v>96.54</v>
      </c>
      <c r="I268" s="160">
        <v>3008</v>
      </c>
      <c r="J268" s="160">
        <v>1818</v>
      </c>
      <c r="K268" s="160">
        <v>87218</v>
      </c>
      <c r="L268" s="160">
        <v>23883</v>
      </c>
      <c r="M268" s="160">
        <v>23351</v>
      </c>
      <c r="N268" s="160">
        <v>23582</v>
      </c>
      <c r="O268" s="160">
        <v>16402</v>
      </c>
      <c r="P268" s="160">
        <v>0</v>
      </c>
      <c r="Q268" s="160">
        <v>0</v>
      </c>
      <c r="R268" s="160">
        <v>11572</v>
      </c>
      <c r="S268" s="160">
        <v>1141</v>
      </c>
      <c r="T268" s="160">
        <v>12713</v>
      </c>
      <c r="U268" s="160">
        <v>3008</v>
      </c>
      <c r="V268" s="160">
        <v>496</v>
      </c>
      <c r="W268" s="160">
        <v>89</v>
      </c>
      <c r="X268" s="160">
        <v>9120</v>
      </c>
      <c r="Y268" s="160">
        <v>3767</v>
      </c>
      <c r="Z268" s="160">
        <v>26</v>
      </c>
      <c r="AA268" s="160">
        <v>3741</v>
      </c>
      <c r="AB268" s="160">
        <v>12861</v>
      </c>
      <c r="AC268" s="160">
        <v>1694</v>
      </c>
      <c r="AD268" s="181"/>
      <c r="AE268" s="160">
        <v>89680</v>
      </c>
      <c r="AF268" s="160">
        <v>529</v>
      </c>
      <c r="AG268" s="160">
        <v>86434</v>
      </c>
      <c r="AH268" s="160">
        <v>86963</v>
      </c>
      <c r="AI268" s="203">
        <v>96.97</v>
      </c>
      <c r="AJ268" s="160">
        <v>1637</v>
      </c>
      <c r="AK268" s="160">
        <v>572</v>
      </c>
      <c r="AL268" s="160">
        <v>88643</v>
      </c>
      <c r="AM268" s="160">
        <v>32213</v>
      </c>
      <c r="AN268" s="160">
        <v>22634</v>
      </c>
      <c r="AO268" s="160">
        <v>23301</v>
      </c>
      <c r="AP268" s="160">
        <v>10495</v>
      </c>
      <c r="AQ268" s="181"/>
      <c r="AR268" s="186" t="s">
        <v>674</v>
      </c>
    </row>
    <row r="269" spans="1:44" x14ac:dyDescent="0.2">
      <c r="A269" s="131">
        <v>267</v>
      </c>
      <c r="B269" s="132" t="s">
        <v>522</v>
      </c>
      <c r="C269" s="173" t="s">
        <v>523</v>
      </c>
      <c r="D269" s="160">
        <v>58268</v>
      </c>
      <c r="E269" s="160">
        <v>415</v>
      </c>
      <c r="F269" s="160">
        <v>57105</v>
      </c>
      <c r="G269" s="160">
        <v>57520</v>
      </c>
      <c r="H269" s="203">
        <v>98.72</v>
      </c>
      <c r="I269" s="160">
        <v>615</v>
      </c>
      <c r="J269" s="160">
        <v>623</v>
      </c>
      <c r="K269" s="160">
        <v>58343</v>
      </c>
      <c r="L269" s="160">
        <v>17735</v>
      </c>
      <c r="M269" s="160">
        <v>16793</v>
      </c>
      <c r="N269" s="160">
        <v>16876</v>
      </c>
      <c r="O269" s="160">
        <v>6939</v>
      </c>
      <c r="P269" s="160">
        <v>0</v>
      </c>
      <c r="Q269" s="160">
        <v>0</v>
      </c>
      <c r="R269" s="160">
        <v>1583</v>
      </c>
      <c r="S269" s="160">
        <v>181</v>
      </c>
      <c r="T269" s="160">
        <v>1764</v>
      </c>
      <c r="U269" s="160">
        <v>615</v>
      </c>
      <c r="V269" s="160">
        <v>63</v>
      </c>
      <c r="W269" s="160">
        <v>43</v>
      </c>
      <c r="X269" s="160">
        <v>1043</v>
      </c>
      <c r="Y269" s="160">
        <v>897</v>
      </c>
      <c r="Z269" s="160">
        <v>21</v>
      </c>
      <c r="AA269" s="160">
        <v>876</v>
      </c>
      <c r="AB269" s="160">
        <v>1919</v>
      </c>
      <c r="AC269" s="160">
        <v>149</v>
      </c>
      <c r="AD269" s="181"/>
      <c r="AE269" s="160">
        <v>34716</v>
      </c>
      <c r="AF269" s="160">
        <v>500</v>
      </c>
      <c r="AG269" s="160">
        <v>33882</v>
      </c>
      <c r="AH269" s="160">
        <v>34382</v>
      </c>
      <c r="AI269" s="203">
        <v>99.04</v>
      </c>
      <c r="AJ269" s="160">
        <v>219</v>
      </c>
      <c r="AK269" s="160">
        <v>56</v>
      </c>
      <c r="AL269" s="160">
        <v>34157</v>
      </c>
      <c r="AM269" s="160">
        <v>9826</v>
      </c>
      <c r="AN269" s="160">
        <v>9467</v>
      </c>
      <c r="AO269" s="160">
        <v>9657</v>
      </c>
      <c r="AP269" s="160">
        <v>5207</v>
      </c>
      <c r="AQ269" s="181"/>
      <c r="AR269" s="186" t="s">
        <v>672</v>
      </c>
    </row>
    <row r="270" spans="1:44" x14ac:dyDescent="0.2">
      <c r="A270" s="131">
        <v>268</v>
      </c>
      <c r="B270" s="132" t="s">
        <v>524</v>
      </c>
      <c r="C270" s="173" t="s">
        <v>525</v>
      </c>
      <c r="D270" s="160">
        <v>98504</v>
      </c>
      <c r="E270" s="160">
        <v>540</v>
      </c>
      <c r="F270" s="160">
        <v>96565</v>
      </c>
      <c r="G270" s="160">
        <v>97105</v>
      </c>
      <c r="H270" s="203">
        <v>98.58</v>
      </c>
      <c r="I270" s="160">
        <v>803</v>
      </c>
      <c r="J270" s="160">
        <v>665</v>
      </c>
      <c r="K270" s="160">
        <v>98033</v>
      </c>
      <c r="L270" s="160">
        <v>29482</v>
      </c>
      <c r="M270" s="160">
        <v>28028</v>
      </c>
      <c r="N270" s="160">
        <v>27847</v>
      </c>
      <c r="O270" s="160">
        <v>12676</v>
      </c>
      <c r="P270" s="160">
        <v>0</v>
      </c>
      <c r="Q270" s="160">
        <v>0</v>
      </c>
      <c r="R270" s="160">
        <v>6247</v>
      </c>
      <c r="S270" s="160">
        <v>519</v>
      </c>
      <c r="T270" s="160">
        <v>6766</v>
      </c>
      <c r="U270" s="160">
        <v>948</v>
      </c>
      <c r="V270" s="160">
        <v>153</v>
      </c>
      <c r="W270" s="160">
        <v>71</v>
      </c>
      <c r="X270" s="160">
        <v>5594</v>
      </c>
      <c r="Y270" s="160">
        <v>1724</v>
      </c>
      <c r="Z270" s="160">
        <v>18</v>
      </c>
      <c r="AA270" s="160">
        <v>1706</v>
      </c>
      <c r="AB270" s="160">
        <v>7300</v>
      </c>
      <c r="AC270" s="160">
        <v>888</v>
      </c>
      <c r="AD270" s="181"/>
      <c r="AE270" s="160">
        <v>52501</v>
      </c>
      <c r="AF270" s="160">
        <v>32</v>
      </c>
      <c r="AG270" s="160">
        <v>51160</v>
      </c>
      <c r="AH270" s="160">
        <v>51192</v>
      </c>
      <c r="AI270" s="203">
        <v>97.51</v>
      </c>
      <c r="AJ270" s="160">
        <v>221</v>
      </c>
      <c r="AK270" s="160">
        <v>177</v>
      </c>
      <c r="AL270" s="160">
        <v>51558</v>
      </c>
      <c r="AM270" s="160">
        <v>17843</v>
      </c>
      <c r="AN270" s="160">
        <v>14948</v>
      </c>
      <c r="AO270" s="160">
        <v>13634</v>
      </c>
      <c r="AP270" s="160">
        <v>5133</v>
      </c>
      <c r="AQ270" s="181"/>
      <c r="AR270" s="186" t="s">
        <v>673</v>
      </c>
    </row>
    <row r="271" spans="1:44" x14ac:dyDescent="0.2">
      <c r="A271" s="131">
        <v>269</v>
      </c>
      <c r="B271" s="132" t="s">
        <v>526</v>
      </c>
      <c r="C271" s="173" t="s">
        <v>527</v>
      </c>
      <c r="D271" s="160">
        <v>60348</v>
      </c>
      <c r="E271" s="160">
        <v>862</v>
      </c>
      <c r="F271" s="160">
        <v>57894</v>
      </c>
      <c r="G271" s="160">
        <v>58756</v>
      </c>
      <c r="H271" s="203">
        <v>97.36</v>
      </c>
      <c r="I271" s="160">
        <v>1238</v>
      </c>
      <c r="J271" s="160">
        <v>1000</v>
      </c>
      <c r="K271" s="160">
        <v>60132</v>
      </c>
      <c r="L271" s="160">
        <v>17070</v>
      </c>
      <c r="M271" s="160">
        <v>17338</v>
      </c>
      <c r="N271" s="160">
        <v>17400</v>
      </c>
      <c r="O271" s="160">
        <v>8324</v>
      </c>
      <c r="P271" s="160">
        <v>0</v>
      </c>
      <c r="Q271" s="160">
        <v>0</v>
      </c>
      <c r="R271" s="160">
        <v>3610</v>
      </c>
      <c r="S271" s="160">
        <v>255</v>
      </c>
      <c r="T271" s="160">
        <v>3865</v>
      </c>
      <c r="U271" s="160">
        <v>1239</v>
      </c>
      <c r="V271" s="160">
        <v>216</v>
      </c>
      <c r="W271" s="160">
        <v>60</v>
      </c>
      <c r="X271" s="160">
        <v>2350</v>
      </c>
      <c r="Y271" s="160">
        <v>2046</v>
      </c>
      <c r="Z271" s="160">
        <v>19</v>
      </c>
      <c r="AA271" s="160">
        <v>2027</v>
      </c>
      <c r="AB271" s="160">
        <v>4377</v>
      </c>
      <c r="AC271" s="160">
        <v>478</v>
      </c>
      <c r="AD271" s="181"/>
      <c r="AE271" s="160">
        <v>43137</v>
      </c>
      <c r="AF271" s="160">
        <v>147</v>
      </c>
      <c r="AG271" s="160">
        <v>41807</v>
      </c>
      <c r="AH271" s="160">
        <v>41954</v>
      </c>
      <c r="AI271" s="203">
        <v>97.26</v>
      </c>
      <c r="AJ271" s="160">
        <v>-31</v>
      </c>
      <c r="AK271" s="160">
        <v>458</v>
      </c>
      <c r="AL271" s="160">
        <v>42234</v>
      </c>
      <c r="AM271" s="160">
        <v>12861</v>
      </c>
      <c r="AN271" s="160">
        <v>11949</v>
      </c>
      <c r="AO271" s="160">
        <v>12312</v>
      </c>
      <c r="AP271" s="160">
        <v>5112</v>
      </c>
      <c r="AQ271" s="181"/>
      <c r="AR271" s="186" t="s">
        <v>672</v>
      </c>
    </row>
    <row r="272" spans="1:44" x14ac:dyDescent="0.2">
      <c r="A272" s="131">
        <v>270</v>
      </c>
      <c r="B272" s="132" t="s">
        <v>528</v>
      </c>
      <c r="C272" s="173" t="s">
        <v>529</v>
      </c>
      <c r="D272" s="160">
        <v>94290</v>
      </c>
      <c r="E272" s="160">
        <v>805</v>
      </c>
      <c r="F272" s="160">
        <v>91037</v>
      </c>
      <c r="G272" s="160">
        <v>91842</v>
      </c>
      <c r="H272" s="203">
        <v>97.4</v>
      </c>
      <c r="I272" s="160">
        <v>1178</v>
      </c>
      <c r="J272" s="160">
        <v>983</v>
      </c>
      <c r="K272" s="160">
        <v>93198</v>
      </c>
      <c r="L272" s="160">
        <v>27042</v>
      </c>
      <c r="M272" s="160">
        <v>24608</v>
      </c>
      <c r="N272" s="160">
        <v>26854</v>
      </c>
      <c r="O272" s="160">
        <v>14694</v>
      </c>
      <c r="P272" s="160">
        <v>0</v>
      </c>
      <c r="Q272" s="160">
        <v>0</v>
      </c>
      <c r="R272" s="160">
        <v>8868</v>
      </c>
      <c r="S272" s="160">
        <v>-152</v>
      </c>
      <c r="T272" s="160">
        <v>8716</v>
      </c>
      <c r="U272" s="160">
        <v>1178</v>
      </c>
      <c r="V272" s="160">
        <v>5</v>
      </c>
      <c r="W272" s="160">
        <v>735</v>
      </c>
      <c r="X272" s="160">
        <v>6798</v>
      </c>
      <c r="Y272" s="160">
        <v>2971</v>
      </c>
      <c r="Z272" s="160">
        <v>0</v>
      </c>
      <c r="AA272" s="160">
        <v>2971</v>
      </c>
      <c r="AB272" s="160">
        <v>9769</v>
      </c>
      <c r="AC272" s="160">
        <v>1405</v>
      </c>
      <c r="AD272" s="181"/>
      <c r="AE272" s="160">
        <v>107414</v>
      </c>
      <c r="AF272" s="160">
        <v>666</v>
      </c>
      <c r="AG272" s="160">
        <v>105340</v>
      </c>
      <c r="AH272" s="160">
        <v>106006</v>
      </c>
      <c r="AI272" s="203">
        <v>98.69</v>
      </c>
      <c r="AJ272" s="160">
        <v>-1510</v>
      </c>
      <c r="AK272" s="160">
        <v>1324</v>
      </c>
      <c r="AL272" s="160">
        <v>105154</v>
      </c>
      <c r="AM272" s="160">
        <v>32202</v>
      </c>
      <c r="AN272" s="160">
        <v>32106</v>
      </c>
      <c r="AO272" s="160">
        <v>28653</v>
      </c>
      <c r="AP272" s="160">
        <v>12193</v>
      </c>
      <c r="AQ272" s="181"/>
      <c r="AR272" s="186" t="s">
        <v>675</v>
      </c>
    </row>
    <row r="273" spans="1:44" x14ac:dyDescent="0.2">
      <c r="A273" s="131">
        <v>271</v>
      </c>
      <c r="B273" s="132" t="s">
        <v>530</v>
      </c>
      <c r="C273" s="173" t="s">
        <v>531</v>
      </c>
      <c r="D273" s="160">
        <v>82974</v>
      </c>
      <c r="E273" s="160">
        <v>1324</v>
      </c>
      <c r="F273" s="160">
        <v>76842</v>
      </c>
      <c r="G273" s="160">
        <v>78166</v>
      </c>
      <c r="H273" s="203">
        <v>94.21</v>
      </c>
      <c r="I273" s="160">
        <v>2732</v>
      </c>
      <c r="J273" s="160">
        <v>1736</v>
      </c>
      <c r="K273" s="160">
        <v>81310</v>
      </c>
      <c r="L273" s="160">
        <v>23217</v>
      </c>
      <c r="M273" s="160">
        <v>23292</v>
      </c>
      <c r="N273" s="160">
        <v>22551</v>
      </c>
      <c r="O273" s="160">
        <v>12250</v>
      </c>
      <c r="P273" s="160">
        <v>0</v>
      </c>
      <c r="Q273" s="160">
        <v>0</v>
      </c>
      <c r="R273" s="160">
        <v>10323</v>
      </c>
      <c r="S273" s="160">
        <v>146</v>
      </c>
      <c r="T273" s="160">
        <v>10469</v>
      </c>
      <c r="U273" s="160">
        <v>3179</v>
      </c>
      <c r="V273" s="160">
        <v>84</v>
      </c>
      <c r="W273" s="160">
        <v>5</v>
      </c>
      <c r="X273" s="160">
        <v>7201</v>
      </c>
      <c r="Y273" s="160">
        <v>4962</v>
      </c>
      <c r="Z273" s="160">
        <v>20</v>
      </c>
      <c r="AA273" s="160">
        <v>4942</v>
      </c>
      <c r="AB273" s="160">
        <v>12143</v>
      </c>
      <c r="AC273" s="160">
        <v>1321</v>
      </c>
      <c r="AD273" s="181"/>
      <c r="AE273" s="160">
        <v>59177</v>
      </c>
      <c r="AF273" s="160">
        <v>397</v>
      </c>
      <c r="AG273" s="160">
        <v>56245</v>
      </c>
      <c r="AH273" s="160">
        <v>56642</v>
      </c>
      <c r="AI273" s="203">
        <v>95.72</v>
      </c>
      <c r="AJ273" s="160">
        <v>-460</v>
      </c>
      <c r="AK273" s="160">
        <v>939</v>
      </c>
      <c r="AL273" s="160">
        <v>56724</v>
      </c>
      <c r="AM273" s="160">
        <v>18419</v>
      </c>
      <c r="AN273" s="160">
        <v>16456</v>
      </c>
      <c r="AO273" s="160">
        <v>15546</v>
      </c>
      <c r="AP273" s="160">
        <v>6303</v>
      </c>
      <c r="AQ273" s="181"/>
      <c r="AR273" s="186" t="s">
        <v>674</v>
      </c>
    </row>
    <row r="274" spans="1:44" x14ac:dyDescent="0.2">
      <c r="A274" s="131">
        <v>272</v>
      </c>
      <c r="B274" s="132" t="s">
        <v>532</v>
      </c>
      <c r="C274" s="173" t="s">
        <v>533</v>
      </c>
      <c r="D274" s="160">
        <v>29641</v>
      </c>
      <c r="E274" s="160">
        <v>366</v>
      </c>
      <c r="F274" s="160">
        <v>28557</v>
      </c>
      <c r="G274" s="160">
        <v>28923</v>
      </c>
      <c r="H274" s="203">
        <v>97.58</v>
      </c>
      <c r="I274" s="160">
        <v>393</v>
      </c>
      <c r="J274" s="160">
        <v>474</v>
      </c>
      <c r="K274" s="160">
        <v>29424</v>
      </c>
      <c r="L274" s="160">
        <v>8616</v>
      </c>
      <c r="M274" s="160">
        <v>8522</v>
      </c>
      <c r="N274" s="160">
        <v>8603</v>
      </c>
      <c r="O274" s="160">
        <v>3683</v>
      </c>
      <c r="P274" s="160">
        <v>0</v>
      </c>
      <c r="Q274" s="160">
        <v>0</v>
      </c>
      <c r="R274" s="160">
        <v>1696</v>
      </c>
      <c r="S274" s="160">
        <v>-27</v>
      </c>
      <c r="T274" s="160">
        <v>1669</v>
      </c>
      <c r="U274" s="160">
        <v>460</v>
      </c>
      <c r="V274" s="160">
        <v>34</v>
      </c>
      <c r="W274" s="160">
        <v>4</v>
      </c>
      <c r="X274" s="160">
        <v>1171</v>
      </c>
      <c r="Y274" s="160">
        <v>808</v>
      </c>
      <c r="Z274" s="160">
        <v>0</v>
      </c>
      <c r="AA274" s="160">
        <v>808</v>
      </c>
      <c r="AB274" s="160">
        <v>1979</v>
      </c>
      <c r="AC274" s="160">
        <v>229</v>
      </c>
      <c r="AD274" s="181"/>
      <c r="AE274" s="160">
        <v>33207</v>
      </c>
      <c r="AF274" s="160">
        <v>217</v>
      </c>
      <c r="AG274" s="160">
        <v>32496</v>
      </c>
      <c r="AH274" s="160">
        <v>32713</v>
      </c>
      <c r="AI274" s="203">
        <v>98.51</v>
      </c>
      <c r="AJ274" s="160">
        <v>308</v>
      </c>
      <c r="AK274" s="160">
        <v>464</v>
      </c>
      <c r="AL274" s="160">
        <v>33268</v>
      </c>
      <c r="AM274" s="160">
        <v>10142</v>
      </c>
      <c r="AN274" s="160">
        <v>10140</v>
      </c>
      <c r="AO274" s="160">
        <v>9189</v>
      </c>
      <c r="AP274" s="160">
        <v>3797</v>
      </c>
      <c r="AQ274" s="181"/>
      <c r="AR274" s="186" t="s">
        <v>672</v>
      </c>
    </row>
    <row r="275" spans="1:44" x14ac:dyDescent="0.2">
      <c r="A275" s="131">
        <v>273</v>
      </c>
      <c r="B275" s="132" t="s">
        <v>534</v>
      </c>
      <c r="C275" s="173" t="s">
        <v>535</v>
      </c>
      <c r="D275" s="160">
        <v>57877</v>
      </c>
      <c r="E275" s="160">
        <v>857</v>
      </c>
      <c r="F275" s="160">
        <v>56076</v>
      </c>
      <c r="G275" s="160">
        <v>56933</v>
      </c>
      <c r="H275" s="203">
        <v>98.37</v>
      </c>
      <c r="I275" s="160">
        <v>547</v>
      </c>
      <c r="J275" s="160">
        <v>867</v>
      </c>
      <c r="K275" s="160">
        <v>57490</v>
      </c>
      <c r="L275" s="160">
        <v>16817</v>
      </c>
      <c r="M275" s="160">
        <v>16325</v>
      </c>
      <c r="N275" s="160">
        <v>16492</v>
      </c>
      <c r="O275" s="160">
        <v>7856</v>
      </c>
      <c r="P275" s="160">
        <v>0</v>
      </c>
      <c r="Q275" s="160">
        <v>0</v>
      </c>
      <c r="R275" s="160">
        <v>1783</v>
      </c>
      <c r="S275" s="160">
        <v>-187</v>
      </c>
      <c r="T275" s="160">
        <v>1596</v>
      </c>
      <c r="U275" s="160">
        <v>547</v>
      </c>
      <c r="V275" s="160">
        <v>37</v>
      </c>
      <c r="W275" s="160">
        <v>4</v>
      </c>
      <c r="X275" s="160">
        <v>1008</v>
      </c>
      <c r="Y275" s="160">
        <v>1013</v>
      </c>
      <c r="Z275" s="160">
        <v>2</v>
      </c>
      <c r="AA275" s="160">
        <v>1011</v>
      </c>
      <c r="AB275" s="160">
        <v>2019</v>
      </c>
      <c r="AC275" s="160">
        <v>99</v>
      </c>
      <c r="AD275" s="181"/>
      <c r="AE275" s="160">
        <v>20442</v>
      </c>
      <c r="AF275" s="160">
        <v>547</v>
      </c>
      <c r="AG275" s="160">
        <v>19522</v>
      </c>
      <c r="AH275" s="160">
        <v>20069</v>
      </c>
      <c r="AI275" s="203">
        <v>98.18</v>
      </c>
      <c r="AJ275" s="160">
        <v>-173</v>
      </c>
      <c r="AK275" s="160">
        <v>369</v>
      </c>
      <c r="AL275" s="160">
        <v>19718</v>
      </c>
      <c r="AM275" s="160">
        <v>6323</v>
      </c>
      <c r="AN275" s="160">
        <v>5565</v>
      </c>
      <c r="AO275" s="160">
        <v>5586</v>
      </c>
      <c r="AP275" s="160">
        <v>2244</v>
      </c>
      <c r="AQ275" s="181"/>
      <c r="AR275" s="186" t="s">
        <v>672</v>
      </c>
    </row>
    <row r="276" spans="1:44" x14ac:dyDescent="0.2">
      <c r="A276" s="131">
        <v>274</v>
      </c>
      <c r="B276" s="132" t="s">
        <v>536</v>
      </c>
      <c r="C276" s="173" t="s">
        <v>537</v>
      </c>
      <c r="D276" s="160">
        <v>54085</v>
      </c>
      <c r="E276" s="160">
        <v>3565</v>
      </c>
      <c r="F276" s="160">
        <v>49424</v>
      </c>
      <c r="G276" s="160">
        <v>52989</v>
      </c>
      <c r="H276" s="203">
        <v>97.97</v>
      </c>
      <c r="I276" s="160">
        <v>810</v>
      </c>
      <c r="J276" s="160">
        <v>3833</v>
      </c>
      <c r="K276" s="160">
        <v>54067</v>
      </c>
      <c r="L276" s="160">
        <v>15548</v>
      </c>
      <c r="M276" s="160">
        <v>15301</v>
      </c>
      <c r="N276" s="160">
        <v>15239</v>
      </c>
      <c r="O276" s="160">
        <v>7979</v>
      </c>
      <c r="P276" s="160">
        <v>0</v>
      </c>
      <c r="Q276" s="160">
        <v>0</v>
      </c>
      <c r="R276" s="160">
        <v>2844</v>
      </c>
      <c r="S276" s="160">
        <v>-810</v>
      </c>
      <c r="T276" s="160">
        <v>2034</v>
      </c>
      <c r="U276" s="160">
        <v>385</v>
      </c>
      <c r="V276" s="160">
        <v>207</v>
      </c>
      <c r="W276" s="160">
        <v>80</v>
      </c>
      <c r="X276" s="160">
        <v>1362</v>
      </c>
      <c r="Y276" s="160">
        <v>1211</v>
      </c>
      <c r="Z276" s="160">
        <v>35</v>
      </c>
      <c r="AA276" s="160">
        <v>1176</v>
      </c>
      <c r="AB276" s="160">
        <v>2538</v>
      </c>
      <c r="AC276" s="160">
        <v>199</v>
      </c>
      <c r="AD276" s="181"/>
      <c r="AE276" s="160">
        <v>40092</v>
      </c>
      <c r="AF276" s="160">
        <v>2014</v>
      </c>
      <c r="AG276" s="160">
        <v>37618</v>
      </c>
      <c r="AH276" s="160">
        <v>39632</v>
      </c>
      <c r="AI276" s="203">
        <v>98.85</v>
      </c>
      <c r="AJ276" s="160">
        <v>98</v>
      </c>
      <c r="AK276" s="160">
        <v>2068</v>
      </c>
      <c r="AL276" s="160">
        <v>39784</v>
      </c>
      <c r="AM276" s="160">
        <v>11217</v>
      </c>
      <c r="AN276" s="160">
        <v>11424</v>
      </c>
      <c r="AO276" s="160">
        <v>10851</v>
      </c>
      <c r="AP276" s="160">
        <v>6292</v>
      </c>
      <c r="AQ276" s="181"/>
      <c r="AR276" s="186" t="s">
        <v>672</v>
      </c>
    </row>
    <row r="277" spans="1:44" x14ac:dyDescent="0.2">
      <c r="A277" s="131">
        <v>275</v>
      </c>
      <c r="B277" s="132" t="s">
        <v>538</v>
      </c>
      <c r="C277" s="173" t="s">
        <v>539</v>
      </c>
      <c r="D277" s="160">
        <v>69710</v>
      </c>
      <c r="E277" s="160">
        <v>428</v>
      </c>
      <c r="F277" s="160">
        <v>68194</v>
      </c>
      <c r="G277" s="160">
        <v>68622</v>
      </c>
      <c r="H277" s="203">
        <v>98.44</v>
      </c>
      <c r="I277" s="160">
        <v>816</v>
      </c>
      <c r="J277" s="160">
        <v>596</v>
      </c>
      <c r="K277" s="160">
        <v>69606</v>
      </c>
      <c r="L277" s="160">
        <v>19703</v>
      </c>
      <c r="M277" s="160">
        <v>19256</v>
      </c>
      <c r="N277" s="160">
        <v>19512</v>
      </c>
      <c r="O277" s="160">
        <v>11135</v>
      </c>
      <c r="P277" s="160">
        <v>0</v>
      </c>
      <c r="Q277" s="160">
        <v>0</v>
      </c>
      <c r="R277" s="160">
        <v>3116</v>
      </c>
      <c r="S277" s="160">
        <v>218</v>
      </c>
      <c r="T277" s="160">
        <v>3334</v>
      </c>
      <c r="U277" s="160">
        <v>1262</v>
      </c>
      <c r="V277" s="160">
        <v>17</v>
      </c>
      <c r="W277" s="160">
        <v>15</v>
      </c>
      <c r="X277" s="160">
        <v>2040</v>
      </c>
      <c r="Y277" s="160">
        <v>1132</v>
      </c>
      <c r="Z277" s="160">
        <v>8</v>
      </c>
      <c r="AA277" s="160">
        <v>1124</v>
      </c>
      <c r="AB277" s="160">
        <v>3164</v>
      </c>
      <c r="AC277" s="160">
        <v>46</v>
      </c>
      <c r="AD277" s="181"/>
      <c r="AE277" s="160">
        <v>31117</v>
      </c>
      <c r="AF277" s="160">
        <v>42</v>
      </c>
      <c r="AG277" s="160">
        <v>30799</v>
      </c>
      <c r="AH277" s="160">
        <v>30841</v>
      </c>
      <c r="AI277" s="203">
        <v>99.11</v>
      </c>
      <c r="AJ277" s="160">
        <v>-147</v>
      </c>
      <c r="AK277" s="160">
        <v>180</v>
      </c>
      <c r="AL277" s="160">
        <v>30832</v>
      </c>
      <c r="AM277" s="160">
        <v>10306</v>
      </c>
      <c r="AN277" s="160">
        <v>8215</v>
      </c>
      <c r="AO277" s="160">
        <v>8369</v>
      </c>
      <c r="AP277" s="160">
        <v>3942</v>
      </c>
      <c r="AQ277" s="181"/>
      <c r="AR277" s="186" t="s">
        <v>672</v>
      </c>
    </row>
    <row r="278" spans="1:44" x14ac:dyDescent="0.2">
      <c r="A278" s="131">
        <v>276</v>
      </c>
      <c r="B278" s="132" t="s">
        <v>540</v>
      </c>
      <c r="C278" s="173" t="s">
        <v>541</v>
      </c>
      <c r="D278" s="160">
        <v>66471</v>
      </c>
      <c r="E278" s="160">
        <v>333</v>
      </c>
      <c r="F278" s="160">
        <v>63847</v>
      </c>
      <c r="G278" s="160">
        <v>64180</v>
      </c>
      <c r="H278" s="203">
        <v>96.6</v>
      </c>
      <c r="I278" s="160">
        <v>923</v>
      </c>
      <c r="J278" s="160">
        <v>483</v>
      </c>
      <c r="K278" s="160">
        <v>65253</v>
      </c>
      <c r="L278" s="160">
        <v>18898</v>
      </c>
      <c r="M278" s="160">
        <v>18898</v>
      </c>
      <c r="N278" s="160">
        <v>18398</v>
      </c>
      <c r="O278" s="160">
        <v>9059</v>
      </c>
      <c r="P278" s="160">
        <v>0</v>
      </c>
      <c r="Q278" s="160">
        <v>0</v>
      </c>
      <c r="R278" s="160">
        <v>4364</v>
      </c>
      <c r="S278" s="160">
        <v>-395</v>
      </c>
      <c r="T278" s="160">
        <v>3969</v>
      </c>
      <c r="U278" s="160">
        <v>1015</v>
      </c>
      <c r="V278" s="160">
        <v>0</v>
      </c>
      <c r="W278" s="160">
        <v>120</v>
      </c>
      <c r="X278" s="160">
        <v>2834</v>
      </c>
      <c r="Y278" s="160">
        <v>2544</v>
      </c>
      <c r="Z278" s="160">
        <v>35</v>
      </c>
      <c r="AA278" s="160">
        <v>2509</v>
      </c>
      <c r="AB278" s="160">
        <v>5343</v>
      </c>
      <c r="AC278" s="160">
        <v>499</v>
      </c>
      <c r="AD278" s="181"/>
      <c r="AE278" s="160">
        <v>69654</v>
      </c>
      <c r="AF278" s="160">
        <v>140</v>
      </c>
      <c r="AG278" s="160">
        <v>67619</v>
      </c>
      <c r="AH278" s="160">
        <v>67759</v>
      </c>
      <c r="AI278" s="203">
        <v>97.3</v>
      </c>
      <c r="AJ278" s="160">
        <v>-963</v>
      </c>
      <c r="AK278" s="160">
        <v>377</v>
      </c>
      <c r="AL278" s="160">
        <v>67033</v>
      </c>
      <c r="AM278" s="160">
        <v>20879</v>
      </c>
      <c r="AN278" s="160">
        <v>21088</v>
      </c>
      <c r="AO278" s="160">
        <v>17618</v>
      </c>
      <c r="AP278" s="160">
        <v>7448</v>
      </c>
      <c r="AQ278" s="181"/>
      <c r="AR278" s="186" t="s">
        <v>675</v>
      </c>
    </row>
    <row r="279" spans="1:44" x14ac:dyDescent="0.2">
      <c r="A279" s="131">
        <v>277</v>
      </c>
      <c r="B279" s="132" t="s">
        <v>542</v>
      </c>
      <c r="C279" s="173" t="s">
        <v>543</v>
      </c>
      <c r="D279" s="160">
        <v>65916</v>
      </c>
      <c r="E279" s="160">
        <v>1141</v>
      </c>
      <c r="F279" s="160">
        <v>62680</v>
      </c>
      <c r="G279" s="160">
        <v>63821</v>
      </c>
      <c r="H279" s="203">
        <v>96.82</v>
      </c>
      <c r="I279" s="160">
        <v>719</v>
      </c>
      <c r="J279" s="160">
        <v>1320</v>
      </c>
      <c r="K279" s="160">
        <v>64719</v>
      </c>
      <c r="L279" s="160">
        <v>18724</v>
      </c>
      <c r="M279" s="160">
        <v>18334</v>
      </c>
      <c r="N279" s="160">
        <v>18294</v>
      </c>
      <c r="O279" s="160">
        <v>9367</v>
      </c>
      <c r="P279" s="160">
        <v>0</v>
      </c>
      <c r="Q279" s="160">
        <v>0</v>
      </c>
      <c r="R279" s="160">
        <v>2674</v>
      </c>
      <c r="S279" s="160">
        <v>-136</v>
      </c>
      <c r="T279" s="160">
        <v>2538</v>
      </c>
      <c r="U279" s="160">
        <v>892</v>
      </c>
      <c r="V279" s="160">
        <v>150</v>
      </c>
      <c r="W279" s="160">
        <v>92</v>
      </c>
      <c r="X279" s="160">
        <v>1404</v>
      </c>
      <c r="Y279" s="160">
        <v>2417</v>
      </c>
      <c r="Z279" s="160">
        <v>13</v>
      </c>
      <c r="AA279" s="160">
        <v>2404</v>
      </c>
      <c r="AB279" s="160">
        <v>3808</v>
      </c>
      <c r="AC279" s="160">
        <v>465</v>
      </c>
      <c r="AD279" s="181"/>
      <c r="AE279" s="160">
        <v>26121</v>
      </c>
      <c r="AF279" s="160">
        <v>435</v>
      </c>
      <c r="AG279" s="160">
        <v>25341</v>
      </c>
      <c r="AH279" s="160">
        <v>25776</v>
      </c>
      <c r="AI279" s="203">
        <v>98.68</v>
      </c>
      <c r="AJ279" s="160">
        <v>-278</v>
      </c>
      <c r="AK279" s="160">
        <v>512</v>
      </c>
      <c r="AL279" s="160">
        <v>25575</v>
      </c>
      <c r="AM279" s="160">
        <v>8506</v>
      </c>
      <c r="AN279" s="160">
        <v>7446</v>
      </c>
      <c r="AO279" s="160">
        <v>6848</v>
      </c>
      <c r="AP279" s="160">
        <v>2775</v>
      </c>
      <c r="AQ279" s="181"/>
      <c r="AR279" s="186" t="s">
        <v>672</v>
      </c>
    </row>
    <row r="280" spans="1:44" x14ac:dyDescent="0.2">
      <c r="A280" s="131">
        <v>278</v>
      </c>
      <c r="B280" s="132" t="s">
        <v>544</v>
      </c>
      <c r="C280" s="173" t="s">
        <v>545</v>
      </c>
      <c r="D280" s="160">
        <v>62435</v>
      </c>
      <c r="E280" s="160">
        <v>425</v>
      </c>
      <c r="F280" s="160">
        <v>60937</v>
      </c>
      <c r="G280" s="160">
        <v>61362</v>
      </c>
      <c r="H280" s="203">
        <v>98.28</v>
      </c>
      <c r="I280" s="160">
        <v>544</v>
      </c>
      <c r="J280" s="160">
        <v>501</v>
      </c>
      <c r="K280" s="160">
        <v>61982</v>
      </c>
      <c r="L280" s="160">
        <v>18679</v>
      </c>
      <c r="M280" s="160">
        <v>17776</v>
      </c>
      <c r="N280" s="160">
        <v>17599</v>
      </c>
      <c r="O280" s="160">
        <v>7928</v>
      </c>
      <c r="P280" s="160">
        <v>0</v>
      </c>
      <c r="Q280" s="160">
        <v>0</v>
      </c>
      <c r="R280" s="160">
        <v>3147</v>
      </c>
      <c r="S280" s="160">
        <v>-240</v>
      </c>
      <c r="T280" s="160">
        <v>2907</v>
      </c>
      <c r="U280" s="160">
        <v>712</v>
      </c>
      <c r="V280" s="160">
        <v>56</v>
      </c>
      <c r="W280" s="160">
        <v>23</v>
      </c>
      <c r="X280" s="160">
        <v>2116</v>
      </c>
      <c r="Y280" s="160">
        <v>1186</v>
      </c>
      <c r="Z280" s="160">
        <v>-58</v>
      </c>
      <c r="AA280" s="160">
        <v>1244</v>
      </c>
      <c r="AB280" s="160">
        <v>3360</v>
      </c>
      <c r="AC280" s="160">
        <v>297</v>
      </c>
      <c r="AD280" s="181"/>
      <c r="AE280" s="160">
        <v>49068</v>
      </c>
      <c r="AF280" s="160">
        <v>117</v>
      </c>
      <c r="AG280" s="160">
        <v>48315</v>
      </c>
      <c r="AH280" s="160">
        <v>48432</v>
      </c>
      <c r="AI280" s="203">
        <v>98.7</v>
      </c>
      <c r="AJ280" s="160">
        <v>-309</v>
      </c>
      <c r="AK280" s="160">
        <v>213</v>
      </c>
      <c r="AL280" s="160">
        <v>48219</v>
      </c>
      <c r="AM280" s="160">
        <v>16281</v>
      </c>
      <c r="AN280" s="160">
        <v>13224</v>
      </c>
      <c r="AO280" s="160">
        <v>12648</v>
      </c>
      <c r="AP280" s="160">
        <v>6066</v>
      </c>
      <c r="AQ280" s="181"/>
      <c r="AR280" s="186" t="s">
        <v>672</v>
      </c>
    </row>
    <row r="281" spans="1:44" x14ac:dyDescent="0.2">
      <c r="A281" s="131">
        <v>279</v>
      </c>
      <c r="B281" s="132" t="s">
        <v>546</v>
      </c>
      <c r="C281" s="173" t="s">
        <v>547</v>
      </c>
      <c r="D281" s="160">
        <v>44036</v>
      </c>
      <c r="E281" s="160">
        <v>329</v>
      </c>
      <c r="F281" s="160">
        <v>42772</v>
      </c>
      <c r="G281" s="160">
        <v>43101</v>
      </c>
      <c r="H281" s="203">
        <v>97.88</v>
      </c>
      <c r="I281" s="160">
        <v>473</v>
      </c>
      <c r="J281" s="160">
        <v>381</v>
      </c>
      <c r="K281" s="160">
        <v>43626</v>
      </c>
      <c r="L281" s="160">
        <v>13041</v>
      </c>
      <c r="M281" s="160">
        <v>12691</v>
      </c>
      <c r="N281" s="160">
        <v>14458</v>
      </c>
      <c r="O281" s="160">
        <v>3436</v>
      </c>
      <c r="P281" s="160">
        <v>0</v>
      </c>
      <c r="Q281" s="160">
        <v>0</v>
      </c>
      <c r="R281" s="160">
        <v>1741</v>
      </c>
      <c r="S281" s="160">
        <v>171</v>
      </c>
      <c r="T281" s="160">
        <v>1912</v>
      </c>
      <c r="U281" s="160">
        <v>517</v>
      </c>
      <c r="V281" s="160">
        <v>42</v>
      </c>
      <c r="W281" s="160">
        <v>23</v>
      </c>
      <c r="X281" s="160">
        <v>1330</v>
      </c>
      <c r="Y281" s="160">
        <v>1021</v>
      </c>
      <c r="Z281" s="160">
        <v>10</v>
      </c>
      <c r="AA281" s="160">
        <v>1011</v>
      </c>
      <c r="AB281" s="160">
        <v>2341</v>
      </c>
      <c r="AC281" s="160">
        <v>86</v>
      </c>
      <c r="AD281" s="181"/>
      <c r="AE281" s="160">
        <v>35830</v>
      </c>
      <c r="AF281" s="160">
        <v>143</v>
      </c>
      <c r="AG281" s="160">
        <v>35276</v>
      </c>
      <c r="AH281" s="160">
        <v>35419</v>
      </c>
      <c r="AI281" s="203">
        <v>98.85</v>
      </c>
      <c r="AJ281" s="160">
        <v>-390</v>
      </c>
      <c r="AK281" s="160">
        <v>220</v>
      </c>
      <c r="AL281" s="160">
        <v>35106</v>
      </c>
      <c r="AM281" s="160">
        <v>11385</v>
      </c>
      <c r="AN281" s="160">
        <v>10113</v>
      </c>
      <c r="AO281" s="160">
        <v>10645</v>
      </c>
      <c r="AP281" s="160">
        <v>2963</v>
      </c>
      <c r="AQ281" s="181"/>
      <c r="AR281" s="186" t="s">
        <v>672</v>
      </c>
    </row>
    <row r="282" spans="1:44" x14ac:dyDescent="0.2">
      <c r="A282" s="131">
        <v>280</v>
      </c>
      <c r="B282" s="132" t="s">
        <v>548</v>
      </c>
      <c r="C282" s="173" t="s">
        <v>549</v>
      </c>
      <c r="D282" s="160">
        <v>58913</v>
      </c>
      <c r="E282" s="160">
        <v>685</v>
      </c>
      <c r="F282" s="160">
        <v>55826</v>
      </c>
      <c r="G282" s="160">
        <v>56511</v>
      </c>
      <c r="H282" s="203">
        <v>95.92</v>
      </c>
      <c r="I282" s="160">
        <v>1419</v>
      </c>
      <c r="J282" s="160">
        <v>738</v>
      </c>
      <c r="K282" s="160">
        <v>57983</v>
      </c>
      <c r="L282" s="160">
        <v>16471</v>
      </c>
      <c r="M282" s="160">
        <v>16922</v>
      </c>
      <c r="N282" s="160">
        <v>14548</v>
      </c>
      <c r="O282" s="160">
        <v>10042</v>
      </c>
      <c r="P282" s="160">
        <v>0</v>
      </c>
      <c r="Q282" s="160">
        <v>0</v>
      </c>
      <c r="R282" s="160">
        <v>9276</v>
      </c>
      <c r="S282" s="160">
        <v>1472</v>
      </c>
      <c r="T282" s="160">
        <v>10748</v>
      </c>
      <c r="U282" s="160">
        <v>1818</v>
      </c>
      <c r="V282" s="160">
        <v>210</v>
      </c>
      <c r="W282" s="160">
        <v>195</v>
      </c>
      <c r="X282" s="160">
        <v>8525</v>
      </c>
      <c r="Y282" s="160">
        <v>2634</v>
      </c>
      <c r="Z282" s="160">
        <v>54</v>
      </c>
      <c r="AA282" s="160">
        <v>2580</v>
      </c>
      <c r="AB282" s="160">
        <v>11105</v>
      </c>
      <c r="AC282" s="160">
        <v>500</v>
      </c>
      <c r="AD282" s="181"/>
      <c r="AE282" s="160">
        <v>32758</v>
      </c>
      <c r="AF282" s="160">
        <v>191</v>
      </c>
      <c r="AG282" s="160">
        <v>32158</v>
      </c>
      <c r="AH282" s="160">
        <v>32349</v>
      </c>
      <c r="AI282" s="203">
        <v>98.75</v>
      </c>
      <c r="AJ282" s="160">
        <v>-686</v>
      </c>
      <c r="AK282" s="160">
        <v>337</v>
      </c>
      <c r="AL282" s="160">
        <v>31809</v>
      </c>
      <c r="AM282" s="160">
        <v>11416</v>
      </c>
      <c r="AN282" s="160">
        <v>8853</v>
      </c>
      <c r="AO282" s="160">
        <v>7911</v>
      </c>
      <c r="AP282" s="160">
        <v>3629</v>
      </c>
      <c r="AQ282" s="181"/>
      <c r="AR282" s="186" t="s">
        <v>672</v>
      </c>
    </row>
    <row r="283" spans="1:44" x14ac:dyDescent="0.2">
      <c r="A283" s="131">
        <v>281</v>
      </c>
      <c r="B283" s="132" t="s">
        <v>550</v>
      </c>
      <c r="C283" s="173" t="s">
        <v>551</v>
      </c>
      <c r="D283" s="160">
        <v>53320</v>
      </c>
      <c r="E283" s="160">
        <v>447</v>
      </c>
      <c r="F283" s="160">
        <v>51545</v>
      </c>
      <c r="G283" s="160">
        <v>51992</v>
      </c>
      <c r="H283" s="203">
        <v>97.51</v>
      </c>
      <c r="I283" s="160">
        <v>819</v>
      </c>
      <c r="J283" s="160">
        <v>465</v>
      </c>
      <c r="K283" s="160">
        <v>52829</v>
      </c>
      <c r="L283" s="160">
        <v>15702</v>
      </c>
      <c r="M283" s="160">
        <v>15214</v>
      </c>
      <c r="N283" s="160">
        <v>15155</v>
      </c>
      <c r="O283" s="160">
        <v>6758</v>
      </c>
      <c r="P283" s="160">
        <v>0</v>
      </c>
      <c r="Q283" s="160">
        <v>0</v>
      </c>
      <c r="R283" s="160">
        <v>3148</v>
      </c>
      <c r="S283" s="160">
        <v>182</v>
      </c>
      <c r="T283" s="160">
        <v>3330</v>
      </c>
      <c r="U283" s="160">
        <v>1291</v>
      </c>
      <c r="V283" s="160">
        <v>29</v>
      </c>
      <c r="W283" s="160">
        <v>5</v>
      </c>
      <c r="X283" s="160">
        <v>2005</v>
      </c>
      <c r="Y283" s="160">
        <v>131</v>
      </c>
      <c r="Z283" s="160">
        <v>0</v>
      </c>
      <c r="AA283" s="160">
        <v>131</v>
      </c>
      <c r="AB283" s="160">
        <v>2136</v>
      </c>
      <c r="AC283" s="160">
        <v>190</v>
      </c>
      <c r="AD283" s="181"/>
      <c r="AE283" s="160">
        <v>28059</v>
      </c>
      <c r="AF283" s="160">
        <v>147</v>
      </c>
      <c r="AG283" s="160">
        <v>27061</v>
      </c>
      <c r="AH283" s="160">
        <v>27208</v>
      </c>
      <c r="AI283" s="203">
        <v>96.97</v>
      </c>
      <c r="AJ283" s="160">
        <v>-942</v>
      </c>
      <c r="AK283" s="160">
        <v>832</v>
      </c>
      <c r="AL283" s="160">
        <v>26951</v>
      </c>
      <c r="AM283" s="160">
        <v>9320</v>
      </c>
      <c r="AN283" s="160">
        <v>8671</v>
      </c>
      <c r="AO283" s="160">
        <v>7764</v>
      </c>
      <c r="AP283" s="160">
        <v>1196</v>
      </c>
      <c r="AQ283" s="181"/>
      <c r="AR283" s="186" t="s">
        <v>672</v>
      </c>
    </row>
    <row r="284" spans="1:44" x14ac:dyDescent="0.2">
      <c r="A284" s="131">
        <v>282</v>
      </c>
      <c r="B284" s="132" t="s">
        <v>552</v>
      </c>
      <c r="C284" s="173" t="s">
        <v>553</v>
      </c>
      <c r="D284" s="160">
        <v>62189</v>
      </c>
      <c r="E284" s="160">
        <v>253</v>
      </c>
      <c r="F284" s="160">
        <v>61031</v>
      </c>
      <c r="G284" s="160">
        <v>61284</v>
      </c>
      <c r="H284" s="203">
        <v>98.54</v>
      </c>
      <c r="I284" s="160">
        <v>95</v>
      </c>
      <c r="J284" s="160">
        <v>430</v>
      </c>
      <c r="K284" s="160">
        <v>61556</v>
      </c>
      <c r="L284" s="160">
        <v>17114</v>
      </c>
      <c r="M284" s="160">
        <v>16190</v>
      </c>
      <c r="N284" s="160">
        <v>16139</v>
      </c>
      <c r="O284" s="160">
        <v>12113</v>
      </c>
      <c r="P284" s="160">
        <v>0</v>
      </c>
      <c r="Q284" s="160">
        <v>0</v>
      </c>
      <c r="R284" s="160">
        <v>1717</v>
      </c>
      <c r="S284" s="160">
        <v>457</v>
      </c>
      <c r="T284" s="160">
        <v>2174</v>
      </c>
      <c r="U284" s="160">
        <v>810</v>
      </c>
      <c r="V284" s="160">
        <v>0</v>
      </c>
      <c r="W284" s="160">
        <v>519</v>
      </c>
      <c r="X284" s="160">
        <v>845</v>
      </c>
      <c r="Y284" s="160">
        <v>1090</v>
      </c>
      <c r="Z284" s="160">
        <v>21</v>
      </c>
      <c r="AA284" s="160">
        <v>1069</v>
      </c>
      <c r="AB284" s="160">
        <v>1914</v>
      </c>
      <c r="AC284" s="160">
        <v>205</v>
      </c>
      <c r="AD284" s="181"/>
      <c r="AE284" s="160">
        <v>109206</v>
      </c>
      <c r="AF284" s="160">
        <v>107</v>
      </c>
      <c r="AG284" s="160">
        <v>105772</v>
      </c>
      <c r="AH284" s="160">
        <v>105879</v>
      </c>
      <c r="AI284" s="203">
        <v>96.95</v>
      </c>
      <c r="AJ284" s="160">
        <v>-1993</v>
      </c>
      <c r="AK284" s="160">
        <v>103</v>
      </c>
      <c r="AL284" s="160">
        <v>103882</v>
      </c>
      <c r="AM284" s="160">
        <v>32300</v>
      </c>
      <c r="AN284" s="160">
        <v>29372</v>
      </c>
      <c r="AO284" s="160">
        <v>30236</v>
      </c>
      <c r="AP284" s="160">
        <v>11974</v>
      </c>
      <c r="AQ284" s="181"/>
      <c r="AR284" s="186" t="s">
        <v>675</v>
      </c>
    </row>
    <row r="285" spans="1:44" x14ac:dyDescent="0.2">
      <c r="A285" s="131">
        <v>283</v>
      </c>
      <c r="B285" s="132" t="s">
        <v>554</v>
      </c>
      <c r="C285" s="173" t="s">
        <v>555</v>
      </c>
      <c r="D285" s="160">
        <v>67442</v>
      </c>
      <c r="E285" s="160">
        <v>518</v>
      </c>
      <c r="F285" s="160">
        <v>65770</v>
      </c>
      <c r="G285" s="160">
        <v>66288</v>
      </c>
      <c r="H285" s="203">
        <v>98.29</v>
      </c>
      <c r="I285" s="160">
        <v>780</v>
      </c>
      <c r="J285" s="160">
        <v>700</v>
      </c>
      <c r="K285" s="160">
        <v>67250</v>
      </c>
      <c r="L285" s="160">
        <v>18039</v>
      </c>
      <c r="M285" s="160">
        <v>19151</v>
      </c>
      <c r="N285" s="160">
        <v>19835</v>
      </c>
      <c r="O285" s="160">
        <v>10225</v>
      </c>
      <c r="P285" s="160">
        <v>0</v>
      </c>
      <c r="Q285" s="160">
        <v>0</v>
      </c>
      <c r="R285" s="160">
        <v>2475</v>
      </c>
      <c r="S285" s="160">
        <v>0</v>
      </c>
      <c r="T285" s="160">
        <v>2475</v>
      </c>
      <c r="U285" s="160">
        <v>714</v>
      </c>
      <c r="V285" s="160">
        <v>55</v>
      </c>
      <c r="W285" s="160">
        <v>22</v>
      </c>
      <c r="X285" s="160">
        <v>1684</v>
      </c>
      <c r="Y285" s="160">
        <v>1282</v>
      </c>
      <c r="Z285" s="160">
        <v>13</v>
      </c>
      <c r="AA285" s="160">
        <v>1269</v>
      </c>
      <c r="AB285" s="160">
        <v>2953</v>
      </c>
      <c r="AC285" s="160">
        <v>128</v>
      </c>
      <c r="AD285" s="181"/>
      <c r="AE285" s="160">
        <v>54025</v>
      </c>
      <c r="AF285" s="160">
        <v>410</v>
      </c>
      <c r="AG285" s="160">
        <v>53359</v>
      </c>
      <c r="AH285" s="160">
        <v>53769</v>
      </c>
      <c r="AI285" s="203">
        <v>99.53</v>
      </c>
      <c r="AJ285" s="160">
        <v>255</v>
      </c>
      <c r="AK285" s="160">
        <v>320</v>
      </c>
      <c r="AL285" s="160">
        <v>53934</v>
      </c>
      <c r="AM285" s="160">
        <v>18404</v>
      </c>
      <c r="AN285" s="160">
        <v>14749</v>
      </c>
      <c r="AO285" s="160">
        <v>15342</v>
      </c>
      <c r="AP285" s="160">
        <v>5439</v>
      </c>
      <c r="AQ285" s="181"/>
      <c r="AR285" s="186" t="s">
        <v>672</v>
      </c>
    </row>
    <row r="286" spans="1:44" x14ac:dyDescent="0.2">
      <c r="A286" s="131">
        <v>284</v>
      </c>
      <c r="B286" s="132" t="s">
        <v>556</v>
      </c>
      <c r="C286" s="173" t="s">
        <v>557</v>
      </c>
      <c r="D286" s="160">
        <v>64575</v>
      </c>
      <c r="E286" s="160">
        <v>746</v>
      </c>
      <c r="F286" s="160">
        <v>60525</v>
      </c>
      <c r="G286" s="160">
        <v>61271</v>
      </c>
      <c r="H286" s="203">
        <v>94.88</v>
      </c>
      <c r="I286" s="160">
        <v>1134</v>
      </c>
      <c r="J286" s="160">
        <v>1318</v>
      </c>
      <c r="K286" s="160">
        <v>62977</v>
      </c>
      <c r="L286" s="160">
        <v>17759</v>
      </c>
      <c r="M286" s="160">
        <v>17188</v>
      </c>
      <c r="N286" s="160">
        <v>18017</v>
      </c>
      <c r="O286" s="160">
        <v>10013</v>
      </c>
      <c r="P286" s="160">
        <v>0</v>
      </c>
      <c r="Q286" s="160">
        <v>0</v>
      </c>
      <c r="R286" s="160">
        <v>4046</v>
      </c>
      <c r="S286" s="160">
        <v>-424</v>
      </c>
      <c r="T286" s="160">
        <v>3622</v>
      </c>
      <c r="U286" s="160">
        <v>1227</v>
      </c>
      <c r="V286" s="160">
        <v>128</v>
      </c>
      <c r="W286" s="160">
        <v>108</v>
      </c>
      <c r="X286" s="160">
        <v>2159</v>
      </c>
      <c r="Y286" s="160">
        <v>3347</v>
      </c>
      <c r="Z286" s="160">
        <v>44</v>
      </c>
      <c r="AA286" s="160">
        <v>3303</v>
      </c>
      <c r="AB286" s="160">
        <v>5462</v>
      </c>
      <c r="AC286" s="160">
        <v>370</v>
      </c>
      <c r="AD286" s="181"/>
      <c r="AE286" s="160">
        <v>36870</v>
      </c>
      <c r="AF286" s="160">
        <v>288</v>
      </c>
      <c r="AG286" s="160">
        <v>35552</v>
      </c>
      <c r="AH286" s="160">
        <v>35840</v>
      </c>
      <c r="AI286" s="203">
        <v>97.21</v>
      </c>
      <c r="AJ286" s="160">
        <v>-522</v>
      </c>
      <c r="AK286" s="160">
        <v>417</v>
      </c>
      <c r="AL286" s="160">
        <v>35447</v>
      </c>
      <c r="AM286" s="160">
        <v>11853</v>
      </c>
      <c r="AN286" s="160">
        <v>9888</v>
      </c>
      <c r="AO286" s="160">
        <v>9623</v>
      </c>
      <c r="AP286" s="160">
        <v>4083</v>
      </c>
      <c r="AQ286" s="181"/>
      <c r="AR286" s="186" t="s">
        <v>675</v>
      </c>
    </row>
    <row r="287" spans="1:44" x14ac:dyDescent="0.2">
      <c r="A287" s="131">
        <v>285</v>
      </c>
      <c r="B287" s="132" t="s">
        <v>558</v>
      </c>
      <c r="C287" s="173" t="s">
        <v>559</v>
      </c>
      <c r="D287" s="160">
        <v>33811</v>
      </c>
      <c r="E287" s="160">
        <v>360</v>
      </c>
      <c r="F287" s="160">
        <v>32819</v>
      </c>
      <c r="G287" s="160">
        <v>33179</v>
      </c>
      <c r="H287" s="203">
        <v>98.13</v>
      </c>
      <c r="I287" s="160">
        <v>531</v>
      </c>
      <c r="J287" s="160">
        <v>431</v>
      </c>
      <c r="K287" s="160">
        <v>33781</v>
      </c>
      <c r="L287" s="160">
        <v>9727</v>
      </c>
      <c r="M287" s="160">
        <v>9674</v>
      </c>
      <c r="N287" s="160">
        <v>9651</v>
      </c>
      <c r="O287" s="160">
        <v>4729</v>
      </c>
      <c r="P287" s="160">
        <v>0</v>
      </c>
      <c r="Q287" s="160">
        <v>0</v>
      </c>
      <c r="R287" s="160">
        <v>1398</v>
      </c>
      <c r="S287" s="160">
        <v>0</v>
      </c>
      <c r="T287" s="160">
        <v>1398</v>
      </c>
      <c r="U287" s="160">
        <v>670</v>
      </c>
      <c r="V287" s="160">
        <v>99</v>
      </c>
      <c r="W287" s="160">
        <v>2</v>
      </c>
      <c r="X287" s="160">
        <v>627</v>
      </c>
      <c r="Y287" s="160">
        <v>770</v>
      </c>
      <c r="Z287" s="160">
        <v>14</v>
      </c>
      <c r="AA287" s="160">
        <v>756</v>
      </c>
      <c r="AB287" s="160">
        <v>1383</v>
      </c>
      <c r="AC287" s="160">
        <v>160</v>
      </c>
      <c r="AD287" s="181"/>
      <c r="AE287" s="160">
        <v>10406</v>
      </c>
      <c r="AF287" s="160">
        <v>230</v>
      </c>
      <c r="AG287" s="160">
        <v>9980</v>
      </c>
      <c r="AH287" s="160">
        <v>10210</v>
      </c>
      <c r="AI287" s="203">
        <v>98.12</v>
      </c>
      <c r="AJ287" s="160">
        <v>-8</v>
      </c>
      <c r="AK287" s="160">
        <v>178</v>
      </c>
      <c r="AL287" s="160">
        <v>10150</v>
      </c>
      <c r="AM287" s="160">
        <v>3323</v>
      </c>
      <c r="AN287" s="160">
        <v>2854</v>
      </c>
      <c r="AO287" s="160">
        <v>2723</v>
      </c>
      <c r="AP287" s="160">
        <v>1250</v>
      </c>
      <c r="AQ287" s="181"/>
      <c r="AR287" s="186" t="s">
        <v>672</v>
      </c>
    </row>
    <row r="288" spans="1:44" x14ac:dyDescent="0.2">
      <c r="A288" s="131">
        <v>286</v>
      </c>
      <c r="B288" s="132" t="s">
        <v>560</v>
      </c>
      <c r="C288" s="173" t="s">
        <v>561</v>
      </c>
      <c r="D288" s="160">
        <v>88951</v>
      </c>
      <c r="E288" s="160">
        <v>1933</v>
      </c>
      <c r="F288" s="160">
        <v>82931</v>
      </c>
      <c r="G288" s="160">
        <v>84864</v>
      </c>
      <c r="H288" s="203">
        <v>95.41</v>
      </c>
      <c r="I288" s="160">
        <v>2695</v>
      </c>
      <c r="J288" s="160">
        <v>1393</v>
      </c>
      <c r="K288" s="160">
        <v>87019</v>
      </c>
      <c r="L288" s="160">
        <v>22164</v>
      </c>
      <c r="M288" s="160">
        <v>20838</v>
      </c>
      <c r="N288" s="160">
        <v>21103</v>
      </c>
      <c r="O288" s="160">
        <v>22914</v>
      </c>
      <c r="P288" s="160">
        <v>0</v>
      </c>
      <c r="Q288" s="160">
        <v>0</v>
      </c>
      <c r="R288" s="160">
        <v>17378</v>
      </c>
      <c r="S288" s="160">
        <v>948</v>
      </c>
      <c r="T288" s="160">
        <v>18326</v>
      </c>
      <c r="U288" s="160">
        <v>3149</v>
      </c>
      <c r="V288" s="160">
        <v>1810</v>
      </c>
      <c r="W288" s="160">
        <v>420</v>
      </c>
      <c r="X288" s="160">
        <v>12947</v>
      </c>
      <c r="Y288" s="160">
        <v>4687</v>
      </c>
      <c r="Z288" s="160">
        <v>81</v>
      </c>
      <c r="AA288" s="160">
        <v>4606</v>
      </c>
      <c r="AB288" s="160">
        <v>17553</v>
      </c>
      <c r="AC288" s="160">
        <v>1690</v>
      </c>
      <c r="AD288" s="181"/>
      <c r="AE288" s="160">
        <v>353343</v>
      </c>
      <c r="AF288" s="160">
        <v>7337</v>
      </c>
      <c r="AG288" s="160">
        <v>344820</v>
      </c>
      <c r="AH288" s="160">
        <v>352157</v>
      </c>
      <c r="AI288" s="203">
        <v>99.66</v>
      </c>
      <c r="AJ288" s="160">
        <v>-2780</v>
      </c>
      <c r="AK288" s="160">
        <v>5884</v>
      </c>
      <c r="AL288" s="160">
        <v>347924</v>
      </c>
      <c r="AM288" s="160">
        <v>111631</v>
      </c>
      <c r="AN288" s="160">
        <v>106894</v>
      </c>
      <c r="AO288" s="160">
        <v>91132</v>
      </c>
      <c r="AP288" s="160">
        <v>38267</v>
      </c>
      <c r="AQ288" s="181"/>
      <c r="AR288" s="186" t="s">
        <v>676</v>
      </c>
    </row>
    <row r="289" spans="1:44" x14ac:dyDescent="0.2">
      <c r="A289" s="131">
        <v>287</v>
      </c>
      <c r="B289" s="132" t="s">
        <v>562</v>
      </c>
      <c r="C289" s="173" t="s">
        <v>563</v>
      </c>
      <c r="D289" s="160">
        <v>95246</v>
      </c>
      <c r="E289" s="160">
        <v>2193</v>
      </c>
      <c r="F289" s="160">
        <v>90863</v>
      </c>
      <c r="G289" s="160">
        <v>93056</v>
      </c>
      <c r="H289" s="203">
        <v>97.7</v>
      </c>
      <c r="I289" s="160">
        <v>1382</v>
      </c>
      <c r="J289" s="160">
        <v>2298</v>
      </c>
      <c r="K289" s="160">
        <v>94543</v>
      </c>
      <c r="L289" s="160">
        <v>27875</v>
      </c>
      <c r="M289" s="160">
        <v>27204</v>
      </c>
      <c r="N289" s="160">
        <v>27037</v>
      </c>
      <c r="O289" s="160">
        <v>12427</v>
      </c>
      <c r="P289" s="160">
        <v>0</v>
      </c>
      <c r="Q289" s="160">
        <v>0</v>
      </c>
      <c r="R289" s="160">
        <v>11139</v>
      </c>
      <c r="S289" s="160">
        <v>-28</v>
      </c>
      <c r="T289" s="160">
        <v>11111</v>
      </c>
      <c r="U289" s="160">
        <v>1608</v>
      </c>
      <c r="V289" s="160">
        <v>332</v>
      </c>
      <c r="W289" s="160">
        <v>12</v>
      </c>
      <c r="X289" s="160">
        <v>9159</v>
      </c>
      <c r="Y289" s="160">
        <v>2417</v>
      </c>
      <c r="Z289" s="160">
        <v>0</v>
      </c>
      <c r="AA289" s="160">
        <v>2417</v>
      </c>
      <c r="AB289" s="160">
        <v>11576</v>
      </c>
      <c r="AC289" s="160">
        <v>1617</v>
      </c>
      <c r="AD289" s="181"/>
      <c r="AE289" s="160">
        <v>161709</v>
      </c>
      <c r="AF289" s="160">
        <v>2155</v>
      </c>
      <c r="AG289" s="160">
        <v>155609</v>
      </c>
      <c r="AH289" s="160">
        <v>157764</v>
      </c>
      <c r="AI289" s="203">
        <v>97.56</v>
      </c>
      <c r="AJ289" s="160">
        <v>-603</v>
      </c>
      <c r="AK289" s="160">
        <v>2964</v>
      </c>
      <c r="AL289" s="160">
        <v>157970</v>
      </c>
      <c r="AM289" s="160">
        <v>44471</v>
      </c>
      <c r="AN289" s="160">
        <v>44453</v>
      </c>
      <c r="AO289" s="160">
        <v>46425</v>
      </c>
      <c r="AP289" s="160">
        <v>22621</v>
      </c>
      <c r="AQ289" s="181"/>
      <c r="AR289" s="186" t="s">
        <v>674</v>
      </c>
    </row>
    <row r="290" spans="1:44" x14ac:dyDescent="0.2">
      <c r="A290" s="131">
        <v>288</v>
      </c>
      <c r="B290" s="132" t="s">
        <v>564</v>
      </c>
      <c r="C290" s="173" t="s">
        <v>565</v>
      </c>
      <c r="D290" s="160">
        <v>61459</v>
      </c>
      <c r="E290" s="160">
        <v>813</v>
      </c>
      <c r="F290" s="160">
        <v>59740</v>
      </c>
      <c r="G290" s="160">
        <v>60553</v>
      </c>
      <c r="H290" s="203">
        <v>98.53</v>
      </c>
      <c r="I290" s="160">
        <v>603</v>
      </c>
      <c r="J290" s="160">
        <v>1028</v>
      </c>
      <c r="K290" s="160">
        <v>61371</v>
      </c>
      <c r="L290" s="160">
        <v>18605</v>
      </c>
      <c r="M290" s="160">
        <v>17296</v>
      </c>
      <c r="N290" s="160">
        <v>17622</v>
      </c>
      <c r="O290" s="160">
        <v>7848</v>
      </c>
      <c r="P290" s="160">
        <v>0</v>
      </c>
      <c r="Q290" s="160">
        <v>0</v>
      </c>
      <c r="R290" s="160">
        <v>2546</v>
      </c>
      <c r="S290" s="160">
        <v>-199</v>
      </c>
      <c r="T290" s="160">
        <v>2347</v>
      </c>
      <c r="U290" s="160">
        <v>603</v>
      </c>
      <c r="V290" s="160">
        <v>122</v>
      </c>
      <c r="W290" s="160">
        <v>33</v>
      </c>
      <c r="X290" s="160">
        <v>1589</v>
      </c>
      <c r="Y290" s="160">
        <v>1094</v>
      </c>
      <c r="Z290" s="160">
        <v>15</v>
      </c>
      <c r="AA290" s="160">
        <v>1079</v>
      </c>
      <c r="AB290" s="160">
        <v>2668</v>
      </c>
      <c r="AC290" s="160">
        <v>252</v>
      </c>
      <c r="AD290" s="181"/>
      <c r="AE290" s="160">
        <v>51924</v>
      </c>
      <c r="AF290" s="160">
        <v>407</v>
      </c>
      <c r="AG290" s="160">
        <v>50673</v>
      </c>
      <c r="AH290" s="160">
        <v>51080</v>
      </c>
      <c r="AI290" s="203">
        <v>98.37</v>
      </c>
      <c r="AJ290" s="160">
        <v>-664</v>
      </c>
      <c r="AK290" s="160">
        <v>755</v>
      </c>
      <c r="AL290" s="160">
        <v>50764</v>
      </c>
      <c r="AM290" s="160">
        <v>16958</v>
      </c>
      <c r="AN290" s="160">
        <v>14740</v>
      </c>
      <c r="AO290" s="160">
        <v>13943</v>
      </c>
      <c r="AP290" s="160">
        <v>5123</v>
      </c>
      <c r="AQ290" s="181"/>
      <c r="AR290" s="186" t="s">
        <v>672</v>
      </c>
    </row>
    <row r="291" spans="1:44" x14ac:dyDescent="0.2">
      <c r="A291" s="131">
        <v>289</v>
      </c>
      <c r="B291" s="132" t="s">
        <v>566</v>
      </c>
      <c r="C291" s="173" t="s">
        <v>567</v>
      </c>
      <c r="D291" s="160">
        <v>49201</v>
      </c>
      <c r="E291" s="160">
        <v>419</v>
      </c>
      <c r="F291" s="160">
        <v>48201</v>
      </c>
      <c r="G291" s="160">
        <v>48620</v>
      </c>
      <c r="H291" s="203">
        <v>98.82</v>
      </c>
      <c r="I291" s="160">
        <v>661</v>
      </c>
      <c r="J291" s="160">
        <v>626</v>
      </c>
      <c r="K291" s="160">
        <v>49488</v>
      </c>
      <c r="L291" s="160">
        <v>14814</v>
      </c>
      <c r="M291" s="160">
        <v>14075</v>
      </c>
      <c r="N291" s="160">
        <v>14000</v>
      </c>
      <c r="O291" s="160">
        <v>6599</v>
      </c>
      <c r="P291" s="160">
        <v>0</v>
      </c>
      <c r="Q291" s="160">
        <v>0</v>
      </c>
      <c r="R291" s="160">
        <v>2608</v>
      </c>
      <c r="S291" s="160">
        <v>-102</v>
      </c>
      <c r="T291" s="160">
        <v>2506</v>
      </c>
      <c r="U291" s="160">
        <v>679</v>
      </c>
      <c r="V291" s="160">
        <v>0</v>
      </c>
      <c r="W291" s="160">
        <v>19</v>
      </c>
      <c r="X291" s="160">
        <v>1808</v>
      </c>
      <c r="Y291" s="160">
        <v>647</v>
      </c>
      <c r="Z291" s="160">
        <v>-25</v>
      </c>
      <c r="AA291" s="160">
        <v>672</v>
      </c>
      <c r="AB291" s="160">
        <v>2480</v>
      </c>
      <c r="AC291" s="160">
        <v>136</v>
      </c>
      <c r="AD291" s="181"/>
      <c r="AE291" s="160">
        <v>41727</v>
      </c>
      <c r="AF291" s="160">
        <v>69</v>
      </c>
      <c r="AG291" s="160">
        <v>41160</v>
      </c>
      <c r="AH291" s="160">
        <v>41229</v>
      </c>
      <c r="AI291" s="203">
        <v>98.81</v>
      </c>
      <c r="AJ291" s="160">
        <v>906</v>
      </c>
      <c r="AK291" s="160">
        <v>163</v>
      </c>
      <c r="AL291" s="160">
        <v>42229</v>
      </c>
      <c r="AM291" s="160">
        <v>12847</v>
      </c>
      <c r="AN291" s="160">
        <v>12177</v>
      </c>
      <c r="AO291" s="160">
        <v>12411</v>
      </c>
      <c r="AP291" s="160">
        <v>4794</v>
      </c>
      <c r="AQ291" s="181"/>
      <c r="AR291" s="186" t="s">
        <v>672</v>
      </c>
    </row>
    <row r="292" spans="1:44" x14ac:dyDescent="0.2">
      <c r="A292" s="131">
        <v>290</v>
      </c>
      <c r="B292" s="132" t="s">
        <v>568</v>
      </c>
      <c r="C292" s="173" t="s">
        <v>569</v>
      </c>
      <c r="D292" s="160">
        <v>72134</v>
      </c>
      <c r="E292" s="160">
        <v>723</v>
      </c>
      <c r="F292" s="160">
        <v>70488</v>
      </c>
      <c r="G292" s="160">
        <v>71211</v>
      </c>
      <c r="H292" s="203">
        <v>98.72</v>
      </c>
      <c r="I292" s="160">
        <v>484</v>
      </c>
      <c r="J292" s="160">
        <v>1160</v>
      </c>
      <c r="K292" s="160">
        <v>72132</v>
      </c>
      <c r="L292" s="160">
        <v>21310</v>
      </c>
      <c r="M292" s="160">
        <v>20644</v>
      </c>
      <c r="N292" s="160">
        <v>20860</v>
      </c>
      <c r="O292" s="160">
        <v>9318</v>
      </c>
      <c r="P292" s="160">
        <v>0</v>
      </c>
      <c r="Q292" s="160">
        <v>0</v>
      </c>
      <c r="R292" s="160">
        <v>2697</v>
      </c>
      <c r="S292" s="160">
        <v>336</v>
      </c>
      <c r="T292" s="160">
        <v>3033</v>
      </c>
      <c r="U292" s="160">
        <v>1064</v>
      </c>
      <c r="V292" s="160">
        <v>84</v>
      </c>
      <c r="W292" s="160">
        <v>23</v>
      </c>
      <c r="X292" s="160">
        <v>1862</v>
      </c>
      <c r="Y292" s="160">
        <v>1001</v>
      </c>
      <c r="Z292" s="160">
        <v>5</v>
      </c>
      <c r="AA292" s="160">
        <v>996</v>
      </c>
      <c r="AB292" s="160">
        <v>2858</v>
      </c>
      <c r="AC292" s="160">
        <v>288</v>
      </c>
      <c r="AD292" s="181"/>
      <c r="AE292" s="160">
        <v>57722</v>
      </c>
      <c r="AF292" s="160">
        <v>140</v>
      </c>
      <c r="AG292" s="160">
        <v>57148</v>
      </c>
      <c r="AH292" s="160">
        <v>57288</v>
      </c>
      <c r="AI292" s="203">
        <v>99.25</v>
      </c>
      <c r="AJ292" s="160">
        <v>-7568</v>
      </c>
      <c r="AK292" s="160">
        <v>820</v>
      </c>
      <c r="AL292" s="160">
        <v>50400</v>
      </c>
      <c r="AM292" s="160">
        <v>19852</v>
      </c>
      <c r="AN292" s="160">
        <v>15800</v>
      </c>
      <c r="AO292" s="160">
        <v>15523</v>
      </c>
      <c r="AP292" s="160">
        <v>-775</v>
      </c>
      <c r="AQ292" s="181"/>
      <c r="AR292" s="186" t="s">
        <v>672</v>
      </c>
    </row>
    <row r="293" spans="1:44" x14ac:dyDescent="0.2">
      <c r="A293" s="131">
        <v>291</v>
      </c>
      <c r="B293" s="132" t="s">
        <v>570</v>
      </c>
      <c r="C293" s="173" t="s">
        <v>571</v>
      </c>
      <c r="D293" s="160">
        <v>123468</v>
      </c>
      <c r="E293" s="160">
        <v>1232</v>
      </c>
      <c r="F293" s="160">
        <v>115320</v>
      </c>
      <c r="G293" s="160">
        <v>116552</v>
      </c>
      <c r="H293" s="203">
        <v>94.4</v>
      </c>
      <c r="I293" s="160">
        <v>2861</v>
      </c>
      <c r="J293" s="160">
        <v>1376</v>
      </c>
      <c r="K293" s="160">
        <v>119557</v>
      </c>
      <c r="L293" s="160">
        <v>37136</v>
      </c>
      <c r="M293" s="160">
        <v>34492</v>
      </c>
      <c r="N293" s="160">
        <v>34298</v>
      </c>
      <c r="O293" s="160">
        <v>13631</v>
      </c>
      <c r="P293" s="160">
        <v>0</v>
      </c>
      <c r="Q293" s="160">
        <v>0</v>
      </c>
      <c r="R293" s="160">
        <v>16214</v>
      </c>
      <c r="S293" s="160">
        <v>-315</v>
      </c>
      <c r="T293" s="160">
        <v>15899</v>
      </c>
      <c r="U293" s="160">
        <v>3210</v>
      </c>
      <c r="V293" s="160">
        <v>376</v>
      </c>
      <c r="W293" s="160">
        <v>56</v>
      </c>
      <c r="X293" s="160">
        <v>12257</v>
      </c>
      <c r="Y293" s="160">
        <v>7336</v>
      </c>
      <c r="Z293" s="160">
        <v>53</v>
      </c>
      <c r="AA293" s="160">
        <v>7283</v>
      </c>
      <c r="AB293" s="160">
        <v>19540</v>
      </c>
      <c r="AC293" s="160">
        <v>1532</v>
      </c>
      <c r="AD293" s="181"/>
      <c r="AE293" s="160">
        <v>119916</v>
      </c>
      <c r="AF293" s="160">
        <v>736</v>
      </c>
      <c r="AG293" s="160">
        <v>117318</v>
      </c>
      <c r="AH293" s="160">
        <v>118054</v>
      </c>
      <c r="AI293" s="203">
        <v>98.45</v>
      </c>
      <c r="AJ293" s="160">
        <v>-160</v>
      </c>
      <c r="AK293" s="160">
        <v>991</v>
      </c>
      <c r="AL293" s="160">
        <v>118149</v>
      </c>
      <c r="AM293" s="160">
        <v>38767</v>
      </c>
      <c r="AN293" s="160">
        <v>32614</v>
      </c>
      <c r="AO293" s="160">
        <v>32977</v>
      </c>
      <c r="AP293" s="160">
        <v>13791</v>
      </c>
      <c r="AQ293" s="181"/>
      <c r="AR293" s="186" t="s">
        <v>674</v>
      </c>
    </row>
    <row r="294" spans="1:44" x14ac:dyDescent="0.2">
      <c r="A294" s="131">
        <v>292</v>
      </c>
      <c r="B294" s="132" t="s">
        <v>572</v>
      </c>
      <c r="C294" s="173" t="s">
        <v>573</v>
      </c>
      <c r="D294" s="160">
        <v>96669</v>
      </c>
      <c r="E294" s="160">
        <v>921</v>
      </c>
      <c r="F294" s="160">
        <v>91867</v>
      </c>
      <c r="G294" s="160">
        <v>92788</v>
      </c>
      <c r="H294" s="203">
        <v>95.99</v>
      </c>
      <c r="I294" s="160">
        <v>2191</v>
      </c>
      <c r="J294" s="160">
        <v>1251</v>
      </c>
      <c r="K294" s="160">
        <v>95309</v>
      </c>
      <c r="L294" s="160">
        <v>26387</v>
      </c>
      <c r="M294" s="160">
        <v>26297</v>
      </c>
      <c r="N294" s="160">
        <v>26055</v>
      </c>
      <c r="O294" s="160">
        <v>16570</v>
      </c>
      <c r="P294" s="160">
        <v>0</v>
      </c>
      <c r="Q294" s="160">
        <v>0</v>
      </c>
      <c r="R294" s="160">
        <v>13703</v>
      </c>
      <c r="S294" s="160">
        <v>-146</v>
      </c>
      <c r="T294" s="160">
        <v>13557</v>
      </c>
      <c r="U294" s="160">
        <v>2430</v>
      </c>
      <c r="V294" s="160">
        <v>175</v>
      </c>
      <c r="W294" s="160">
        <v>18</v>
      </c>
      <c r="X294" s="160">
        <v>10934</v>
      </c>
      <c r="Y294" s="160">
        <v>4177</v>
      </c>
      <c r="Z294" s="160">
        <v>7</v>
      </c>
      <c r="AA294" s="160">
        <v>4170</v>
      </c>
      <c r="AB294" s="160">
        <v>15104</v>
      </c>
      <c r="AC294" s="160">
        <v>898</v>
      </c>
      <c r="AD294" s="181"/>
      <c r="AE294" s="160">
        <v>70935</v>
      </c>
      <c r="AF294" s="160">
        <v>588</v>
      </c>
      <c r="AG294" s="160">
        <v>68121</v>
      </c>
      <c r="AH294" s="160">
        <v>68709</v>
      </c>
      <c r="AI294" s="203">
        <v>96.86</v>
      </c>
      <c r="AJ294" s="160">
        <v>-348</v>
      </c>
      <c r="AK294" s="160">
        <v>1038</v>
      </c>
      <c r="AL294" s="160">
        <v>68811</v>
      </c>
      <c r="AM294" s="160">
        <v>20835</v>
      </c>
      <c r="AN294" s="160">
        <v>21341</v>
      </c>
      <c r="AO294" s="160">
        <v>18207</v>
      </c>
      <c r="AP294" s="160">
        <v>8428</v>
      </c>
      <c r="AQ294" s="181"/>
      <c r="AR294" s="186" t="s">
        <v>674</v>
      </c>
    </row>
    <row r="295" spans="1:44" x14ac:dyDescent="0.2">
      <c r="A295" s="131">
        <v>293</v>
      </c>
      <c r="B295" s="132" t="s">
        <v>574</v>
      </c>
      <c r="C295" s="173" t="s">
        <v>575</v>
      </c>
      <c r="D295" s="160">
        <v>96803</v>
      </c>
      <c r="E295" s="160">
        <v>1177</v>
      </c>
      <c r="F295" s="160">
        <v>91089</v>
      </c>
      <c r="G295" s="160">
        <v>92266</v>
      </c>
      <c r="H295" s="203">
        <v>95.31</v>
      </c>
      <c r="I295" s="160">
        <v>2344</v>
      </c>
      <c r="J295" s="160">
        <v>1332</v>
      </c>
      <c r="K295" s="160">
        <v>94765</v>
      </c>
      <c r="L295" s="160">
        <v>26995</v>
      </c>
      <c r="M295" s="160">
        <v>26091</v>
      </c>
      <c r="N295" s="160">
        <v>26263</v>
      </c>
      <c r="O295" s="160">
        <v>15416</v>
      </c>
      <c r="P295" s="160">
        <v>0</v>
      </c>
      <c r="Q295" s="160">
        <v>0</v>
      </c>
      <c r="R295" s="160">
        <v>14256</v>
      </c>
      <c r="S295" s="160">
        <v>1314</v>
      </c>
      <c r="T295" s="160">
        <v>15570</v>
      </c>
      <c r="U295" s="160">
        <v>3796</v>
      </c>
      <c r="V295" s="160">
        <v>702</v>
      </c>
      <c r="W295" s="160">
        <v>328</v>
      </c>
      <c r="X295" s="160">
        <v>10744</v>
      </c>
      <c r="Y295" s="160">
        <v>5406</v>
      </c>
      <c r="Z295" s="160">
        <v>120</v>
      </c>
      <c r="AA295" s="160">
        <v>5286</v>
      </c>
      <c r="AB295" s="160">
        <v>16030</v>
      </c>
      <c r="AC295" s="160">
        <v>1239</v>
      </c>
      <c r="AD295" s="181"/>
      <c r="AE295" s="160">
        <v>57559</v>
      </c>
      <c r="AF295" s="160">
        <v>611</v>
      </c>
      <c r="AG295" s="160">
        <v>54399</v>
      </c>
      <c r="AH295" s="160">
        <v>55010</v>
      </c>
      <c r="AI295" s="203">
        <v>95.57</v>
      </c>
      <c r="AJ295" s="160">
        <v>-347</v>
      </c>
      <c r="AK295" s="160">
        <v>1803</v>
      </c>
      <c r="AL295" s="160">
        <v>55855</v>
      </c>
      <c r="AM295" s="160">
        <v>16379</v>
      </c>
      <c r="AN295" s="160">
        <v>15783</v>
      </c>
      <c r="AO295" s="160">
        <v>14782</v>
      </c>
      <c r="AP295" s="160">
        <v>8911</v>
      </c>
      <c r="AQ295" s="181"/>
      <c r="AR295" s="186" t="s">
        <v>673</v>
      </c>
    </row>
    <row r="296" spans="1:44" x14ac:dyDescent="0.2">
      <c r="A296" s="131">
        <v>294</v>
      </c>
      <c r="B296" s="132" t="s">
        <v>576</v>
      </c>
      <c r="C296" s="173" t="s">
        <v>577</v>
      </c>
      <c r="D296" s="160">
        <v>83317</v>
      </c>
      <c r="E296" s="160">
        <v>2023</v>
      </c>
      <c r="F296" s="160">
        <v>79837</v>
      </c>
      <c r="G296" s="160">
        <v>81860</v>
      </c>
      <c r="H296" s="203">
        <v>98.25</v>
      </c>
      <c r="I296" s="160">
        <v>748</v>
      </c>
      <c r="J296" s="160">
        <v>2382</v>
      </c>
      <c r="K296" s="160">
        <v>82967</v>
      </c>
      <c r="L296" s="160">
        <v>24529</v>
      </c>
      <c r="M296" s="160">
        <v>22133</v>
      </c>
      <c r="N296" s="160">
        <v>23064</v>
      </c>
      <c r="O296" s="160">
        <v>13241</v>
      </c>
      <c r="P296" s="160">
        <v>0</v>
      </c>
      <c r="Q296" s="160">
        <v>0</v>
      </c>
      <c r="R296" s="160">
        <v>7566</v>
      </c>
      <c r="S296" s="160">
        <v>411</v>
      </c>
      <c r="T296" s="160">
        <v>7977</v>
      </c>
      <c r="U296" s="160">
        <v>1217</v>
      </c>
      <c r="V296" s="160">
        <v>201</v>
      </c>
      <c r="W296" s="160">
        <v>1167</v>
      </c>
      <c r="X296" s="160">
        <v>5392</v>
      </c>
      <c r="Y296" s="160">
        <v>1994</v>
      </c>
      <c r="Z296" s="160">
        <v>-38</v>
      </c>
      <c r="AA296" s="160">
        <v>2032</v>
      </c>
      <c r="AB296" s="160">
        <v>7424</v>
      </c>
      <c r="AC296" s="160">
        <v>1309</v>
      </c>
      <c r="AD296" s="181"/>
      <c r="AE296" s="160">
        <v>106106</v>
      </c>
      <c r="AF296" s="160">
        <v>435</v>
      </c>
      <c r="AG296" s="160">
        <v>104579</v>
      </c>
      <c r="AH296" s="160">
        <v>105014</v>
      </c>
      <c r="AI296" s="203">
        <v>98.97</v>
      </c>
      <c r="AJ296" s="160">
        <v>261</v>
      </c>
      <c r="AK296" s="160">
        <v>1446</v>
      </c>
      <c r="AL296" s="160">
        <v>106286</v>
      </c>
      <c r="AM296" s="160">
        <v>34609</v>
      </c>
      <c r="AN296" s="160">
        <v>29715</v>
      </c>
      <c r="AO296" s="160">
        <v>29188</v>
      </c>
      <c r="AP296" s="160">
        <v>12774</v>
      </c>
      <c r="AQ296" s="181"/>
      <c r="AR296" s="186" t="s">
        <v>676</v>
      </c>
    </row>
    <row r="297" spans="1:44" x14ac:dyDescent="0.2">
      <c r="A297" s="131">
        <v>295</v>
      </c>
      <c r="B297" s="132" t="s">
        <v>578</v>
      </c>
      <c r="C297" s="173" t="s">
        <v>579</v>
      </c>
      <c r="D297" s="160">
        <v>88215</v>
      </c>
      <c r="E297" s="160">
        <v>490</v>
      </c>
      <c r="F297" s="160">
        <v>85269</v>
      </c>
      <c r="G297" s="160">
        <v>85759</v>
      </c>
      <c r="H297" s="203">
        <v>97.22</v>
      </c>
      <c r="I297" s="160">
        <v>1300</v>
      </c>
      <c r="J297" s="160">
        <v>584</v>
      </c>
      <c r="K297" s="160">
        <v>87153</v>
      </c>
      <c r="L297" s="160">
        <v>24399</v>
      </c>
      <c r="M297" s="160">
        <v>23718</v>
      </c>
      <c r="N297" s="160">
        <v>24162</v>
      </c>
      <c r="O297" s="160">
        <v>14874</v>
      </c>
      <c r="P297" s="160">
        <v>0</v>
      </c>
      <c r="Q297" s="160">
        <v>0</v>
      </c>
      <c r="R297" s="160">
        <v>10885</v>
      </c>
      <c r="S297" s="160">
        <v>267</v>
      </c>
      <c r="T297" s="160">
        <v>11152</v>
      </c>
      <c r="U297" s="160">
        <v>1984</v>
      </c>
      <c r="V297" s="160">
        <v>0</v>
      </c>
      <c r="W297" s="160">
        <v>0</v>
      </c>
      <c r="X297" s="160">
        <v>9168</v>
      </c>
      <c r="Y297" s="160">
        <v>2692</v>
      </c>
      <c r="Z297" s="160">
        <v>0</v>
      </c>
      <c r="AA297" s="160">
        <v>2692</v>
      </c>
      <c r="AB297" s="160">
        <v>11860</v>
      </c>
      <c r="AC297" s="160">
        <v>1193</v>
      </c>
      <c r="AD297" s="181"/>
      <c r="AE297" s="160">
        <v>107454</v>
      </c>
      <c r="AF297" s="160">
        <v>257</v>
      </c>
      <c r="AG297" s="160">
        <v>102783</v>
      </c>
      <c r="AH297" s="160">
        <v>103040</v>
      </c>
      <c r="AI297" s="203">
        <v>95.89</v>
      </c>
      <c r="AJ297" s="160">
        <v>-1474</v>
      </c>
      <c r="AK297" s="160">
        <v>867</v>
      </c>
      <c r="AL297" s="160">
        <v>102176</v>
      </c>
      <c r="AM297" s="160">
        <v>33574</v>
      </c>
      <c r="AN297" s="160">
        <v>27414</v>
      </c>
      <c r="AO297" s="160">
        <v>28038</v>
      </c>
      <c r="AP297" s="160">
        <v>13150</v>
      </c>
      <c r="AQ297" s="181"/>
      <c r="AR297" s="186" t="s">
        <v>675</v>
      </c>
    </row>
    <row r="298" spans="1:44" x14ac:dyDescent="0.2">
      <c r="A298" s="131">
        <v>296</v>
      </c>
      <c r="B298" s="132" t="s">
        <v>580</v>
      </c>
      <c r="C298" s="173" t="s">
        <v>581</v>
      </c>
      <c r="D298" s="160">
        <v>74664</v>
      </c>
      <c r="E298" s="160">
        <v>476</v>
      </c>
      <c r="F298" s="160">
        <v>73085</v>
      </c>
      <c r="G298" s="160">
        <v>73561</v>
      </c>
      <c r="H298" s="203">
        <v>98.52</v>
      </c>
      <c r="I298" s="160">
        <v>1282</v>
      </c>
      <c r="J298" s="160">
        <v>597</v>
      </c>
      <c r="K298" s="160">
        <v>74964</v>
      </c>
      <c r="L298" s="160">
        <v>21685</v>
      </c>
      <c r="M298" s="160">
        <v>21092</v>
      </c>
      <c r="N298" s="160">
        <v>21606</v>
      </c>
      <c r="O298" s="160">
        <v>10581</v>
      </c>
      <c r="P298" s="160">
        <v>0</v>
      </c>
      <c r="Q298" s="160">
        <v>0</v>
      </c>
      <c r="R298" s="160">
        <v>922</v>
      </c>
      <c r="S298" s="160">
        <v>151</v>
      </c>
      <c r="T298" s="160">
        <v>1073</v>
      </c>
      <c r="U298" s="160">
        <v>686</v>
      </c>
      <c r="V298" s="160">
        <v>0</v>
      </c>
      <c r="W298" s="160">
        <v>181</v>
      </c>
      <c r="X298" s="160">
        <v>206</v>
      </c>
      <c r="Y298" s="160">
        <v>1358</v>
      </c>
      <c r="Z298" s="160">
        <v>26</v>
      </c>
      <c r="AA298" s="160">
        <v>1332</v>
      </c>
      <c r="AB298" s="160">
        <v>1538</v>
      </c>
      <c r="AC298" s="160">
        <v>0</v>
      </c>
      <c r="AD298" s="181"/>
      <c r="AE298" s="160">
        <v>67720</v>
      </c>
      <c r="AF298" s="160">
        <v>421</v>
      </c>
      <c r="AG298" s="160">
        <v>66417</v>
      </c>
      <c r="AH298" s="160">
        <v>66838</v>
      </c>
      <c r="AI298" s="203">
        <v>98.7</v>
      </c>
      <c r="AJ298" s="160">
        <v>882</v>
      </c>
      <c r="AK298" s="160">
        <v>612</v>
      </c>
      <c r="AL298" s="160">
        <v>67911</v>
      </c>
      <c r="AM298" s="160">
        <v>19408</v>
      </c>
      <c r="AN298" s="160">
        <v>18893</v>
      </c>
      <c r="AO298" s="160">
        <v>20346</v>
      </c>
      <c r="AP298" s="160">
        <v>9264</v>
      </c>
      <c r="AQ298" s="181"/>
      <c r="AR298" s="186" t="s">
        <v>672</v>
      </c>
    </row>
    <row r="299" spans="1:44" x14ac:dyDescent="0.2">
      <c r="A299" s="131">
        <v>297</v>
      </c>
      <c r="B299" s="132" t="s">
        <v>582</v>
      </c>
      <c r="C299" s="173" t="s">
        <v>583</v>
      </c>
      <c r="D299" s="160">
        <v>46940</v>
      </c>
      <c r="E299" s="160">
        <v>475</v>
      </c>
      <c r="F299" s="160">
        <v>44340</v>
      </c>
      <c r="G299" s="160">
        <v>44815</v>
      </c>
      <c r="H299" s="203">
        <v>95.47</v>
      </c>
      <c r="I299" s="160">
        <v>1527</v>
      </c>
      <c r="J299" s="160">
        <v>692</v>
      </c>
      <c r="K299" s="160">
        <v>46559</v>
      </c>
      <c r="L299" s="160">
        <v>12971</v>
      </c>
      <c r="M299" s="160">
        <v>12804</v>
      </c>
      <c r="N299" s="160">
        <v>12931</v>
      </c>
      <c r="O299" s="160">
        <v>7853</v>
      </c>
      <c r="P299" s="160">
        <v>0</v>
      </c>
      <c r="Q299" s="160">
        <v>0</v>
      </c>
      <c r="R299" s="160">
        <v>5025</v>
      </c>
      <c r="S299" s="160">
        <v>-1039</v>
      </c>
      <c r="T299" s="160">
        <v>3986</v>
      </c>
      <c r="U299" s="160">
        <v>1631</v>
      </c>
      <c r="V299" s="160">
        <v>36</v>
      </c>
      <c r="W299" s="160">
        <v>12</v>
      </c>
      <c r="X299" s="160">
        <v>2307</v>
      </c>
      <c r="Y299" s="160">
        <v>2416</v>
      </c>
      <c r="Z299" s="160">
        <v>-1</v>
      </c>
      <c r="AA299" s="160">
        <v>2417</v>
      </c>
      <c r="AB299" s="160">
        <v>4724</v>
      </c>
      <c r="AC299" s="160">
        <v>291</v>
      </c>
      <c r="AD299" s="181"/>
      <c r="AE299" s="160">
        <v>66494</v>
      </c>
      <c r="AF299" s="160">
        <v>224</v>
      </c>
      <c r="AG299" s="160">
        <v>63774</v>
      </c>
      <c r="AH299" s="160">
        <v>63998</v>
      </c>
      <c r="AI299" s="203">
        <v>96.25</v>
      </c>
      <c r="AJ299" s="160">
        <v>-785</v>
      </c>
      <c r="AK299" s="160">
        <v>1630</v>
      </c>
      <c r="AL299" s="160">
        <v>64619</v>
      </c>
      <c r="AM299" s="160">
        <v>20295</v>
      </c>
      <c r="AN299" s="160">
        <v>17656</v>
      </c>
      <c r="AO299" s="160">
        <v>17461</v>
      </c>
      <c r="AP299" s="160">
        <v>9207</v>
      </c>
      <c r="AQ299" s="181"/>
      <c r="AR299" s="186" t="s">
        <v>672</v>
      </c>
    </row>
    <row r="300" spans="1:44" x14ac:dyDescent="0.2">
      <c r="A300" s="131">
        <v>298</v>
      </c>
      <c r="B300" s="132" t="s">
        <v>584</v>
      </c>
      <c r="C300" s="173" t="s">
        <v>585</v>
      </c>
      <c r="D300" s="160">
        <v>51037</v>
      </c>
      <c r="E300" s="160">
        <v>738</v>
      </c>
      <c r="F300" s="160">
        <v>48342</v>
      </c>
      <c r="G300" s="160">
        <v>49080</v>
      </c>
      <c r="H300" s="203">
        <v>96.17</v>
      </c>
      <c r="I300" s="160">
        <v>958</v>
      </c>
      <c r="J300" s="160">
        <v>1076</v>
      </c>
      <c r="K300" s="160">
        <v>50376</v>
      </c>
      <c r="L300" s="160">
        <v>13809</v>
      </c>
      <c r="M300" s="160">
        <v>13298</v>
      </c>
      <c r="N300" s="160">
        <v>13768</v>
      </c>
      <c r="O300" s="160">
        <v>9501</v>
      </c>
      <c r="P300" s="160">
        <v>0</v>
      </c>
      <c r="Q300" s="160">
        <v>0</v>
      </c>
      <c r="R300" s="160">
        <v>4433</v>
      </c>
      <c r="S300" s="160">
        <v>-11</v>
      </c>
      <c r="T300" s="160">
        <v>4422</v>
      </c>
      <c r="U300" s="160">
        <v>1115</v>
      </c>
      <c r="V300" s="160">
        <v>88</v>
      </c>
      <c r="W300" s="160">
        <v>17</v>
      </c>
      <c r="X300" s="160">
        <v>3202</v>
      </c>
      <c r="Y300" s="160">
        <v>2101</v>
      </c>
      <c r="Z300" s="160">
        <v>4</v>
      </c>
      <c r="AA300" s="160">
        <v>2097</v>
      </c>
      <c r="AB300" s="160">
        <v>5299</v>
      </c>
      <c r="AC300" s="160">
        <v>454</v>
      </c>
      <c r="AD300" s="181"/>
      <c r="AE300" s="160">
        <v>27387</v>
      </c>
      <c r="AF300" s="160">
        <v>134</v>
      </c>
      <c r="AG300" s="160">
        <v>26450</v>
      </c>
      <c r="AH300" s="160">
        <v>26584</v>
      </c>
      <c r="AI300" s="203">
        <v>97.07</v>
      </c>
      <c r="AJ300" s="160">
        <v>-40</v>
      </c>
      <c r="AK300" s="160">
        <v>643</v>
      </c>
      <c r="AL300" s="160">
        <v>27053</v>
      </c>
      <c r="AM300" s="160">
        <v>8080</v>
      </c>
      <c r="AN300" s="160">
        <v>8724</v>
      </c>
      <c r="AO300" s="160">
        <v>7378</v>
      </c>
      <c r="AP300" s="160">
        <v>2871</v>
      </c>
      <c r="AQ300" s="181"/>
      <c r="AR300" s="186" t="s">
        <v>672</v>
      </c>
    </row>
    <row r="301" spans="1:44" x14ac:dyDescent="0.2">
      <c r="A301" s="131">
        <v>299</v>
      </c>
      <c r="B301" s="132" t="s">
        <v>586</v>
      </c>
      <c r="C301" s="173" t="s">
        <v>587</v>
      </c>
      <c r="D301" s="160">
        <v>84077</v>
      </c>
      <c r="E301" s="160">
        <v>1187</v>
      </c>
      <c r="F301" s="160">
        <v>82063</v>
      </c>
      <c r="G301" s="160">
        <v>83250</v>
      </c>
      <c r="H301" s="203">
        <v>99.02</v>
      </c>
      <c r="I301" s="160">
        <v>1499</v>
      </c>
      <c r="J301" s="160">
        <v>1573</v>
      </c>
      <c r="K301" s="160">
        <v>85135</v>
      </c>
      <c r="L301" s="160">
        <v>24685</v>
      </c>
      <c r="M301" s="160">
        <v>24345</v>
      </c>
      <c r="N301" s="160">
        <v>23937</v>
      </c>
      <c r="O301" s="160">
        <v>12168</v>
      </c>
      <c r="P301" s="160">
        <v>0</v>
      </c>
      <c r="Q301" s="160">
        <v>0</v>
      </c>
      <c r="R301" s="160">
        <v>2529</v>
      </c>
      <c r="S301" s="160">
        <v>-272</v>
      </c>
      <c r="T301" s="160">
        <v>2257</v>
      </c>
      <c r="U301" s="160">
        <v>1399</v>
      </c>
      <c r="V301" s="160">
        <v>-15</v>
      </c>
      <c r="W301" s="160">
        <v>0</v>
      </c>
      <c r="X301" s="160">
        <v>873</v>
      </c>
      <c r="Y301" s="160">
        <v>993</v>
      </c>
      <c r="Z301" s="160">
        <v>0</v>
      </c>
      <c r="AA301" s="160">
        <v>993</v>
      </c>
      <c r="AB301" s="160">
        <v>1866</v>
      </c>
      <c r="AC301" s="160">
        <v>166</v>
      </c>
      <c r="AD301" s="181"/>
      <c r="AE301" s="160">
        <v>36554</v>
      </c>
      <c r="AF301" s="160">
        <v>664</v>
      </c>
      <c r="AG301" s="160">
        <v>35656</v>
      </c>
      <c r="AH301" s="160">
        <v>36320</v>
      </c>
      <c r="AI301" s="203">
        <v>99.4</v>
      </c>
      <c r="AJ301" s="160">
        <v>392</v>
      </c>
      <c r="AK301" s="160">
        <v>624</v>
      </c>
      <c r="AL301" s="160">
        <v>36672</v>
      </c>
      <c r="AM301" s="160">
        <v>11533</v>
      </c>
      <c r="AN301" s="160">
        <v>10481</v>
      </c>
      <c r="AO301" s="160">
        <v>9955</v>
      </c>
      <c r="AP301" s="160">
        <v>4703</v>
      </c>
      <c r="AQ301" s="181"/>
      <c r="AR301" s="186" t="s">
        <v>672</v>
      </c>
    </row>
    <row r="302" spans="1:44" x14ac:dyDescent="0.2">
      <c r="A302" s="131">
        <v>300</v>
      </c>
      <c r="B302" s="132" t="s">
        <v>588</v>
      </c>
      <c r="C302" s="173" t="s">
        <v>589</v>
      </c>
      <c r="D302" s="160">
        <v>98601</v>
      </c>
      <c r="E302" s="160">
        <v>1033</v>
      </c>
      <c r="F302" s="160">
        <v>95697</v>
      </c>
      <c r="G302" s="160">
        <v>96730</v>
      </c>
      <c r="H302" s="203">
        <v>98.1</v>
      </c>
      <c r="I302" s="160">
        <v>967</v>
      </c>
      <c r="J302" s="160">
        <v>1305</v>
      </c>
      <c r="K302" s="160">
        <v>97969</v>
      </c>
      <c r="L302" s="160">
        <v>28848</v>
      </c>
      <c r="M302" s="160">
        <v>28106</v>
      </c>
      <c r="N302" s="160">
        <v>27870</v>
      </c>
      <c r="O302" s="160">
        <v>13145</v>
      </c>
      <c r="P302" s="160">
        <v>0</v>
      </c>
      <c r="Q302" s="160">
        <v>0</v>
      </c>
      <c r="R302" s="160">
        <v>5529</v>
      </c>
      <c r="S302" s="160">
        <v>-694</v>
      </c>
      <c r="T302" s="160">
        <v>4835</v>
      </c>
      <c r="U302" s="160">
        <v>967</v>
      </c>
      <c r="V302" s="160">
        <v>81</v>
      </c>
      <c r="W302" s="160">
        <v>49</v>
      </c>
      <c r="X302" s="160">
        <v>3738</v>
      </c>
      <c r="Y302" s="160">
        <v>2040</v>
      </c>
      <c r="Z302" s="160">
        <v>23</v>
      </c>
      <c r="AA302" s="160">
        <v>2017</v>
      </c>
      <c r="AB302" s="160">
        <v>5755</v>
      </c>
      <c r="AC302" s="160">
        <v>290</v>
      </c>
      <c r="AD302" s="181"/>
      <c r="AE302" s="160">
        <v>29339</v>
      </c>
      <c r="AF302" s="160">
        <v>235</v>
      </c>
      <c r="AG302" s="160">
        <v>28387</v>
      </c>
      <c r="AH302" s="160">
        <v>28622</v>
      </c>
      <c r="AI302" s="203">
        <v>97.56</v>
      </c>
      <c r="AJ302" s="160">
        <v>33</v>
      </c>
      <c r="AK302" s="160">
        <v>283</v>
      </c>
      <c r="AL302" s="160">
        <v>28703</v>
      </c>
      <c r="AM302" s="160">
        <v>9578</v>
      </c>
      <c r="AN302" s="160">
        <v>7504</v>
      </c>
      <c r="AO302" s="160">
        <v>8462</v>
      </c>
      <c r="AP302" s="160">
        <v>3159</v>
      </c>
      <c r="AQ302" s="181"/>
      <c r="AR302" s="186" t="s">
        <v>672</v>
      </c>
    </row>
    <row r="303" spans="1:44" x14ac:dyDescent="0.2">
      <c r="A303" s="131">
        <v>301</v>
      </c>
      <c r="B303" s="132" t="s">
        <v>590</v>
      </c>
      <c r="C303" s="173" t="s">
        <v>591</v>
      </c>
      <c r="D303" s="160">
        <v>30549</v>
      </c>
      <c r="E303" s="160">
        <v>574</v>
      </c>
      <c r="F303" s="160">
        <v>29309</v>
      </c>
      <c r="G303" s="160">
        <v>29883</v>
      </c>
      <c r="H303" s="203">
        <v>97.82</v>
      </c>
      <c r="I303" s="160">
        <v>409</v>
      </c>
      <c r="J303" s="160">
        <v>658</v>
      </c>
      <c r="K303" s="160">
        <v>30376</v>
      </c>
      <c r="L303" s="160">
        <v>10278</v>
      </c>
      <c r="M303" s="160">
        <v>8845</v>
      </c>
      <c r="N303" s="160">
        <v>8457</v>
      </c>
      <c r="O303" s="160">
        <v>2796</v>
      </c>
      <c r="P303" s="160">
        <v>0</v>
      </c>
      <c r="Q303" s="160">
        <v>0</v>
      </c>
      <c r="R303" s="160">
        <v>4809</v>
      </c>
      <c r="S303" s="160">
        <v>1522</v>
      </c>
      <c r="T303" s="160">
        <v>6331</v>
      </c>
      <c r="U303" s="160">
        <v>1725</v>
      </c>
      <c r="V303" s="160">
        <v>120</v>
      </c>
      <c r="W303" s="160">
        <v>0</v>
      </c>
      <c r="X303" s="160">
        <v>4486</v>
      </c>
      <c r="Y303" s="160">
        <v>666</v>
      </c>
      <c r="Z303" s="160">
        <v>1</v>
      </c>
      <c r="AA303" s="160">
        <v>665</v>
      </c>
      <c r="AB303" s="160">
        <v>5151</v>
      </c>
      <c r="AC303" s="160">
        <v>204</v>
      </c>
      <c r="AD303" s="181"/>
      <c r="AE303" s="160">
        <v>28674</v>
      </c>
      <c r="AF303" s="160">
        <v>229</v>
      </c>
      <c r="AG303" s="160">
        <v>28321</v>
      </c>
      <c r="AH303" s="160">
        <v>28550</v>
      </c>
      <c r="AI303" s="203">
        <v>99.57</v>
      </c>
      <c r="AJ303" s="160">
        <v>-574</v>
      </c>
      <c r="AK303" s="160">
        <v>192</v>
      </c>
      <c r="AL303" s="160">
        <v>27939</v>
      </c>
      <c r="AM303" s="160">
        <v>8501</v>
      </c>
      <c r="AN303" s="160">
        <v>8071</v>
      </c>
      <c r="AO303" s="160">
        <v>8447</v>
      </c>
      <c r="AP303" s="160">
        <v>2920</v>
      </c>
      <c r="AQ303" s="181"/>
      <c r="AR303" s="186" t="s">
        <v>672</v>
      </c>
    </row>
    <row r="304" spans="1:44" x14ac:dyDescent="0.2">
      <c r="A304" s="131">
        <v>302</v>
      </c>
      <c r="B304" s="132" t="s">
        <v>592</v>
      </c>
      <c r="C304" s="173" t="s">
        <v>593</v>
      </c>
      <c r="D304" s="160">
        <v>58325</v>
      </c>
      <c r="E304" s="160">
        <v>548</v>
      </c>
      <c r="F304" s="160">
        <v>56418</v>
      </c>
      <c r="G304" s="160">
        <v>56966</v>
      </c>
      <c r="H304" s="203">
        <v>97.67</v>
      </c>
      <c r="I304" s="160">
        <v>351</v>
      </c>
      <c r="J304" s="160">
        <v>828</v>
      </c>
      <c r="K304" s="160">
        <v>57597</v>
      </c>
      <c r="L304" s="160">
        <v>16890</v>
      </c>
      <c r="M304" s="160">
        <v>16454</v>
      </c>
      <c r="N304" s="160">
        <v>16564</v>
      </c>
      <c r="O304" s="160">
        <v>7689</v>
      </c>
      <c r="P304" s="160">
        <v>0</v>
      </c>
      <c r="Q304" s="160">
        <v>0</v>
      </c>
      <c r="R304" s="160">
        <v>3099</v>
      </c>
      <c r="S304" s="160">
        <v>365</v>
      </c>
      <c r="T304" s="160">
        <v>3464</v>
      </c>
      <c r="U304" s="160">
        <v>455</v>
      </c>
      <c r="V304" s="160">
        <v>81</v>
      </c>
      <c r="W304" s="160">
        <v>35</v>
      </c>
      <c r="X304" s="160">
        <v>2893</v>
      </c>
      <c r="Y304" s="160">
        <v>1757</v>
      </c>
      <c r="Z304" s="160">
        <v>0</v>
      </c>
      <c r="AA304" s="160">
        <v>1757</v>
      </c>
      <c r="AB304" s="160">
        <v>4650</v>
      </c>
      <c r="AC304" s="160">
        <v>261</v>
      </c>
      <c r="AD304" s="181"/>
      <c r="AE304" s="160">
        <v>57335</v>
      </c>
      <c r="AF304" s="160">
        <v>196</v>
      </c>
      <c r="AG304" s="160">
        <v>56713</v>
      </c>
      <c r="AH304" s="160">
        <v>56909</v>
      </c>
      <c r="AI304" s="203">
        <v>99.26</v>
      </c>
      <c r="AJ304" s="160">
        <v>-65</v>
      </c>
      <c r="AK304" s="160">
        <v>811</v>
      </c>
      <c r="AL304" s="160">
        <v>57459</v>
      </c>
      <c r="AM304" s="160">
        <v>20572</v>
      </c>
      <c r="AN304" s="160">
        <v>16536</v>
      </c>
      <c r="AO304" s="160">
        <v>16091</v>
      </c>
      <c r="AP304" s="160">
        <v>4260</v>
      </c>
      <c r="AQ304" s="181"/>
      <c r="AR304" s="186" t="s">
        <v>672</v>
      </c>
    </row>
    <row r="305" spans="1:44" x14ac:dyDescent="0.2">
      <c r="A305" s="131">
        <v>303</v>
      </c>
      <c r="B305" s="132" t="s">
        <v>594</v>
      </c>
      <c r="C305" s="173" t="s">
        <v>595</v>
      </c>
      <c r="D305" s="160">
        <v>91906</v>
      </c>
      <c r="E305" s="160">
        <v>862</v>
      </c>
      <c r="F305" s="160">
        <v>89433</v>
      </c>
      <c r="G305" s="160">
        <v>90295</v>
      </c>
      <c r="H305" s="203">
        <v>98.25</v>
      </c>
      <c r="I305" s="160">
        <v>1161</v>
      </c>
      <c r="J305" s="160">
        <v>880</v>
      </c>
      <c r="K305" s="160">
        <v>91474</v>
      </c>
      <c r="L305" s="160">
        <v>27175</v>
      </c>
      <c r="M305" s="160">
        <v>26659</v>
      </c>
      <c r="N305" s="160">
        <v>25854</v>
      </c>
      <c r="O305" s="160">
        <v>11786</v>
      </c>
      <c r="P305" s="160">
        <v>0</v>
      </c>
      <c r="Q305" s="160">
        <v>0</v>
      </c>
      <c r="R305" s="160">
        <v>2708</v>
      </c>
      <c r="S305" s="160">
        <v>-387</v>
      </c>
      <c r="T305" s="160">
        <v>2321</v>
      </c>
      <c r="U305" s="160">
        <v>302</v>
      </c>
      <c r="V305" s="160">
        <v>96</v>
      </c>
      <c r="W305" s="160">
        <v>26</v>
      </c>
      <c r="X305" s="160">
        <v>1897</v>
      </c>
      <c r="Y305" s="160">
        <v>1615</v>
      </c>
      <c r="Z305" s="160">
        <v>10</v>
      </c>
      <c r="AA305" s="160">
        <v>1605</v>
      </c>
      <c r="AB305" s="160">
        <v>3502</v>
      </c>
      <c r="AC305" s="160">
        <v>0</v>
      </c>
      <c r="AD305" s="181"/>
      <c r="AE305" s="160">
        <v>81915</v>
      </c>
      <c r="AF305" s="160">
        <v>1509</v>
      </c>
      <c r="AG305" s="160">
        <v>79535</v>
      </c>
      <c r="AH305" s="160">
        <v>81044</v>
      </c>
      <c r="AI305" s="203">
        <v>98.94</v>
      </c>
      <c r="AJ305" s="160">
        <v>1537</v>
      </c>
      <c r="AK305" s="160">
        <v>708</v>
      </c>
      <c r="AL305" s="160">
        <v>81780</v>
      </c>
      <c r="AM305" s="160">
        <v>31923</v>
      </c>
      <c r="AN305" s="160">
        <v>21873</v>
      </c>
      <c r="AO305" s="160">
        <v>20503</v>
      </c>
      <c r="AP305" s="160">
        <v>7481</v>
      </c>
      <c r="AQ305" s="181"/>
      <c r="AR305" s="186" t="s">
        <v>675</v>
      </c>
    </row>
    <row r="306" spans="1:44" x14ac:dyDescent="0.2">
      <c r="A306" s="131">
        <v>304</v>
      </c>
      <c r="B306" s="132" t="s">
        <v>596</v>
      </c>
      <c r="C306" s="173" t="s">
        <v>597</v>
      </c>
      <c r="D306" s="160">
        <v>31293</v>
      </c>
      <c r="E306" s="160">
        <v>438</v>
      </c>
      <c r="F306" s="160">
        <v>30133</v>
      </c>
      <c r="G306" s="160">
        <v>30571</v>
      </c>
      <c r="H306" s="203">
        <v>97.69</v>
      </c>
      <c r="I306" s="160">
        <v>767</v>
      </c>
      <c r="J306" s="160">
        <v>176</v>
      </c>
      <c r="K306" s="160">
        <v>31076</v>
      </c>
      <c r="L306" s="160">
        <v>9791</v>
      </c>
      <c r="M306" s="160">
        <v>8466</v>
      </c>
      <c r="N306" s="160">
        <v>8879</v>
      </c>
      <c r="O306" s="160">
        <v>3940</v>
      </c>
      <c r="P306" s="160">
        <v>0</v>
      </c>
      <c r="Q306" s="160">
        <v>0</v>
      </c>
      <c r="R306" s="160">
        <v>1710</v>
      </c>
      <c r="S306" s="160">
        <v>125</v>
      </c>
      <c r="T306" s="160">
        <v>1835</v>
      </c>
      <c r="U306" s="160">
        <v>736</v>
      </c>
      <c r="V306" s="160">
        <v>22</v>
      </c>
      <c r="W306" s="160">
        <v>10</v>
      </c>
      <c r="X306" s="160">
        <v>1067</v>
      </c>
      <c r="Y306" s="160">
        <v>758</v>
      </c>
      <c r="Z306" s="160">
        <v>2</v>
      </c>
      <c r="AA306" s="160">
        <v>756</v>
      </c>
      <c r="AB306" s="160">
        <v>1823</v>
      </c>
      <c r="AC306" s="160">
        <v>76</v>
      </c>
      <c r="AD306" s="181"/>
      <c r="AE306" s="160">
        <v>10845</v>
      </c>
      <c r="AF306" s="160">
        <v>115</v>
      </c>
      <c r="AG306" s="160">
        <v>10642</v>
      </c>
      <c r="AH306" s="160">
        <v>10757</v>
      </c>
      <c r="AI306" s="203">
        <v>99.19</v>
      </c>
      <c r="AJ306" s="160">
        <v>-200</v>
      </c>
      <c r="AK306" s="160">
        <v>23</v>
      </c>
      <c r="AL306" s="160">
        <v>10465</v>
      </c>
      <c r="AM306" s="160">
        <v>3914</v>
      </c>
      <c r="AN306" s="160">
        <v>2883</v>
      </c>
      <c r="AO306" s="160">
        <v>2836</v>
      </c>
      <c r="AP306" s="160">
        <v>832</v>
      </c>
      <c r="AQ306" s="181"/>
      <c r="AR306" s="186" t="s">
        <v>672</v>
      </c>
    </row>
    <row r="307" spans="1:44" x14ac:dyDescent="0.2">
      <c r="A307" s="131">
        <v>305</v>
      </c>
      <c r="B307" s="132" t="s">
        <v>598</v>
      </c>
      <c r="C307" s="173" t="s">
        <v>599</v>
      </c>
      <c r="D307" s="160">
        <v>65549</v>
      </c>
      <c r="E307" s="160">
        <v>719</v>
      </c>
      <c r="F307" s="160">
        <v>63538</v>
      </c>
      <c r="G307" s="160">
        <v>64257</v>
      </c>
      <c r="H307" s="203">
        <v>98.03</v>
      </c>
      <c r="I307" s="160">
        <v>603</v>
      </c>
      <c r="J307" s="160">
        <v>909</v>
      </c>
      <c r="K307" s="160">
        <v>65050</v>
      </c>
      <c r="L307" s="160">
        <v>19456</v>
      </c>
      <c r="M307" s="160">
        <v>18569</v>
      </c>
      <c r="N307" s="160">
        <v>18930</v>
      </c>
      <c r="O307" s="160">
        <v>8095</v>
      </c>
      <c r="P307" s="160">
        <v>0</v>
      </c>
      <c r="Q307" s="160">
        <v>0</v>
      </c>
      <c r="R307" s="160">
        <v>2809</v>
      </c>
      <c r="S307" s="160">
        <v>-144</v>
      </c>
      <c r="T307" s="160">
        <v>2665</v>
      </c>
      <c r="U307" s="160">
        <v>925</v>
      </c>
      <c r="V307" s="160">
        <v>27</v>
      </c>
      <c r="W307" s="160">
        <v>5</v>
      </c>
      <c r="X307" s="160">
        <v>1708</v>
      </c>
      <c r="Y307" s="160">
        <v>1497</v>
      </c>
      <c r="Z307" s="160">
        <v>2</v>
      </c>
      <c r="AA307" s="160">
        <v>1495</v>
      </c>
      <c r="AB307" s="160">
        <v>3203</v>
      </c>
      <c r="AC307" s="160">
        <v>204</v>
      </c>
      <c r="AD307" s="181"/>
      <c r="AE307" s="160">
        <v>29991</v>
      </c>
      <c r="AF307" s="160">
        <v>183</v>
      </c>
      <c r="AG307" s="160">
        <v>29243</v>
      </c>
      <c r="AH307" s="160">
        <v>29426</v>
      </c>
      <c r="AI307" s="203">
        <v>98.12</v>
      </c>
      <c r="AJ307" s="160">
        <v>93</v>
      </c>
      <c r="AK307" s="160">
        <v>159</v>
      </c>
      <c r="AL307" s="160">
        <v>29495</v>
      </c>
      <c r="AM307" s="160">
        <v>9221</v>
      </c>
      <c r="AN307" s="160">
        <v>8274</v>
      </c>
      <c r="AO307" s="160">
        <v>8720</v>
      </c>
      <c r="AP307" s="160">
        <v>3280</v>
      </c>
      <c r="AQ307" s="181"/>
      <c r="AR307" s="186" t="s">
        <v>672</v>
      </c>
    </row>
    <row r="308" spans="1:44" x14ac:dyDescent="0.2">
      <c r="A308" s="131">
        <v>306</v>
      </c>
      <c r="B308" s="132" t="s">
        <v>600</v>
      </c>
      <c r="C308" s="173" t="s">
        <v>601</v>
      </c>
      <c r="D308" s="160">
        <v>50763</v>
      </c>
      <c r="E308" s="160">
        <v>620</v>
      </c>
      <c r="F308" s="160">
        <v>47742</v>
      </c>
      <c r="G308" s="160">
        <v>48362</v>
      </c>
      <c r="H308" s="203">
        <v>95.27</v>
      </c>
      <c r="I308" s="160">
        <v>681</v>
      </c>
      <c r="J308" s="160">
        <v>653</v>
      </c>
      <c r="K308" s="160">
        <v>49076</v>
      </c>
      <c r="L308" s="160">
        <v>13808</v>
      </c>
      <c r="M308" s="160">
        <v>14206</v>
      </c>
      <c r="N308" s="160">
        <v>14097</v>
      </c>
      <c r="O308" s="160">
        <v>6965</v>
      </c>
      <c r="P308" s="160">
        <v>0</v>
      </c>
      <c r="Q308" s="160">
        <v>0</v>
      </c>
      <c r="R308" s="160">
        <v>5692</v>
      </c>
      <c r="S308" s="160">
        <v>-44</v>
      </c>
      <c r="T308" s="160">
        <v>5648</v>
      </c>
      <c r="U308" s="160">
        <v>1047</v>
      </c>
      <c r="V308" s="160">
        <v>10</v>
      </c>
      <c r="W308" s="160">
        <v>9</v>
      </c>
      <c r="X308" s="160">
        <v>4582</v>
      </c>
      <c r="Y308" s="160">
        <v>2754</v>
      </c>
      <c r="Z308" s="160">
        <v>5</v>
      </c>
      <c r="AA308" s="160">
        <v>2749</v>
      </c>
      <c r="AB308" s="160">
        <v>7331</v>
      </c>
      <c r="AC308" s="160">
        <v>263</v>
      </c>
      <c r="AD308" s="181"/>
      <c r="AE308" s="160">
        <v>30917</v>
      </c>
      <c r="AF308" s="160">
        <v>43</v>
      </c>
      <c r="AG308" s="160">
        <v>29490</v>
      </c>
      <c r="AH308" s="160">
        <v>29533</v>
      </c>
      <c r="AI308" s="203">
        <v>95.52</v>
      </c>
      <c r="AJ308" s="160">
        <v>-733</v>
      </c>
      <c r="AK308" s="160">
        <v>259</v>
      </c>
      <c r="AL308" s="160">
        <v>29016</v>
      </c>
      <c r="AM308" s="160">
        <v>8346</v>
      </c>
      <c r="AN308" s="160">
        <v>9622</v>
      </c>
      <c r="AO308" s="160">
        <v>8086</v>
      </c>
      <c r="AP308" s="160">
        <v>2962</v>
      </c>
      <c r="AQ308" s="181"/>
      <c r="AR308" s="186" t="s">
        <v>672</v>
      </c>
    </row>
    <row r="309" spans="1:44" x14ac:dyDescent="0.2">
      <c r="A309" s="131">
        <v>307</v>
      </c>
      <c r="B309" s="132" t="s">
        <v>602</v>
      </c>
      <c r="C309" s="173" t="s">
        <v>603</v>
      </c>
      <c r="D309" s="160">
        <v>42302</v>
      </c>
      <c r="E309" s="160">
        <v>350</v>
      </c>
      <c r="F309" s="160">
        <v>41183</v>
      </c>
      <c r="G309" s="160">
        <v>41533</v>
      </c>
      <c r="H309" s="203">
        <v>98.18</v>
      </c>
      <c r="I309" s="160">
        <v>204</v>
      </c>
      <c r="J309" s="160">
        <v>397</v>
      </c>
      <c r="K309" s="160">
        <v>41784</v>
      </c>
      <c r="L309" s="160">
        <v>14027</v>
      </c>
      <c r="M309" s="160">
        <v>12027</v>
      </c>
      <c r="N309" s="160">
        <v>12084</v>
      </c>
      <c r="O309" s="160">
        <v>3646</v>
      </c>
      <c r="P309" s="160">
        <v>0</v>
      </c>
      <c r="Q309" s="160">
        <v>0</v>
      </c>
      <c r="R309" s="160">
        <v>4132</v>
      </c>
      <c r="S309" s="160">
        <v>90</v>
      </c>
      <c r="T309" s="160">
        <v>4222</v>
      </c>
      <c r="U309" s="160">
        <v>328</v>
      </c>
      <c r="V309" s="160">
        <v>0</v>
      </c>
      <c r="W309" s="160">
        <v>14</v>
      </c>
      <c r="X309" s="160">
        <v>3880</v>
      </c>
      <c r="Y309" s="160">
        <v>961</v>
      </c>
      <c r="Z309" s="160">
        <v>1</v>
      </c>
      <c r="AA309" s="160">
        <v>960</v>
      </c>
      <c r="AB309" s="160">
        <v>4840</v>
      </c>
      <c r="AC309" s="160">
        <v>192</v>
      </c>
      <c r="AD309" s="181"/>
      <c r="AE309" s="160">
        <v>15999</v>
      </c>
      <c r="AF309" s="160">
        <v>217</v>
      </c>
      <c r="AG309" s="160">
        <v>15641</v>
      </c>
      <c r="AH309" s="160">
        <v>15858</v>
      </c>
      <c r="AI309" s="203">
        <v>99.12</v>
      </c>
      <c r="AJ309" s="160">
        <v>-1201</v>
      </c>
      <c r="AK309" s="160">
        <v>261</v>
      </c>
      <c r="AL309" s="160">
        <v>14701</v>
      </c>
      <c r="AM309" s="160">
        <v>5469</v>
      </c>
      <c r="AN309" s="160">
        <v>4293</v>
      </c>
      <c r="AO309" s="160">
        <v>3851</v>
      </c>
      <c r="AP309" s="160">
        <v>1088</v>
      </c>
      <c r="AQ309" s="181"/>
      <c r="AR309" s="186" t="s">
        <v>672</v>
      </c>
    </row>
    <row r="310" spans="1:44" x14ac:dyDescent="0.2">
      <c r="A310" s="131">
        <v>308</v>
      </c>
      <c r="B310" s="132" t="s">
        <v>604</v>
      </c>
      <c r="C310" s="173" t="s">
        <v>605</v>
      </c>
      <c r="D310" s="160">
        <v>61109</v>
      </c>
      <c r="E310" s="160">
        <v>408</v>
      </c>
      <c r="F310" s="160">
        <v>59768</v>
      </c>
      <c r="G310" s="160">
        <v>60176</v>
      </c>
      <c r="H310" s="203">
        <v>98.47</v>
      </c>
      <c r="I310" s="160">
        <v>290</v>
      </c>
      <c r="J310" s="160">
        <v>549</v>
      </c>
      <c r="K310" s="160">
        <v>60607</v>
      </c>
      <c r="L310" s="160">
        <v>17886</v>
      </c>
      <c r="M310" s="160">
        <v>17440</v>
      </c>
      <c r="N310" s="160">
        <v>17689</v>
      </c>
      <c r="O310" s="160">
        <v>7592</v>
      </c>
      <c r="P310" s="160">
        <v>0</v>
      </c>
      <c r="Q310" s="160">
        <v>0</v>
      </c>
      <c r="R310" s="160">
        <v>1659</v>
      </c>
      <c r="S310" s="160">
        <v>-174</v>
      </c>
      <c r="T310" s="160">
        <v>1485</v>
      </c>
      <c r="U310" s="160">
        <v>514</v>
      </c>
      <c r="V310" s="160">
        <v>-6</v>
      </c>
      <c r="W310" s="160">
        <v>8</v>
      </c>
      <c r="X310" s="160">
        <v>969</v>
      </c>
      <c r="Y310" s="160">
        <v>1028</v>
      </c>
      <c r="Z310" s="160">
        <v>-5</v>
      </c>
      <c r="AA310" s="160">
        <v>1033</v>
      </c>
      <c r="AB310" s="160">
        <v>2002</v>
      </c>
      <c r="AC310" s="160">
        <v>95</v>
      </c>
      <c r="AD310" s="181"/>
      <c r="AE310" s="160">
        <v>31761</v>
      </c>
      <c r="AF310" s="160">
        <v>409</v>
      </c>
      <c r="AG310" s="160">
        <v>30805</v>
      </c>
      <c r="AH310" s="160">
        <v>31214</v>
      </c>
      <c r="AI310" s="203">
        <v>98.28</v>
      </c>
      <c r="AJ310" s="160">
        <v>1073</v>
      </c>
      <c r="AK310" s="160">
        <v>219</v>
      </c>
      <c r="AL310" s="160">
        <v>32097</v>
      </c>
      <c r="AM310" s="160">
        <v>13134</v>
      </c>
      <c r="AN310" s="160">
        <v>8151</v>
      </c>
      <c r="AO310" s="160">
        <v>8072</v>
      </c>
      <c r="AP310" s="160">
        <v>2740</v>
      </c>
      <c r="AQ310" s="181"/>
      <c r="AR310" s="186" t="s">
        <v>672</v>
      </c>
    </row>
    <row r="311" spans="1:44" x14ac:dyDescent="0.2">
      <c r="A311" s="131">
        <v>309</v>
      </c>
      <c r="B311" s="132" t="s">
        <v>606</v>
      </c>
      <c r="C311" s="173" t="s">
        <v>607</v>
      </c>
      <c r="D311" s="160">
        <v>19589</v>
      </c>
      <c r="E311" s="160">
        <v>263</v>
      </c>
      <c r="F311" s="160">
        <v>18725</v>
      </c>
      <c r="G311" s="160">
        <v>18988</v>
      </c>
      <c r="H311" s="203">
        <v>96.93</v>
      </c>
      <c r="I311" s="160">
        <v>356</v>
      </c>
      <c r="J311" s="160">
        <v>295</v>
      </c>
      <c r="K311" s="160">
        <v>19376</v>
      </c>
      <c r="L311" s="160">
        <v>5814</v>
      </c>
      <c r="M311" s="160">
        <v>5519</v>
      </c>
      <c r="N311" s="160">
        <v>5353</v>
      </c>
      <c r="O311" s="160">
        <v>2690</v>
      </c>
      <c r="P311" s="160">
        <v>0</v>
      </c>
      <c r="Q311" s="160">
        <v>0</v>
      </c>
      <c r="R311" s="160">
        <v>1187</v>
      </c>
      <c r="S311" s="160">
        <v>-76</v>
      </c>
      <c r="T311" s="160">
        <v>1111</v>
      </c>
      <c r="U311" s="160">
        <v>370</v>
      </c>
      <c r="V311" s="160">
        <v>17</v>
      </c>
      <c r="W311" s="160">
        <v>5</v>
      </c>
      <c r="X311" s="160">
        <v>719</v>
      </c>
      <c r="Y311" s="160">
        <v>637</v>
      </c>
      <c r="Z311" s="160">
        <v>1</v>
      </c>
      <c r="AA311" s="160">
        <v>636</v>
      </c>
      <c r="AB311" s="160">
        <v>1355</v>
      </c>
      <c r="AC311" s="160">
        <v>84</v>
      </c>
      <c r="AD311" s="181"/>
      <c r="AE311" s="160">
        <v>11660</v>
      </c>
      <c r="AF311" s="160">
        <v>104</v>
      </c>
      <c r="AG311" s="160">
        <v>11372</v>
      </c>
      <c r="AH311" s="160">
        <v>11476</v>
      </c>
      <c r="AI311" s="203">
        <v>98.42</v>
      </c>
      <c r="AJ311" s="160">
        <v>86</v>
      </c>
      <c r="AK311" s="160">
        <v>91</v>
      </c>
      <c r="AL311" s="160">
        <v>11549</v>
      </c>
      <c r="AM311" s="160">
        <v>3626</v>
      </c>
      <c r="AN311" s="160">
        <v>3388</v>
      </c>
      <c r="AO311" s="160">
        <v>3270</v>
      </c>
      <c r="AP311" s="160">
        <v>1265</v>
      </c>
      <c r="AQ311" s="181"/>
      <c r="AR311" s="186" t="s">
        <v>672</v>
      </c>
    </row>
    <row r="312" spans="1:44" x14ac:dyDescent="0.2">
      <c r="A312" s="131">
        <v>310</v>
      </c>
      <c r="B312" s="132" t="s">
        <v>608</v>
      </c>
      <c r="C312" s="173" t="s">
        <v>609</v>
      </c>
      <c r="D312" s="160">
        <v>84666</v>
      </c>
      <c r="E312" s="160">
        <v>4344</v>
      </c>
      <c r="F312" s="160">
        <v>77163</v>
      </c>
      <c r="G312" s="160">
        <v>81507</v>
      </c>
      <c r="H312" s="203">
        <v>96.27</v>
      </c>
      <c r="I312" s="160">
        <v>721</v>
      </c>
      <c r="J312" s="160">
        <v>5603</v>
      </c>
      <c r="K312" s="160">
        <v>83487</v>
      </c>
      <c r="L312" s="160">
        <v>29489</v>
      </c>
      <c r="M312" s="160">
        <v>20871</v>
      </c>
      <c r="N312" s="160">
        <v>19557</v>
      </c>
      <c r="O312" s="160">
        <v>13570</v>
      </c>
      <c r="P312" s="160">
        <v>0</v>
      </c>
      <c r="Q312" s="160">
        <v>0</v>
      </c>
      <c r="R312" s="160">
        <v>12228</v>
      </c>
      <c r="S312" s="160">
        <v>1831</v>
      </c>
      <c r="T312" s="160">
        <v>14059</v>
      </c>
      <c r="U312" s="160">
        <v>1013</v>
      </c>
      <c r="V312" s="160">
        <v>530</v>
      </c>
      <c r="W312" s="160">
        <v>402</v>
      </c>
      <c r="X312" s="160">
        <v>12114</v>
      </c>
      <c r="Y312" s="160">
        <v>2258</v>
      </c>
      <c r="Z312" s="160">
        <v>166</v>
      </c>
      <c r="AA312" s="160">
        <v>2092</v>
      </c>
      <c r="AB312" s="160">
        <v>14206</v>
      </c>
      <c r="AC312" s="160">
        <v>4104</v>
      </c>
      <c r="AD312" s="181"/>
      <c r="AE312" s="160">
        <v>1760517</v>
      </c>
      <c r="AF312" s="160">
        <v>21813</v>
      </c>
      <c r="AG312" s="160">
        <v>1710138</v>
      </c>
      <c r="AH312" s="160">
        <v>1731951</v>
      </c>
      <c r="AI312" s="203">
        <v>98.38</v>
      </c>
      <c r="AJ312" s="160">
        <v>-43367</v>
      </c>
      <c r="AK312" s="160">
        <v>58921</v>
      </c>
      <c r="AL312" s="160">
        <v>1725692</v>
      </c>
      <c r="AM312" s="160">
        <v>691768</v>
      </c>
      <c r="AN312" s="160">
        <v>471214</v>
      </c>
      <c r="AO312" s="160">
        <v>488214</v>
      </c>
      <c r="AP312" s="160">
        <v>74496</v>
      </c>
      <c r="AQ312" s="181"/>
      <c r="AR312" s="186" t="s">
        <v>676</v>
      </c>
    </row>
    <row r="313" spans="1:44" x14ac:dyDescent="0.2">
      <c r="A313" s="131">
        <v>311</v>
      </c>
      <c r="B313" s="132" t="s">
        <v>610</v>
      </c>
      <c r="C313" s="173" t="s">
        <v>611</v>
      </c>
      <c r="D313" s="160">
        <v>34850</v>
      </c>
      <c r="E313" s="160">
        <v>328</v>
      </c>
      <c r="F313" s="160">
        <v>33226</v>
      </c>
      <c r="G313" s="160">
        <v>33554</v>
      </c>
      <c r="H313" s="203">
        <v>96.28</v>
      </c>
      <c r="I313" s="160">
        <v>775</v>
      </c>
      <c r="J313" s="160">
        <v>477</v>
      </c>
      <c r="K313" s="160">
        <v>34478</v>
      </c>
      <c r="L313" s="160">
        <v>10122</v>
      </c>
      <c r="M313" s="160">
        <v>9928</v>
      </c>
      <c r="N313" s="160">
        <v>9940</v>
      </c>
      <c r="O313" s="160">
        <v>4488</v>
      </c>
      <c r="P313" s="160">
        <v>0</v>
      </c>
      <c r="Q313" s="160">
        <v>0</v>
      </c>
      <c r="R313" s="160">
        <v>3745</v>
      </c>
      <c r="S313" s="160">
        <v>-279</v>
      </c>
      <c r="T313" s="160">
        <v>3466</v>
      </c>
      <c r="U313" s="160">
        <v>1002</v>
      </c>
      <c r="V313" s="160">
        <v>3</v>
      </c>
      <c r="W313" s="160">
        <v>3</v>
      </c>
      <c r="X313" s="160">
        <v>2458</v>
      </c>
      <c r="Y313" s="160">
        <v>1674</v>
      </c>
      <c r="Z313" s="160">
        <v>0</v>
      </c>
      <c r="AA313" s="160">
        <v>1674</v>
      </c>
      <c r="AB313" s="160">
        <v>4132</v>
      </c>
      <c r="AC313" s="160">
        <v>379</v>
      </c>
      <c r="AD313" s="181"/>
      <c r="AE313" s="160">
        <v>16553</v>
      </c>
      <c r="AF313" s="160">
        <v>266</v>
      </c>
      <c r="AG313" s="160">
        <v>15523</v>
      </c>
      <c r="AH313" s="160">
        <v>15789</v>
      </c>
      <c r="AI313" s="203">
        <v>95.38</v>
      </c>
      <c r="AJ313" s="160">
        <v>-844</v>
      </c>
      <c r="AK313" s="160">
        <v>162</v>
      </c>
      <c r="AL313" s="160">
        <v>14841</v>
      </c>
      <c r="AM313" s="160">
        <v>4277</v>
      </c>
      <c r="AN313" s="160">
        <v>5252</v>
      </c>
      <c r="AO313" s="160">
        <v>4414</v>
      </c>
      <c r="AP313" s="160">
        <v>898</v>
      </c>
      <c r="AQ313" s="181"/>
      <c r="AR313" s="186" t="s">
        <v>672</v>
      </c>
    </row>
    <row r="314" spans="1:44" x14ac:dyDescent="0.2">
      <c r="A314" s="131">
        <v>312</v>
      </c>
      <c r="B314" s="132" t="s">
        <v>612</v>
      </c>
      <c r="C314" s="173" t="s">
        <v>613</v>
      </c>
      <c r="D314" s="160">
        <v>117032</v>
      </c>
      <c r="E314" s="160">
        <v>393</v>
      </c>
      <c r="F314" s="160">
        <v>110762</v>
      </c>
      <c r="G314" s="160">
        <v>111155</v>
      </c>
      <c r="H314" s="203">
        <v>94.98</v>
      </c>
      <c r="I314" s="160">
        <v>3840</v>
      </c>
      <c r="J314" s="160">
        <v>921</v>
      </c>
      <c r="K314" s="160">
        <v>115523</v>
      </c>
      <c r="L314" s="160">
        <v>32865</v>
      </c>
      <c r="M314" s="160">
        <v>32799</v>
      </c>
      <c r="N314" s="160">
        <v>32717</v>
      </c>
      <c r="O314" s="160">
        <v>17142</v>
      </c>
      <c r="P314" s="160">
        <v>0</v>
      </c>
      <c r="Q314" s="160">
        <v>0</v>
      </c>
      <c r="R314" s="160">
        <v>15830</v>
      </c>
      <c r="S314" s="160">
        <v>-1165</v>
      </c>
      <c r="T314" s="160">
        <v>14665</v>
      </c>
      <c r="U314" s="160">
        <v>4205</v>
      </c>
      <c r="V314" s="160">
        <v>873</v>
      </c>
      <c r="W314" s="160">
        <v>88</v>
      </c>
      <c r="X314" s="160">
        <v>9499</v>
      </c>
      <c r="Y314" s="160">
        <v>6543</v>
      </c>
      <c r="Z314" s="160">
        <v>29</v>
      </c>
      <c r="AA314" s="160">
        <v>6514</v>
      </c>
      <c r="AB314" s="160">
        <v>16013</v>
      </c>
      <c r="AC314" s="160">
        <v>1646</v>
      </c>
      <c r="AD314" s="181"/>
      <c r="AE314" s="160">
        <v>80561</v>
      </c>
      <c r="AF314" s="160">
        <v>76</v>
      </c>
      <c r="AG314" s="160">
        <v>77560</v>
      </c>
      <c r="AH314" s="160">
        <v>77636</v>
      </c>
      <c r="AI314" s="203">
        <v>96.37</v>
      </c>
      <c r="AJ314" s="160">
        <v>183</v>
      </c>
      <c r="AK314" s="160">
        <v>236</v>
      </c>
      <c r="AL314" s="160">
        <v>77979</v>
      </c>
      <c r="AM314" s="160">
        <v>21632</v>
      </c>
      <c r="AN314" s="160">
        <v>21587</v>
      </c>
      <c r="AO314" s="160">
        <v>25145</v>
      </c>
      <c r="AP314" s="160">
        <v>9615</v>
      </c>
      <c r="AQ314" s="181"/>
      <c r="AR314" s="186" t="s">
        <v>674</v>
      </c>
    </row>
    <row r="315" spans="1:44" x14ac:dyDescent="0.2">
      <c r="A315" s="131">
        <v>313</v>
      </c>
      <c r="B315" s="132" t="s">
        <v>658</v>
      </c>
      <c r="C315" s="173" t="s">
        <v>667</v>
      </c>
      <c r="D315" s="160">
        <v>255989</v>
      </c>
      <c r="E315" s="160">
        <v>2433</v>
      </c>
      <c r="F315" s="160">
        <v>247814</v>
      </c>
      <c r="G315" s="160">
        <v>250247</v>
      </c>
      <c r="H315" s="203">
        <v>97.76</v>
      </c>
      <c r="I315" s="160">
        <v>3492</v>
      </c>
      <c r="J315" s="160">
        <v>2662</v>
      </c>
      <c r="K315" s="160">
        <v>253968</v>
      </c>
      <c r="L315" s="160">
        <v>83224</v>
      </c>
      <c r="M315" s="160">
        <v>72789</v>
      </c>
      <c r="N315" s="160">
        <v>66289</v>
      </c>
      <c r="O315" s="160">
        <v>31666</v>
      </c>
      <c r="P315" s="160">
        <v>0</v>
      </c>
      <c r="Q315" s="160">
        <v>0</v>
      </c>
      <c r="R315" s="160">
        <v>12814</v>
      </c>
      <c r="S315" s="160">
        <v>-1440</v>
      </c>
      <c r="T315" s="160">
        <v>11374</v>
      </c>
      <c r="U315" s="160">
        <v>3900</v>
      </c>
      <c r="V315" s="160">
        <v>439</v>
      </c>
      <c r="W315" s="160">
        <v>107</v>
      </c>
      <c r="X315" s="160">
        <v>6928</v>
      </c>
      <c r="Y315" s="160">
        <v>6184</v>
      </c>
      <c r="Z315" s="160">
        <v>-52</v>
      </c>
      <c r="AA315" s="160">
        <v>6236</v>
      </c>
      <c r="AB315" s="160">
        <v>13164</v>
      </c>
      <c r="AC315" s="160">
        <v>1090</v>
      </c>
      <c r="AD315" s="181"/>
      <c r="AE315" s="160">
        <v>142307</v>
      </c>
      <c r="AF315" s="160">
        <v>602</v>
      </c>
      <c r="AG315" s="160">
        <v>138502</v>
      </c>
      <c r="AH315" s="160">
        <v>139104</v>
      </c>
      <c r="AI315" s="203">
        <v>97.75</v>
      </c>
      <c r="AJ315" s="160">
        <v>-3041</v>
      </c>
      <c r="AK315" s="160">
        <v>496</v>
      </c>
      <c r="AL315" s="160">
        <v>135957</v>
      </c>
      <c r="AM315" s="160">
        <v>48704</v>
      </c>
      <c r="AN315" s="160">
        <v>40349</v>
      </c>
      <c r="AO315" s="160">
        <v>33041</v>
      </c>
      <c r="AP315" s="160">
        <v>13863</v>
      </c>
      <c r="AQ315" s="181"/>
      <c r="AR315" s="186" t="s">
        <v>675</v>
      </c>
    </row>
    <row r="316" spans="1:44" x14ac:dyDescent="0.2">
      <c r="A316" s="131">
        <v>314</v>
      </c>
      <c r="B316" s="132" t="s">
        <v>614</v>
      </c>
      <c r="C316" s="173" t="s">
        <v>615</v>
      </c>
      <c r="D316" s="160">
        <v>66572.240000000005</v>
      </c>
      <c r="E316" s="160">
        <v>748.12</v>
      </c>
      <c r="F316" s="160">
        <v>64869.66</v>
      </c>
      <c r="G316" s="160">
        <v>65617.78</v>
      </c>
      <c r="H316" s="203">
        <v>98.57</v>
      </c>
      <c r="I316" s="160">
        <v>387.29</v>
      </c>
      <c r="J316" s="160">
        <v>806</v>
      </c>
      <c r="K316" s="160">
        <v>66062.95</v>
      </c>
      <c r="L316" s="160">
        <v>19291</v>
      </c>
      <c r="M316" s="160">
        <v>18888</v>
      </c>
      <c r="N316" s="160">
        <v>18894</v>
      </c>
      <c r="O316" s="160">
        <v>8989.9500000000007</v>
      </c>
      <c r="P316" s="160">
        <v>0</v>
      </c>
      <c r="Q316" s="160">
        <v>0</v>
      </c>
      <c r="R316" s="160">
        <v>2784.08</v>
      </c>
      <c r="S316" s="160">
        <v>-300.04000000000002</v>
      </c>
      <c r="T316" s="160">
        <v>2484.04</v>
      </c>
      <c r="U316" s="160">
        <v>463.82</v>
      </c>
      <c r="V316" s="160">
        <v>0</v>
      </c>
      <c r="W316" s="160">
        <v>55.81</v>
      </c>
      <c r="X316" s="160">
        <v>1964.41</v>
      </c>
      <c r="Y316" s="160">
        <v>1205.52</v>
      </c>
      <c r="Z316" s="160">
        <v>-1.51</v>
      </c>
      <c r="AA316" s="160">
        <v>1207.02</v>
      </c>
      <c r="AB316" s="160">
        <v>3171.43</v>
      </c>
      <c r="AC316" s="160">
        <v>325.3</v>
      </c>
      <c r="AD316" s="181"/>
      <c r="AE316" s="160">
        <v>55139.15</v>
      </c>
      <c r="AF316" s="160">
        <v>561.91999999999996</v>
      </c>
      <c r="AG316" s="160">
        <v>54263.35</v>
      </c>
      <c r="AH316" s="160">
        <v>54825.27</v>
      </c>
      <c r="AI316" s="203">
        <v>99.43</v>
      </c>
      <c r="AJ316" s="160">
        <v>-736.92</v>
      </c>
      <c r="AK316" s="160">
        <v>941.51</v>
      </c>
      <c r="AL316" s="160">
        <v>54467.94</v>
      </c>
      <c r="AM316" s="160">
        <v>18746</v>
      </c>
      <c r="AN316" s="160">
        <v>14197</v>
      </c>
      <c r="AO316" s="160">
        <v>15066</v>
      </c>
      <c r="AP316" s="160">
        <v>6458.94</v>
      </c>
      <c r="AQ316" s="181"/>
      <c r="AR316" s="186" t="s">
        <v>672</v>
      </c>
    </row>
    <row r="317" spans="1:44" x14ac:dyDescent="0.2">
      <c r="A317" s="131">
        <v>315</v>
      </c>
      <c r="B317" s="132" t="s">
        <v>616</v>
      </c>
      <c r="C317" s="173" t="s">
        <v>617</v>
      </c>
      <c r="D317" s="160">
        <v>76134</v>
      </c>
      <c r="E317" s="160">
        <v>1470</v>
      </c>
      <c r="F317" s="160">
        <v>72938</v>
      </c>
      <c r="G317" s="160">
        <v>74408</v>
      </c>
      <c r="H317" s="203">
        <v>97.73</v>
      </c>
      <c r="I317" s="160">
        <v>1374</v>
      </c>
      <c r="J317" s="160">
        <v>1032</v>
      </c>
      <c r="K317" s="160">
        <v>75344</v>
      </c>
      <c r="L317" s="160">
        <v>22220</v>
      </c>
      <c r="M317" s="160">
        <v>21471</v>
      </c>
      <c r="N317" s="160">
        <v>21366</v>
      </c>
      <c r="O317" s="160">
        <v>10287</v>
      </c>
      <c r="P317" s="160">
        <v>0</v>
      </c>
      <c r="Q317" s="160">
        <v>0</v>
      </c>
      <c r="R317" s="160">
        <v>6744</v>
      </c>
      <c r="S317" s="160">
        <v>41</v>
      </c>
      <c r="T317" s="160">
        <v>6785</v>
      </c>
      <c r="U317" s="160">
        <v>1689</v>
      </c>
      <c r="V317" s="160">
        <v>897</v>
      </c>
      <c r="W317" s="160">
        <v>29</v>
      </c>
      <c r="X317" s="160">
        <v>4170</v>
      </c>
      <c r="Y317" s="160">
        <v>2001</v>
      </c>
      <c r="Z317" s="160">
        <v>9</v>
      </c>
      <c r="AA317" s="160">
        <v>1992</v>
      </c>
      <c r="AB317" s="160">
        <v>6162</v>
      </c>
      <c r="AC317" s="160">
        <v>456</v>
      </c>
      <c r="AD317" s="181"/>
      <c r="AE317" s="160">
        <v>79402</v>
      </c>
      <c r="AF317" s="160">
        <v>1422</v>
      </c>
      <c r="AG317" s="160">
        <v>74577</v>
      </c>
      <c r="AH317" s="160">
        <v>75999</v>
      </c>
      <c r="AI317" s="203">
        <v>95.71</v>
      </c>
      <c r="AJ317" s="160">
        <v>421</v>
      </c>
      <c r="AK317" s="160">
        <v>531</v>
      </c>
      <c r="AL317" s="160">
        <v>75529</v>
      </c>
      <c r="AM317" s="160">
        <v>26221</v>
      </c>
      <c r="AN317" s="160">
        <v>20545</v>
      </c>
      <c r="AO317" s="160">
        <v>20458</v>
      </c>
      <c r="AP317" s="160">
        <v>8305</v>
      </c>
      <c r="AQ317" s="181"/>
      <c r="AR317" s="186" t="s">
        <v>675</v>
      </c>
    </row>
    <row r="318" spans="1:44" x14ac:dyDescent="0.2">
      <c r="A318" s="131">
        <v>316</v>
      </c>
      <c r="B318" s="132" t="s">
        <v>618</v>
      </c>
      <c r="C318" s="173" t="s">
        <v>619</v>
      </c>
      <c r="D318" s="160">
        <v>135476</v>
      </c>
      <c r="E318" s="160">
        <v>770</v>
      </c>
      <c r="F318" s="160">
        <v>128510</v>
      </c>
      <c r="G318" s="160">
        <v>129280</v>
      </c>
      <c r="H318" s="203">
        <v>95.43</v>
      </c>
      <c r="I318" s="160">
        <v>2727</v>
      </c>
      <c r="J318" s="160">
        <v>1343</v>
      </c>
      <c r="K318" s="160">
        <v>132580</v>
      </c>
      <c r="L318" s="160">
        <v>37034</v>
      </c>
      <c r="M318" s="160">
        <v>38696</v>
      </c>
      <c r="N318" s="160">
        <v>37643</v>
      </c>
      <c r="O318" s="160">
        <v>19207</v>
      </c>
      <c r="P318" s="160">
        <v>0</v>
      </c>
      <c r="Q318" s="160">
        <v>0</v>
      </c>
      <c r="R318" s="160">
        <v>13646</v>
      </c>
      <c r="S318" s="160">
        <v>358</v>
      </c>
      <c r="T318" s="160">
        <v>14004</v>
      </c>
      <c r="U318" s="160">
        <v>2727</v>
      </c>
      <c r="V318" s="160">
        <v>0</v>
      </c>
      <c r="W318" s="160">
        <v>707</v>
      </c>
      <c r="X318" s="160">
        <v>10570</v>
      </c>
      <c r="Y318" s="160">
        <v>6552</v>
      </c>
      <c r="Z318" s="160">
        <v>235</v>
      </c>
      <c r="AA318" s="160">
        <v>6317</v>
      </c>
      <c r="AB318" s="160">
        <v>16887</v>
      </c>
      <c r="AC318" s="160">
        <v>896</v>
      </c>
      <c r="AD318" s="181"/>
      <c r="AE318" s="160">
        <v>69683</v>
      </c>
      <c r="AF318" s="160">
        <v>382</v>
      </c>
      <c r="AG318" s="160">
        <v>67139</v>
      </c>
      <c r="AH318" s="160">
        <v>67521</v>
      </c>
      <c r="AI318" s="203">
        <v>96.9</v>
      </c>
      <c r="AJ318" s="160">
        <v>313</v>
      </c>
      <c r="AK318" s="160">
        <v>416</v>
      </c>
      <c r="AL318" s="160">
        <v>67868</v>
      </c>
      <c r="AM318" s="160">
        <v>19600</v>
      </c>
      <c r="AN318" s="160">
        <v>21783</v>
      </c>
      <c r="AO318" s="160">
        <v>18636</v>
      </c>
      <c r="AP318" s="160">
        <v>7849</v>
      </c>
      <c r="AQ318" s="181"/>
      <c r="AR318" s="186" t="s">
        <v>674</v>
      </c>
    </row>
    <row r="319" spans="1:44" x14ac:dyDescent="0.2">
      <c r="A319" s="131">
        <v>317</v>
      </c>
      <c r="B319" s="132" t="s">
        <v>620</v>
      </c>
      <c r="C319" s="173" t="s">
        <v>621</v>
      </c>
      <c r="D319" s="160">
        <v>62512</v>
      </c>
      <c r="E319" s="160">
        <v>643</v>
      </c>
      <c r="F319" s="160">
        <v>60606</v>
      </c>
      <c r="G319" s="160">
        <v>61249</v>
      </c>
      <c r="H319" s="203">
        <v>97.98</v>
      </c>
      <c r="I319" s="160">
        <v>703</v>
      </c>
      <c r="J319" s="160">
        <v>914</v>
      </c>
      <c r="K319" s="160">
        <v>62223</v>
      </c>
      <c r="L319" s="160">
        <v>18286</v>
      </c>
      <c r="M319" s="160">
        <v>17938</v>
      </c>
      <c r="N319" s="160">
        <v>17882</v>
      </c>
      <c r="O319" s="160">
        <v>8117</v>
      </c>
      <c r="P319" s="160">
        <v>0</v>
      </c>
      <c r="Q319" s="160">
        <v>0</v>
      </c>
      <c r="R319" s="160">
        <v>3173</v>
      </c>
      <c r="S319" s="160">
        <v>-33</v>
      </c>
      <c r="T319" s="160">
        <v>3140</v>
      </c>
      <c r="U319" s="160">
        <v>986</v>
      </c>
      <c r="V319" s="160">
        <v>648</v>
      </c>
      <c r="W319" s="160">
        <v>3</v>
      </c>
      <c r="X319" s="160">
        <v>1503</v>
      </c>
      <c r="Y319" s="160">
        <v>1453</v>
      </c>
      <c r="Z319" s="160">
        <v>18</v>
      </c>
      <c r="AA319" s="160">
        <v>1435</v>
      </c>
      <c r="AB319" s="160">
        <v>2938</v>
      </c>
      <c r="AC319" s="160">
        <v>165</v>
      </c>
      <c r="AD319" s="181"/>
      <c r="AE319" s="160">
        <v>44760</v>
      </c>
      <c r="AF319" s="160">
        <v>265</v>
      </c>
      <c r="AG319" s="160">
        <v>43672</v>
      </c>
      <c r="AH319" s="160">
        <v>43937</v>
      </c>
      <c r="AI319" s="203">
        <v>98.16</v>
      </c>
      <c r="AJ319" s="160">
        <v>387</v>
      </c>
      <c r="AK319" s="160">
        <v>596</v>
      </c>
      <c r="AL319" s="160">
        <v>44655</v>
      </c>
      <c r="AM319" s="160">
        <v>15049</v>
      </c>
      <c r="AN319" s="160">
        <v>12474</v>
      </c>
      <c r="AO319" s="160">
        <v>13068</v>
      </c>
      <c r="AP319" s="160">
        <v>4064</v>
      </c>
      <c r="AQ319" s="181"/>
      <c r="AR319" s="186" t="s">
        <v>672</v>
      </c>
    </row>
    <row r="320" spans="1:44" x14ac:dyDescent="0.2">
      <c r="A320" s="131">
        <v>318</v>
      </c>
      <c r="B320" s="132" t="s">
        <v>622</v>
      </c>
      <c r="C320" s="173" t="s">
        <v>623</v>
      </c>
      <c r="D320" s="160">
        <v>95941</v>
      </c>
      <c r="E320" s="160">
        <v>582</v>
      </c>
      <c r="F320" s="160">
        <v>94681</v>
      </c>
      <c r="G320" s="160">
        <v>95263</v>
      </c>
      <c r="H320" s="203">
        <v>99.29</v>
      </c>
      <c r="I320" s="160">
        <v>566</v>
      </c>
      <c r="J320" s="160">
        <v>839</v>
      </c>
      <c r="K320" s="160">
        <v>96086</v>
      </c>
      <c r="L320" s="160">
        <v>28519</v>
      </c>
      <c r="M320" s="160">
        <v>27436</v>
      </c>
      <c r="N320" s="160">
        <v>27411</v>
      </c>
      <c r="O320" s="160">
        <v>12720</v>
      </c>
      <c r="P320" s="160">
        <v>0</v>
      </c>
      <c r="Q320" s="160">
        <v>0</v>
      </c>
      <c r="R320" s="160">
        <v>2281</v>
      </c>
      <c r="S320" s="160">
        <v>-141</v>
      </c>
      <c r="T320" s="160">
        <v>2140</v>
      </c>
      <c r="U320" s="160">
        <v>151</v>
      </c>
      <c r="V320" s="160">
        <v>73</v>
      </c>
      <c r="W320" s="160">
        <v>24</v>
      </c>
      <c r="X320" s="160">
        <v>1892</v>
      </c>
      <c r="Y320" s="160">
        <v>974</v>
      </c>
      <c r="Z320" s="160">
        <v>7</v>
      </c>
      <c r="AA320" s="160">
        <v>967</v>
      </c>
      <c r="AB320" s="160">
        <v>2859</v>
      </c>
      <c r="AC320" s="160">
        <v>296</v>
      </c>
      <c r="AD320" s="181"/>
      <c r="AE320" s="160">
        <v>55713</v>
      </c>
      <c r="AF320" s="160">
        <v>56</v>
      </c>
      <c r="AG320" s="160">
        <v>55141</v>
      </c>
      <c r="AH320" s="160">
        <v>55197</v>
      </c>
      <c r="AI320" s="203">
        <v>99.07</v>
      </c>
      <c r="AJ320" s="160">
        <v>-6</v>
      </c>
      <c r="AK320" s="160">
        <v>85</v>
      </c>
      <c r="AL320" s="160">
        <v>55220</v>
      </c>
      <c r="AM320" s="160">
        <v>18829</v>
      </c>
      <c r="AN320" s="160">
        <v>15984</v>
      </c>
      <c r="AO320" s="160">
        <v>14748</v>
      </c>
      <c r="AP320" s="160">
        <v>5659</v>
      </c>
      <c r="AQ320" s="181"/>
      <c r="AR320" s="186" t="s">
        <v>675</v>
      </c>
    </row>
    <row r="321" spans="1:51" x14ac:dyDescent="0.2">
      <c r="A321" s="131">
        <v>319</v>
      </c>
      <c r="B321" s="132" t="s">
        <v>624</v>
      </c>
      <c r="C321" s="173" t="s">
        <v>625</v>
      </c>
      <c r="D321" s="160">
        <v>83937</v>
      </c>
      <c r="E321" s="160">
        <v>670</v>
      </c>
      <c r="F321" s="160">
        <v>79588</v>
      </c>
      <c r="G321" s="160">
        <v>80258</v>
      </c>
      <c r="H321" s="203">
        <v>95.62</v>
      </c>
      <c r="I321" s="160">
        <v>2073</v>
      </c>
      <c r="J321" s="160">
        <v>693</v>
      </c>
      <c r="K321" s="160">
        <v>82354</v>
      </c>
      <c r="L321" s="160">
        <v>22334</v>
      </c>
      <c r="M321" s="160">
        <v>21508</v>
      </c>
      <c r="N321" s="160">
        <v>21890</v>
      </c>
      <c r="O321" s="160">
        <v>16622</v>
      </c>
      <c r="P321" s="160">
        <v>0</v>
      </c>
      <c r="Q321" s="160">
        <v>0</v>
      </c>
      <c r="R321" s="160">
        <v>8535</v>
      </c>
      <c r="S321" s="160">
        <v>-457</v>
      </c>
      <c r="T321" s="160">
        <v>8078</v>
      </c>
      <c r="U321" s="160">
        <v>2198</v>
      </c>
      <c r="V321" s="160">
        <v>292</v>
      </c>
      <c r="W321" s="160">
        <v>229</v>
      </c>
      <c r="X321" s="160">
        <v>5359</v>
      </c>
      <c r="Y321" s="160">
        <v>4625</v>
      </c>
      <c r="Z321" s="160">
        <v>63</v>
      </c>
      <c r="AA321" s="160">
        <v>4562</v>
      </c>
      <c r="AB321" s="160">
        <v>9921</v>
      </c>
      <c r="AC321" s="160">
        <v>795</v>
      </c>
      <c r="AD321" s="181"/>
      <c r="AE321" s="160">
        <v>75769</v>
      </c>
      <c r="AF321" s="160">
        <v>98</v>
      </c>
      <c r="AG321" s="160">
        <v>71697</v>
      </c>
      <c r="AH321" s="160">
        <v>71795</v>
      </c>
      <c r="AI321" s="203">
        <v>94.76</v>
      </c>
      <c r="AJ321" s="160">
        <v>234</v>
      </c>
      <c r="AK321" s="160">
        <v>171</v>
      </c>
      <c r="AL321" s="160">
        <v>72102</v>
      </c>
      <c r="AM321" s="160">
        <v>18586</v>
      </c>
      <c r="AN321" s="160">
        <v>23126</v>
      </c>
      <c r="AO321" s="160">
        <v>17934</v>
      </c>
      <c r="AP321" s="160">
        <v>12456</v>
      </c>
      <c r="AQ321" s="181"/>
      <c r="AR321" s="186" t="s">
        <v>674</v>
      </c>
    </row>
    <row r="322" spans="1:51" x14ac:dyDescent="0.2">
      <c r="A322" s="131">
        <v>320</v>
      </c>
      <c r="B322" s="132" t="s">
        <v>626</v>
      </c>
      <c r="C322" s="173" t="s">
        <v>627</v>
      </c>
      <c r="D322" s="160">
        <v>42901</v>
      </c>
      <c r="E322" s="160">
        <v>514</v>
      </c>
      <c r="F322" s="160">
        <v>41270</v>
      </c>
      <c r="G322" s="160">
        <v>41784</v>
      </c>
      <c r="H322" s="203">
        <v>97.4</v>
      </c>
      <c r="I322" s="160">
        <v>699</v>
      </c>
      <c r="J322" s="160">
        <v>622</v>
      </c>
      <c r="K322" s="160">
        <v>42591</v>
      </c>
      <c r="L322" s="160">
        <v>12430</v>
      </c>
      <c r="M322" s="160">
        <v>12274</v>
      </c>
      <c r="N322" s="160">
        <v>12285</v>
      </c>
      <c r="O322" s="160">
        <v>5602</v>
      </c>
      <c r="P322" s="160">
        <v>0</v>
      </c>
      <c r="Q322" s="160">
        <v>0</v>
      </c>
      <c r="R322" s="160">
        <v>2365</v>
      </c>
      <c r="S322" s="160">
        <v>-471</v>
      </c>
      <c r="T322" s="160">
        <v>1894</v>
      </c>
      <c r="U322" s="160">
        <v>699</v>
      </c>
      <c r="V322" s="160">
        <v>83</v>
      </c>
      <c r="W322" s="160">
        <v>27</v>
      </c>
      <c r="X322" s="160">
        <v>1085</v>
      </c>
      <c r="Y322" s="160">
        <v>1314</v>
      </c>
      <c r="Z322" s="160">
        <v>11</v>
      </c>
      <c r="AA322" s="160">
        <v>1303</v>
      </c>
      <c r="AB322" s="160">
        <v>2388</v>
      </c>
      <c r="AC322" s="160">
        <v>197</v>
      </c>
      <c r="AD322" s="181"/>
      <c r="AE322" s="160">
        <v>41028</v>
      </c>
      <c r="AF322" s="160">
        <v>519</v>
      </c>
      <c r="AG322" s="160">
        <v>39694</v>
      </c>
      <c r="AH322" s="160">
        <v>40213</v>
      </c>
      <c r="AI322" s="203">
        <v>98.01</v>
      </c>
      <c r="AJ322" s="160">
        <v>-340</v>
      </c>
      <c r="AK322" s="160">
        <v>730</v>
      </c>
      <c r="AL322" s="160">
        <v>40084</v>
      </c>
      <c r="AM322" s="160">
        <v>12182</v>
      </c>
      <c r="AN322" s="160">
        <v>12368</v>
      </c>
      <c r="AO322" s="160">
        <v>11480</v>
      </c>
      <c r="AP322" s="160">
        <v>4054</v>
      </c>
      <c r="AQ322" s="181"/>
      <c r="AR322" s="186" t="s">
        <v>672</v>
      </c>
    </row>
    <row r="323" spans="1:51" x14ac:dyDescent="0.2">
      <c r="A323" s="131">
        <v>321</v>
      </c>
      <c r="B323" s="132" t="s">
        <v>628</v>
      </c>
      <c r="C323" s="173" t="s">
        <v>629</v>
      </c>
      <c r="D323" s="160">
        <v>53667</v>
      </c>
      <c r="E323" s="160">
        <v>811</v>
      </c>
      <c r="F323" s="160">
        <v>51562</v>
      </c>
      <c r="G323" s="160">
        <v>52373</v>
      </c>
      <c r="H323" s="203">
        <v>97.59</v>
      </c>
      <c r="I323" s="160">
        <v>507</v>
      </c>
      <c r="J323" s="160">
        <v>866</v>
      </c>
      <c r="K323" s="160">
        <v>52935</v>
      </c>
      <c r="L323" s="160">
        <v>15553</v>
      </c>
      <c r="M323" s="160">
        <v>15254</v>
      </c>
      <c r="N323" s="160">
        <v>15055</v>
      </c>
      <c r="O323" s="160">
        <v>7073</v>
      </c>
      <c r="P323" s="160">
        <v>0</v>
      </c>
      <c r="Q323" s="160">
        <v>0</v>
      </c>
      <c r="R323" s="160">
        <v>3069</v>
      </c>
      <c r="S323" s="160">
        <v>239</v>
      </c>
      <c r="T323" s="160">
        <v>3308</v>
      </c>
      <c r="U323" s="160">
        <v>1367</v>
      </c>
      <c r="V323" s="160">
        <v>66</v>
      </c>
      <c r="W323" s="160">
        <v>11</v>
      </c>
      <c r="X323" s="160">
        <v>1864</v>
      </c>
      <c r="Y323" s="160">
        <v>1399</v>
      </c>
      <c r="Z323" s="160">
        <v>4</v>
      </c>
      <c r="AA323" s="160">
        <v>1395</v>
      </c>
      <c r="AB323" s="160">
        <v>3259</v>
      </c>
      <c r="AC323" s="160">
        <v>325</v>
      </c>
      <c r="AD323" s="181"/>
      <c r="AE323" s="160">
        <v>31942</v>
      </c>
      <c r="AF323" s="160">
        <v>826</v>
      </c>
      <c r="AG323" s="160">
        <v>30370</v>
      </c>
      <c r="AH323" s="160">
        <v>31196</v>
      </c>
      <c r="AI323" s="203">
        <v>97.66</v>
      </c>
      <c r="AJ323" s="160">
        <v>203</v>
      </c>
      <c r="AK323" s="160">
        <v>587</v>
      </c>
      <c r="AL323" s="160">
        <v>31160</v>
      </c>
      <c r="AM323" s="160">
        <v>10169</v>
      </c>
      <c r="AN323" s="160">
        <v>9572</v>
      </c>
      <c r="AO323" s="160">
        <v>8581</v>
      </c>
      <c r="AP323" s="160">
        <v>2838</v>
      </c>
      <c r="AQ323" s="181"/>
      <c r="AR323" s="186" t="s">
        <v>672</v>
      </c>
    </row>
    <row r="324" spans="1:51" x14ac:dyDescent="0.2">
      <c r="A324" s="131">
        <v>322</v>
      </c>
      <c r="B324" s="132" t="s">
        <v>630</v>
      </c>
      <c r="C324" s="173" t="s">
        <v>631</v>
      </c>
      <c r="D324" s="160">
        <v>63863</v>
      </c>
      <c r="E324" s="160">
        <v>788</v>
      </c>
      <c r="F324" s="160">
        <v>62076</v>
      </c>
      <c r="G324" s="160">
        <v>62864</v>
      </c>
      <c r="H324" s="203">
        <v>98.44</v>
      </c>
      <c r="I324" s="160">
        <v>460</v>
      </c>
      <c r="J324" s="160">
        <v>903</v>
      </c>
      <c r="K324" s="160">
        <v>63439</v>
      </c>
      <c r="L324" s="160">
        <v>18586</v>
      </c>
      <c r="M324" s="160">
        <v>18440</v>
      </c>
      <c r="N324" s="160">
        <v>18373</v>
      </c>
      <c r="O324" s="160">
        <v>8040</v>
      </c>
      <c r="P324" s="160">
        <v>0</v>
      </c>
      <c r="Q324" s="160">
        <v>0</v>
      </c>
      <c r="R324" s="160">
        <v>1655</v>
      </c>
      <c r="S324" s="160">
        <v>-668</v>
      </c>
      <c r="T324" s="160">
        <v>987</v>
      </c>
      <c r="U324" s="160">
        <v>460</v>
      </c>
      <c r="V324" s="160">
        <v>67</v>
      </c>
      <c r="W324" s="160">
        <v>17</v>
      </c>
      <c r="X324" s="160">
        <v>443</v>
      </c>
      <c r="Y324" s="160">
        <v>1123</v>
      </c>
      <c r="Z324" s="160">
        <v>6</v>
      </c>
      <c r="AA324" s="160">
        <v>1117</v>
      </c>
      <c r="AB324" s="160">
        <v>1560</v>
      </c>
      <c r="AC324" s="160">
        <v>124</v>
      </c>
      <c r="AD324" s="181"/>
      <c r="AE324" s="160">
        <v>39349</v>
      </c>
      <c r="AF324" s="160">
        <v>276</v>
      </c>
      <c r="AG324" s="160">
        <v>38430</v>
      </c>
      <c r="AH324" s="160">
        <v>38706</v>
      </c>
      <c r="AI324" s="203">
        <v>98.37</v>
      </c>
      <c r="AJ324" s="160">
        <v>-183</v>
      </c>
      <c r="AK324" s="160">
        <v>411</v>
      </c>
      <c r="AL324" s="160">
        <v>38658</v>
      </c>
      <c r="AM324" s="160">
        <v>11977</v>
      </c>
      <c r="AN324" s="160">
        <v>11934</v>
      </c>
      <c r="AO324" s="160">
        <v>10905</v>
      </c>
      <c r="AP324" s="160">
        <v>3842</v>
      </c>
      <c r="AQ324" s="181"/>
      <c r="AR324" s="186" t="s">
        <v>672</v>
      </c>
    </row>
    <row r="325" spans="1:51" x14ac:dyDescent="0.2">
      <c r="A325" s="131">
        <v>323</v>
      </c>
      <c r="B325" s="132" t="s">
        <v>632</v>
      </c>
      <c r="C325" s="173" t="s">
        <v>633</v>
      </c>
      <c r="D325" s="160">
        <v>94348</v>
      </c>
      <c r="E325" s="160">
        <v>1160</v>
      </c>
      <c r="F325" s="160">
        <v>91401</v>
      </c>
      <c r="G325" s="160">
        <v>92561</v>
      </c>
      <c r="H325" s="203">
        <v>98.11</v>
      </c>
      <c r="I325" s="160">
        <v>1425</v>
      </c>
      <c r="J325" s="160">
        <v>1335</v>
      </c>
      <c r="K325" s="160">
        <v>94161</v>
      </c>
      <c r="L325" s="160">
        <v>28326</v>
      </c>
      <c r="M325" s="160">
        <v>26167</v>
      </c>
      <c r="N325" s="160">
        <v>27091</v>
      </c>
      <c r="O325" s="160">
        <v>12577</v>
      </c>
      <c r="P325" s="160">
        <v>0</v>
      </c>
      <c r="Q325" s="160">
        <v>0</v>
      </c>
      <c r="R325" s="160">
        <v>4785</v>
      </c>
      <c r="S325" s="160">
        <v>674</v>
      </c>
      <c r="T325" s="160">
        <v>5459</v>
      </c>
      <c r="U325" s="160">
        <v>1752</v>
      </c>
      <c r="V325" s="160">
        <v>25</v>
      </c>
      <c r="W325" s="160">
        <v>13</v>
      </c>
      <c r="X325" s="160">
        <v>3669</v>
      </c>
      <c r="Y325" s="160">
        <v>1988</v>
      </c>
      <c r="Z325" s="160">
        <v>10</v>
      </c>
      <c r="AA325" s="160">
        <v>1978</v>
      </c>
      <c r="AB325" s="160">
        <v>5647</v>
      </c>
      <c r="AC325" s="160">
        <v>528</v>
      </c>
      <c r="AD325" s="181"/>
      <c r="AE325" s="160">
        <v>71173</v>
      </c>
      <c r="AF325" s="160">
        <v>1100</v>
      </c>
      <c r="AG325" s="160">
        <v>68763</v>
      </c>
      <c r="AH325" s="160">
        <v>69863</v>
      </c>
      <c r="AI325" s="203">
        <v>98.16</v>
      </c>
      <c r="AJ325" s="160">
        <v>186</v>
      </c>
      <c r="AK325" s="160">
        <v>888</v>
      </c>
      <c r="AL325" s="160">
        <v>69837</v>
      </c>
      <c r="AM325" s="160">
        <v>22750</v>
      </c>
      <c r="AN325" s="160">
        <v>20640</v>
      </c>
      <c r="AO325" s="160">
        <v>18955</v>
      </c>
      <c r="AP325" s="160">
        <v>7492</v>
      </c>
      <c r="AQ325" s="181"/>
      <c r="AR325" s="186" t="s">
        <v>672</v>
      </c>
    </row>
    <row r="326" spans="1:51" x14ac:dyDescent="0.2">
      <c r="A326" s="131">
        <v>324</v>
      </c>
      <c r="B326" s="132" t="s">
        <v>634</v>
      </c>
      <c r="C326" s="173" t="s">
        <v>635</v>
      </c>
      <c r="D326" s="160">
        <v>51764</v>
      </c>
      <c r="E326" s="160">
        <v>471</v>
      </c>
      <c r="F326" s="160">
        <v>50270</v>
      </c>
      <c r="G326" s="160">
        <v>50741</v>
      </c>
      <c r="H326" s="203">
        <v>98.02</v>
      </c>
      <c r="I326" s="160">
        <v>766</v>
      </c>
      <c r="J326" s="160">
        <v>560</v>
      </c>
      <c r="K326" s="160">
        <v>51596</v>
      </c>
      <c r="L326" s="160">
        <v>14379</v>
      </c>
      <c r="M326" s="160">
        <v>15715</v>
      </c>
      <c r="N326" s="160">
        <v>14815</v>
      </c>
      <c r="O326" s="160">
        <v>6687</v>
      </c>
      <c r="P326" s="160">
        <v>0</v>
      </c>
      <c r="Q326" s="160">
        <v>0</v>
      </c>
      <c r="R326" s="160">
        <v>3163</v>
      </c>
      <c r="S326" s="160">
        <v>-23</v>
      </c>
      <c r="T326" s="160">
        <v>3140</v>
      </c>
      <c r="U326" s="160">
        <v>751</v>
      </c>
      <c r="V326" s="160">
        <v>55</v>
      </c>
      <c r="W326" s="160">
        <v>11</v>
      </c>
      <c r="X326" s="160">
        <v>2323</v>
      </c>
      <c r="Y326" s="160">
        <v>1229</v>
      </c>
      <c r="Z326" s="160">
        <v>16</v>
      </c>
      <c r="AA326" s="160">
        <v>1213</v>
      </c>
      <c r="AB326" s="160">
        <v>3536</v>
      </c>
      <c r="AC326" s="160">
        <v>0</v>
      </c>
      <c r="AD326" s="181"/>
      <c r="AE326" s="160">
        <v>26679</v>
      </c>
      <c r="AF326" s="160">
        <v>97</v>
      </c>
      <c r="AG326" s="160">
        <v>26113</v>
      </c>
      <c r="AH326" s="160">
        <v>26210</v>
      </c>
      <c r="AI326" s="203">
        <v>98.24</v>
      </c>
      <c r="AJ326" s="160">
        <v>59</v>
      </c>
      <c r="AK326" s="160">
        <v>351</v>
      </c>
      <c r="AL326" s="160">
        <v>26523</v>
      </c>
      <c r="AM326" s="160">
        <v>8640</v>
      </c>
      <c r="AN326" s="160">
        <v>8058</v>
      </c>
      <c r="AO326" s="160">
        <v>7120</v>
      </c>
      <c r="AP326" s="160">
        <v>2705</v>
      </c>
      <c r="AQ326" s="181"/>
      <c r="AR326" s="186" t="s">
        <v>672</v>
      </c>
    </row>
    <row r="327" spans="1:51" x14ac:dyDescent="0.2">
      <c r="A327" s="131">
        <v>325</v>
      </c>
      <c r="B327" s="132" t="s">
        <v>636</v>
      </c>
      <c r="C327" s="173" t="s">
        <v>637</v>
      </c>
      <c r="D327" s="160">
        <v>46411</v>
      </c>
      <c r="E327" s="160">
        <v>423</v>
      </c>
      <c r="F327" s="160">
        <v>44608</v>
      </c>
      <c r="G327" s="160">
        <v>45031</v>
      </c>
      <c r="H327" s="203">
        <v>97.03</v>
      </c>
      <c r="I327" s="160">
        <v>773</v>
      </c>
      <c r="J327" s="160">
        <v>452</v>
      </c>
      <c r="K327" s="160">
        <v>45833</v>
      </c>
      <c r="L327" s="160">
        <v>13584</v>
      </c>
      <c r="M327" s="160">
        <v>13340</v>
      </c>
      <c r="N327" s="160">
        <v>13127</v>
      </c>
      <c r="O327" s="160">
        <v>5782</v>
      </c>
      <c r="P327" s="160">
        <v>0</v>
      </c>
      <c r="Q327" s="160">
        <v>0</v>
      </c>
      <c r="R327" s="160">
        <v>2370</v>
      </c>
      <c r="S327" s="160">
        <v>-254</v>
      </c>
      <c r="T327" s="160">
        <v>2116</v>
      </c>
      <c r="U327" s="160">
        <v>830</v>
      </c>
      <c r="V327" s="160">
        <v>71</v>
      </c>
      <c r="W327" s="160">
        <v>54</v>
      </c>
      <c r="X327" s="160">
        <v>1161</v>
      </c>
      <c r="Y327" s="160">
        <v>1585</v>
      </c>
      <c r="Z327" s="160">
        <v>17</v>
      </c>
      <c r="AA327" s="160">
        <v>1568</v>
      </c>
      <c r="AB327" s="160">
        <v>2729</v>
      </c>
      <c r="AC327" s="160">
        <v>205</v>
      </c>
      <c r="AD327" s="181"/>
      <c r="AE327" s="160">
        <v>28496</v>
      </c>
      <c r="AF327" s="160">
        <v>386</v>
      </c>
      <c r="AG327" s="160">
        <v>27127</v>
      </c>
      <c r="AH327" s="160">
        <v>27513</v>
      </c>
      <c r="AI327" s="203">
        <v>96.55</v>
      </c>
      <c r="AJ327" s="160">
        <v>-326</v>
      </c>
      <c r="AK327" s="160">
        <v>277</v>
      </c>
      <c r="AL327" s="160">
        <v>27078</v>
      </c>
      <c r="AM327" s="160">
        <v>8092</v>
      </c>
      <c r="AN327" s="160">
        <v>8743</v>
      </c>
      <c r="AO327" s="160">
        <v>7262</v>
      </c>
      <c r="AP327" s="160">
        <v>2981</v>
      </c>
      <c r="AQ327" s="181"/>
      <c r="AR327" s="186" t="s">
        <v>672</v>
      </c>
    </row>
    <row r="328" spans="1:51" x14ac:dyDescent="0.2">
      <c r="A328" s="131">
        <f>+A327+1</f>
        <v>326</v>
      </c>
      <c r="B328" s="132" t="s">
        <v>638</v>
      </c>
      <c r="C328" s="174" t="s">
        <v>639</v>
      </c>
      <c r="D328" s="160">
        <v>89110</v>
      </c>
      <c r="E328" s="160">
        <v>696</v>
      </c>
      <c r="F328" s="160">
        <v>86260</v>
      </c>
      <c r="G328" s="160">
        <v>86956</v>
      </c>
      <c r="H328" s="203">
        <v>97.58</v>
      </c>
      <c r="I328" s="160">
        <v>664</v>
      </c>
      <c r="J328" s="160">
        <v>903</v>
      </c>
      <c r="K328" s="160">
        <v>87827</v>
      </c>
      <c r="L328" s="160">
        <v>26073</v>
      </c>
      <c r="M328" s="160">
        <v>25270</v>
      </c>
      <c r="N328" s="160">
        <v>26575</v>
      </c>
      <c r="O328" s="160">
        <v>9909</v>
      </c>
      <c r="P328" s="160">
        <v>0</v>
      </c>
      <c r="Q328" s="160">
        <v>0</v>
      </c>
      <c r="R328" s="160">
        <v>5073</v>
      </c>
      <c r="S328" s="160">
        <v>-614</v>
      </c>
      <c r="T328" s="160">
        <v>4459</v>
      </c>
      <c r="U328" s="160">
        <v>1099</v>
      </c>
      <c r="V328" s="160">
        <v>31</v>
      </c>
      <c r="W328" s="160">
        <v>133</v>
      </c>
      <c r="X328" s="160">
        <v>3196</v>
      </c>
      <c r="Y328" s="160">
        <v>2342</v>
      </c>
      <c r="Z328" s="160">
        <v>43</v>
      </c>
      <c r="AA328" s="160">
        <v>2299</v>
      </c>
      <c r="AB328" s="160">
        <v>5495</v>
      </c>
      <c r="AC328" s="160">
        <v>482</v>
      </c>
      <c r="AD328" s="181"/>
      <c r="AE328" s="160">
        <v>98537</v>
      </c>
      <c r="AF328" s="160">
        <v>942</v>
      </c>
      <c r="AG328" s="160">
        <v>95635</v>
      </c>
      <c r="AH328" s="160">
        <v>96577</v>
      </c>
      <c r="AI328" s="203">
        <v>98.01</v>
      </c>
      <c r="AJ328" s="160">
        <v>-623</v>
      </c>
      <c r="AK328" s="160">
        <v>906</v>
      </c>
      <c r="AL328" s="160">
        <v>95918</v>
      </c>
      <c r="AM328" s="160">
        <v>32293</v>
      </c>
      <c r="AN328" s="160">
        <v>26056</v>
      </c>
      <c r="AO328" s="160">
        <v>25707</v>
      </c>
      <c r="AP328" s="160">
        <v>11862</v>
      </c>
      <c r="AQ328" s="181"/>
      <c r="AR328" s="186" t="s">
        <v>675</v>
      </c>
    </row>
    <row r="329" spans="1:51" s="10" customFormat="1" x14ac:dyDescent="0.2">
      <c r="A329" s="172">
        <f t="shared" ref="A329:A335" si="1">+A328+1</f>
        <v>327</v>
      </c>
      <c r="B329" s="169" t="s">
        <v>677</v>
      </c>
      <c r="C329" s="172" t="s">
        <v>676</v>
      </c>
      <c r="D329" s="176">
        <f>SUMIF($AR$3:$AR$328,$C329,D$3:D$328)</f>
        <v>1154447</v>
      </c>
      <c r="E329" s="176">
        <f t="shared" ref="E329:AP334" si="2">SUMIF($AR$3:$AR$328,$C329,E$3:E$328)</f>
        <v>31011</v>
      </c>
      <c r="F329" s="176">
        <f t="shared" si="2"/>
        <v>1070869</v>
      </c>
      <c r="G329" s="176">
        <f t="shared" si="2"/>
        <v>1101880</v>
      </c>
      <c r="H329" s="197">
        <f>+G329/D329*100</f>
        <v>95.446564459000712</v>
      </c>
      <c r="I329" s="176">
        <f t="shared" si="2"/>
        <v>22010</v>
      </c>
      <c r="J329" s="176">
        <f t="shared" si="2"/>
        <v>42468</v>
      </c>
      <c r="K329" s="176">
        <f t="shared" si="2"/>
        <v>1135347</v>
      </c>
      <c r="L329" s="176">
        <f t="shared" si="2"/>
        <v>329155</v>
      </c>
      <c r="M329" s="176">
        <f t="shared" si="2"/>
        <v>291166</v>
      </c>
      <c r="N329" s="176">
        <f t="shared" si="2"/>
        <v>287784</v>
      </c>
      <c r="O329" s="176">
        <f t="shared" si="2"/>
        <v>227242</v>
      </c>
      <c r="P329" s="176">
        <f t="shared" si="2"/>
        <v>0</v>
      </c>
      <c r="Q329" s="176">
        <f t="shared" si="2"/>
        <v>0</v>
      </c>
      <c r="R329" s="176">
        <f t="shared" si="2"/>
        <v>256446</v>
      </c>
      <c r="S329" s="176">
        <f t="shared" si="2"/>
        <v>-1164</v>
      </c>
      <c r="T329" s="176">
        <f t="shared" si="2"/>
        <v>255282</v>
      </c>
      <c r="U329" s="176">
        <f t="shared" si="2"/>
        <v>29104</v>
      </c>
      <c r="V329" s="176">
        <f t="shared" si="2"/>
        <v>26452</v>
      </c>
      <c r="W329" s="176">
        <f t="shared" si="2"/>
        <v>9498</v>
      </c>
      <c r="X329" s="176">
        <f t="shared" si="2"/>
        <v>190228</v>
      </c>
      <c r="Y329" s="176">
        <f t="shared" si="2"/>
        <v>60311</v>
      </c>
      <c r="Z329" s="176">
        <f t="shared" si="2"/>
        <v>564</v>
      </c>
      <c r="AA329" s="176">
        <f t="shared" si="2"/>
        <v>59747</v>
      </c>
      <c r="AB329" s="176">
        <f t="shared" si="2"/>
        <v>249975</v>
      </c>
      <c r="AC329" s="176">
        <f t="shared" si="2"/>
        <v>30694</v>
      </c>
      <c r="AD329" s="182"/>
      <c r="AE329" s="176">
        <f t="shared" si="2"/>
        <v>4766420.92</v>
      </c>
      <c r="AF329" s="176">
        <f t="shared" si="2"/>
        <v>74577.820000000007</v>
      </c>
      <c r="AG329" s="176">
        <f t="shared" si="2"/>
        <v>4625910.63</v>
      </c>
      <c r="AH329" s="176">
        <f t="shared" si="2"/>
        <v>4700488.46</v>
      </c>
      <c r="AI329" s="197">
        <f>+AH329/AE329*100</f>
        <v>98.616730223649668</v>
      </c>
      <c r="AJ329" s="176">
        <f t="shared" si="2"/>
        <v>-76173.009999999995</v>
      </c>
      <c r="AK329" s="176">
        <f t="shared" si="2"/>
        <v>125712.16</v>
      </c>
      <c r="AL329" s="176">
        <f t="shared" si="2"/>
        <v>4675449.78</v>
      </c>
      <c r="AM329" s="176">
        <f t="shared" si="2"/>
        <v>1667061.17</v>
      </c>
      <c r="AN329" s="176">
        <f t="shared" si="2"/>
        <v>1311370.9099999999</v>
      </c>
      <c r="AO329" s="176">
        <f t="shared" si="2"/>
        <v>1295587.53</v>
      </c>
      <c r="AP329" s="176">
        <f t="shared" si="2"/>
        <v>401430.17</v>
      </c>
      <c r="AQ329" s="181"/>
      <c r="AR329" s="162"/>
      <c r="AS329"/>
      <c r="AT329"/>
      <c r="AU329"/>
      <c r="AV329"/>
      <c r="AW329"/>
      <c r="AX329"/>
      <c r="AY329"/>
    </row>
    <row r="330" spans="1:51" s="23" customFormat="1" x14ac:dyDescent="0.2">
      <c r="A330" s="173">
        <f t="shared" si="1"/>
        <v>328</v>
      </c>
      <c r="B330" s="168" t="s">
        <v>678</v>
      </c>
      <c r="C330" s="173" t="s">
        <v>673</v>
      </c>
      <c r="D330" s="177">
        <f>SUMIF($AR$3:$AR$328,$C330,D$3:D$328)</f>
        <v>2387162</v>
      </c>
      <c r="E330" s="177">
        <f>SUMIF($AR$3:$AR$328,$C330,E$3:E$328)</f>
        <v>39198</v>
      </c>
      <c r="F330" s="177">
        <f>SUMIF($AR$3:$AR$328,$C330,F$3:F$328)</f>
        <v>2267156</v>
      </c>
      <c r="G330" s="177">
        <f>SUMIF($AR$3:$AR$328,$C330,G$3:G$328)</f>
        <v>2306354</v>
      </c>
      <c r="H330" s="198">
        <f t="shared" ref="H330:H335" si="3">+G330/D330*100</f>
        <v>96.614892495775322</v>
      </c>
      <c r="I330" s="177">
        <f t="shared" ref="I330:S330" si="4">SUMIF($AR$3:$AR$328,$C330,I$3:I$328)</f>
        <v>47122</v>
      </c>
      <c r="J330" s="177">
        <f t="shared" si="4"/>
        <v>39538</v>
      </c>
      <c r="K330" s="177">
        <f t="shared" si="4"/>
        <v>2353816</v>
      </c>
      <c r="L330" s="177">
        <f t="shared" si="4"/>
        <v>691321</v>
      </c>
      <c r="M330" s="177">
        <f t="shared" si="4"/>
        <v>657254</v>
      </c>
      <c r="N330" s="177">
        <f t="shared" si="4"/>
        <v>656565</v>
      </c>
      <c r="O330" s="177">
        <f t="shared" si="4"/>
        <v>348676</v>
      </c>
      <c r="P330" s="177">
        <f t="shared" si="4"/>
        <v>0</v>
      </c>
      <c r="Q330" s="177">
        <f t="shared" si="4"/>
        <v>0</v>
      </c>
      <c r="R330" s="177">
        <f t="shared" si="4"/>
        <v>390966</v>
      </c>
      <c r="S330" s="177">
        <f t="shared" si="4"/>
        <v>-6942</v>
      </c>
      <c r="T330" s="177">
        <f t="shared" si="2"/>
        <v>384024</v>
      </c>
      <c r="U330" s="177">
        <f t="shared" si="2"/>
        <v>56711</v>
      </c>
      <c r="V330" s="177">
        <f t="shared" si="2"/>
        <v>38928</v>
      </c>
      <c r="W330" s="177">
        <f t="shared" si="2"/>
        <v>6304</v>
      </c>
      <c r="X330" s="177">
        <f t="shared" si="2"/>
        <v>282081</v>
      </c>
      <c r="Y330" s="177">
        <f t="shared" si="2"/>
        <v>98365</v>
      </c>
      <c r="Z330" s="177">
        <f t="shared" si="2"/>
        <v>465</v>
      </c>
      <c r="AA330" s="177">
        <f t="shared" si="2"/>
        <v>97900</v>
      </c>
      <c r="AB330" s="177">
        <f t="shared" si="2"/>
        <v>379981</v>
      </c>
      <c r="AC330" s="177">
        <f t="shared" si="2"/>
        <v>35259</v>
      </c>
      <c r="AD330" s="183"/>
      <c r="AE330" s="177">
        <f t="shared" si="2"/>
        <v>2059510</v>
      </c>
      <c r="AF330" s="177">
        <f t="shared" si="2"/>
        <v>19194</v>
      </c>
      <c r="AG330" s="177">
        <f t="shared" si="2"/>
        <v>1995586</v>
      </c>
      <c r="AH330" s="177">
        <f t="shared" si="2"/>
        <v>2014780</v>
      </c>
      <c r="AI330" s="198">
        <f t="shared" ref="AI330:AI335" si="5">+AH330/AE330*100</f>
        <v>97.828124165456828</v>
      </c>
      <c r="AJ330" s="177">
        <f t="shared" si="2"/>
        <v>-35448</v>
      </c>
      <c r="AK330" s="177">
        <f t="shared" si="2"/>
        <v>27195</v>
      </c>
      <c r="AL330" s="177">
        <f t="shared" si="2"/>
        <v>1987333</v>
      </c>
      <c r="AM330" s="177">
        <f t="shared" si="2"/>
        <v>629546</v>
      </c>
      <c r="AN330" s="177">
        <f t="shared" si="2"/>
        <v>567427</v>
      </c>
      <c r="AO330" s="177">
        <f t="shared" si="2"/>
        <v>555784</v>
      </c>
      <c r="AP330" s="177">
        <f t="shared" si="2"/>
        <v>234576</v>
      </c>
      <c r="AQ330" s="181"/>
      <c r="AR330" s="162"/>
      <c r="AS330"/>
      <c r="AT330"/>
      <c r="AU330"/>
      <c r="AV330"/>
      <c r="AW330"/>
      <c r="AX330"/>
      <c r="AY330"/>
    </row>
    <row r="331" spans="1:51" s="24" customFormat="1" x14ac:dyDescent="0.2">
      <c r="A331" s="173">
        <f t="shared" si="1"/>
        <v>329</v>
      </c>
      <c r="B331" s="168" t="s">
        <v>679</v>
      </c>
      <c r="C331" s="173"/>
      <c r="D331" s="177">
        <f>+D329+D330</f>
        <v>3541609</v>
      </c>
      <c r="E331" s="177">
        <f t="shared" ref="E331:AP331" si="6">+E329+E330</f>
        <v>70209</v>
      </c>
      <c r="F331" s="177">
        <f t="shared" si="6"/>
        <v>3338025</v>
      </c>
      <c r="G331" s="177">
        <f t="shared" si="6"/>
        <v>3408234</v>
      </c>
      <c r="H331" s="198">
        <f t="shared" si="3"/>
        <v>96.234056328634807</v>
      </c>
      <c r="I331" s="177">
        <f t="shared" si="6"/>
        <v>69132</v>
      </c>
      <c r="J331" s="177">
        <f t="shared" si="6"/>
        <v>82006</v>
      </c>
      <c r="K331" s="177">
        <f t="shared" si="6"/>
        <v>3489163</v>
      </c>
      <c r="L331" s="177">
        <f t="shared" si="6"/>
        <v>1020476</v>
      </c>
      <c r="M331" s="177">
        <f t="shared" si="6"/>
        <v>948420</v>
      </c>
      <c r="N331" s="177">
        <f t="shared" si="6"/>
        <v>944349</v>
      </c>
      <c r="O331" s="177">
        <f t="shared" si="6"/>
        <v>575918</v>
      </c>
      <c r="P331" s="177">
        <f t="shared" si="6"/>
        <v>0</v>
      </c>
      <c r="Q331" s="177">
        <f t="shared" si="6"/>
        <v>0</v>
      </c>
      <c r="R331" s="177">
        <f t="shared" si="6"/>
        <v>647412</v>
      </c>
      <c r="S331" s="177">
        <f t="shared" si="6"/>
        <v>-8106</v>
      </c>
      <c r="T331" s="177">
        <f t="shared" si="6"/>
        <v>639306</v>
      </c>
      <c r="U331" s="177">
        <f t="shared" si="6"/>
        <v>85815</v>
      </c>
      <c r="V331" s="177">
        <f t="shared" si="6"/>
        <v>65380</v>
      </c>
      <c r="W331" s="177">
        <f t="shared" si="6"/>
        <v>15802</v>
      </c>
      <c r="X331" s="177">
        <f t="shared" si="6"/>
        <v>472309</v>
      </c>
      <c r="Y331" s="177">
        <f t="shared" si="6"/>
        <v>158676</v>
      </c>
      <c r="Z331" s="177">
        <f t="shared" si="6"/>
        <v>1029</v>
      </c>
      <c r="AA331" s="177">
        <f t="shared" si="6"/>
        <v>157647</v>
      </c>
      <c r="AB331" s="177">
        <f t="shared" si="6"/>
        <v>629956</v>
      </c>
      <c r="AC331" s="177">
        <f t="shared" si="6"/>
        <v>65953</v>
      </c>
      <c r="AD331" s="183"/>
      <c r="AE331" s="177">
        <f t="shared" si="6"/>
        <v>6825930.9199999999</v>
      </c>
      <c r="AF331" s="177">
        <f t="shared" si="6"/>
        <v>93771.82</v>
      </c>
      <c r="AG331" s="177">
        <f t="shared" si="6"/>
        <v>6621496.6299999999</v>
      </c>
      <c r="AH331" s="177">
        <f t="shared" si="6"/>
        <v>6715268.46</v>
      </c>
      <c r="AI331" s="198">
        <f t="shared" si="5"/>
        <v>98.378793144891645</v>
      </c>
      <c r="AJ331" s="177">
        <f t="shared" si="6"/>
        <v>-111621.01</v>
      </c>
      <c r="AK331" s="177">
        <f t="shared" si="6"/>
        <v>152907.16</v>
      </c>
      <c r="AL331" s="177">
        <f t="shared" si="6"/>
        <v>6662782.7800000003</v>
      </c>
      <c r="AM331" s="177">
        <f t="shared" si="6"/>
        <v>2296607.17</v>
      </c>
      <c r="AN331" s="177">
        <f t="shared" si="6"/>
        <v>1878797.91</v>
      </c>
      <c r="AO331" s="177">
        <f t="shared" si="6"/>
        <v>1851371.53</v>
      </c>
      <c r="AP331" s="177">
        <f t="shared" si="6"/>
        <v>636006.16999999993</v>
      </c>
      <c r="AQ331" s="181"/>
      <c r="AR331" s="162"/>
      <c r="AS331"/>
      <c r="AT331"/>
      <c r="AU331"/>
      <c r="AV331"/>
      <c r="AW331"/>
      <c r="AX331"/>
      <c r="AY331"/>
    </row>
    <row r="332" spans="1:51" s="24" customFormat="1" x14ac:dyDescent="0.2">
      <c r="A332" s="173">
        <f t="shared" si="1"/>
        <v>330</v>
      </c>
      <c r="B332" s="168" t="s">
        <v>683</v>
      </c>
      <c r="C332" s="173" t="s">
        <v>674</v>
      </c>
      <c r="D332" s="177">
        <f>SUMIF($AR$3:$AR$328,$C332,D$3:D$328)</f>
        <v>4121985</v>
      </c>
      <c r="E332" s="177">
        <f t="shared" si="2"/>
        <v>47855</v>
      </c>
      <c r="F332" s="177">
        <f t="shared" si="2"/>
        <v>3883433</v>
      </c>
      <c r="G332" s="177">
        <f t="shared" si="2"/>
        <v>3931288</v>
      </c>
      <c r="H332" s="198">
        <f t="shared" si="3"/>
        <v>95.373660991003121</v>
      </c>
      <c r="I332" s="177">
        <f t="shared" si="2"/>
        <v>102200</v>
      </c>
      <c r="J332" s="177">
        <f t="shared" si="2"/>
        <v>55913</v>
      </c>
      <c r="K332" s="177">
        <f t="shared" si="2"/>
        <v>4041545</v>
      </c>
      <c r="L332" s="177">
        <f t="shared" si="2"/>
        <v>1132422</v>
      </c>
      <c r="M332" s="177">
        <f t="shared" si="2"/>
        <v>1130335</v>
      </c>
      <c r="N332" s="177">
        <f t="shared" si="2"/>
        <v>1131649</v>
      </c>
      <c r="O332" s="177">
        <f t="shared" si="2"/>
        <v>647139</v>
      </c>
      <c r="P332" s="177">
        <f t="shared" si="2"/>
        <v>279</v>
      </c>
      <c r="Q332" s="177">
        <f t="shared" si="2"/>
        <v>0</v>
      </c>
      <c r="R332" s="177">
        <f t="shared" si="2"/>
        <v>700809</v>
      </c>
      <c r="S332" s="177">
        <f t="shared" si="2"/>
        <v>1112</v>
      </c>
      <c r="T332" s="177">
        <f t="shared" si="2"/>
        <v>701921</v>
      </c>
      <c r="U332" s="177">
        <f t="shared" si="2"/>
        <v>114093</v>
      </c>
      <c r="V332" s="177">
        <f t="shared" si="2"/>
        <v>52986</v>
      </c>
      <c r="W332" s="177">
        <f t="shared" si="2"/>
        <v>5796</v>
      </c>
      <c r="X332" s="177">
        <f t="shared" si="2"/>
        <v>529046</v>
      </c>
      <c r="Y332" s="177">
        <f t="shared" si="2"/>
        <v>228730</v>
      </c>
      <c r="Z332" s="177">
        <f t="shared" si="2"/>
        <v>1878</v>
      </c>
      <c r="AA332" s="177">
        <f t="shared" si="2"/>
        <v>226852</v>
      </c>
      <c r="AB332" s="177">
        <f t="shared" si="2"/>
        <v>755898</v>
      </c>
      <c r="AC332" s="177">
        <f t="shared" si="2"/>
        <v>76923</v>
      </c>
      <c r="AD332" s="183"/>
      <c r="AE332" s="177">
        <f t="shared" si="2"/>
        <v>4170576</v>
      </c>
      <c r="AF332" s="177">
        <f t="shared" si="2"/>
        <v>31522.690000000002</v>
      </c>
      <c r="AG332" s="177">
        <f t="shared" si="2"/>
        <v>4010623</v>
      </c>
      <c r="AH332" s="177">
        <f t="shared" si="2"/>
        <v>4042145.69</v>
      </c>
      <c r="AI332" s="198">
        <f t="shared" si="5"/>
        <v>96.920561812085424</v>
      </c>
      <c r="AJ332" s="177">
        <f t="shared" si="2"/>
        <v>-14311</v>
      </c>
      <c r="AK332" s="177">
        <f t="shared" si="2"/>
        <v>47556</v>
      </c>
      <c r="AL332" s="177">
        <f t="shared" si="2"/>
        <v>4043868</v>
      </c>
      <c r="AM332" s="177">
        <f t="shared" si="2"/>
        <v>1290679</v>
      </c>
      <c r="AN332" s="177">
        <f t="shared" si="2"/>
        <v>1111120</v>
      </c>
      <c r="AO332" s="177">
        <f t="shared" si="2"/>
        <v>1105977</v>
      </c>
      <c r="AP332" s="177">
        <f t="shared" si="2"/>
        <v>536092</v>
      </c>
      <c r="AQ332" s="181"/>
      <c r="AR332" s="162"/>
      <c r="AS332"/>
      <c r="AT332"/>
      <c r="AU332"/>
      <c r="AV332"/>
      <c r="AW332"/>
      <c r="AX332"/>
      <c r="AY332"/>
    </row>
    <row r="333" spans="1:51" s="24" customFormat="1" x14ac:dyDescent="0.2">
      <c r="A333" s="173">
        <f t="shared" si="1"/>
        <v>331</v>
      </c>
      <c r="B333" s="168" t="s">
        <v>680</v>
      </c>
      <c r="C333" s="173" t="s">
        <v>675</v>
      </c>
      <c r="D333" s="177">
        <f>SUMIF($AR$3:$AR$328,$C333,D$3:D$328)</f>
        <v>5420500</v>
      </c>
      <c r="E333" s="177">
        <f t="shared" si="2"/>
        <v>54919</v>
      </c>
      <c r="F333" s="177">
        <f t="shared" si="2"/>
        <v>5188184</v>
      </c>
      <c r="G333" s="177">
        <f t="shared" si="2"/>
        <v>5243103</v>
      </c>
      <c r="H333" s="198">
        <f t="shared" si="3"/>
        <v>96.727294530024906</v>
      </c>
      <c r="I333" s="177">
        <f t="shared" si="2"/>
        <v>93506</v>
      </c>
      <c r="J333" s="177">
        <f t="shared" si="2"/>
        <v>71175</v>
      </c>
      <c r="K333" s="177">
        <f t="shared" si="2"/>
        <v>5352865</v>
      </c>
      <c r="L333" s="177">
        <f t="shared" si="2"/>
        <v>1552198</v>
      </c>
      <c r="M333" s="177">
        <f t="shared" si="2"/>
        <v>1516008</v>
      </c>
      <c r="N333" s="177">
        <f t="shared" si="2"/>
        <v>1502409</v>
      </c>
      <c r="O333" s="177">
        <f t="shared" si="2"/>
        <v>782250</v>
      </c>
      <c r="P333" s="177">
        <f t="shared" si="2"/>
        <v>0</v>
      </c>
      <c r="Q333" s="177">
        <f t="shared" si="2"/>
        <v>0</v>
      </c>
      <c r="R333" s="177">
        <f t="shared" si="2"/>
        <v>459627</v>
      </c>
      <c r="S333" s="177">
        <f t="shared" si="2"/>
        <v>-3388</v>
      </c>
      <c r="T333" s="177">
        <f t="shared" si="2"/>
        <v>456239</v>
      </c>
      <c r="U333" s="177">
        <f t="shared" si="2"/>
        <v>115377</v>
      </c>
      <c r="V333" s="177">
        <f t="shared" si="2"/>
        <v>20092</v>
      </c>
      <c r="W333" s="177">
        <f t="shared" si="2"/>
        <v>7139</v>
      </c>
      <c r="X333" s="177">
        <f t="shared" si="2"/>
        <v>313631</v>
      </c>
      <c r="Y333" s="177">
        <f t="shared" si="2"/>
        <v>194997</v>
      </c>
      <c r="Z333" s="177">
        <f t="shared" si="2"/>
        <v>1841</v>
      </c>
      <c r="AA333" s="177">
        <f t="shared" si="2"/>
        <v>193156</v>
      </c>
      <c r="AB333" s="177">
        <f t="shared" si="2"/>
        <v>506787</v>
      </c>
      <c r="AC333" s="177">
        <f t="shared" si="2"/>
        <v>43364</v>
      </c>
      <c r="AD333" s="183"/>
      <c r="AE333" s="177">
        <f t="shared" si="2"/>
        <v>4688722</v>
      </c>
      <c r="AF333" s="177">
        <f t="shared" si="2"/>
        <v>33623</v>
      </c>
      <c r="AG333" s="177">
        <f t="shared" si="2"/>
        <v>4543361</v>
      </c>
      <c r="AH333" s="177">
        <f t="shared" si="2"/>
        <v>4576984</v>
      </c>
      <c r="AI333" s="198">
        <f t="shared" si="5"/>
        <v>97.616877264209734</v>
      </c>
      <c r="AJ333" s="177">
        <f t="shared" si="2"/>
        <v>-23592</v>
      </c>
      <c r="AK333" s="177">
        <f t="shared" si="2"/>
        <v>48882</v>
      </c>
      <c r="AL333" s="177">
        <f t="shared" si="2"/>
        <v>4568651</v>
      </c>
      <c r="AM333" s="177">
        <f t="shared" si="2"/>
        <v>1479865</v>
      </c>
      <c r="AN333" s="177">
        <f t="shared" si="2"/>
        <v>1302805</v>
      </c>
      <c r="AO333" s="177">
        <f t="shared" si="2"/>
        <v>1237551</v>
      </c>
      <c r="AP333" s="177">
        <f t="shared" si="2"/>
        <v>548429</v>
      </c>
      <c r="AQ333" s="181"/>
      <c r="AR333" s="162"/>
      <c r="AS333"/>
      <c r="AT333"/>
      <c r="AU333"/>
      <c r="AV333"/>
      <c r="AW333"/>
      <c r="AX333"/>
      <c r="AY333"/>
    </row>
    <row r="334" spans="1:51" s="24" customFormat="1" x14ac:dyDescent="0.2">
      <c r="A334" s="173">
        <f t="shared" si="1"/>
        <v>332</v>
      </c>
      <c r="B334" s="168" t="s">
        <v>681</v>
      </c>
      <c r="C334" s="173" t="s">
        <v>672</v>
      </c>
      <c r="D334" s="177">
        <f>SUMIF($AR$3:$AR$328,$C334,D$3:D$328)</f>
        <v>11035729.860000001</v>
      </c>
      <c r="E334" s="177">
        <f t="shared" si="2"/>
        <v>126226.56</v>
      </c>
      <c r="F334" s="177">
        <f t="shared" si="2"/>
        <v>10677161.530000001</v>
      </c>
      <c r="G334" s="177">
        <f t="shared" si="2"/>
        <v>10803389.089999998</v>
      </c>
      <c r="H334" s="198">
        <f t="shared" si="3"/>
        <v>97.894649715537682</v>
      </c>
      <c r="I334" s="177">
        <f t="shared" si="2"/>
        <v>134518.28999999998</v>
      </c>
      <c r="J334" s="177">
        <f t="shared" si="2"/>
        <v>152553.4</v>
      </c>
      <c r="K334" s="177">
        <f t="shared" si="2"/>
        <v>10964233.219999999</v>
      </c>
      <c r="L334" s="177">
        <f t="shared" si="2"/>
        <v>3213620</v>
      </c>
      <c r="M334" s="177">
        <f t="shared" si="2"/>
        <v>3122449</v>
      </c>
      <c r="N334" s="177">
        <f t="shared" si="2"/>
        <v>3125852</v>
      </c>
      <c r="O334" s="177">
        <f t="shared" si="2"/>
        <v>1502311.95</v>
      </c>
      <c r="P334" s="177">
        <f t="shared" si="2"/>
        <v>0</v>
      </c>
      <c r="Q334" s="177">
        <f t="shared" si="2"/>
        <v>0</v>
      </c>
      <c r="R334" s="177">
        <f t="shared" si="2"/>
        <v>573932.07999999996</v>
      </c>
      <c r="S334" s="177">
        <f t="shared" si="2"/>
        <v>4710.6499999999996</v>
      </c>
      <c r="T334" s="177">
        <f t="shared" si="2"/>
        <v>578642.73</v>
      </c>
      <c r="U334" s="177">
        <f t="shared" si="2"/>
        <v>173708.52000000002</v>
      </c>
      <c r="V334" s="177">
        <f t="shared" si="2"/>
        <v>21140.2</v>
      </c>
      <c r="W334" s="177">
        <f t="shared" si="2"/>
        <v>6732.81</v>
      </c>
      <c r="X334" s="177">
        <f t="shared" si="2"/>
        <v>377061.19999999995</v>
      </c>
      <c r="Y334" s="177">
        <f t="shared" si="2"/>
        <v>260871.52</v>
      </c>
      <c r="Z334" s="177">
        <f t="shared" si="2"/>
        <v>2501.4899999999998</v>
      </c>
      <c r="AA334" s="177">
        <f t="shared" si="2"/>
        <v>258368.02</v>
      </c>
      <c r="AB334" s="177">
        <f t="shared" si="2"/>
        <v>635430.22000000009</v>
      </c>
      <c r="AC334" s="177">
        <f t="shared" si="2"/>
        <v>46628.3</v>
      </c>
      <c r="AD334" s="183"/>
      <c r="AE334" s="177">
        <f t="shared" si="2"/>
        <v>7453490.1500000004</v>
      </c>
      <c r="AF334" s="177">
        <f t="shared" si="2"/>
        <v>67294.09</v>
      </c>
      <c r="AG334" s="177">
        <f t="shared" si="2"/>
        <v>7258997.1299999999</v>
      </c>
      <c r="AH334" s="177">
        <f t="shared" si="2"/>
        <v>7326292.2199999997</v>
      </c>
      <c r="AI334" s="198">
        <f t="shared" si="5"/>
        <v>98.29344471596302</v>
      </c>
      <c r="AJ334" s="177">
        <f t="shared" si="2"/>
        <v>-45859.92</v>
      </c>
      <c r="AK334" s="177">
        <f t="shared" si="2"/>
        <v>91943.51</v>
      </c>
      <c r="AL334" s="177">
        <f t="shared" si="2"/>
        <v>7305079.7200000007</v>
      </c>
      <c r="AM334" s="177">
        <f t="shared" si="2"/>
        <v>2364578</v>
      </c>
      <c r="AN334" s="177">
        <f t="shared" si="2"/>
        <v>2109766</v>
      </c>
      <c r="AO334" s="177">
        <f t="shared" si="2"/>
        <v>2027891</v>
      </c>
      <c r="AP334" s="177">
        <f t="shared" si="2"/>
        <v>802844.94</v>
      </c>
      <c r="AQ334" s="181"/>
      <c r="AR334" s="162"/>
      <c r="AS334"/>
      <c r="AT334"/>
      <c r="AU334"/>
      <c r="AV334"/>
      <c r="AW334"/>
      <c r="AX334"/>
      <c r="AY334"/>
    </row>
    <row r="335" spans="1:51" s="24" customFormat="1" x14ac:dyDescent="0.2">
      <c r="A335" s="173">
        <f t="shared" si="1"/>
        <v>333</v>
      </c>
      <c r="B335" s="170" t="s">
        <v>682</v>
      </c>
      <c r="C335" s="171"/>
      <c r="D335" s="178">
        <f>SUM(D331:D334)</f>
        <v>24119823.859999999</v>
      </c>
      <c r="E335" s="178">
        <f t="shared" ref="E335:AP335" si="7">SUM(E331:E334)</f>
        <v>299209.56</v>
      </c>
      <c r="F335" s="178">
        <f t="shared" si="7"/>
        <v>23086803.530000001</v>
      </c>
      <c r="G335" s="178">
        <f t="shared" si="7"/>
        <v>23386014.089999996</v>
      </c>
      <c r="H335" s="199">
        <f t="shared" si="3"/>
        <v>96.957648719744824</v>
      </c>
      <c r="I335" s="178">
        <f t="shared" si="7"/>
        <v>399356.29</v>
      </c>
      <c r="J335" s="178">
        <f t="shared" si="7"/>
        <v>361647.4</v>
      </c>
      <c r="K335" s="178">
        <f t="shared" si="7"/>
        <v>23847806.219999999</v>
      </c>
      <c r="L335" s="178">
        <f t="shared" si="7"/>
        <v>6918716</v>
      </c>
      <c r="M335" s="178">
        <f t="shared" si="7"/>
        <v>6717212</v>
      </c>
      <c r="N335" s="178">
        <f t="shared" si="7"/>
        <v>6704259</v>
      </c>
      <c r="O335" s="178">
        <f t="shared" si="7"/>
        <v>3507618.95</v>
      </c>
      <c r="P335" s="178">
        <f t="shared" si="7"/>
        <v>279</v>
      </c>
      <c r="Q335" s="178">
        <f t="shared" si="7"/>
        <v>0</v>
      </c>
      <c r="R335" s="178">
        <f t="shared" si="7"/>
        <v>2381780.08</v>
      </c>
      <c r="S335" s="178">
        <f t="shared" si="7"/>
        <v>-5671.35</v>
      </c>
      <c r="T335" s="178">
        <f t="shared" si="7"/>
        <v>2376108.73</v>
      </c>
      <c r="U335" s="178">
        <f t="shared" si="7"/>
        <v>488993.52</v>
      </c>
      <c r="V335" s="178">
        <f t="shared" si="7"/>
        <v>159598.20000000001</v>
      </c>
      <c r="W335" s="178">
        <f t="shared" si="7"/>
        <v>35469.81</v>
      </c>
      <c r="X335" s="178">
        <f t="shared" si="7"/>
        <v>1692047.2</v>
      </c>
      <c r="Y335" s="178">
        <f t="shared" si="7"/>
        <v>843274.52</v>
      </c>
      <c r="Z335" s="178">
        <f t="shared" si="7"/>
        <v>7249.49</v>
      </c>
      <c r="AA335" s="178">
        <f t="shared" si="7"/>
        <v>836023.02</v>
      </c>
      <c r="AB335" s="178">
        <f t="shared" si="7"/>
        <v>2528071.2200000002</v>
      </c>
      <c r="AC335" s="178">
        <f t="shared" si="7"/>
        <v>232868.3</v>
      </c>
      <c r="AD335" s="184"/>
      <c r="AE335" s="178">
        <f t="shared" si="7"/>
        <v>23138719.07</v>
      </c>
      <c r="AF335" s="178">
        <f t="shared" si="7"/>
        <v>226211.6</v>
      </c>
      <c r="AG335" s="178">
        <f t="shared" si="7"/>
        <v>22434477.759999998</v>
      </c>
      <c r="AH335" s="178">
        <f t="shared" si="7"/>
        <v>22660690.370000001</v>
      </c>
      <c r="AI335" s="199">
        <f t="shared" si="5"/>
        <v>97.934074489802782</v>
      </c>
      <c r="AJ335" s="178">
        <f t="shared" si="7"/>
        <v>-195383.93</v>
      </c>
      <c r="AK335" s="178">
        <f t="shared" si="7"/>
        <v>341288.67</v>
      </c>
      <c r="AL335" s="178">
        <f t="shared" si="7"/>
        <v>22580381.5</v>
      </c>
      <c r="AM335" s="178">
        <f t="shared" si="7"/>
        <v>7431729.1699999999</v>
      </c>
      <c r="AN335" s="178">
        <f t="shared" si="7"/>
        <v>6402488.9100000001</v>
      </c>
      <c r="AO335" s="178">
        <f t="shared" si="7"/>
        <v>6222790.5300000003</v>
      </c>
      <c r="AP335" s="178">
        <f t="shared" si="7"/>
        <v>2523372.11</v>
      </c>
      <c r="AQ335" s="181"/>
      <c r="AR335" s="162"/>
      <c r="AS335"/>
      <c r="AT335"/>
      <c r="AU335"/>
      <c r="AV335"/>
      <c r="AW335"/>
      <c r="AX335"/>
      <c r="AY335"/>
    </row>
    <row r="336" spans="1:51" s="24" customFormat="1" x14ac:dyDescent="0.2">
      <c r="A336" s="122"/>
      <c r="B336" s="122"/>
      <c r="C336" s="123"/>
      <c r="D336"/>
      <c r="E336"/>
      <c r="F336"/>
      <c r="G336"/>
      <c r="H336" s="161"/>
      <c r="I336"/>
      <c r="J336"/>
      <c r="K336"/>
      <c r="L336"/>
      <c r="M336"/>
      <c r="N336"/>
      <c r="O336"/>
      <c r="P336"/>
      <c r="Q336"/>
      <c r="R336"/>
      <c r="S336"/>
      <c r="T336"/>
      <c r="U336"/>
      <c r="V336"/>
      <c r="W336"/>
      <c r="X336"/>
      <c r="Y336"/>
      <c r="Z336"/>
      <c r="AA336"/>
      <c r="AB336"/>
      <c r="AC336"/>
      <c r="AE336"/>
      <c r="AF336"/>
      <c r="AG336"/>
      <c r="AH336"/>
      <c r="AI336" s="161"/>
      <c r="AJ336"/>
      <c r="AK336"/>
      <c r="AL336"/>
      <c r="AM336"/>
      <c r="AN336"/>
      <c r="AO336"/>
      <c r="AP336"/>
      <c r="AR336" s="162"/>
      <c r="AS336"/>
      <c r="AT336"/>
      <c r="AU336"/>
      <c r="AV336"/>
      <c r="AW336"/>
      <c r="AX336"/>
      <c r="AY336"/>
    </row>
    <row r="337" spans="1:51" s="24" customFormat="1" x14ac:dyDescent="0.2">
      <c r="A337" s="127"/>
      <c r="B337" s="96"/>
      <c r="C337" s="97"/>
      <c r="D337" s="160">
        <f>SUM(D3:D328)-D335</f>
        <v>0</v>
      </c>
      <c r="E337"/>
      <c r="F337"/>
      <c r="G337"/>
      <c r="H337" s="161"/>
      <c r="I337"/>
      <c r="J337"/>
      <c r="K337"/>
      <c r="L337"/>
      <c r="M337"/>
      <c r="N337"/>
      <c r="O337"/>
      <c r="P337"/>
      <c r="Q337"/>
      <c r="R337"/>
      <c r="S337"/>
      <c r="T337"/>
      <c r="U337"/>
      <c r="V337"/>
      <c r="W337"/>
      <c r="X337"/>
      <c r="Y337"/>
      <c r="Z337"/>
      <c r="AA337"/>
      <c r="AB337"/>
      <c r="AC337"/>
      <c r="AE337"/>
      <c r="AF337"/>
      <c r="AG337"/>
      <c r="AH337"/>
      <c r="AI337" s="161"/>
      <c r="AJ337"/>
      <c r="AK337"/>
      <c r="AL337"/>
      <c r="AM337"/>
      <c r="AN337"/>
      <c r="AO337"/>
      <c r="AP337"/>
      <c r="AR337" s="162"/>
      <c r="AS337"/>
      <c r="AT337"/>
      <c r="AU337"/>
      <c r="AV337"/>
      <c r="AW337"/>
      <c r="AX337"/>
      <c r="AY337"/>
    </row>
    <row r="338" spans="1:51" s="24" customFormat="1" x14ac:dyDescent="0.2">
      <c r="A338" s="127"/>
      <c r="B338" s="96"/>
      <c r="C338" s="97"/>
      <c r="D338"/>
      <c r="E338"/>
      <c r="F338"/>
      <c r="G338"/>
      <c r="H338" s="161"/>
      <c r="I338"/>
      <c r="J338"/>
      <c r="K338"/>
      <c r="L338"/>
      <c r="M338"/>
      <c r="N338"/>
      <c r="O338"/>
      <c r="P338"/>
      <c r="Q338"/>
      <c r="R338"/>
      <c r="S338"/>
      <c r="T338"/>
      <c r="U338"/>
      <c r="V338"/>
      <c r="W338"/>
      <c r="X338"/>
      <c r="Y338"/>
      <c r="Z338"/>
      <c r="AA338"/>
      <c r="AB338"/>
      <c r="AC338"/>
      <c r="AE338"/>
      <c r="AF338"/>
      <c r="AG338"/>
      <c r="AH338"/>
      <c r="AI338" s="161"/>
      <c r="AJ338"/>
      <c r="AK338"/>
      <c r="AL338"/>
      <c r="AM338"/>
      <c r="AN338"/>
      <c r="AO338"/>
      <c r="AP338"/>
      <c r="AR338" s="162"/>
      <c r="AS338"/>
      <c r="AT338"/>
      <c r="AU338"/>
      <c r="AV338"/>
      <c r="AW338"/>
      <c r="AX338"/>
      <c r="AY338"/>
    </row>
    <row r="339" spans="1:51" s="24" customFormat="1" x14ac:dyDescent="0.2">
      <c r="A339" s="125"/>
      <c r="B339" s="125"/>
      <c r="C339" s="124"/>
      <c r="D339"/>
      <c r="E339"/>
      <c r="F339"/>
      <c r="G339"/>
      <c r="H339" s="161"/>
      <c r="I339"/>
      <c r="J339"/>
      <c r="K339"/>
      <c r="L339"/>
      <c r="M339"/>
      <c r="N339"/>
      <c r="O339"/>
      <c r="P339"/>
      <c r="Q339"/>
      <c r="R339"/>
      <c r="S339"/>
      <c r="T339"/>
      <c r="U339"/>
      <c r="V339"/>
      <c r="W339"/>
      <c r="X339"/>
      <c r="Y339"/>
      <c r="Z339"/>
      <c r="AA339"/>
      <c r="AB339"/>
      <c r="AC339"/>
      <c r="AE339"/>
      <c r="AF339"/>
      <c r="AG339"/>
      <c r="AH339"/>
      <c r="AI339" s="161"/>
      <c r="AJ339"/>
      <c r="AK339"/>
      <c r="AL339"/>
      <c r="AM339"/>
      <c r="AN339"/>
      <c r="AO339"/>
      <c r="AP339"/>
      <c r="AR339" s="162"/>
      <c r="AS339"/>
      <c r="AT339"/>
      <c r="AU339"/>
      <c r="AV339"/>
      <c r="AW339"/>
      <c r="AX339"/>
      <c r="AY339"/>
    </row>
    <row r="340" spans="1:51" s="24" customFormat="1" x14ac:dyDescent="0.2">
      <c r="A340" s="122"/>
      <c r="B340" s="122"/>
      <c r="C340" s="123"/>
      <c r="D340"/>
      <c r="E340"/>
      <c r="F340"/>
      <c r="G340"/>
      <c r="H340" s="161"/>
      <c r="I340"/>
      <c r="J340"/>
      <c r="K340"/>
      <c r="L340"/>
      <c r="M340"/>
      <c r="N340"/>
      <c r="O340"/>
      <c r="P340"/>
      <c r="Q340"/>
      <c r="R340"/>
      <c r="S340"/>
      <c r="T340"/>
      <c r="U340"/>
      <c r="V340"/>
      <c r="W340"/>
      <c r="X340"/>
      <c r="Y340"/>
      <c r="Z340"/>
      <c r="AA340"/>
      <c r="AB340"/>
      <c r="AC340"/>
      <c r="AE340"/>
      <c r="AF340"/>
      <c r="AG340"/>
      <c r="AH340"/>
      <c r="AI340" s="161"/>
      <c r="AJ340"/>
      <c r="AK340"/>
      <c r="AL340"/>
      <c r="AM340"/>
      <c r="AN340"/>
      <c r="AO340"/>
      <c r="AP340"/>
      <c r="AR340" s="162"/>
      <c r="AS340"/>
      <c r="AT340"/>
      <c r="AU340"/>
      <c r="AV340"/>
      <c r="AW340"/>
      <c r="AX340"/>
      <c r="AY340"/>
    </row>
    <row r="341" spans="1:51" s="24" customFormat="1" x14ac:dyDescent="0.2">
      <c r="A341" s="127"/>
      <c r="B341" s="96"/>
      <c r="C341" s="97"/>
      <c r="D341"/>
      <c r="E341"/>
      <c r="F341"/>
      <c r="G341"/>
      <c r="H341" s="161"/>
      <c r="I341"/>
      <c r="J341"/>
      <c r="K341"/>
      <c r="L341"/>
      <c r="M341"/>
      <c r="N341"/>
      <c r="O341"/>
      <c r="P341"/>
      <c r="Q341"/>
      <c r="R341"/>
      <c r="S341"/>
      <c r="T341"/>
      <c r="U341"/>
      <c r="V341"/>
      <c r="W341"/>
      <c r="X341"/>
      <c r="Y341"/>
      <c r="Z341"/>
      <c r="AA341"/>
      <c r="AB341"/>
      <c r="AC341"/>
      <c r="AE341"/>
      <c r="AF341"/>
      <c r="AG341"/>
      <c r="AH341"/>
      <c r="AI341" s="161"/>
      <c r="AJ341"/>
      <c r="AK341"/>
      <c r="AL341"/>
      <c r="AM341"/>
      <c r="AN341"/>
      <c r="AO341"/>
      <c r="AP341"/>
      <c r="AR341" s="162"/>
      <c r="AS341"/>
      <c r="AT341"/>
      <c r="AU341"/>
      <c r="AV341"/>
      <c r="AW341"/>
      <c r="AX341"/>
      <c r="AY341"/>
    </row>
    <row r="342" spans="1:51" s="24" customFormat="1" x14ac:dyDescent="0.2">
      <c r="A342" s="127"/>
      <c r="B342" s="96"/>
      <c r="C342" s="97"/>
      <c r="D342"/>
      <c r="E342"/>
      <c r="F342"/>
      <c r="G342"/>
      <c r="H342" s="161"/>
      <c r="I342"/>
      <c r="J342"/>
      <c r="K342"/>
      <c r="L342"/>
      <c r="M342"/>
      <c r="N342"/>
      <c r="O342"/>
      <c r="P342"/>
      <c r="Q342"/>
      <c r="R342"/>
      <c r="S342"/>
      <c r="T342"/>
      <c r="U342"/>
      <c r="V342"/>
      <c r="W342"/>
      <c r="X342"/>
      <c r="Y342"/>
      <c r="Z342"/>
      <c r="AA342"/>
      <c r="AB342"/>
      <c r="AC342"/>
      <c r="AE342"/>
      <c r="AF342"/>
      <c r="AG342"/>
      <c r="AH342"/>
      <c r="AI342" s="161"/>
      <c r="AJ342"/>
      <c r="AK342"/>
      <c r="AL342"/>
      <c r="AM342"/>
      <c r="AN342"/>
      <c r="AO342"/>
      <c r="AP342"/>
      <c r="AR342" s="162"/>
      <c r="AS342"/>
      <c r="AT342"/>
      <c r="AU342"/>
      <c r="AV342"/>
      <c r="AW342"/>
      <c r="AX342"/>
      <c r="AY342"/>
    </row>
    <row r="343" spans="1:51" s="24" customFormat="1" x14ac:dyDescent="0.2">
      <c r="A343" s="127"/>
      <c r="B343" s="96"/>
      <c r="C343" s="97"/>
      <c r="D343"/>
      <c r="E343"/>
      <c r="F343"/>
      <c r="G343"/>
      <c r="H343" s="161"/>
      <c r="I343"/>
      <c r="J343"/>
      <c r="K343"/>
      <c r="L343"/>
      <c r="M343"/>
      <c r="N343"/>
      <c r="O343"/>
      <c r="P343"/>
      <c r="Q343"/>
      <c r="R343"/>
      <c r="S343"/>
      <c r="T343"/>
      <c r="U343"/>
      <c r="V343"/>
      <c r="W343"/>
      <c r="X343"/>
      <c r="Y343"/>
      <c r="Z343"/>
      <c r="AA343"/>
      <c r="AB343"/>
      <c r="AC343"/>
      <c r="AE343"/>
      <c r="AF343"/>
      <c r="AG343"/>
      <c r="AH343"/>
      <c r="AI343" s="161"/>
      <c r="AJ343"/>
      <c r="AK343"/>
      <c r="AL343"/>
      <c r="AM343"/>
      <c r="AN343"/>
      <c r="AO343"/>
      <c r="AP343"/>
      <c r="AR343" s="162"/>
      <c r="AS343"/>
      <c r="AT343"/>
      <c r="AU343"/>
      <c r="AV343"/>
      <c r="AW343"/>
      <c r="AX343"/>
      <c r="AY343"/>
    </row>
    <row r="344" spans="1:51" s="24" customFormat="1" x14ac:dyDescent="0.2">
      <c r="A344" s="125"/>
      <c r="B344" s="125"/>
      <c r="C344" s="126"/>
      <c r="D344"/>
      <c r="E344"/>
      <c r="F344"/>
      <c r="G344"/>
      <c r="H344" s="161"/>
      <c r="I344"/>
      <c r="J344"/>
      <c r="K344"/>
      <c r="L344"/>
      <c r="M344"/>
      <c r="N344"/>
      <c r="O344"/>
      <c r="P344"/>
      <c r="Q344"/>
      <c r="R344"/>
      <c r="S344"/>
      <c r="T344"/>
      <c r="U344"/>
      <c r="V344"/>
      <c r="W344"/>
      <c r="X344"/>
      <c r="Y344"/>
      <c r="Z344"/>
      <c r="AA344"/>
      <c r="AB344"/>
      <c r="AC344"/>
      <c r="AE344"/>
      <c r="AF344"/>
      <c r="AG344"/>
      <c r="AH344"/>
      <c r="AI344" s="161"/>
      <c r="AJ344"/>
      <c r="AK344"/>
      <c r="AL344"/>
      <c r="AM344"/>
      <c r="AN344"/>
      <c r="AO344"/>
      <c r="AP344"/>
      <c r="AR344" s="162"/>
      <c r="AS344"/>
      <c r="AT344"/>
      <c r="AU344"/>
      <c r="AV344"/>
      <c r="AW344"/>
      <c r="AX344"/>
      <c r="AY344"/>
    </row>
    <row r="345" spans="1:51" s="24" customFormat="1" x14ac:dyDescent="0.2">
      <c r="A345" s="122"/>
      <c r="B345" s="121"/>
      <c r="C345" s="123"/>
      <c r="D345"/>
      <c r="E345"/>
      <c r="F345"/>
      <c r="G345"/>
      <c r="H345" s="161"/>
      <c r="I345"/>
      <c r="J345"/>
      <c r="K345"/>
      <c r="L345"/>
      <c r="M345"/>
      <c r="N345"/>
      <c r="O345"/>
      <c r="P345"/>
      <c r="Q345"/>
      <c r="R345"/>
      <c r="S345"/>
      <c r="T345"/>
      <c r="U345"/>
      <c r="V345"/>
      <c r="W345"/>
      <c r="X345"/>
      <c r="Y345"/>
      <c r="Z345"/>
      <c r="AA345"/>
      <c r="AB345"/>
      <c r="AC345"/>
      <c r="AE345"/>
      <c r="AF345"/>
      <c r="AG345"/>
      <c r="AH345"/>
      <c r="AI345" s="161"/>
      <c r="AJ345"/>
      <c r="AK345"/>
      <c r="AL345"/>
      <c r="AM345"/>
      <c r="AN345"/>
      <c r="AO345"/>
      <c r="AP345"/>
      <c r="AR345" s="162"/>
      <c r="AS345"/>
      <c r="AT345"/>
      <c r="AU345"/>
      <c r="AV345"/>
      <c r="AW345"/>
      <c r="AX345"/>
      <c r="AY345"/>
    </row>
    <row r="346" spans="1:51" s="24" customFormat="1" x14ac:dyDescent="0.2">
      <c r="A346" s="127"/>
      <c r="B346" s="96"/>
      <c r="C346" s="97"/>
      <c r="D346"/>
      <c r="E346"/>
      <c r="F346"/>
      <c r="G346"/>
      <c r="H346" s="161"/>
      <c r="I346"/>
      <c r="J346"/>
      <c r="K346"/>
      <c r="L346"/>
      <c r="M346"/>
      <c r="N346"/>
      <c r="O346"/>
      <c r="P346"/>
      <c r="Q346"/>
      <c r="R346"/>
      <c r="S346"/>
      <c r="T346"/>
      <c r="U346"/>
      <c r="V346"/>
      <c r="W346"/>
      <c r="X346"/>
      <c r="Y346"/>
      <c r="Z346"/>
      <c r="AA346"/>
      <c r="AB346"/>
      <c r="AC346"/>
      <c r="AE346"/>
      <c r="AF346"/>
      <c r="AG346"/>
      <c r="AH346"/>
      <c r="AI346" s="161"/>
      <c r="AJ346"/>
      <c r="AK346"/>
      <c r="AL346"/>
      <c r="AM346"/>
      <c r="AN346"/>
      <c r="AO346"/>
      <c r="AP346"/>
      <c r="AR346" s="162"/>
      <c r="AS346"/>
      <c r="AT346"/>
      <c r="AU346"/>
      <c r="AV346"/>
      <c r="AW346"/>
      <c r="AX346"/>
      <c r="AY346"/>
    </row>
    <row r="347" spans="1:51" s="24" customFormat="1" x14ac:dyDescent="0.2">
      <c r="A347" s="127"/>
      <c r="B347" s="96"/>
      <c r="C347" s="97"/>
      <c r="D347"/>
      <c r="E347"/>
      <c r="F347"/>
      <c r="G347"/>
      <c r="H347" s="161"/>
      <c r="I347"/>
      <c r="J347"/>
      <c r="K347"/>
      <c r="L347"/>
      <c r="M347"/>
      <c r="N347"/>
      <c r="O347"/>
      <c r="P347"/>
      <c r="Q347"/>
      <c r="R347"/>
      <c r="S347"/>
      <c r="T347"/>
      <c r="U347"/>
      <c r="V347"/>
      <c r="W347"/>
      <c r="X347"/>
      <c r="Y347"/>
      <c r="Z347"/>
      <c r="AA347"/>
      <c r="AB347"/>
      <c r="AC347"/>
      <c r="AE347"/>
      <c r="AF347"/>
      <c r="AG347"/>
      <c r="AH347"/>
      <c r="AI347" s="161"/>
      <c r="AJ347"/>
      <c r="AK347"/>
      <c r="AL347"/>
      <c r="AM347"/>
      <c r="AN347"/>
      <c r="AO347"/>
      <c r="AP347"/>
      <c r="AR347" s="162"/>
      <c r="AS347"/>
      <c r="AT347"/>
      <c r="AU347"/>
      <c r="AV347"/>
      <c r="AW347"/>
      <c r="AX347"/>
      <c r="AY347"/>
    </row>
    <row r="348" spans="1:51" s="24" customFormat="1" x14ac:dyDescent="0.2">
      <c r="A348" s="127"/>
      <c r="B348" s="96"/>
      <c r="C348" s="97"/>
      <c r="D348"/>
      <c r="E348"/>
      <c r="F348"/>
      <c r="G348"/>
      <c r="H348" s="161"/>
      <c r="I348"/>
      <c r="J348"/>
      <c r="K348"/>
      <c r="L348"/>
      <c r="M348"/>
      <c r="N348"/>
      <c r="O348"/>
      <c r="P348"/>
      <c r="Q348"/>
      <c r="R348"/>
      <c r="S348"/>
      <c r="T348"/>
      <c r="U348"/>
      <c r="V348"/>
      <c r="W348"/>
      <c r="X348"/>
      <c r="Y348"/>
      <c r="Z348"/>
      <c r="AA348"/>
      <c r="AB348"/>
      <c r="AC348"/>
      <c r="AE348"/>
      <c r="AF348"/>
      <c r="AG348"/>
      <c r="AH348"/>
      <c r="AI348" s="161"/>
      <c r="AJ348"/>
      <c r="AK348"/>
      <c r="AL348"/>
      <c r="AM348"/>
      <c r="AN348"/>
      <c r="AO348"/>
      <c r="AP348"/>
      <c r="AR348" s="162"/>
      <c r="AS348"/>
      <c r="AT348"/>
      <c r="AU348"/>
      <c r="AV348"/>
      <c r="AW348"/>
      <c r="AX348"/>
      <c r="AY348"/>
    </row>
    <row r="349" spans="1:51" s="24" customFormat="1" x14ac:dyDescent="0.2">
      <c r="A349" s="125"/>
      <c r="B349" s="125"/>
      <c r="C349" s="126"/>
      <c r="D349"/>
      <c r="E349"/>
      <c r="F349"/>
      <c r="G349"/>
      <c r="H349" s="161"/>
      <c r="I349"/>
      <c r="J349"/>
      <c r="K349"/>
      <c r="L349"/>
      <c r="M349"/>
      <c r="N349"/>
      <c r="O349"/>
      <c r="P349"/>
      <c r="Q349"/>
      <c r="R349"/>
      <c r="S349"/>
      <c r="T349"/>
      <c r="U349"/>
      <c r="V349"/>
      <c r="W349"/>
      <c r="X349"/>
      <c r="Y349"/>
      <c r="Z349"/>
      <c r="AA349"/>
      <c r="AB349"/>
      <c r="AC349"/>
      <c r="AE349"/>
      <c r="AF349"/>
      <c r="AG349"/>
      <c r="AH349"/>
      <c r="AI349" s="161"/>
      <c r="AJ349"/>
      <c r="AK349"/>
      <c r="AL349"/>
      <c r="AM349"/>
      <c r="AN349"/>
      <c r="AO349"/>
      <c r="AP349"/>
      <c r="AR349" s="162"/>
      <c r="AS349"/>
      <c r="AT349"/>
      <c r="AU349"/>
      <c r="AV349"/>
      <c r="AW349"/>
      <c r="AX349"/>
      <c r="AY349"/>
    </row>
    <row r="350" spans="1:51" s="24" customFormat="1" x14ac:dyDescent="0.2">
      <c r="A350" s="122"/>
      <c r="B350" s="121"/>
      <c r="C350" s="123"/>
      <c r="D350"/>
      <c r="E350"/>
      <c r="F350"/>
      <c r="G350"/>
      <c r="H350" s="161"/>
      <c r="I350"/>
      <c r="J350"/>
      <c r="K350"/>
      <c r="L350"/>
      <c r="M350"/>
      <c r="N350"/>
      <c r="O350"/>
      <c r="P350"/>
      <c r="Q350"/>
      <c r="R350"/>
      <c r="S350"/>
      <c r="T350"/>
      <c r="U350"/>
      <c r="V350"/>
      <c r="W350"/>
      <c r="X350"/>
      <c r="Y350"/>
      <c r="Z350"/>
      <c r="AA350"/>
      <c r="AB350"/>
      <c r="AC350"/>
      <c r="AE350"/>
      <c r="AF350"/>
      <c r="AG350"/>
      <c r="AH350"/>
      <c r="AI350" s="161"/>
      <c r="AJ350"/>
      <c r="AK350"/>
      <c r="AL350"/>
      <c r="AM350"/>
      <c r="AN350"/>
      <c r="AO350"/>
      <c r="AP350"/>
      <c r="AR350" s="162"/>
      <c r="AS350"/>
      <c r="AT350"/>
      <c r="AU350"/>
      <c r="AV350"/>
      <c r="AW350"/>
      <c r="AX350"/>
      <c r="AY350"/>
    </row>
    <row r="351" spans="1:51" s="24" customFormat="1" x14ac:dyDescent="0.2">
      <c r="A351" s="127"/>
      <c r="B351" s="96"/>
      <c r="C351" s="97"/>
      <c r="D351"/>
      <c r="E351"/>
      <c r="F351"/>
      <c r="G351"/>
      <c r="H351" s="161"/>
      <c r="I351"/>
      <c r="J351"/>
      <c r="K351"/>
      <c r="L351"/>
      <c r="M351"/>
      <c r="N351"/>
      <c r="O351"/>
      <c r="P351"/>
      <c r="Q351"/>
      <c r="R351"/>
      <c r="S351"/>
      <c r="T351"/>
      <c r="U351"/>
      <c r="V351"/>
      <c r="W351"/>
      <c r="X351"/>
      <c r="Y351"/>
      <c r="Z351"/>
      <c r="AA351"/>
      <c r="AB351"/>
      <c r="AC351"/>
      <c r="AE351"/>
      <c r="AF351"/>
      <c r="AG351"/>
      <c r="AH351"/>
      <c r="AI351" s="161"/>
      <c r="AJ351"/>
      <c r="AK351"/>
      <c r="AL351"/>
      <c r="AM351"/>
      <c r="AN351"/>
      <c r="AO351"/>
      <c r="AP351"/>
      <c r="AR351" s="162"/>
      <c r="AS351"/>
      <c r="AT351"/>
      <c r="AU351"/>
      <c r="AV351"/>
      <c r="AW351"/>
      <c r="AX351"/>
      <c r="AY351"/>
    </row>
    <row r="352" spans="1:51" s="24" customFormat="1" x14ac:dyDescent="0.2">
      <c r="A352" s="127"/>
      <c r="B352" s="96"/>
      <c r="C352" s="97"/>
      <c r="D352"/>
      <c r="E352"/>
      <c r="F352"/>
      <c r="G352"/>
      <c r="H352" s="161"/>
      <c r="I352"/>
      <c r="J352"/>
      <c r="K352"/>
      <c r="L352"/>
      <c r="M352"/>
      <c r="N352"/>
      <c r="O352"/>
      <c r="P352"/>
      <c r="Q352"/>
      <c r="R352"/>
      <c r="S352"/>
      <c r="T352"/>
      <c r="U352"/>
      <c r="V352"/>
      <c r="W352"/>
      <c r="X352"/>
      <c r="Y352"/>
      <c r="Z352"/>
      <c r="AA352"/>
      <c r="AB352"/>
      <c r="AC352"/>
      <c r="AE352"/>
      <c r="AF352"/>
      <c r="AG352"/>
      <c r="AH352"/>
      <c r="AI352" s="161"/>
      <c r="AJ352"/>
      <c r="AK352"/>
      <c r="AL352"/>
      <c r="AM352"/>
      <c r="AN352"/>
      <c r="AO352"/>
      <c r="AP352"/>
      <c r="AR352" s="162"/>
      <c r="AS352"/>
      <c r="AT352"/>
      <c r="AU352"/>
      <c r="AV352"/>
      <c r="AW352"/>
      <c r="AX352"/>
      <c r="AY352"/>
    </row>
    <row r="353" spans="1:51" s="24" customFormat="1" x14ac:dyDescent="0.2">
      <c r="A353" s="127"/>
      <c r="B353" s="96"/>
      <c r="C353" s="97"/>
      <c r="D353"/>
      <c r="E353"/>
      <c r="F353"/>
      <c r="G353"/>
      <c r="H353" s="161"/>
      <c r="I353"/>
      <c r="J353"/>
      <c r="K353"/>
      <c r="L353"/>
      <c r="M353"/>
      <c r="N353"/>
      <c r="O353"/>
      <c r="P353"/>
      <c r="Q353"/>
      <c r="R353"/>
      <c r="S353"/>
      <c r="T353"/>
      <c r="U353"/>
      <c r="V353"/>
      <c r="W353"/>
      <c r="X353"/>
      <c r="Y353"/>
      <c r="Z353"/>
      <c r="AA353"/>
      <c r="AB353"/>
      <c r="AC353"/>
      <c r="AE353"/>
      <c r="AF353"/>
      <c r="AG353"/>
      <c r="AH353"/>
      <c r="AI353" s="161"/>
      <c r="AJ353"/>
      <c r="AK353"/>
      <c r="AL353"/>
      <c r="AM353"/>
      <c r="AN353"/>
      <c r="AO353"/>
      <c r="AP353"/>
      <c r="AR353" s="162"/>
      <c r="AS353"/>
      <c r="AT353"/>
      <c r="AU353"/>
      <c r="AV353"/>
      <c r="AW353"/>
      <c r="AX353"/>
      <c r="AY353"/>
    </row>
    <row r="354" spans="1:51" s="24" customFormat="1" x14ac:dyDescent="0.2">
      <c r="A354" s="127"/>
      <c r="B354" s="96"/>
      <c r="C354" s="97"/>
      <c r="D354"/>
      <c r="E354"/>
      <c r="F354"/>
      <c r="G354"/>
      <c r="H354" s="161"/>
      <c r="I354"/>
      <c r="J354"/>
      <c r="K354"/>
      <c r="L354"/>
      <c r="M354"/>
      <c r="N354"/>
      <c r="O354"/>
      <c r="P354"/>
      <c r="Q354"/>
      <c r="R354"/>
      <c r="S354"/>
      <c r="T354"/>
      <c r="U354"/>
      <c r="V354"/>
      <c r="W354"/>
      <c r="X354"/>
      <c r="Y354"/>
      <c r="Z354"/>
      <c r="AA354"/>
      <c r="AB354"/>
      <c r="AC354"/>
      <c r="AE354"/>
      <c r="AF354"/>
      <c r="AG354"/>
      <c r="AH354"/>
      <c r="AI354" s="161"/>
      <c r="AJ354"/>
      <c r="AK354"/>
      <c r="AL354"/>
      <c r="AM354"/>
      <c r="AN354"/>
      <c r="AO354"/>
      <c r="AP354"/>
      <c r="AR354" s="162"/>
      <c r="AS354"/>
      <c r="AT354"/>
      <c r="AU354"/>
      <c r="AV354"/>
      <c r="AW354"/>
      <c r="AX354"/>
      <c r="AY354"/>
    </row>
    <row r="355" spans="1:51" s="24" customFormat="1" x14ac:dyDescent="0.2">
      <c r="A355" s="127"/>
      <c r="B355" s="96"/>
      <c r="C355" s="97"/>
      <c r="D355"/>
      <c r="E355"/>
      <c r="F355"/>
      <c r="G355"/>
      <c r="H355" s="161"/>
      <c r="I355"/>
      <c r="J355"/>
      <c r="K355"/>
      <c r="L355"/>
      <c r="M355"/>
      <c r="N355"/>
      <c r="O355"/>
      <c r="P355"/>
      <c r="Q355"/>
      <c r="R355"/>
      <c r="S355"/>
      <c r="T355"/>
      <c r="U355"/>
      <c r="V355"/>
      <c r="W355"/>
      <c r="X355"/>
      <c r="Y355"/>
      <c r="Z355"/>
      <c r="AA355"/>
      <c r="AB355"/>
      <c r="AC355"/>
      <c r="AE355"/>
      <c r="AF355"/>
      <c r="AG355"/>
      <c r="AH355"/>
      <c r="AI355" s="161"/>
      <c r="AJ355"/>
      <c r="AK355"/>
      <c r="AL355"/>
      <c r="AM355"/>
      <c r="AN355"/>
      <c r="AO355"/>
      <c r="AP355"/>
      <c r="AR355" s="162"/>
      <c r="AS355"/>
      <c r="AT355"/>
      <c r="AU355"/>
      <c r="AV355"/>
      <c r="AW355"/>
      <c r="AX355"/>
      <c r="AY355"/>
    </row>
    <row r="356" spans="1:51" s="24" customFormat="1" x14ac:dyDescent="0.2">
      <c r="A356" s="127"/>
      <c r="B356" s="96"/>
      <c r="C356" s="97"/>
      <c r="D356"/>
      <c r="E356"/>
      <c r="F356"/>
      <c r="G356"/>
      <c r="H356" s="161"/>
      <c r="I356"/>
      <c r="J356"/>
      <c r="K356"/>
      <c r="L356"/>
      <c r="M356"/>
      <c r="N356"/>
      <c r="O356"/>
      <c r="P356"/>
      <c r="Q356"/>
      <c r="R356"/>
      <c r="S356"/>
      <c r="T356"/>
      <c r="U356"/>
      <c r="V356"/>
      <c r="W356"/>
      <c r="X356"/>
      <c r="Y356"/>
      <c r="Z356"/>
      <c r="AA356"/>
      <c r="AB356"/>
      <c r="AC356"/>
      <c r="AE356"/>
      <c r="AF356"/>
      <c r="AG356"/>
      <c r="AH356"/>
      <c r="AI356" s="161"/>
      <c r="AJ356"/>
      <c r="AK356"/>
      <c r="AL356"/>
      <c r="AM356"/>
      <c r="AN356"/>
      <c r="AO356"/>
      <c r="AP356"/>
      <c r="AR356" s="162"/>
      <c r="AS356"/>
      <c r="AT356"/>
      <c r="AU356"/>
      <c r="AV356"/>
      <c r="AW356"/>
      <c r="AX356"/>
      <c r="AY356"/>
    </row>
    <row r="357" spans="1:51" s="24" customFormat="1" x14ac:dyDescent="0.2">
      <c r="A357" s="125"/>
      <c r="B357" s="125"/>
      <c r="C357" s="124"/>
      <c r="D357"/>
      <c r="E357"/>
      <c r="F357"/>
      <c r="G357"/>
      <c r="H357" s="161"/>
      <c r="I357"/>
      <c r="J357"/>
      <c r="K357"/>
      <c r="L357"/>
      <c r="M357"/>
      <c r="N357"/>
      <c r="O357"/>
      <c r="P357"/>
      <c r="Q357"/>
      <c r="R357"/>
      <c r="S357"/>
      <c r="T357"/>
      <c r="U357"/>
      <c r="V357"/>
      <c r="W357"/>
      <c r="X357"/>
      <c r="Y357"/>
      <c r="Z357"/>
      <c r="AA357"/>
      <c r="AB357"/>
      <c r="AC357"/>
      <c r="AE357"/>
      <c r="AF357"/>
      <c r="AG357"/>
      <c r="AH357"/>
      <c r="AI357" s="161"/>
      <c r="AJ357"/>
      <c r="AK357"/>
      <c r="AL357"/>
      <c r="AM357"/>
      <c r="AN357"/>
      <c r="AO357"/>
      <c r="AP357"/>
      <c r="AR357" s="162"/>
      <c r="AS357"/>
      <c r="AT357"/>
      <c r="AU357"/>
      <c r="AV357"/>
      <c r="AW357"/>
      <c r="AX357"/>
      <c r="AY357"/>
    </row>
    <row r="358" spans="1:51" s="24" customFormat="1" x14ac:dyDescent="0.2">
      <c r="A358" s="122"/>
      <c r="B358" s="121"/>
      <c r="C358" s="123"/>
      <c r="D358"/>
      <c r="E358"/>
      <c r="F358"/>
      <c r="G358"/>
      <c r="H358" s="161"/>
      <c r="I358"/>
      <c r="J358"/>
      <c r="K358"/>
      <c r="L358"/>
      <c r="M358"/>
      <c r="N358"/>
      <c r="O358"/>
      <c r="P358"/>
      <c r="Q358"/>
      <c r="R358"/>
      <c r="S358"/>
      <c r="T358"/>
      <c r="U358"/>
      <c r="V358"/>
      <c r="W358"/>
      <c r="X358"/>
      <c r="Y358"/>
      <c r="Z358"/>
      <c r="AA358"/>
      <c r="AB358"/>
      <c r="AC358"/>
      <c r="AE358"/>
      <c r="AF358"/>
      <c r="AG358"/>
      <c r="AH358"/>
      <c r="AI358" s="161"/>
      <c r="AJ358"/>
      <c r="AK358"/>
      <c r="AL358"/>
      <c r="AM358"/>
      <c r="AN358"/>
      <c r="AO358"/>
      <c r="AP358"/>
      <c r="AR358" s="162"/>
      <c r="AS358"/>
      <c r="AT358"/>
      <c r="AU358"/>
      <c r="AV358"/>
      <c r="AW358"/>
      <c r="AX358"/>
      <c r="AY358"/>
    </row>
    <row r="359" spans="1:51" s="24" customFormat="1" x14ac:dyDescent="0.2">
      <c r="A359" s="127"/>
      <c r="B359" s="96"/>
      <c r="C359" s="97"/>
      <c r="D359"/>
      <c r="E359"/>
      <c r="F359"/>
      <c r="G359"/>
      <c r="H359" s="161"/>
      <c r="I359"/>
      <c r="J359"/>
      <c r="K359"/>
      <c r="L359"/>
      <c r="M359"/>
      <c r="N359"/>
      <c r="O359"/>
      <c r="P359"/>
      <c r="Q359"/>
      <c r="R359"/>
      <c r="S359"/>
      <c r="T359"/>
      <c r="U359"/>
      <c r="V359"/>
      <c r="W359"/>
      <c r="X359"/>
      <c r="Y359"/>
      <c r="Z359"/>
      <c r="AA359"/>
      <c r="AB359"/>
      <c r="AC359"/>
      <c r="AE359"/>
      <c r="AF359"/>
      <c r="AG359"/>
      <c r="AH359"/>
      <c r="AI359" s="161"/>
      <c r="AJ359"/>
      <c r="AK359"/>
      <c r="AL359"/>
      <c r="AM359"/>
      <c r="AN359"/>
      <c r="AO359"/>
      <c r="AP359"/>
      <c r="AR359" s="162"/>
      <c r="AS359"/>
      <c r="AT359"/>
      <c r="AU359"/>
      <c r="AV359"/>
      <c r="AW359"/>
      <c r="AX359"/>
      <c r="AY359"/>
    </row>
    <row r="360" spans="1:51" s="24" customFormat="1" x14ac:dyDescent="0.2">
      <c r="A360" s="127"/>
      <c r="B360" s="96"/>
      <c r="C360" s="97"/>
      <c r="D360"/>
      <c r="E360"/>
      <c r="F360"/>
      <c r="G360"/>
      <c r="H360" s="161"/>
      <c r="I360"/>
      <c r="J360"/>
      <c r="K360"/>
      <c r="L360"/>
      <c r="M360"/>
      <c r="N360"/>
      <c r="O360"/>
      <c r="P360"/>
      <c r="Q360"/>
      <c r="R360"/>
      <c r="S360"/>
      <c r="T360"/>
      <c r="U360"/>
      <c r="V360"/>
      <c r="W360"/>
      <c r="X360"/>
      <c r="Y360"/>
      <c r="Z360"/>
      <c r="AA360"/>
      <c r="AB360"/>
      <c r="AC360"/>
      <c r="AE360"/>
      <c r="AF360"/>
      <c r="AG360"/>
      <c r="AH360"/>
      <c r="AI360" s="161"/>
      <c r="AJ360"/>
      <c r="AK360"/>
      <c r="AL360"/>
      <c r="AM360"/>
      <c r="AN360"/>
      <c r="AO360"/>
      <c r="AP360"/>
      <c r="AR360" s="162"/>
      <c r="AS360"/>
      <c r="AT360"/>
      <c r="AU360"/>
      <c r="AV360"/>
      <c r="AW360"/>
      <c r="AX360"/>
      <c r="AY360"/>
    </row>
    <row r="361" spans="1:51" s="24" customFormat="1" x14ac:dyDescent="0.2">
      <c r="A361" s="127"/>
      <c r="B361" s="96"/>
      <c r="C361" s="97"/>
      <c r="D361"/>
      <c r="E361"/>
      <c r="F361"/>
      <c r="G361"/>
      <c r="H361" s="161"/>
      <c r="I361"/>
      <c r="J361"/>
      <c r="K361"/>
      <c r="L361"/>
      <c r="M361"/>
      <c r="N361"/>
      <c r="O361"/>
      <c r="P361"/>
      <c r="Q361"/>
      <c r="R361"/>
      <c r="S361"/>
      <c r="T361"/>
      <c r="U361"/>
      <c r="V361"/>
      <c r="W361"/>
      <c r="X361"/>
      <c r="Y361"/>
      <c r="Z361"/>
      <c r="AA361"/>
      <c r="AB361"/>
      <c r="AC361"/>
      <c r="AE361"/>
      <c r="AF361"/>
      <c r="AG361"/>
      <c r="AH361"/>
      <c r="AI361" s="161"/>
      <c r="AJ361"/>
      <c r="AK361"/>
      <c r="AL361"/>
      <c r="AM361"/>
      <c r="AN361"/>
      <c r="AO361"/>
      <c r="AP361"/>
      <c r="AR361" s="162"/>
      <c r="AS361"/>
      <c r="AT361"/>
      <c r="AU361"/>
      <c r="AV361"/>
      <c r="AW361"/>
      <c r="AX361"/>
      <c r="AY361"/>
    </row>
    <row r="362" spans="1:51" s="24" customFormat="1" x14ac:dyDescent="0.2">
      <c r="A362" s="127"/>
      <c r="B362" s="96"/>
      <c r="C362" s="97"/>
      <c r="D362"/>
      <c r="E362"/>
      <c r="F362"/>
      <c r="G362"/>
      <c r="H362" s="161"/>
      <c r="I362"/>
      <c r="J362"/>
      <c r="K362"/>
      <c r="L362"/>
      <c r="M362"/>
      <c r="N362"/>
      <c r="O362"/>
      <c r="P362"/>
      <c r="Q362"/>
      <c r="R362"/>
      <c r="S362"/>
      <c r="T362"/>
      <c r="U362"/>
      <c r="V362"/>
      <c r="W362"/>
      <c r="X362"/>
      <c r="Y362"/>
      <c r="Z362"/>
      <c r="AA362"/>
      <c r="AB362"/>
      <c r="AC362"/>
      <c r="AE362"/>
      <c r="AF362"/>
      <c r="AG362"/>
      <c r="AH362"/>
      <c r="AI362" s="161"/>
      <c r="AJ362"/>
      <c r="AK362"/>
      <c r="AL362"/>
      <c r="AM362"/>
      <c r="AN362"/>
      <c r="AO362"/>
      <c r="AP362"/>
      <c r="AR362" s="162"/>
      <c r="AS362"/>
      <c r="AT362"/>
      <c r="AU362"/>
      <c r="AV362"/>
      <c r="AW362"/>
      <c r="AX362"/>
      <c r="AY362"/>
    </row>
    <row r="363" spans="1:51" s="24" customFormat="1" x14ac:dyDescent="0.2">
      <c r="A363" s="127"/>
      <c r="B363" s="96"/>
      <c r="C363" s="97"/>
      <c r="D363"/>
      <c r="E363"/>
      <c r="F363"/>
      <c r="G363"/>
      <c r="H363" s="161"/>
      <c r="I363"/>
      <c r="J363"/>
      <c r="K363"/>
      <c r="L363"/>
      <c r="M363"/>
      <c r="N363"/>
      <c r="O363"/>
      <c r="P363"/>
      <c r="Q363"/>
      <c r="R363"/>
      <c r="S363"/>
      <c r="T363"/>
      <c r="U363"/>
      <c r="V363"/>
      <c r="W363"/>
      <c r="X363"/>
      <c r="Y363"/>
      <c r="Z363"/>
      <c r="AA363"/>
      <c r="AB363"/>
      <c r="AC363"/>
      <c r="AE363"/>
      <c r="AF363"/>
      <c r="AG363"/>
      <c r="AH363"/>
      <c r="AI363" s="161"/>
      <c r="AJ363"/>
      <c r="AK363"/>
      <c r="AL363"/>
      <c r="AM363"/>
      <c r="AN363"/>
      <c r="AO363"/>
      <c r="AP363"/>
      <c r="AR363" s="162"/>
      <c r="AS363"/>
      <c r="AT363"/>
      <c r="AU363"/>
      <c r="AV363"/>
      <c r="AW363"/>
      <c r="AX363"/>
      <c r="AY363"/>
    </row>
    <row r="364" spans="1:51" s="24" customFormat="1" x14ac:dyDescent="0.2">
      <c r="A364" s="127"/>
      <c r="B364" s="96"/>
      <c r="C364" s="97"/>
      <c r="D364"/>
      <c r="E364"/>
      <c r="F364"/>
      <c r="G364"/>
      <c r="H364" s="161"/>
      <c r="I364"/>
      <c r="J364"/>
      <c r="K364"/>
      <c r="L364"/>
      <c r="M364"/>
      <c r="N364"/>
      <c r="O364"/>
      <c r="P364"/>
      <c r="Q364"/>
      <c r="R364"/>
      <c r="S364"/>
      <c r="T364"/>
      <c r="U364"/>
      <c r="V364"/>
      <c r="W364"/>
      <c r="X364"/>
      <c r="Y364"/>
      <c r="Z364"/>
      <c r="AA364"/>
      <c r="AB364"/>
      <c r="AC364"/>
      <c r="AE364"/>
      <c r="AF364"/>
      <c r="AG364"/>
      <c r="AH364"/>
      <c r="AI364" s="161"/>
      <c r="AJ364"/>
      <c r="AK364"/>
      <c r="AL364"/>
      <c r="AM364"/>
      <c r="AN364"/>
      <c r="AO364"/>
      <c r="AP364"/>
      <c r="AR364" s="162"/>
      <c r="AS364"/>
      <c r="AT364"/>
      <c r="AU364"/>
      <c r="AV364"/>
      <c r="AW364"/>
      <c r="AX364"/>
      <c r="AY364"/>
    </row>
    <row r="365" spans="1:51" s="24" customFormat="1" x14ac:dyDescent="0.2">
      <c r="A365" s="127"/>
      <c r="B365" s="96"/>
      <c r="C365" s="97"/>
      <c r="D365"/>
      <c r="E365"/>
      <c r="F365"/>
      <c r="G365"/>
      <c r="H365" s="161"/>
      <c r="I365"/>
      <c r="J365"/>
      <c r="K365"/>
      <c r="L365"/>
      <c r="M365"/>
      <c r="N365"/>
      <c r="O365"/>
      <c r="P365"/>
      <c r="Q365"/>
      <c r="R365"/>
      <c r="S365"/>
      <c r="T365"/>
      <c r="U365"/>
      <c r="V365"/>
      <c r="W365"/>
      <c r="X365"/>
      <c r="Y365"/>
      <c r="Z365"/>
      <c r="AA365"/>
      <c r="AB365"/>
      <c r="AC365"/>
      <c r="AE365"/>
      <c r="AF365"/>
      <c r="AG365"/>
      <c r="AH365"/>
      <c r="AI365" s="161"/>
      <c r="AJ365"/>
      <c r="AK365"/>
      <c r="AL365"/>
      <c r="AM365"/>
      <c r="AN365"/>
      <c r="AO365"/>
      <c r="AP365"/>
      <c r="AR365" s="162"/>
      <c r="AS365"/>
      <c r="AT365"/>
      <c r="AU365"/>
      <c r="AV365"/>
      <c r="AW365"/>
      <c r="AX365"/>
      <c r="AY365"/>
    </row>
    <row r="366" spans="1:51" s="24" customFormat="1" x14ac:dyDescent="0.2">
      <c r="A366" s="125"/>
      <c r="B366" s="125"/>
      <c r="C366" s="126"/>
      <c r="D366"/>
      <c r="E366"/>
      <c r="F366"/>
      <c r="G366"/>
      <c r="H366" s="161"/>
      <c r="I366"/>
      <c r="J366"/>
      <c r="K366"/>
      <c r="L366"/>
      <c r="M366"/>
      <c r="N366"/>
      <c r="O366"/>
      <c r="P366"/>
      <c r="Q366"/>
      <c r="R366"/>
      <c r="S366"/>
      <c r="T366"/>
      <c r="U366"/>
      <c r="V366"/>
      <c r="W366"/>
      <c r="X366"/>
      <c r="Y366"/>
      <c r="Z366"/>
      <c r="AA366"/>
      <c r="AB366"/>
      <c r="AC366"/>
      <c r="AE366"/>
      <c r="AF366"/>
      <c r="AG366"/>
      <c r="AH366"/>
      <c r="AI366" s="161"/>
      <c r="AJ366"/>
      <c r="AK366"/>
      <c r="AL366"/>
      <c r="AM366"/>
      <c r="AN366"/>
      <c r="AO366"/>
      <c r="AP366"/>
      <c r="AR366" s="162"/>
      <c r="AS366"/>
      <c r="AT366"/>
      <c r="AU366"/>
      <c r="AV366"/>
      <c r="AW366"/>
      <c r="AX366"/>
      <c r="AY366"/>
    </row>
    <row r="367" spans="1:51" s="24" customFormat="1" x14ac:dyDescent="0.2">
      <c r="A367" s="122"/>
      <c r="B367" s="121"/>
      <c r="C367" s="123"/>
      <c r="D367"/>
      <c r="E367"/>
      <c r="F367"/>
      <c r="G367"/>
      <c r="H367" s="161"/>
      <c r="I367"/>
      <c r="J367"/>
      <c r="K367"/>
      <c r="L367"/>
      <c r="M367"/>
      <c r="N367"/>
      <c r="O367"/>
      <c r="P367"/>
      <c r="Q367"/>
      <c r="R367"/>
      <c r="S367"/>
      <c r="T367"/>
      <c r="U367"/>
      <c r="V367"/>
      <c r="W367"/>
      <c r="X367"/>
      <c r="Y367"/>
      <c r="Z367"/>
      <c r="AA367"/>
      <c r="AB367"/>
      <c r="AC367"/>
      <c r="AE367"/>
      <c r="AF367"/>
      <c r="AG367"/>
      <c r="AH367"/>
      <c r="AI367" s="161"/>
      <c r="AJ367"/>
      <c r="AK367"/>
      <c r="AL367"/>
      <c r="AM367"/>
      <c r="AN367"/>
      <c r="AO367"/>
      <c r="AP367"/>
      <c r="AR367" s="162"/>
      <c r="AS367"/>
      <c r="AT367"/>
      <c r="AU367"/>
      <c r="AV367"/>
      <c r="AW367"/>
      <c r="AX367"/>
      <c r="AY367"/>
    </row>
    <row r="368" spans="1:51" s="24" customFormat="1" x14ac:dyDescent="0.2">
      <c r="A368" s="127"/>
      <c r="B368" s="96"/>
      <c r="C368" s="97"/>
      <c r="D368"/>
      <c r="E368"/>
      <c r="F368"/>
      <c r="G368"/>
      <c r="H368" s="161"/>
      <c r="I368"/>
      <c r="J368"/>
      <c r="K368"/>
      <c r="L368"/>
      <c r="M368"/>
      <c r="N368"/>
      <c r="O368"/>
      <c r="P368"/>
      <c r="Q368"/>
      <c r="R368"/>
      <c r="S368"/>
      <c r="T368"/>
      <c r="U368"/>
      <c r="V368"/>
      <c r="W368"/>
      <c r="X368"/>
      <c r="Y368"/>
      <c r="Z368"/>
      <c r="AA368"/>
      <c r="AB368"/>
      <c r="AC368"/>
      <c r="AE368"/>
      <c r="AF368"/>
      <c r="AG368"/>
      <c r="AH368"/>
      <c r="AI368" s="161"/>
      <c r="AJ368"/>
      <c r="AK368"/>
      <c r="AL368"/>
      <c r="AM368"/>
      <c r="AN368"/>
      <c r="AO368"/>
      <c r="AP368"/>
      <c r="AR368" s="162"/>
      <c r="AS368"/>
      <c r="AT368"/>
      <c r="AU368"/>
      <c r="AV368"/>
      <c r="AW368"/>
      <c r="AX368"/>
      <c r="AY368"/>
    </row>
    <row r="369" spans="1:51" s="24" customFormat="1" x14ac:dyDescent="0.2">
      <c r="A369" s="127"/>
      <c r="B369" s="96"/>
      <c r="C369" s="97"/>
      <c r="D369"/>
      <c r="E369"/>
      <c r="F369"/>
      <c r="G369"/>
      <c r="H369" s="161"/>
      <c r="I369"/>
      <c r="J369"/>
      <c r="K369"/>
      <c r="L369"/>
      <c r="M369"/>
      <c r="N369"/>
      <c r="O369"/>
      <c r="P369"/>
      <c r="Q369"/>
      <c r="R369"/>
      <c r="S369"/>
      <c r="T369"/>
      <c r="U369"/>
      <c r="V369"/>
      <c r="W369"/>
      <c r="X369"/>
      <c r="Y369"/>
      <c r="Z369"/>
      <c r="AA369"/>
      <c r="AB369"/>
      <c r="AC369"/>
      <c r="AE369"/>
      <c r="AF369"/>
      <c r="AG369"/>
      <c r="AH369"/>
      <c r="AI369" s="161"/>
      <c r="AJ369"/>
      <c r="AK369"/>
      <c r="AL369"/>
      <c r="AM369"/>
      <c r="AN369"/>
      <c r="AO369"/>
      <c r="AP369"/>
      <c r="AR369" s="162"/>
      <c r="AS369"/>
      <c r="AT369"/>
      <c r="AU369"/>
      <c r="AV369"/>
      <c r="AW369"/>
      <c r="AX369"/>
      <c r="AY369"/>
    </row>
    <row r="370" spans="1:51" s="24" customFormat="1" x14ac:dyDescent="0.2">
      <c r="A370" s="127"/>
      <c r="B370" s="96"/>
      <c r="C370" s="97"/>
      <c r="D370"/>
      <c r="E370"/>
      <c r="F370"/>
      <c r="G370"/>
      <c r="H370" s="161"/>
      <c r="I370"/>
      <c r="J370"/>
      <c r="K370"/>
      <c r="L370"/>
      <c r="M370"/>
      <c r="N370"/>
      <c r="O370"/>
      <c r="P370"/>
      <c r="Q370"/>
      <c r="R370"/>
      <c r="S370"/>
      <c r="T370"/>
      <c r="U370"/>
      <c r="V370"/>
      <c r="W370"/>
      <c r="X370"/>
      <c r="Y370"/>
      <c r="Z370"/>
      <c r="AA370"/>
      <c r="AB370"/>
      <c r="AC370"/>
      <c r="AE370"/>
      <c r="AF370"/>
      <c r="AG370"/>
      <c r="AH370"/>
      <c r="AI370" s="161"/>
      <c r="AJ370"/>
      <c r="AK370"/>
      <c r="AL370"/>
      <c r="AM370"/>
      <c r="AN370"/>
      <c r="AO370"/>
      <c r="AP370"/>
      <c r="AR370" s="162"/>
      <c r="AS370"/>
      <c r="AT370"/>
      <c r="AU370"/>
      <c r="AV370"/>
      <c r="AW370"/>
      <c r="AX370"/>
      <c r="AY370"/>
    </row>
    <row r="371" spans="1:51" s="24" customFormat="1" x14ac:dyDescent="0.2">
      <c r="A371" s="127"/>
      <c r="B371" s="96"/>
      <c r="C371" s="97"/>
      <c r="D371"/>
      <c r="E371"/>
      <c r="F371"/>
      <c r="G371"/>
      <c r="H371" s="161"/>
      <c r="I371"/>
      <c r="J371"/>
      <c r="K371"/>
      <c r="L371"/>
      <c r="M371"/>
      <c r="N371"/>
      <c r="O371"/>
      <c r="P371"/>
      <c r="Q371"/>
      <c r="R371"/>
      <c r="S371"/>
      <c r="T371"/>
      <c r="U371"/>
      <c r="V371"/>
      <c r="W371"/>
      <c r="X371"/>
      <c r="Y371"/>
      <c r="Z371"/>
      <c r="AA371"/>
      <c r="AB371"/>
      <c r="AC371"/>
      <c r="AE371"/>
      <c r="AF371"/>
      <c r="AG371"/>
      <c r="AH371"/>
      <c r="AI371" s="161"/>
      <c r="AJ371"/>
      <c r="AK371"/>
      <c r="AL371"/>
      <c r="AM371"/>
      <c r="AN371"/>
      <c r="AO371"/>
      <c r="AP371"/>
      <c r="AR371" s="162"/>
      <c r="AS371"/>
      <c r="AT371"/>
      <c r="AU371"/>
      <c r="AV371"/>
      <c r="AW371"/>
      <c r="AX371"/>
      <c r="AY371"/>
    </row>
    <row r="372" spans="1:51" s="24" customFormat="1" x14ac:dyDescent="0.2">
      <c r="A372" s="127"/>
      <c r="B372" s="96"/>
      <c r="C372" s="97"/>
      <c r="D372"/>
      <c r="E372"/>
      <c r="F372"/>
      <c r="G372"/>
      <c r="H372" s="161"/>
      <c r="I372"/>
      <c r="J372"/>
      <c r="K372"/>
      <c r="L372"/>
      <c r="M372"/>
      <c r="N372"/>
      <c r="O372"/>
      <c r="P372"/>
      <c r="Q372"/>
      <c r="R372"/>
      <c r="S372"/>
      <c r="T372"/>
      <c r="U372"/>
      <c r="V372"/>
      <c r="W372"/>
      <c r="X372"/>
      <c r="Y372"/>
      <c r="Z372"/>
      <c r="AA372"/>
      <c r="AB372"/>
      <c r="AC372"/>
      <c r="AE372"/>
      <c r="AF372"/>
      <c r="AG372"/>
      <c r="AH372"/>
      <c r="AI372" s="161"/>
      <c r="AJ372"/>
      <c r="AK372"/>
      <c r="AL372"/>
      <c r="AM372"/>
      <c r="AN372"/>
      <c r="AO372"/>
      <c r="AP372"/>
      <c r="AR372" s="162"/>
      <c r="AS372"/>
      <c r="AT372"/>
      <c r="AU372"/>
      <c r="AV372"/>
      <c r="AW372"/>
      <c r="AX372"/>
      <c r="AY372"/>
    </row>
    <row r="373" spans="1:51" s="24" customFormat="1" x14ac:dyDescent="0.2">
      <c r="A373" s="127"/>
      <c r="B373" s="96"/>
      <c r="C373" s="97"/>
      <c r="D373"/>
      <c r="E373"/>
      <c r="F373"/>
      <c r="G373"/>
      <c r="H373" s="161"/>
      <c r="I373"/>
      <c r="J373"/>
      <c r="K373"/>
      <c r="L373"/>
      <c r="M373"/>
      <c r="N373"/>
      <c r="O373"/>
      <c r="P373"/>
      <c r="Q373"/>
      <c r="R373"/>
      <c r="S373"/>
      <c r="T373"/>
      <c r="U373"/>
      <c r="V373"/>
      <c r="W373"/>
      <c r="X373"/>
      <c r="Y373"/>
      <c r="Z373"/>
      <c r="AA373"/>
      <c r="AB373"/>
      <c r="AC373"/>
      <c r="AE373"/>
      <c r="AF373"/>
      <c r="AG373"/>
      <c r="AH373"/>
      <c r="AI373" s="161"/>
      <c r="AJ373"/>
      <c r="AK373"/>
      <c r="AL373"/>
      <c r="AM373"/>
      <c r="AN373"/>
      <c r="AO373"/>
      <c r="AP373"/>
      <c r="AR373" s="162"/>
      <c r="AS373"/>
      <c r="AT373"/>
      <c r="AU373"/>
      <c r="AV373"/>
      <c r="AW373"/>
      <c r="AX373"/>
      <c r="AY373"/>
    </row>
    <row r="374" spans="1:51" s="24" customFormat="1" x14ac:dyDescent="0.2">
      <c r="A374" s="125"/>
      <c r="B374" s="125"/>
      <c r="C374" s="126"/>
      <c r="D374"/>
      <c r="E374"/>
      <c r="F374"/>
      <c r="G374"/>
      <c r="H374" s="161"/>
      <c r="I374"/>
      <c r="J374"/>
      <c r="K374"/>
      <c r="L374"/>
      <c r="M374"/>
      <c r="N374"/>
      <c r="O374"/>
      <c r="P374"/>
      <c r="Q374"/>
      <c r="R374"/>
      <c r="S374"/>
      <c r="T374"/>
      <c r="U374"/>
      <c r="V374"/>
      <c r="W374"/>
      <c r="X374"/>
      <c r="Y374"/>
      <c r="Z374"/>
      <c r="AA374"/>
      <c r="AB374"/>
      <c r="AC374"/>
      <c r="AE374"/>
      <c r="AF374"/>
      <c r="AG374"/>
      <c r="AH374"/>
      <c r="AI374" s="161"/>
      <c r="AJ374"/>
      <c r="AK374"/>
      <c r="AL374"/>
      <c r="AM374"/>
      <c r="AN374"/>
      <c r="AO374"/>
      <c r="AP374"/>
      <c r="AR374" s="162"/>
      <c r="AS374"/>
      <c r="AT374"/>
      <c r="AU374"/>
      <c r="AV374"/>
      <c r="AW374"/>
      <c r="AX374"/>
      <c r="AY374"/>
    </row>
    <row r="375" spans="1:51" s="24" customFormat="1" x14ac:dyDescent="0.2">
      <c r="A375" s="122"/>
      <c r="B375" s="121"/>
      <c r="C375" s="123"/>
      <c r="D375"/>
      <c r="E375"/>
      <c r="F375"/>
      <c r="G375"/>
      <c r="H375" s="161"/>
      <c r="I375"/>
      <c r="J375"/>
      <c r="K375"/>
      <c r="L375"/>
      <c r="M375"/>
      <c r="N375"/>
      <c r="O375"/>
      <c r="P375"/>
      <c r="Q375"/>
      <c r="R375"/>
      <c r="S375"/>
      <c r="T375"/>
      <c r="U375"/>
      <c r="V375"/>
      <c r="W375"/>
      <c r="X375"/>
      <c r="Y375"/>
      <c r="Z375"/>
      <c r="AA375"/>
      <c r="AB375"/>
      <c r="AC375"/>
      <c r="AE375"/>
      <c r="AF375"/>
      <c r="AG375"/>
      <c r="AH375"/>
      <c r="AI375" s="161"/>
      <c r="AJ375"/>
      <c r="AK375"/>
      <c r="AL375"/>
      <c r="AM375"/>
      <c r="AN375"/>
      <c r="AO375"/>
      <c r="AP375"/>
      <c r="AR375" s="162"/>
      <c r="AS375"/>
      <c r="AT375"/>
      <c r="AU375"/>
      <c r="AV375"/>
      <c r="AW375"/>
      <c r="AX375"/>
      <c r="AY375"/>
    </row>
    <row r="376" spans="1:51" s="24" customFormat="1" x14ac:dyDescent="0.2">
      <c r="A376" s="127"/>
      <c r="B376" s="96"/>
      <c r="C376" s="97"/>
      <c r="D376"/>
      <c r="E376"/>
      <c r="F376"/>
      <c r="G376"/>
      <c r="H376" s="161"/>
      <c r="I376"/>
      <c r="J376"/>
      <c r="K376"/>
      <c r="L376"/>
      <c r="M376"/>
      <c r="N376"/>
      <c r="O376"/>
      <c r="P376"/>
      <c r="Q376"/>
      <c r="R376"/>
      <c r="S376"/>
      <c r="T376"/>
      <c r="U376"/>
      <c r="V376"/>
      <c r="W376"/>
      <c r="X376"/>
      <c r="Y376"/>
      <c r="Z376"/>
      <c r="AA376"/>
      <c r="AB376"/>
      <c r="AC376"/>
      <c r="AE376"/>
      <c r="AF376"/>
      <c r="AG376"/>
      <c r="AH376"/>
      <c r="AI376" s="161"/>
      <c r="AJ376"/>
      <c r="AK376"/>
      <c r="AL376"/>
      <c r="AM376"/>
      <c r="AN376"/>
      <c r="AO376"/>
      <c r="AP376"/>
      <c r="AR376" s="162"/>
      <c r="AS376"/>
      <c r="AT376"/>
      <c r="AU376"/>
      <c r="AV376"/>
      <c r="AW376"/>
      <c r="AX376"/>
      <c r="AY376"/>
    </row>
    <row r="377" spans="1:51" s="24" customFormat="1" x14ac:dyDescent="0.2">
      <c r="A377" s="127"/>
      <c r="B377" s="96"/>
      <c r="C377" s="97"/>
      <c r="D377"/>
      <c r="E377"/>
      <c r="F377"/>
      <c r="G377"/>
      <c r="H377" s="161"/>
      <c r="I377"/>
      <c r="J377"/>
      <c r="K377"/>
      <c r="L377"/>
      <c r="M377"/>
      <c r="N377"/>
      <c r="O377"/>
      <c r="P377"/>
      <c r="Q377"/>
      <c r="R377"/>
      <c r="S377"/>
      <c r="T377"/>
      <c r="U377"/>
      <c r="V377"/>
      <c r="W377"/>
      <c r="X377"/>
      <c r="Y377"/>
      <c r="Z377"/>
      <c r="AA377"/>
      <c r="AB377"/>
      <c r="AC377"/>
      <c r="AE377"/>
      <c r="AF377"/>
      <c r="AG377"/>
      <c r="AH377"/>
      <c r="AI377" s="161"/>
      <c r="AJ377"/>
      <c r="AK377"/>
      <c r="AL377"/>
      <c r="AM377"/>
      <c r="AN377"/>
      <c r="AO377"/>
      <c r="AP377"/>
      <c r="AR377" s="162"/>
      <c r="AS377"/>
      <c r="AT377"/>
      <c r="AU377"/>
      <c r="AV377"/>
      <c r="AW377"/>
      <c r="AX377"/>
      <c r="AY377"/>
    </row>
    <row r="378" spans="1:51" s="24" customFormat="1" x14ac:dyDescent="0.2">
      <c r="A378" s="127"/>
      <c r="B378" s="96"/>
      <c r="C378" s="97"/>
      <c r="D378"/>
      <c r="E378"/>
      <c r="F378"/>
      <c r="G378"/>
      <c r="H378" s="161"/>
      <c r="I378"/>
      <c r="J378"/>
      <c r="K378"/>
      <c r="L378"/>
      <c r="M378"/>
      <c r="N378"/>
      <c r="O378"/>
      <c r="P378"/>
      <c r="Q378"/>
      <c r="R378"/>
      <c r="S378"/>
      <c r="T378"/>
      <c r="U378"/>
      <c r="V378"/>
      <c r="W378"/>
      <c r="X378"/>
      <c r="Y378"/>
      <c r="Z378"/>
      <c r="AA378"/>
      <c r="AB378"/>
      <c r="AC378"/>
      <c r="AE378"/>
      <c r="AF378"/>
      <c r="AG378"/>
      <c r="AH378"/>
      <c r="AI378" s="161"/>
      <c r="AJ378"/>
      <c r="AK378"/>
      <c r="AL378"/>
      <c r="AM378"/>
      <c r="AN378"/>
      <c r="AO378"/>
      <c r="AP378"/>
      <c r="AR378" s="162"/>
      <c r="AS378"/>
      <c r="AT378"/>
      <c r="AU378"/>
      <c r="AV378"/>
      <c r="AW378"/>
      <c r="AX378"/>
      <c r="AY378"/>
    </row>
    <row r="379" spans="1:51" s="24" customFormat="1" x14ac:dyDescent="0.2">
      <c r="A379" s="127"/>
      <c r="B379" s="96"/>
      <c r="C379" s="97"/>
      <c r="D379"/>
      <c r="E379"/>
      <c r="F379"/>
      <c r="G379"/>
      <c r="H379" s="161"/>
      <c r="I379"/>
      <c r="J379"/>
      <c r="K379"/>
      <c r="L379"/>
      <c r="M379"/>
      <c r="N379"/>
      <c r="O379"/>
      <c r="P379"/>
      <c r="Q379"/>
      <c r="R379"/>
      <c r="S379"/>
      <c r="T379"/>
      <c r="U379"/>
      <c r="V379"/>
      <c r="W379"/>
      <c r="X379"/>
      <c r="Y379"/>
      <c r="Z379"/>
      <c r="AA379"/>
      <c r="AB379"/>
      <c r="AC379"/>
      <c r="AE379"/>
      <c r="AF379"/>
      <c r="AG379"/>
      <c r="AH379"/>
      <c r="AI379" s="161"/>
      <c r="AJ379"/>
      <c r="AK379"/>
      <c r="AL379"/>
      <c r="AM379"/>
      <c r="AN379"/>
      <c r="AO379"/>
      <c r="AP379"/>
      <c r="AR379" s="162"/>
      <c r="AS379"/>
      <c r="AT379"/>
      <c r="AU379"/>
      <c r="AV379"/>
      <c r="AW379"/>
      <c r="AX379"/>
      <c r="AY379"/>
    </row>
    <row r="380" spans="1:51" s="24" customFormat="1" x14ac:dyDescent="0.2">
      <c r="A380" s="127"/>
      <c r="B380" s="96"/>
      <c r="C380" s="97"/>
      <c r="D380"/>
      <c r="E380"/>
      <c r="F380"/>
      <c r="G380"/>
      <c r="H380" s="161"/>
      <c r="I380"/>
      <c r="J380"/>
      <c r="K380"/>
      <c r="L380"/>
      <c r="M380"/>
      <c r="N380"/>
      <c r="O380"/>
      <c r="P380"/>
      <c r="Q380"/>
      <c r="R380"/>
      <c r="S380"/>
      <c r="T380"/>
      <c r="U380"/>
      <c r="V380"/>
      <c r="W380"/>
      <c r="X380"/>
      <c r="Y380"/>
      <c r="Z380"/>
      <c r="AA380"/>
      <c r="AB380"/>
      <c r="AC380"/>
      <c r="AE380"/>
      <c r="AF380"/>
      <c r="AG380"/>
      <c r="AH380"/>
      <c r="AI380" s="161"/>
      <c r="AJ380"/>
      <c r="AK380"/>
      <c r="AL380"/>
      <c r="AM380"/>
      <c r="AN380"/>
      <c r="AO380"/>
      <c r="AP380"/>
      <c r="AR380" s="162"/>
      <c r="AS380"/>
      <c r="AT380"/>
      <c r="AU380"/>
      <c r="AV380"/>
      <c r="AW380"/>
      <c r="AX380"/>
      <c r="AY380"/>
    </row>
    <row r="381" spans="1:51" s="24" customFormat="1" x14ac:dyDescent="0.2">
      <c r="A381" s="125"/>
      <c r="B381" s="125"/>
      <c r="C381" s="126"/>
      <c r="D381"/>
      <c r="E381"/>
      <c r="F381"/>
      <c r="G381"/>
      <c r="H381" s="161"/>
      <c r="I381"/>
      <c r="J381"/>
      <c r="K381"/>
      <c r="L381"/>
      <c r="M381"/>
      <c r="N381"/>
      <c r="O381"/>
      <c r="P381"/>
      <c r="Q381"/>
      <c r="R381"/>
      <c r="S381"/>
      <c r="T381"/>
      <c r="U381"/>
      <c r="V381"/>
      <c r="W381"/>
      <c r="X381"/>
      <c r="Y381"/>
      <c r="Z381"/>
      <c r="AA381"/>
      <c r="AB381"/>
      <c r="AC381"/>
      <c r="AE381"/>
      <c r="AF381"/>
      <c r="AG381"/>
      <c r="AH381"/>
      <c r="AI381" s="161"/>
      <c r="AJ381"/>
      <c r="AK381"/>
      <c r="AL381"/>
      <c r="AM381"/>
      <c r="AN381"/>
      <c r="AO381"/>
      <c r="AP381"/>
      <c r="AR381" s="162"/>
      <c r="AS381"/>
      <c r="AT381"/>
      <c r="AU381"/>
      <c r="AV381"/>
      <c r="AW381"/>
      <c r="AX381"/>
      <c r="AY381"/>
    </row>
    <row r="382" spans="1:51" s="24" customFormat="1" x14ac:dyDescent="0.2">
      <c r="A382" s="122"/>
      <c r="B382" s="121"/>
      <c r="C382" s="128"/>
      <c r="D382"/>
      <c r="E382"/>
      <c r="F382"/>
      <c r="G382"/>
      <c r="H382" s="161"/>
      <c r="I382"/>
      <c r="J382"/>
      <c r="K382"/>
      <c r="L382"/>
      <c r="M382"/>
      <c r="N382"/>
      <c r="O382"/>
      <c r="P382"/>
      <c r="Q382"/>
      <c r="R382"/>
      <c r="S382"/>
      <c r="T382"/>
      <c r="U382"/>
      <c r="V382"/>
      <c r="W382"/>
      <c r="X382"/>
      <c r="Y382"/>
      <c r="Z382"/>
      <c r="AA382"/>
      <c r="AB382"/>
      <c r="AC382"/>
      <c r="AE382"/>
      <c r="AF382"/>
      <c r="AG382"/>
      <c r="AH382"/>
      <c r="AI382" s="161"/>
      <c r="AJ382"/>
      <c r="AK382"/>
      <c r="AL382"/>
      <c r="AM382"/>
      <c r="AN382"/>
      <c r="AO382"/>
      <c r="AP382"/>
      <c r="AR382" s="162"/>
      <c r="AS382"/>
      <c r="AT382"/>
      <c r="AU382"/>
      <c r="AV382"/>
      <c r="AW382"/>
      <c r="AX382"/>
      <c r="AY382"/>
    </row>
    <row r="383" spans="1:51" s="24" customFormat="1" x14ac:dyDescent="0.2">
      <c r="A383" s="127"/>
      <c r="B383" s="96"/>
      <c r="C383" s="97"/>
      <c r="D383"/>
      <c r="E383"/>
      <c r="F383"/>
      <c r="G383"/>
      <c r="H383" s="161"/>
      <c r="I383"/>
      <c r="J383"/>
      <c r="K383"/>
      <c r="L383"/>
      <c r="M383"/>
      <c r="N383"/>
      <c r="O383"/>
      <c r="P383"/>
      <c r="Q383"/>
      <c r="R383"/>
      <c r="S383"/>
      <c r="T383"/>
      <c r="U383"/>
      <c r="V383"/>
      <c r="W383"/>
      <c r="X383"/>
      <c r="Y383"/>
      <c r="Z383"/>
      <c r="AA383"/>
      <c r="AB383"/>
      <c r="AC383"/>
      <c r="AE383"/>
      <c r="AF383"/>
      <c r="AG383"/>
      <c r="AH383"/>
      <c r="AI383" s="161"/>
      <c r="AJ383"/>
      <c r="AK383"/>
      <c r="AL383"/>
      <c r="AM383"/>
      <c r="AN383"/>
      <c r="AO383"/>
      <c r="AP383"/>
      <c r="AR383" s="162"/>
      <c r="AS383"/>
      <c r="AT383"/>
      <c r="AU383"/>
      <c r="AV383"/>
      <c r="AW383"/>
      <c r="AX383"/>
      <c r="AY383"/>
    </row>
    <row r="384" spans="1:51" s="24" customFormat="1" x14ac:dyDescent="0.2">
      <c r="A384" s="127"/>
      <c r="B384" s="96"/>
      <c r="C384" s="97"/>
      <c r="D384"/>
      <c r="E384"/>
      <c r="F384"/>
      <c r="G384"/>
      <c r="H384" s="161"/>
      <c r="I384"/>
      <c r="J384"/>
      <c r="K384"/>
      <c r="L384"/>
      <c r="M384"/>
      <c r="N384"/>
      <c r="O384"/>
      <c r="P384"/>
      <c r="Q384"/>
      <c r="R384"/>
      <c r="S384"/>
      <c r="T384"/>
      <c r="U384"/>
      <c r="V384"/>
      <c r="W384"/>
      <c r="X384"/>
      <c r="Y384"/>
      <c r="Z384"/>
      <c r="AA384"/>
      <c r="AB384"/>
      <c r="AC384"/>
      <c r="AE384"/>
      <c r="AF384"/>
      <c r="AG384"/>
      <c r="AH384"/>
      <c r="AI384" s="161"/>
      <c r="AJ384"/>
      <c r="AK384"/>
      <c r="AL384"/>
      <c r="AM384"/>
      <c r="AN384"/>
      <c r="AO384"/>
      <c r="AP384"/>
      <c r="AR384" s="162"/>
      <c r="AS384"/>
      <c r="AT384"/>
      <c r="AU384"/>
      <c r="AV384"/>
      <c r="AW384"/>
      <c r="AX384"/>
      <c r="AY384"/>
    </row>
    <row r="385" spans="1:51" s="24" customFormat="1" x14ac:dyDescent="0.2">
      <c r="A385" s="127"/>
      <c r="B385" s="96"/>
      <c r="C385" s="97"/>
      <c r="D385"/>
      <c r="E385"/>
      <c r="F385"/>
      <c r="G385"/>
      <c r="H385" s="161"/>
      <c r="I385"/>
      <c r="J385"/>
      <c r="K385"/>
      <c r="L385"/>
      <c r="M385"/>
      <c r="N385"/>
      <c r="O385"/>
      <c r="P385"/>
      <c r="Q385"/>
      <c r="R385"/>
      <c r="S385"/>
      <c r="T385"/>
      <c r="U385"/>
      <c r="V385"/>
      <c r="W385"/>
      <c r="X385"/>
      <c r="Y385"/>
      <c r="Z385"/>
      <c r="AA385"/>
      <c r="AB385"/>
      <c r="AC385"/>
      <c r="AE385"/>
      <c r="AF385"/>
      <c r="AG385"/>
      <c r="AH385"/>
      <c r="AI385" s="161"/>
      <c r="AJ385"/>
      <c r="AK385"/>
      <c r="AL385"/>
      <c r="AM385"/>
      <c r="AN385"/>
      <c r="AO385"/>
      <c r="AP385"/>
      <c r="AR385" s="162"/>
      <c r="AS385"/>
      <c r="AT385"/>
      <c r="AU385"/>
      <c r="AV385"/>
      <c r="AW385"/>
      <c r="AX385"/>
      <c r="AY385"/>
    </row>
    <row r="386" spans="1:51" s="24" customFormat="1" x14ac:dyDescent="0.2">
      <c r="A386" s="127"/>
      <c r="B386" s="96"/>
      <c r="C386" s="97"/>
      <c r="D386"/>
      <c r="E386"/>
      <c r="F386"/>
      <c r="G386"/>
      <c r="H386" s="161"/>
      <c r="I386"/>
      <c r="J386"/>
      <c r="K386"/>
      <c r="L386"/>
      <c r="M386"/>
      <c r="N386"/>
      <c r="O386"/>
      <c r="P386"/>
      <c r="Q386"/>
      <c r="R386"/>
      <c r="S386"/>
      <c r="T386"/>
      <c r="U386"/>
      <c r="V386"/>
      <c r="W386"/>
      <c r="X386"/>
      <c r="Y386"/>
      <c r="Z386"/>
      <c r="AA386"/>
      <c r="AB386"/>
      <c r="AC386"/>
      <c r="AE386"/>
      <c r="AF386"/>
      <c r="AG386"/>
      <c r="AH386"/>
      <c r="AI386" s="161"/>
      <c r="AJ386"/>
      <c r="AK386"/>
      <c r="AL386"/>
      <c r="AM386"/>
      <c r="AN386"/>
      <c r="AO386"/>
      <c r="AP386"/>
      <c r="AR386" s="162"/>
      <c r="AS386"/>
      <c r="AT386"/>
      <c r="AU386"/>
      <c r="AV386"/>
      <c r="AW386"/>
      <c r="AX386"/>
      <c r="AY386"/>
    </row>
    <row r="387" spans="1:51" s="24" customFormat="1" x14ac:dyDescent="0.2">
      <c r="A387" s="25"/>
      <c r="B387" s="25"/>
      <c r="C387" s="128"/>
      <c r="D387"/>
      <c r="E387"/>
      <c r="F387"/>
      <c r="G387"/>
      <c r="H387" s="161"/>
      <c r="I387"/>
      <c r="J387"/>
      <c r="K387"/>
      <c r="L387"/>
      <c r="M387"/>
      <c r="N387"/>
      <c r="O387"/>
      <c r="P387"/>
      <c r="Q387"/>
      <c r="R387"/>
      <c r="S387"/>
      <c r="T387"/>
      <c r="U387"/>
      <c r="V387"/>
      <c r="W387"/>
      <c r="X387"/>
      <c r="Y387"/>
      <c r="Z387"/>
      <c r="AA387"/>
      <c r="AB387"/>
      <c r="AC387"/>
      <c r="AE387"/>
      <c r="AF387"/>
      <c r="AG387"/>
      <c r="AH387"/>
      <c r="AI387" s="161"/>
      <c r="AJ387"/>
      <c r="AK387"/>
      <c r="AL387"/>
      <c r="AM387"/>
      <c r="AN387"/>
      <c r="AO387"/>
      <c r="AP387"/>
      <c r="AR387" s="162"/>
      <c r="AS387"/>
      <c r="AT387"/>
      <c r="AU387"/>
      <c r="AV387"/>
      <c r="AW387"/>
      <c r="AX387"/>
      <c r="AY387"/>
    </row>
    <row r="388" spans="1:51" s="24" customFormat="1" x14ac:dyDescent="0.2">
      <c r="A388" s="25"/>
      <c r="B388" s="25"/>
      <c r="C388" s="128"/>
      <c r="D388"/>
      <c r="E388"/>
      <c r="F388"/>
      <c r="G388"/>
      <c r="H388" s="161"/>
      <c r="I388"/>
      <c r="J388"/>
      <c r="K388"/>
      <c r="L388"/>
      <c r="M388"/>
      <c r="N388"/>
      <c r="O388"/>
      <c r="P388"/>
      <c r="Q388"/>
      <c r="R388"/>
      <c r="S388"/>
      <c r="T388"/>
      <c r="U388"/>
      <c r="V388"/>
      <c r="W388"/>
      <c r="X388"/>
      <c r="Y388"/>
      <c r="Z388"/>
      <c r="AA388"/>
      <c r="AB388"/>
      <c r="AC388"/>
      <c r="AE388"/>
      <c r="AF388"/>
      <c r="AG388"/>
      <c r="AH388"/>
      <c r="AI388" s="161"/>
      <c r="AJ388"/>
      <c r="AK388"/>
      <c r="AL388"/>
      <c r="AM388"/>
      <c r="AN388"/>
      <c r="AO388"/>
      <c r="AP388"/>
      <c r="AR388" s="162"/>
      <c r="AS388"/>
      <c r="AT388"/>
      <c r="AU388"/>
      <c r="AV388"/>
      <c r="AW388"/>
      <c r="AX388"/>
      <c r="AY388"/>
    </row>
    <row r="389" spans="1:51" s="24" customFormat="1" x14ac:dyDescent="0.2">
      <c r="A389" s="25"/>
      <c r="B389" s="25"/>
      <c r="C389" s="128"/>
      <c r="D389"/>
      <c r="E389"/>
      <c r="F389"/>
      <c r="G389"/>
      <c r="H389" s="161"/>
      <c r="I389"/>
      <c r="J389"/>
      <c r="K389"/>
      <c r="L389"/>
      <c r="M389"/>
      <c r="N389"/>
      <c r="O389"/>
      <c r="P389"/>
      <c r="Q389"/>
      <c r="R389"/>
      <c r="S389"/>
      <c r="T389"/>
      <c r="U389"/>
      <c r="V389"/>
      <c r="W389"/>
      <c r="X389"/>
      <c r="Y389"/>
      <c r="Z389"/>
      <c r="AA389"/>
      <c r="AB389"/>
      <c r="AC389"/>
      <c r="AE389"/>
      <c r="AF389"/>
      <c r="AG389"/>
      <c r="AH389"/>
      <c r="AI389" s="161"/>
      <c r="AJ389"/>
      <c r="AK389"/>
      <c r="AL389"/>
      <c r="AM389"/>
      <c r="AN389"/>
      <c r="AO389"/>
      <c r="AP389"/>
      <c r="AR389" s="162"/>
      <c r="AS389"/>
      <c r="AT389"/>
      <c r="AU389"/>
      <c r="AV389"/>
      <c r="AW389"/>
      <c r="AX389"/>
      <c r="AY389"/>
    </row>
    <row r="390" spans="1:51" s="24" customFormat="1" x14ac:dyDescent="0.2">
      <c r="A390" s="25"/>
      <c r="B390" s="25"/>
      <c r="C390" s="128"/>
      <c r="D390"/>
      <c r="E390"/>
      <c r="F390"/>
      <c r="G390"/>
      <c r="H390" s="161"/>
      <c r="I390"/>
      <c r="J390"/>
      <c r="K390"/>
      <c r="L390"/>
      <c r="M390"/>
      <c r="N390"/>
      <c r="O390"/>
      <c r="P390"/>
      <c r="Q390"/>
      <c r="R390"/>
      <c r="S390"/>
      <c r="T390"/>
      <c r="U390"/>
      <c r="V390"/>
      <c r="W390"/>
      <c r="X390"/>
      <c r="Y390"/>
      <c r="Z390"/>
      <c r="AA390"/>
      <c r="AB390"/>
      <c r="AC390"/>
      <c r="AE390"/>
      <c r="AF390"/>
      <c r="AG390"/>
      <c r="AH390"/>
      <c r="AI390" s="161"/>
      <c r="AJ390"/>
      <c r="AK390"/>
      <c r="AL390"/>
      <c r="AM390"/>
      <c r="AN390"/>
      <c r="AO390"/>
      <c r="AP390"/>
      <c r="AR390" s="162"/>
      <c r="AS390"/>
      <c r="AT390"/>
      <c r="AU390"/>
      <c r="AV390"/>
      <c r="AW390"/>
      <c r="AX390"/>
      <c r="AY390"/>
    </row>
    <row r="391" spans="1:51" s="24" customFormat="1" x14ac:dyDescent="0.2">
      <c r="A391" s="25"/>
      <c r="B391" s="25"/>
      <c r="C391" s="128"/>
      <c r="D391"/>
      <c r="E391"/>
      <c r="F391"/>
      <c r="G391"/>
      <c r="H391" s="161"/>
      <c r="I391"/>
      <c r="J391"/>
      <c r="K391"/>
      <c r="L391"/>
      <c r="M391"/>
      <c r="N391"/>
      <c r="O391"/>
      <c r="P391"/>
      <c r="Q391"/>
      <c r="R391"/>
      <c r="S391"/>
      <c r="T391"/>
      <c r="U391"/>
      <c r="V391"/>
      <c r="W391"/>
      <c r="X391"/>
      <c r="Y391"/>
      <c r="Z391"/>
      <c r="AA391"/>
      <c r="AB391"/>
      <c r="AC391"/>
      <c r="AE391"/>
      <c r="AF391"/>
      <c r="AG391"/>
      <c r="AH391"/>
      <c r="AI391" s="161"/>
      <c r="AJ391"/>
      <c r="AK391"/>
      <c r="AL391"/>
      <c r="AM391"/>
      <c r="AN391"/>
      <c r="AO391"/>
      <c r="AP391"/>
      <c r="AR391" s="162"/>
      <c r="AS391"/>
      <c r="AT391"/>
      <c r="AU391"/>
      <c r="AV391"/>
      <c r="AW391"/>
      <c r="AX391"/>
      <c r="AY391"/>
    </row>
    <row r="392" spans="1:51" s="24" customFormat="1" x14ac:dyDescent="0.2">
      <c r="A392" s="25"/>
      <c r="B392" s="25"/>
      <c r="C392" s="128"/>
      <c r="D392"/>
      <c r="E392"/>
      <c r="F392"/>
      <c r="G392"/>
      <c r="H392" s="161"/>
      <c r="I392"/>
      <c r="J392"/>
      <c r="K392"/>
      <c r="L392"/>
      <c r="M392"/>
      <c r="N392"/>
      <c r="O392"/>
      <c r="P392"/>
      <c r="Q392"/>
      <c r="R392"/>
      <c r="S392"/>
      <c r="T392"/>
      <c r="U392"/>
      <c r="V392"/>
      <c r="W392"/>
      <c r="X392"/>
      <c r="Y392"/>
      <c r="Z392"/>
      <c r="AA392"/>
      <c r="AB392"/>
      <c r="AC392"/>
      <c r="AE392"/>
      <c r="AF392"/>
      <c r="AG392"/>
      <c r="AH392"/>
      <c r="AI392" s="161"/>
      <c r="AJ392"/>
      <c r="AK392"/>
      <c r="AL392"/>
      <c r="AM392"/>
      <c r="AN392"/>
      <c r="AO392"/>
      <c r="AP392"/>
      <c r="AR392" s="162"/>
      <c r="AS392"/>
      <c r="AT392"/>
      <c r="AU392"/>
      <c r="AV392"/>
      <c r="AW392"/>
      <c r="AX392"/>
      <c r="AY392"/>
    </row>
    <row r="393" spans="1:51" s="24" customFormat="1" x14ac:dyDescent="0.2">
      <c r="A393" s="25"/>
      <c r="B393" s="25"/>
      <c r="C393" s="128"/>
      <c r="D393"/>
      <c r="E393"/>
      <c r="F393"/>
      <c r="G393"/>
      <c r="H393" s="161"/>
      <c r="I393"/>
      <c r="J393"/>
      <c r="K393"/>
      <c r="L393"/>
      <c r="M393"/>
      <c r="N393"/>
      <c r="O393"/>
      <c r="P393"/>
      <c r="Q393"/>
      <c r="R393"/>
      <c r="S393"/>
      <c r="T393"/>
      <c r="U393"/>
      <c r="V393"/>
      <c r="W393"/>
      <c r="X393"/>
      <c r="Y393"/>
      <c r="Z393"/>
      <c r="AA393"/>
      <c r="AB393"/>
      <c r="AC393"/>
      <c r="AE393"/>
      <c r="AF393"/>
      <c r="AG393"/>
      <c r="AH393"/>
      <c r="AI393" s="161"/>
      <c r="AJ393"/>
      <c r="AK393"/>
      <c r="AL393"/>
      <c r="AM393"/>
      <c r="AN393"/>
      <c r="AO393"/>
      <c r="AP393"/>
      <c r="AR393" s="162"/>
      <c r="AS393"/>
      <c r="AT393"/>
      <c r="AU393"/>
      <c r="AV393"/>
      <c r="AW393"/>
      <c r="AX393"/>
      <c r="AY393"/>
    </row>
    <row r="394" spans="1:51" s="24" customFormat="1" x14ac:dyDescent="0.2">
      <c r="A394" s="25"/>
      <c r="B394" s="25"/>
      <c r="C394" s="128"/>
      <c r="D394"/>
      <c r="E394"/>
      <c r="F394"/>
      <c r="G394"/>
      <c r="H394" s="161"/>
      <c r="I394"/>
      <c r="J394"/>
      <c r="K394"/>
      <c r="L394"/>
      <c r="M394"/>
      <c r="N394"/>
      <c r="O394"/>
      <c r="P394"/>
      <c r="Q394"/>
      <c r="R394"/>
      <c r="S394"/>
      <c r="T394"/>
      <c r="U394"/>
      <c r="V394"/>
      <c r="W394"/>
      <c r="X394"/>
      <c r="Y394"/>
      <c r="Z394"/>
      <c r="AA394"/>
      <c r="AB394"/>
      <c r="AC394"/>
      <c r="AE394"/>
      <c r="AF394"/>
      <c r="AG394"/>
      <c r="AH394"/>
      <c r="AI394" s="161"/>
      <c r="AJ394"/>
      <c r="AK394"/>
      <c r="AL394"/>
      <c r="AM394"/>
      <c r="AN394"/>
      <c r="AO394"/>
      <c r="AP394"/>
      <c r="AR394" s="162"/>
      <c r="AS394"/>
      <c r="AT394"/>
      <c r="AU394"/>
      <c r="AV394"/>
      <c r="AW394"/>
      <c r="AX394"/>
      <c r="AY394"/>
    </row>
    <row r="395" spans="1:51" s="24" customFormat="1" x14ac:dyDescent="0.2">
      <c r="A395" s="25"/>
      <c r="B395" s="25"/>
      <c r="C395" s="128"/>
      <c r="D395"/>
      <c r="E395"/>
      <c r="F395"/>
      <c r="G395"/>
      <c r="H395" s="161"/>
      <c r="I395"/>
      <c r="J395"/>
      <c r="K395"/>
      <c r="L395"/>
      <c r="M395"/>
      <c r="N395"/>
      <c r="O395"/>
      <c r="P395"/>
      <c r="Q395"/>
      <c r="R395"/>
      <c r="S395"/>
      <c r="T395"/>
      <c r="U395"/>
      <c r="V395"/>
      <c r="W395"/>
      <c r="X395"/>
      <c r="Y395"/>
      <c r="Z395"/>
      <c r="AA395"/>
      <c r="AB395"/>
      <c r="AC395"/>
      <c r="AE395"/>
      <c r="AF395"/>
      <c r="AG395"/>
      <c r="AH395"/>
      <c r="AI395" s="161"/>
      <c r="AJ395"/>
      <c r="AK395"/>
      <c r="AL395"/>
      <c r="AM395"/>
      <c r="AN395"/>
      <c r="AO395"/>
      <c r="AP395"/>
      <c r="AR395" s="162"/>
      <c r="AS395"/>
      <c r="AT395"/>
      <c r="AU395"/>
      <c r="AV395"/>
      <c r="AW395"/>
      <c r="AX395"/>
      <c r="AY395"/>
    </row>
    <row r="396" spans="1:51" s="24" customFormat="1" x14ac:dyDescent="0.2">
      <c r="A396" s="25"/>
      <c r="B396" s="25"/>
      <c r="C396" s="128"/>
      <c r="D396"/>
      <c r="E396"/>
      <c r="F396"/>
      <c r="G396"/>
      <c r="H396" s="161"/>
      <c r="I396"/>
      <c r="J396"/>
      <c r="K396"/>
      <c r="L396"/>
      <c r="M396"/>
      <c r="N396"/>
      <c r="O396"/>
      <c r="P396"/>
      <c r="Q396"/>
      <c r="R396"/>
      <c r="S396"/>
      <c r="T396"/>
      <c r="U396"/>
      <c r="V396"/>
      <c r="W396"/>
      <c r="X396"/>
      <c r="Y396"/>
      <c r="Z396"/>
      <c r="AA396"/>
      <c r="AB396"/>
      <c r="AC396"/>
      <c r="AE396"/>
      <c r="AF396"/>
      <c r="AG396"/>
      <c r="AH396"/>
      <c r="AI396" s="161"/>
      <c r="AJ396"/>
      <c r="AK396"/>
      <c r="AL396"/>
      <c r="AM396"/>
      <c r="AN396"/>
      <c r="AO396"/>
      <c r="AP396"/>
      <c r="AR396" s="162"/>
      <c r="AS396"/>
      <c r="AT396"/>
      <c r="AU396"/>
      <c r="AV396"/>
      <c r="AW396"/>
      <c r="AX396"/>
      <c r="AY396"/>
    </row>
    <row r="397" spans="1:51" s="24" customFormat="1" x14ac:dyDescent="0.2">
      <c r="A397" s="25"/>
      <c r="B397" s="25"/>
      <c r="C397" s="128"/>
      <c r="D397"/>
      <c r="E397"/>
      <c r="F397"/>
      <c r="G397"/>
      <c r="H397" s="161"/>
      <c r="I397"/>
      <c r="J397"/>
      <c r="K397"/>
      <c r="L397"/>
      <c r="M397"/>
      <c r="N397"/>
      <c r="O397"/>
      <c r="P397"/>
      <c r="Q397"/>
      <c r="R397"/>
      <c r="S397"/>
      <c r="T397"/>
      <c r="U397"/>
      <c r="V397"/>
      <c r="W397"/>
      <c r="X397"/>
      <c r="Y397"/>
      <c r="Z397"/>
      <c r="AA397"/>
      <c r="AB397"/>
      <c r="AC397"/>
      <c r="AE397"/>
      <c r="AF397"/>
      <c r="AG397"/>
      <c r="AH397"/>
      <c r="AI397" s="161"/>
      <c r="AJ397"/>
      <c r="AK397"/>
      <c r="AL397"/>
      <c r="AM397"/>
      <c r="AN397"/>
      <c r="AO397"/>
      <c r="AP397"/>
      <c r="AR397" s="162"/>
      <c r="AS397"/>
      <c r="AT397"/>
      <c r="AU397"/>
      <c r="AV397"/>
      <c r="AW397"/>
      <c r="AX397"/>
      <c r="AY397"/>
    </row>
    <row r="398" spans="1:51" s="24" customFormat="1" x14ac:dyDescent="0.2">
      <c r="A398" s="25"/>
      <c r="B398" s="25"/>
      <c r="C398" s="128"/>
      <c r="D398"/>
      <c r="E398"/>
      <c r="F398"/>
      <c r="G398"/>
      <c r="H398" s="161"/>
      <c r="I398"/>
      <c r="J398"/>
      <c r="K398"/>
      <c r="L398"/>
      <c r="M398"/>
      <c r="N398"/>
      <c r="O398"/>
      <c r="P398"/>
      <c r="Q398"/>
      <c r="R398"/>
      <c r="S398"/>
      <c r="T398"/>
      <c r="U398"/>
      <c r="V398"/>
      <c r="W398"/>
      <c r="X398"/>
      <c r="Y398"/>
      <c r="Z398"/>
      <c r="AA398"/>
      <c r="AB398"/>
      <c r="AC398"/>
      <c r="AE398"/>
      <c r="AF398"/>
      <c r="AG398"/>
      <c r="AH398"/>
      <c r="AI398" s="161"/>
      <c r="AJ398"/>
      <c r="AK398"/>
      <c r="AL398"/>
      <c r="AM398"/>
      <c r="AN398"/>
      <c r="AO398"/>
      <c r="AP398"/>
      <c r="AR398" s="162"/>
      <c r="AS398"/>
      <c r="AT398"/>
      <c r="AU398"/>
      <c r="AV398"/>
      <c r="AW398"/>
      <c r="AX398"/>
      <c r="AY398"/>
    </row>
    <row r="399" spans="1:51" s="24" customFormat="1" x14ac:dyDescent="0.2">
      <c r="A399" s="25"/>
      <c r="B399" s="25"/>
      <c r="C399" s="128"/>
      <c r="D399"/>
      <c r="E399"/>
      <c r="F399"/>
      <c r="G399"/>
      <c r="H399" s="161"/>
      <c r="I399"/>
      <c r="J399"/>
      <c r="K399"/>
      <c r="L399"/>
      <c r="M399"/>
      <c r="N399"/>
      <c r="O399"/>
      <c r="P399"/>
      <c r="Q399"/>
      <c r="R399"/>
      <c r="S399"/>
      <c r="T399"/>
      <c r="U399"/>
      <c r="V399"/>
      <c r="W399"/>
      <c r="X399"/>
      <c r="Y399"/>
      <c r="Z399"/>
      <c r="AA399"/>
      <c r="AB399"/>
      <c r="AC399"/>
      <c r="AE399"/>
      <c r="AF399"/>
      <c r="AG399"/>
      <c r="AH399"/>
      <c r="AI399" s="161"/>
      <c r="AJ399"/>
      <c r="AK399"/>
      <c r="AL399"/>
      <c r="AM399"/>
      <c r="AN399"/>
      <c r="AO399"/>
      <c r="AP399"/>
      <c r="AR399" s="162"/>
      <c r="AS399"/>
      <c r="AT399"/>
      <c r="AU399"/>
      <c r="AV399"/>
      <c r="AW399"/>
      <c r="AX399"/>
      <c r="AY399"/>
    </row>
    <row r="400" spans="1:51" s="24" customFormat="1" x14ac:dyDescent="0.2">
      <c r="A400" s="25"/>
      <c r="B400" s="25"/>
      <c r="C400" s="128"/>
      <c r="D400"/>
      <c r="E400"/>
      <c r="F400"/>
      <c r="G400"/>
      <c r="H400" s="161"/>
      <c r="I400"/>
      <c r="J400"/>
      <c r="K400"/>
      <c r="L400"/>
      <c r="M400"/>
      <c r="N400"/>
      <c r="O400"/>
      <c r="P400"/>
      <c r="Q400"/>
      <c r="R400"/>
      <c r="S400"/>
      <c r="T400"/>
      <c r="U400"/>
      <c r="V400"/>
      <c r="W400"/>
      <c r="X400"/>
      <c r="Y400"/>
      <c r="Z400"/>
      <c r="AA400"/>
      <c r="AB400"/>
      <c r="AC400"/>
      <c r="AE400"/>
      <c r="AF400"/>
      <c r="AG400"/>
      <c r="AH400"/>
      <c r="AI400" s="161"/>
      <c r="AJ400"/>
      <c r="AK400"/>
      <c r="AL400"/>
      <c r="AM400"/>
      <c r="AN400"/>
      <c r="AO400"/>
      <c r="AP400"/>
      <c r="AR400" s="162"/>
      <c r="AS400"/>
      <c r="AT400"/>
      <c r="AU400"/>
      <c r="AV400"/>
      <c r="AW400"/>
      <c r="AX400"/>
      <c r="AY400"/>
    </row>
  </sheetData>
  <phoneticPr fontId="0" type="noConversion"/>
  <pageMargins left="0.39370078740157483" right="0.39370078740157483" top="0.39370078740157483" bottom="0.39370078740157483" header="0.51181102362204722" footer="0.51181102362204722"/>
  <pageSetup paperSize="8" scale="56" fitToWidth="2" fitToHeight="6"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8270c081-d9f3-48ae-83c7-c2320a8ca25c"/>
</file>

<file path=customXml/itemProps1.xml><?xml version="1.0" encoding="utf-8"?>
<ds:datastoreItem xmlns:ds="http://schemas.openxmlformats.org/officeDocument/2006/customXml" ds:itemID="{C71ED2D8-AE45-4BB2-8C2A-7D86C2E4192D}">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6</vt:i4>
      </vt:variant>
    </vt:vector>
  </HeadingPairs>
  <TitlesOfParts>
    <vt:vector size="8" baseType="lpstr">
      <vt:lpstr>QRC4 Form</vt:lpstr>
      <vt:lpstr>Data</vt:lpstr>
      <vt:lpstr>datar</vt:lpstr>
      <vt:lpstr>LAlist</vt:lpstr>
      <vt:lpstr>lanames</vt:lpstr>
      <vt:lpstr>'QRC4 Form'!Print_Area</vt:lpstr>
      <vt:lpstr>Data!Print_Titles</vt:lpstr>
      <vt:lpstr>Table</vt:lpstr>
    </vt:vector>
  </TitlesOfParts>
  <Company>DETR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DETR</dc:creator>
  <cp:lastModifiedBy>John Farrar</cp:lastModifiedBy>
  <cp:lastPrinted>2014-07-03T10:34:01Z</cp:lastPrinted>
  <dcterms:created xsi:type="dcterms:W3CDTF">2002-10-30T10:36:04Z</dcterms:created>
  <dcterms:modified xsi:type="dcterms:W3CDTF">2014-07-03T10:46:03Z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1f082de2-e033-4f99-8c37-0939928b75ee</vt:lpwstr>
  </property>
  <property fmtid="{D5CDD505-2E9C-101B-9397-08002B2CF9AE}" pid="3" name="bjSaver">
    <vt:lpwstr>SVjBpobaL+4gAz7z8D7JV7E+GGnzbGNZ</vt:lpwstr>
  </property>
  <property fmtid="{D5CDD505-2E9C-101B-9397-08002B2CF9AE}" pid="4" name="bjDocumentSecurityLabel">
    <vt:lpwstr>No Marking</vt:lpwstr>
  </property>
</Properties>
</file>