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760" tabRatio="734" activeTab="0"/>
  </bookViews>
  <sheets>
    <sheet name="March 2014" sheetId="1" r:id="rId1"/>
  </sheets>
  <definedNames>
    <definedName name="List_of_organisations">#REF!</definedName>
    <definedName name="Main_Department">#REF!</definedName>
    <definedName name="Month">#REF!</definedName>
    <definedName name="Organisation_Type">#REF!</definedName>
    <definedName name="_xlnm.Print_Area" localSheetId="0">'March 2014'!$A$1:$AO$21</definedName>
    <definedName name="Yes_No">#REF!</definedName>
  </definedNames>
  <calcPr fullCalcOnLoad="1"/>
</workbook>
</file>

<file path=xl/sharedStrings.xml><?xml version="1.0" encoding="utf-8"?>
<sst xmlns="http://schemas.openxmlformats.org/spreadsheetml/2006/main" count="84" uniqueCount="48">
  <si>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</si>
  <si>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</si>
  <si>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</si>
  <si>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</si>
  <si>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</si>
  <si>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</si>
  <si>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</si>
  <si>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</si>
  <si>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</si>
  <si>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</si>
  <si>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</si>
  <si>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</si>
  <si>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</si>
  <si>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</si>
  <si>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</si>
  <si>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</si>
  <si>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</si>
  <si>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</si>
  <si>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</si>
  <si>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</si>
  <si>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</si>
  <si>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</si>
  <si>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</si>
  <si>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</si>
  <si>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</si>
  <si>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</si>
  <si>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</si>
  <si>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</si>
  <si>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</si>
  <si>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</si>
  <si>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</si>
  <si>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</si>
  <si>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</si>
  <si>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</si>
  <si>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</si>
  <si>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</si>
  <si>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  In previous monthly workforce MI returns, only Hays agency staff were recorded.  From April 2012 onwards, agency staff from both Reed and Hays will be recorded.</t>
  </si>
  <si>
    <t xml:space="preserve">Education Funding Agency </t>
  </si>
  <si>
    <t>Executive Agency</t>
  </si>
  <si>
    <t>National College for Teaching and Leadership</t>
  </si>
  <si>
    <t>Standards and Testing Agency</t>
  </si>
  <si>
    <t>Children &amp; Family Court Advisory &amp; Support Services</t>
  </si>
  <si>
    <t>Executive Non-Departmental Public Body</t>
  </si>
  <si>
    <t>Agency staff include Practitioners as well as Admin/Clerical</t>
  </si>
  <si>
    <t>Office for Standards in Education, Children's Services &amp; Skills</t>
  </si>
  <si>
    <t>Non-Ministerial Department</t>
  </si>
  <si>
    <t>Office of Qualifications &amp; Examinations Regulation</t>
  </si>
  <si>
    <t>The Office of the Children's Commissioner</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</si>
</sst>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s>
  <fonts count="50">
    <font>
      <sz val="12"/>
      <color theme="1"/>
      <name val="Arial"/>
      <family val="2"/>
    </font>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Tahoma"/>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164" fontId="2" fillId="0" borderId="0" applyFont="0" applyFill="0" applyBorder="0" applyAlignment="0" applyProtection="0"/>
    <xf numFmtId="0" fontId="31" fillId="26" borderId="0" applyNumberFormat="0" applyBorder="0" applyAlignment="0" applyProtection="0"/>
    <xf numFmtId="0" fontId="32" fillId="27" borderId="1" applyNumberFormat="0" applyAlignment="0" applyProtection="0"/>
    <xf numFmtId="165" fontId="7" fillId="28" borderId="0" applyNumberFormat="0">
      <alignment/>
      <protection locked="0"/>
    </xf>
    <xf numFmtId="0" fontId="33"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42" fillId="0" borderId="6" applyNumberFormat="0" applyFill="0" applyAlignment="0" applyProtection="0"/>
    <xf numFmtId="0" fontId="43" fillId="32" borderId="0" applyNumberFormat="0" applyBorder="0" applyAlignment="0" applyProtection="0"/>
    <xf numFmtId="0" fontId="2" fillId="0" borderId="0" applyNumberFormat="0" applyFill="0" applyBorder="0" applyAlignment="0" applyProtection="0"/>
    <xf numFmtId="0" fontId="44" fillId="0" borderId="0">
      <alignment/>
      <protection/>
    </xf>
    <xf numFmtId="0" fontId="4" fillId="0" borderId="0">
      <alignment/>
      <protection/>
    </xf>
    <xf numFmtId="0" fontId="1" fillId="0" borderId="0">
      <alignment/>
      <protection/>
    </xf>
    <xf numFmtId="0" fontId="45"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46" fillId="27" borderId="8" applyNumberFormat="0" applyAlignment="0" applyProtection="0"/>
    <xf numFmtId="40" fontId="9"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47" fillId="0" borderId="0" applyNumberFormat="0" applyFill="0" applyBorder="0" applyAlignment="0" applyProtection="0"/>
    <xf numFmtId="178" fontId="2" fillId="0" borderId="0" applyFont="0" applyFill="0" applyBorder="0" applyAlignment="0" applyProtection="0"/>
    <xf numFmtId="0" fontId="48"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49" fillId="0" borderId="0" applyNumberFormat="0" applyFill="0" applyBorder="0" applyAlignment="0" applyProtection="0"/>
  </cellStyleXfs>
  <cellXfs count="60">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48" fillId="0" borderId="11" xfId="0" applyFont="1" applyFill="1" applyBorder="1" applyAlignment="1" applyProtection="1">
      <alignment horizontal="center" wrapText="1"/>
      <protection/>
    </xf>
    <xf numFmtId="0" fontId="48"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10" fillId="0" borderId="12" xfId="0" applyFont="1" applyFill="1" applyBorder="1" applyAlignment="1" applyProtection="1">
      <alignment horizontal="center" wrapText="1"/>
      <protection/>
    </xf>
    <xf numFmtId="0" fontId="10" fillId="0" borderId="12" xfId="0" applyFont="1" applyFill="1" applyBorder="1" applyAlignment="1" applyProtection="1">
      <alignment horizontal="center"/>
      <protection/>
    </xf>
    <xf numFmtId="0" fontId="48" fillId="0" borderId="12" xfId="0" applyFont="1" applyFill="1" applyBorder="1" applyAlignment="1" applyProtection="1">
      <alignment horizontal="center" wrapText="1"/>
      <protection/>
    </xf>
    <xf numFmtId="0" fontId="48" fillId="0" borderId="13" xfId="0" applyFont="1" applyFill="1" applyBorder="1" applyAlignment="1" applyProtection="1">
      <alignment horizontal="center" wrapText="1"/>
      <protection/>
    </xf>
    <xf numFmtId="0" fontId="48" fillId="0" borderId="14" xfId="0" applyFont="1" applyFill="1" applyBorder="1" applyAlignment="1" applyProtection="1">
      <alignment horizontal="center" wrapText="1"/>
      <protection/>
    </xf>
    <xf numFmtId="0" fontId="48" fillId="0" borderId="11" xfId="0" applyFont="1" applyFill="1" applyBorder="1" applyAlignment="1" applyProtection="1">
      <alignment horizontal="center" wrapText="1"/>
      <protection/>
    </xf>
    <xf numFmtId="0" fontId="48" fillId="0" borderId="15" xfId="0" applyFont="1" applyFill="1" applyBorder="1" applyAlignment="1" applyProtection="1">
      <alignment horizontal="center" wrapText="1"/>
      <protection/>
    </xf>
    <xf numFmtId="0" fontId="48" fillId="0" borderId="16" xfId="0" applyFont="1" applyFill="1" applyBorder="1" applyAlignment="1" applyProtection="1">
      <alignment horizontal="center" wrapText="1"/>
      <protection/>
    </xf>
    <xf numFmtId="0" fontId="48" fillId="0" borderId="17" xfId="0" applyFont="1" applyFill="1" applyBorder="1" applyAlignment="1" applyProtection="1">
      <alignment horizontal="center" wrapText="1"/>
      <protection/>
    </xf>
    <xf numFmtId="0" fontId="48" fillId="0" borderId="18" xfId="0" applyFont="1" applyFill="1" applyBorder="1" applyAlignment="1" applyProtection="1">
      <alignment horizontal="center" wrapText="1"/>
      <protection/>
    </xf>
    <xf numFmtId="0" fontId="10" fillId="0" borderId="12" xfId="0" applyFont="1" applyFill="1" applyBorder="1" applyAlignment="1" applyProtection="1">
      <alignment horizontal="center" wrapText="1"/>
      <protection/>
    </xf>
    <xf numFmtId="0" fontId="10" fillId="0" borderId="13" xfId="0" applyFont="1" applyFill="1" applyBorder="1" applyAlignment="1" applyProtection="1">
      <alignment horizontal="center" wrapText="1"/>
      <protection/>
    </xf>
    <xf numFmtId="0" fontId="10" fillId="0" borderId="14" xfId="0" applyFont="1" applyFill="1" applyBorder="1" applyAlignment="1" applyProtection="1">
      <alignment horizontal="center" wrapText="1"/>
      <protection/>
    </xf>
    <xf numFmtId="0" fontId="48" fillId="0" borderId="10" xfId="0" applyFont="1" applyFill="1" applyBorder="1" applyAlignment="1" applyProtection="1">
      <alignment horizontal="center"/>
      <protection/>
    </xf>
    <xf numFmtId="0" fontId="48" fillId="0" borderId="11" xfId="0" applyFont="1" applyFill="1" applyBorder="1" applyAlignment="1" applyProtection="1">
      <alignment horizontal="center"/>
      <protection/>
    </xf>
    <xf numFmtId="0" fontId="48" fillId="0" borderId="16" xfId="0" applyFont="1" applyFill="1" applyBorder="1" applyAlignment="1" applyProtection="1">
      <alignment horizontal="center"/>
      <protection/>
    </xf>
    <xf numFmtId="0" fontId="48" fillId="0" borderId="13" xfId="0" applyFont="1" applyFill="1" applyBorder="1" applyAlignment="1" applyProtection="1">
      <alignment/>
      <protection/>
    </xf>
    <xf numFmtId="0" fontId="48" fillId="0" borderId="14" xfId="0" applyFont="1" applyFill="1" applyBorder="1" applyAlignment="1" applyProtection="1">
      <alignment/>
      <protection/>
    </xf>
    <xf numFmtId="0" fontId="48" fillId="0" borderId="19" xfId="0" applyFont="1" applyFill="1" applyBorder="1" applyAlignment="1" applyProtection="1">
      <alignment horizontal="center"/>
      <protection/>
    </xf>
    <xf numFmtId="0" fontId="48" fillId="0" borderId="20" xfId="0" applyFont="1" applyFill="1" applyBorder="1" applyAlignment="1" applyProtection="1">
      <alignment horizontal="center"/>
      <protection/>
    </xf>
    <xf numFmtId="0" fontId="48" fillId="0" borderId="21" xfId="0" applyFont="1" applyFill="1" applyBorder="1" applyAlignment="1" applyProtection="1">
      <alignment horizontal="center"/>
      <protection/>
    </xf>
    <xf numFmtId="0" fontId="10" fillId="0" borderId="19" xfId="0" applyFont="1" applyFill="1" applyBorder="1" applyAlignment="1" applyProtection="1">
      <alignment horizontal="center" wrapText="1"/>
      <protection/>
    </xf>
    <xf numFmtId="0" fontId="10" fillId="0" borderId="21" xfId="0" applyFont="1" applyFill="1" applyBorder="1" applyAlignment="1" applyProtection="1">
      <alignment horizontal="center" wrapText="1"/>
      <protection/>
    </xf>
    <xf numFmtId="0" fontId="10" fillId="0" borderId="17" xfId="0" applyFont="1" applyFill="1" applyBorder="1" applyAlignment="1" applyProtection="1">
      <alignment horizontal="center" wrapText="1"/>
      <protection/>
    </xf>
    <xf numFmtId="0" fontId="10" fillId="0" borderId="18" xfId="0" applyFont="1" applyFill="1" applyBorder="1" applyAlignment="1" applyProtection="1">
      <alignment horizontal="center" wrapText="1"/>
      <protection/>
    </xf>
    <xf numFmtId="0" fontId="48" fillId="0" borderId="15" xfId="0" applyFont="1" applyFill="1" applyBorder="1" applyAlignment="1" applyProtection="1">
      <alignment horizontal="center"/>
      <protection/>
    </xf>
    <xf numFmtId="0" fontId="48" fillId="0" borderId="10" xfId="0" applyFont="1" applyFill="1" applyBorder="1" applyAlignment="1" applyProtection="1">
      <alignment horizontal="center" wrapText="1"/>
      <protection/>
    </xf>
    <xf numFmtId="0" fontId="0"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3" fontId="0" fillId="0" borderId="10" xfId="0" applyNumberFormat="1" applyFont="1" applyBorder="1" applyAlignment="1" applyProtection="1">
      <alignment horizontal="right" vertical="center" wrapText="1"/>
      <protection locked="0"/>
    </xf>
    <xf numFmtId="187" fontId="0" fillId="0" borderId="10" xfId="0" applyNumberFormat="1" applyFont="1" applyBorder="1" applyAlignment="1" applyProtection="1">
      <alignment horizontal="right" vertical="center" wrapText="1"/>
      <protection locked="0"/>
    </xf>
    <xf numFmtId="3" fontId="0" fillId="35" borderId="10" xfId="0" applyNumberFormat="1" applyFont="1" applyFill="1" applyBorder="1" applyAlignment="1" applyProtection="1">
      <alignment horizontal="right" vertical="center"/>
      <protection/>
    </xf>
    <xf numFmtId="1" fontId="0" fillId="35" borderId="10" xfId="0" applyNumberFormat="1" applyFont="1" applyFill="1" applyBorder="1" applyAlignment="1" applyProtection="1">
      <alignment horizontal="right" vertical="center"/>
      <protection/>
    </xf>
    <xf numFmtId="0" fontId="0" fillId="35" borderId="10" xfId="0" applyFill="1" applyBorder="1" applyAlignment="1" applyProtection="1">
      <alignment horizontal="right" vertical="center"/>
      <protection/>
    </xf>
    <xf numFmtId="1" fontId="0" fillId="35" borderId="10" xfId="0" applyNumberFormat="1" applyFill="1" applyBorder="1" applyAlignment="1" applyProtection="1">
      <alignment horizontal="right" vertical="center"/>
      <protection/>
    </xf>
    <xf numFmtId="3" fontId="0" fillId="36"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6" borderId="10" xfId="0" applyNumberFormat="1" applyFont="1" applyFill="1" applyBorder="1" applyAlignment="1" applyProtection="1">
      <alignment horizontal="right" vertical="center"/>
      <protection/>
    </xf>
    <xf numFmtId="186" fontId="0" fillId="34" borderId="10" xfId="0" applyNumberFormat="1" applyFill="1" applyBorder="1" applyAlignment="1" applyProtection="1">
      <alignment horizontal="right" vertical="center"/>
      <protection locked="0"/>
    </xf>
    <xf numFmtId="186" fontId="0" fillId="36" borderId="10" xfId="0" applyNumberFormat="1" applyFill="1" applyBorder="1" applyAlignment="1" applyProtection="1">
      <alignment horizontal="right" vertical="center"/>
      <protection/>
    </xf>
    <xf numFmtId="0" fontId="0" fillId="34" borderId="10" xfId="0" applyNumberFormat="1" applyFill="1" applyBorder="1" applyAlignment="1" applyProtection="1">
      <alignment vertical="center"/>
      <protection locked="0"/>
    </xf>
    <xf numFmtId="0" fontId="1" fillId="0" borderId="0" xfId="0" applyFont="1" applyAlignment="1">
      <alignment/>
    </xf>
    <xf numFmtId="0" fontId="0" fillId="34" borderId="10" xfId="0" applyFont="1" applyFill="1" applyBorder="1" applyAlignment="1" applyProtection="1">
      <alignment vertical="center"/>
      <protection locked="0"/>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34">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1">
      <selection activeCell="B20" sqref="B20"/>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18" t="s">
        <v>12</v>
      </c>
      <c r="B1" s="18" t="s">
        <v>1</v>
      </c>
      <c r="C1" s="18" t="s">
        <v>0</v>
      </c>
      <c r="D1" s="21" t="s">
        <v>8</v>
      </c>
      <c r="E1" s="22"/>
      <c r="F1" s="22"/>
      <c r="G1" s="22"/>
      <c r="H1" s="22"/>
      <c r="I1" s="22"/>
      <c r="J1" s="22"/>
      <c r="K1" s="22"/>
      <c r="L1" s="22"/>
      <c r="M1" s="22"/>
      <c r="N1" s="22"/>
      <c r="O1" s="22"/>
      <c r="P1" s="22"/>
      <c r="Q1" s="23"/>
      <c r="R1" s="30" t="s">
        <v>15</v>
      </c>
      <c r="S1" s="41"/>
      <c r="T1" s="41"/>
      <c r="U1" s="41"/>
      <c r="V1" s="41"/>
      <c r="W1" s="41"/>
      <c r="X1" s="41"/>
      <c r="Y1" s="41"/>
      <c r="Z1" s="41"/>
      <c r="AA1" s="31"/>
      <c r="AB1" s="37" t="s">
        <v>25</v>
      </c>
      <c r="AC1" s="38"/>
      <c r="AD1" s="34" t="s">
        <v>11</v>
      </c>
      <c r="AE1" s="35"/>
      <c r="AF1" s="35"/>
      <c r="AG1" s="35"/>
      <c r="AH1" s="35"/>
      <c r="AI1" s="35"/>
      <c r="AJ1" s="36"/>
      <c r="AK1" s="29" t="s">
        <v>32</v>
      </c>
      <c r="AL1" s="29"/>
      <c r="AM1" s="29"/>
      <c r="AN1" s="26" t="s">
        <v>24</v>
      </c>
      <c r="AO1" s="18" t="s">
        <v>33</v>
      </c>
    </row>
    <row r="2" spans="1:41" s="1" customFormat="1" ht="53.25" customHeight="1">
      <c r="A2" s="32"/>
      <c r="B2" s="32"/>
      <c r="C2" s="32"/>
      <c r="D2" s="24" t="s">
        <v>28</v>
      </c>
      <c r="E2" s="25"/>
      <c r="F2" s="24" t="s">
        <v>29</v>
      </c>
      <c r="G2" s="25"/>
      <c r="H2" s="24" t="s">
        <v>30</v>
      </c>
      <c r="I2" s="25"/>
      <c r="J2" s="24" t="s">
        <v>6</v>
      </c>
      <c r="K2" s="25"/>
      <c r="L2" s="24" t="s">
        <v>31</v>
      </c>
      <c r="M2" s="25"/>
      <c r="N2" s="24" t="s">
        <v>5</v>
      </c>
      <c r="O2" s="25"/>
      <c r="P2" s="21" t="s">
        <v>9</v>
      </c>
      <c r="Q2" s="23"/>
      <c r="R2" s="21" t="s">
        <v>13</v>
      </c>
      <c r="S2" s="31"/>
      <c r="T2" s="30" t="s">
        <v>3</v>
      </c>
      <c r="U2" s="31"/>
      <c r="V2" s="30" t="s">
        <v>4</v>
      </c>
      <c r="W2" s="31"/>
      <c r="X2" s="30" t="s">
        <v>14</v>
      </c>
      <c r="Y2" s="31"/>
      <c r="Z2" s="21" t="s">
        <v>10</v>
      </c>
      <c r="AA2" s="23"/>
      <c r="AB2" s="39"/>
      <c r="AC2" s="40"/>
      <c r="AD2" s="18" t="s">
        <v>17</v>
      </c>
      <c r="AE2" s="18" t="s">
        <v>16</v>
      </c>
      <c r="AF2" s="18" t="s">
        <v>18</v>
      </c>
      <c r="AG2" s="18" t="s">
        <v>19</v>
      </c>
      <c r="AH2" s="18" t="s">
        <v>20</v>
      </c>
      <c r="AI2" s="18" t="s">
        <v>21</v>
      </c>
      <c r="AJ2" s="42" t="s">
        <v>23</v>
      </c>
      <c r="AK2" s="18" t="s">
        <v>26</v>
      </c>
      <c r="AL2" s="18" t="s">
        <v>27</v>
      </c>
      <c r="AM2" s="18" t="s">
        <v>22</v>
      </c>
      <c r="AN2" s="27"/>
      <c r="AO2" s="19"/>
    </row>
    <row r="3" spans="1:41" ht="57.75" customHeight="1">
      <c r="A3" s="33"/>
      <c r="B3" s="33"/>
      <c r="C3" s="33"/>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20"/>
      <c r="AE3" s="20"/>
      <c r="AF3" s="20"/>
      <c r="AG3" s="20"/>
      <c r="AH3" s="20"/>
      <c r="AI3" s="20"/>
      <c r="AJ3" s="42"/>
      <c r="AK3" s="20"/>
      <c r="AL3" s="20"/>
      <c r="AM3" s="20"/>
      <c r="AN3" s="28"/>
      <c r="AO3" s="20"/>
    </row>
    <row r="4" spans="1:41" ht="15">
      <c r="A4" s="43" t="s">
        <v>34</v>
      </c>
      <c r="B4" s="43" t="s">
        <v>35</v>
      </c>
      <c r="C4" s="44" t="s">
        <v>34</v>
      </c>
      <c r="D4" s="45">
        <v>120</v>
      </c>
      <c r="E4" s="46">
        <v>110.85</v>
      </c>
      <c r="F4" s="45">
        <v>453</v>
      </c>
      <c r="G4" s="46">
        <v>431.39</v>
      </c>
      <c r="H4" s="45">
        <v>961</v>
      </c>
      <c r="I4" s="46">
        <v>928.55</v>
      </c>
      <c r="J4" s="45">
        <v>668</v>
      </c>
      <c r="K4" s="46">
        <v>639.44</v>
      </c>
      <c r="L4" s="45">
        <v>91</v>
      </c>
      <c r="M4" s="46">
        <v>87.84</v>
      </c>
      <c r="N4" s="45"/>
      <c r="O4" s="46"/>
      <c r="P4" s="47">
        <f>SUM(D4,F4,H4,J4,L4,N4)</f>
        <v>2293</v>
      </c>
      <c r="Q4" s="48">
        <f>SUM(E4,G4,I4,K4,M4,O4)</f>
        <v>2198.07</v>
      </c>
      <c r="R4" s="45">
        <v>58</v>
      </c>
      <c r="S4" s="46">
        <v>46.12</v>
      </c>
      <c r="T4" s="45"/>
      <c r="U4" s="46"/>
      <c r="V4" s="45">
        <v>11</v>
      </c>
      <c r="W4" s="46">
        <v>11</v>
      </c>
      <c r="X4" s="45"/>
      <c r="Y4" s="46"/>
      <c r="Z4" s="49">
        <f>SUM(R4,T4,V4,X4,)</f>
        <v>69</v>
      </c>
      <c r="AA4" s="50">
        <f>SUM(S4,U4,W4,Y4)</f>
        <v>57.12</v>
      </c>
      <c r="AB4" s="51">
        <f>P4+Z4</f>
        <v>2362</v>
      </c>
      <c r="AC4" s="51">
        <f>Q4+AA4</f>
        <v>2255.19</v>
      </c>
      <c r="AD4" s="52">
        <v>7516322.84</v>
      </c>
      <c r="AE4" s="53">
        <v>0</v>
      </c>
      <c r="AF4" s="53">
        <v>1178379.7300000002</v>
      </c>
      <c r="AG4" s="53">
        <v>69240.21</v>
      </c>
      <c r="AH4" s="53">
        <v>1559402.78</v>
      </c>
      <c r="AI4" s="53">
        <v>788450.4</v>
      </c>
      <c r="AJ4" s="54">
        <f>SUM(AD4:AI4)</f>
        <v>11111795.96</v>
      </c>
      <c r="AK4" s="55">
        <v>504559.00000000006</v>
      </c>
      <c r="AL4" s="55">
        <v>574675.84</v>
      </c>
      <c r="AM4" s="56">
        <f>SUM(AK4:AL4)</f>
        <v>1079234.84</v>
      </c>
      <c r="AN4" s="56">
        <f>SUM(AM4,AJ4)</f>
        <v>12191030.8</v>
      </c>
      <c r="AO4" s="57" t="s">
        <v>36</v>
      </c>
    </row>
    <row r="5" spans="1:41" ht="15">
      <c r="A5" s="43" t="s">
        <v>37</v>
      </c>
      <c r="B5" s="43" t="s">
        <v>38</v>
      </c>
      <c r="C5" s="43" t="s">
        <v>34</v>
      </c>
      <c r="D5" s="45">
        <v>25</v>
      </c>
      <c r="E5" s="46">
        <v>22.99</v>
      </c>
      <c r="F5" s="45">
        <v>69</v>
      </c>
      <c r="G5" s="46">
        <v>65.53</v>
      </c>
      <c r="H5" s="45">
        <v>305</v>
      </c>
      <c r="I5" s="46">
        <v>295.93</v>
      </c>
      <c r="J5" s="45">
        <v>320</v>
      </c>
      <c r="K5" s="46">
        <v>316.04</v>
      </c>
      <c r="L5" s="45">
        <v>28</v>
      </c>
      <c r="M5" s="46">
        <v>27.55</v>
      </c>
      <c r="N5" s="45"/>
      <c r="O5" s="46"/>
      <c r="P5" s="47">
        <f aca="true" t="shared" si="0" ref="P5:Q11">SUM(D5,F5,H5,J5,L5,N5)</f>
        <v>747</v>
      </c>
      <c r="Q5" s="48">
        <f t="shared" si="0"/>
        <v>728.04</v>
      </c>
      <c r="R5" s="45">
        <v>23</v>
      </c>
      <c r="S5" s="46">
        <v>23</v>
      </c>
      <c r="T5" s="45">
        <v>40</v>
      </c>
      <c r="U5" s="46">
        <v>31.96</v>
      </c>
      <c r="V5" s="45">
        <v>136</v>
      </c>
      <c r="W5" s="46">
        <v>132.14</v>
      </c>
      <c r="X5" s="45"/>
      <c r="Y5" s="46"/>
      <c r="Z5" s="49">
        <f aca="true" t="shared" si="1" ref="Z5:Z11">SUM(R5,T5,V5,X5,)</f>
        <v>199</v>
      </c>
      <c r="AA5" s="50">
        <f aca="true" t="shared" si="2" ref="AA5:AA11">SUM(S5,U5,W5,Y5)</f>
        <v>187.1</v>
      </c>
      <c r="AB5" s="51">
        <f aca="true" t="shared" si="3" ref="AB5:AC11">P5+Z5</f>
        <v>946</v>
      </c>
      <c r="AC5" s="51">
        <f t="shared" si="3"/>
        <v>915.14</v>
      </c>
      <c r="AD5" s="52">
        <v>2425685.3400000003</v>
      </c>
      <c r="AE5" s="53">
        <v>0</v>
      </c>
      <c r="AF5" s="53">
        <v>342856.05</v>
      </c>
      <c r="AG5" s="53">
        <v>2546.54</v>
      </c>
      <c r="AH5" s="53">
        <v>572095.09</v>
      </c>
      <c r="AI5" s="53">
        <v>308802.07</v>
      </c>
      <c r="AJ5" s="54">
        <f aca="true" t="shared" si="4" ref="AJ5:AJ11">SUM(AD5:AI5)</f>
        <v>3651985.09</v>
      </c>
      <c r="AK5" s="55">
        <v>939516.74</v>
      </c>
      <c r="AL5" s="55">
        <v>0</v>
      </c>
      <c r="AM5" s="56">
        <f aca="true" t="shared" si="5" ref="AM5:AM11">SUM(AK5:AL5)</f>
        <v>939516.74</v>
      </c>
      <c r="AN5" s="56">
        <f aca="true" t="shared" si="6" ref="AN5:AN11">SUM(AM5,AJ5)</f>
        <v>4591501.83</v>
      </c>
      <c r="AO5" s="58"/>
    </row>
    <row r="6" spans="1:41" ht="15">
      <c r="A6" s="43" t="s">
        <v>39</v>
      </c>
      <c r="B6" s="43" t="s">
        <v>38</v>
      </c>
      <c r="C6" s="43" t="s">
        <v>34</v>
      </c>
      <c r="D6" s="45">
        <v>19</v>
      </c>
      <c r="E6" s="46">
        <v>18.51</v>
      </c>
      <c r="F6" s="45">
        <v>93</v>
      </c>
      <c r="G6" s="46">
        <v>87.9</v>
      </c>
      <c r="H6" s="45">
        <v>122</v>
      </c>
      <c r="I6" s="46">
        <v>114.69</v>
      </c>
      <c r="J6" s="45">
        <v>88</v>
      </c>
      <c r="K6" s="46">
        <v>85.66</v>
      </c>
      <c r="L6" s="45">
        <v>13</v>
      </c>
      <c r="M6" s="46">
        <v>13</v>
      </c>
      <c r="N6" s="45"/>
      <c r="O6" s="46"/>
      <c r="P6" s="47">
        <f t="shared" si="0"/>
        <v>335</v>
      </c>
      <c r="Q6" s="48">
        <f t="shared" si="0"/>
        <v>319.76</v>
      </c>
      <c r="R6" s="45">
        <v>6</v>
      </c>
      <c r="S6" s="46">
        <v>5.02</v>
      </c>
      <c r="T6" s="45"/>
      <c r="U6" s="46"/>
      <c r="V6" s="45"/>
      <c r="W6" s="46"/>
      <c r="X6" s="45"/>
      <c r="Y6" s="46"/>
      <c r="Z6" s="49">
        <f t="shared" si="1"/>
        <v>6</v>
      </c>
      <c r="AA6" s="50">
        <f t="shared" si="2"/>
        <v>5.02</v>
      </c>
      <c r="AB6" s="51">
        <f t="shared" si="3"/>
        <v>341</v>
      </c>
      <c r="AC6" s="51">
        <f t="shared" si="3"/>
        <v>324.78</v>
      </c>
      <c r="AD6" s="52">
        <v>872023.4199999998</v>
      </c>
      <c r="AE6" s="53">
        <v>0</v>
      </c>
      <c r="AF6" s="53">
        <v>150267</v>
      </c>
      <c r="AG6" s="53">
        <v>4055.7200000000003</v>
      </c>
      <c r="AH6" s="53">
        <v>204119.53</v>
      </c>
      <c r="AI6" s="53">
        <v>90271.93000000001</v>
      </c>
      <c r="AJ6" s="54">
        <f t="shared" si="4"/>
        <v>1320737.5999999996</v>
      </c>
      <c r="AK6" s="55">
        <v>39101.03999999999</v>
      </c>
      <c r="AL6" s="55">
        <v>-166676.17</v>
      </c>
      <c r="AM6" s="56">
        <f t="shared" si="5"/>
        <v>-127575.13000000002</v>
      </c>
      <c r="AN6" s="56">
        <f t="shared" si="6"/>
        <v>1193162.4699999995</v>
      </c>
      <c r="AO6" s="59"/>
    </row>
    <row r="7" spans="1:41" ht="15">
      <c r="A7" s="43" t="s">
        <v>40</v>
      </c>
      <c r="B7" s="43" t="s">
        <v>38</v>
      </c>
      <c r="C7" s="43" t="s">
        <v>34</v>
      </c>
      <c r="D7" s="45">
        <v>0</v>
      </c>
      <c r="E7" s="46">
        <v>0</v>
      </c>
      <c r="F7" s="45">
        <v>21</v>
      </c>
      <c r="G7" s="46">
        <v>20.61</v>
      </c>
      <c r="H7" s="45">
        <v>42</v>
      </c>
      <c r="I7" s="46">
        <v>41.2</v>
      </c>
      <c r="J7" s="45">
        <v>35</v>
      </c>
      <c r="K7" s="46">
        <v>34.04</v>
      </c>
      <c r="L7" s="45">
        <v>3</v>
      </c>
      <c r="M7" s="46">
        <v>3</v>
      </c>
      <c r="N7" s="45"/>
      <c r="O7" s="46"/>
      <c r="P7" s="47">
        <f t="shared" si="0"/>
        <v>101</v>
      </c>
      <c r="Q7" s="48">
        <f t="shared" si="0"/>
        <v>98.85</v>
      </c>
      <c r="R7" s="45">
        <v>1</v>
      </c>
      <c r="S7" s="46">
        <v>0.38</v>
      </c>
      <c r="T7" s="45">
        <v>0</v>
      </c>
      <c r="U7" s="46">
        <v>0</v>
      </c>
      <c r="V7" s="45">
        <v>10</v>
      </c>
      <c r="W7" s="46">
        <v>2.33</v>
      </c>
      <c r="X7" s="45">
        <v>0</v>
      </c>
      <c r="Y7" s="46">
        <v>0</v>
      </c>
      <c r="Z7" s="49">
        <f>SUM(R7,T7,V7,X7,)</f>
        <v>11</v>
      </c>
      <c r="AA7" s="50">
        <f t="shared" si="2"/>
        <v>2.71</v>
      </c>
      <c r="AB7" s="51">
        <f t="shared" si="3"/>
        <v>112</v>
      </c>
      <c r="AC7" s="51">
        <f t="shared" si="3"/>
        <v>101.55999999999999</v>
      </c>
      <c r="AD7" s="52">
        <v>335942.89</v>
      </c>
      <c r="AE7" s="53">
        <v>0</v>
      </c>
      <c r="AF7" s="53">
        <v>46601.79</v>
      </c>
      <c r="AG7" s="53">
        <v>753.58</v>
      </c>
      <c r="AH7" s="53">
        <v>67734.73999999999</v>
      </c>
      <c r="AI7" s="53">
        <v>36572.579999999994</v>
      </c>
      <c r="AJ7" s="54">
        <f t="shared" si="4"/>
        <v>487605.58</v>
      </c>
      <c r="AK7" s="55">
        <v>1226.23</v>
      </c>
      <c r="AL7" s="55">
        <v>41000</v>
      </c>
      <c r="AM7" s="56">
        <f t="shared" si="5"/>
        <v>42226.23</v>
      </c>
      <c r="AN7" s="56">
        <f t="shared" si="6"/>
        <v>529831.81</v>
      </c>
      <c r="AO7" s="59"/>
    </row>
    <row r="8" spans="1:41" ht="15">
      <c r="A8" s="43" t="s">
        <v>41</v>
      </c>
      <c r="B8" s="43" t="s">
        <v>42</v>
      </c>
      <c r="C8" s="43" t="s">
        <v>34</v>
      </c>
      <c r="D8" s="45">
        <v>313</v>
      </c>
      <c r="E8" s="46">
        <v>291.35540540540535</v>
      </c>
      <c r="F8" s="45">
        <v>51</v>
      </c>
      <c r="G8" s="46">
        <v>48.46756756756757</v>
      </c>
      <c r="H8" s="45">
        <v>84</v>
      </c>
      <c r="I8" s="46">
        <v>81.22162162162161</v>
      </c>
      <c r="J8" s="45">
        <v>1394</v>
      </c>
      <c r="K8" s="46">
        <v>1263.9550345247444</v>
      </c>
      <c r="L8" s="45">
        <v>30</v>
      </c>
      <c r="M8" s="46">
        <v>28.8</v>
      </c>
      <c r="N8" s="45"/>
      <c r="O8" s="46"/>
      <c r="P8" s="47">
        <f t="shared" si="0"/>
        <v>1872</v>
      </c>
      <c r="Q8" s="48">
        <f t="shared" si="0"/>
        <v>1713.7996291193388</v>
      </c>
      <c r="R8" s="45">
        <v>139</v>
      </c>
      <c r="S8" s="46">
        <v>139</v>
      </c>
      <c r="T8" s="45">
        <v>3</v>
      </c>
      <c r="U8" s="46">
        <v>3</v>
      </c>
      <c r="V8" s="45">
        <v>0</v>
      </c>
      <c r="W8" s="46">
        <v>0</v>
      </c>
      <c r="X8" s="45">
        <v>0</v>
      </c>
      <c r="Y8" s="46">
        <v>0</v>
      </c>
      <c r="Z8" s="49">
        <f t="shared" si="1"/>
        <v>142</v>
      </c>
      <c r="AA8" s="50">
        <f t="shared" si="2"/>
        <v>142</v>
      </c>
      <c r="AB8" s="51">
        <f t="shared" si="3"/>
        <v>2014</v>
      </c>
      <c r="AC8" s="51">
        <f t="shared" si="3"/>
        <v>1855.7996291193388</v>
      </c>
      <c r="AD8" s="52">
        <v>5551515</v>
      </c>
      <c r="AE8" s="53">
        <v>134068</v>
      </c>
      <c r="AF8" s="53">
        <v>0</v>
      </c>
      <c r="AG8" s="53">
        <v>11509</v>
      </c>
      <c r="AH8" s="53">
        <v>1082058</v>
      </c>
      <c r="AI8" s="53">
        <v>456250</v>
      </c>
      <c r="AJ8" s="54">
        <f t="shared" si="4"/>
        <v>7235400</v>
      </c>
      <c r="AK8" s="55">
        <v>628631</v>
      </c>
      <c r="AL8" s="55">
        <v>0</v>
      </c>
      <c r="AM8" s="56">
        <f t="shared" si="5"/>
        <v>628631</v>
      </c>
      <c r="AN8" s="56">
        <f t="shared" si="6"/>
        <v>7864031</v>
      </c>
      <c r="AO8" s="59" t="s">
        <v>43</v>
      </c>
    </row>
    <row r="9" spans="1:41" ht="15">
      <c r="A9" s="43" t="s">
        <v>44</v>
      </c>
      <c r="B9" s="43" t="s">
        <v>45</v>
      </c>
      <c r="C9" s="43" t="s">
        <v>34</v>
      </c>
      <c r="D9" s="45">
        <v>182</v>
      </c>
      <c r="E9" s="46">
        <v>167.11</v>
      </c>
      <c r="F9" s="45">
        <v>131</v>
      </c>
      <c r="G9" s="46">
        <v>127.2</v>
      </c>
      <c r="H9" s="45">
        <v>434</v>
      </c>
      <c r="I9" s="46">
        <v>425.4</v>
      </c>
      <c r="J9" s="45">
        <v>490</v>
      </c>
      <c r="K9" s="46">
        <v>470.6</v>
      </c>
      <c r="L9" s="45">
        <v>28</v>
      </c>
      <c r="M9" s="46">
        <v>28</v>
      </c>
      <c r="N9" s="45">
        <v>9</v>
      </c>
      <c r="O9" s="46">
        <v>8.6</v>
      </c>
      <c r="P9" s="47">
        <f t="shared" si="0"/>
        <v>1274</v>
      </c>
      <c r="Q9" s="48">
        <f t="shared" si="0"/>
        <v>1226.9099999999999</v>
      </c>
      <c r="R9" s="45">
        <v>114</v>
      </c>
      <c r="S9" s="46">
        <v>70.39999999999999</v>
      </c>
      <c r="T9" s="45">
        <v>0</v>
      </c>
      <c r="U9" s="46">
        <v>0</v>
      </c>
      <c r="V9" s="45">
        <v>1</v>
      </c>
      <c r="W9" s="46">
        <v>0.2</v>
      </c>
      <c r="X9" s="45">
        <v>0</v>
      </c>
      <c r="Y9" s="46">
        <v>0</v>
      </c>
      <c r="Z9" s="49">
        <f t="shared" si="1"/>
        <v>115</v>
      </c>
      <c r="AA9" s="50">
        <f t="shared" si="2"/>
        <v>70.6</v>
      </c>
      <c r="AB9" s="51">
        <f t="shared" si="3"/>
        <v>1389</v>
      </c>
      <c r="AC9" s="51">
        <f t="shared" si="3"/>
        <v>1297.5099999999998</v>
      </c>
      <c r="AD9" s="52">
        <v>4547787.530000016</v>
      </c>
      <c r="AE9" s="53">
        <v>242650.30999999624</v>
      </c>
      <c r="AF9" s="53">
        <v>81600</v>
      </c>
      <c r="AG9" s="53">
        <v>16283.719999999996</v>
      </c>
      <c r="AH9" s="53">
        <v>977153.4999999972</v>
      </c>
      <c r="AI9" s="53">
        <v>480832.6999999946</v>
      </c>
      <c r="AJ9" s="54">
        <f t="shared" si="4"/>
        <v>6346307.7600000035</v>
      </c>
      <c r="AK9" s="55">
        <v>330177.53749999974</v>
      </c>
      <c r="AL9" s="55">
        <v>0</v>
      </c>
      <c r="AM9" s="56">
        <f t="shared" si="5"/>
        <v>330177.53749999974</v>
      </c>
      <c r="AN9" s="56">
        <f t="shared" si="6"/>
        <v>6676485.297500003</v>
      </c>
      <c r="AO9" s="59"/>
    </row>
    <row r="10" spans="1:41" ht="15">
      <c r="A10" s="43" t="s">
        <v>46</v>
      </c>
      <c r="B10" s="43" t="s">
        <v>45</v>
      </c>
      <c r="C10" s="43" t="s">
        <v>34</v>
      </c>
      <c r="D10" s="45">
        <v>4</v>
      </c>
      <c r="E10" s="46">
        <v>4</v>
      </c>
      <c r="F10" s="45">
        <v>29</v>
      </c>
      <c r="G10" s="46">
        <v>27.82</v>
      </c>
      <c r="H10" s="45">
        <v>78</v>
      </c>
      <c r="I10" s="46">
        <v>77.38</v>
      </c>
      <c r="J10" s="45">
        <v>58</v>
      </c>
      <c r="K10" s="46">
        <v>57.29</v>
      </c>
      <c r="L10" s="45">
        <v>7</v>
      </c>
      <c r="M10" s="46">
        <v>7</v>
      </c>
      <c r="N10" s="45">
        <v>16</v>
      </c>
      <c r="O10" s="46">
        <v>16</v>
      </c>
      <c r="P10" s="47">
        <f t="shared" si="0"/>
        <v>192</v>
      </c>
      <c r="Q10" s="48">
        <f t="shared" si="0"/>
        <v>189.48999999999998</v>
      </c>
      <c r="R10" s="45">
        <v>17</v>
      </c>
      <c r="S10" s="46">
        <v>17</v>
      </c>
      <c r="T10" s="45">
        <v>15</v>
      </c>
      <c r="U10" s="46">
        <v>15</v>
      </c>
      <c r="V10" s="45">
        <v>9</v>
      </c>
      <c r="W10" s="46">
        <v>9</v>
      </c>
      <c r="X10" s="45">
        <v>0</v>
      </c>
      <c r="Y10" s="46">
        <v>0</v>
      </c>
      <c r="Z10" s="49">
        <f t="shared" si="1"/>
        <v>41</v>
      </c>
      <c r="AA10" s="50">
        <f t="shared" si="2"/>
        <v>41</v>
      </c>
      <c r="AB10" s="51">
        <f t="shared" si="3"/>
        <v>233</v>
      </c>
      <c r="AC10" s="51">
        <f t="shared" si="3"/>
        <v>230.48999999999998</v>
      </c>
      <c r="AD10" s="52">
        <v>657602</v>
      </c>
      <c r="AE10" s="53">
        <v>0</v>
      </c>
      <c r="AF10" s="53">
        <v>0</v>
      </c>
      <c r="AG10" s="53">
        <v>663</v>
      </c>
      <c r="AH10" s="53">
        <v>123723</v>
      </c>
      <c r="AI10" s="53">
        <v>57841</v>
      </c>
      <c r="AJ10" s="54">
        <f t="shared" si="4"/>
        <v>839829</v>
      </c>
      <c r="AK10" s="55">
        <v>383721</v>
      </c>
      <c r="AL10" s="55">
        <v>0</v>
      </c>
      <c r="AM10" s="56">
        <f t="shared" si="5"/>
        <v>383721</v>
      </c>
      <c r="AN10" s="56">
        <f t="shared" si="6"/>
        <v>1223550</v>
      </c>
      <c r="AO10" s="59"/>
    </row>
    <row r="11" spans="1:41" ht="15">
      <c r="A11" s="43" t="s">
        <v>47</v>
      </c>
      <c r="B11" s="43" t="s">
        <v>42</v>
      </c>
      <c r="C11" s="43" t="s">
        <v>34</v>
      </c>
      <c r="D11" s="45">
        <v>1</v>
      </c>
      <c r="E11" s="46">
        <v>1</v>
      </c>
      <c r="F11" s="45">
        <v>5</v>
      </c>
      <c r="G11" s="46">
        <v>5</v>
      </c>
      <c r="H11" s="45">
        <v>8</v>
      </c>
      <c r="I11" s="46">
        <v>8</v>
      </c>
      <c r="J11" s="45">
        <v>10</v>
      </c>
      <c r="K11" s="46">
        <v>8.4</v>
      </c>
      <c r="L11" s="45">
        <v>2</v>
      </c>
      <c r="M11" s="46">
        <v>2</v>
      </c>
      <c r="N11" s="45">
        <v>0</v>
      </c>
      <c r="O11" s="46">
        <v>0</v>
      </c>
      <c r="P11" s="47">
        <f t="shared" si="0"/>
        <v>26</v>
      </c>
      <c r="Q11" s="48">
        <f t="shared" si="0"/>
        <v>24.4</v>
      </c>
      <c r="R11" s="45">
        <v>0</v>
      </c>
      <c r="S11" s="46">
        <v>0</v>
      </c>
      <c r="T11" s="45">
        <v>0</v>
      </c>
      <c r="U11" s="46">
        <v>0</v>
      </c>
      <c r="V11" s="45">
        <v>0</v>
      </c>
      <c r="W11" s="46">
        <v>0</v>
      </c>
      <c r="X11" s="45">
        <v>0</v>
      </c>
      <c r="Y11" s="46">
        <v>0</v>
      </c>
      <c r="Z11" s="49">
        <f t="shared" si="1"/>
        <v>0</v>
      </c>
      <c r="AA11" s="50">
        <f t="shared" si="2"/>
        <v>0</v>
      </c>
      <c r="AB11" s="51">
        <f t="shared" si="3"/>
        <v>26</v>
      </c>
      <c r="AC11" s="51">
        <f t="shared" si="3"/>
        <v>24.4</v>
      </c>
      <c r="AD11" s="52">
        <v>115255.38</v>
      </c>
      <c r="AE11" s="53">
        <v>0</v>
      </c>
      <c r="AF11" s="53">
        <v>0</v>
      </c>
      <c r="AG11" s="53">
        <v>0</v>
      </c>
      <c r="AH11" s="53">
        <v>20286.05</v>
      </c>
      <c r="AI11" s="53">
        <v>9377.23</v>
      </c>
      <c r="AJ11" s="54">
        <f t="shared" si="4"/>
        <v>144918.66</v>
      </c>
      <c r="AK11" s="55">
        <v>3316.62</v>
      </c>
      <c r="AL11" s="55">
        <v>0</v>
      </c>
      <c r="AM11" s="56">
        <f t="shared" si="5"/>
        <v>3316.62</v>
      </c>
      <c r="AN11" s="56">
        <f t="shared" si="6"/>
        <v>148235.28</v>
      </c>
      <c r="AO11" s="59"/>
    </row>
    <row r="12" spans="1:41" ht="15">
      <c r="A12" s="3"/>
      <c r="B12" s="3"/>
      <c r="C12" s="3"/>
      <c r="D12" s="12"/>
      <c r="E12" s="12"/>
      <c r="F12" s="12"/>
      <c r="G12" s="12"/>
      <c r="H12" s="12"/>
      <c r="I12" s="12"/>
      <c r="J12" s="12"/>
      <c r="K12" s="12"/>
      <c r="L12" s="12"/>
      <c r="M12" s="12"/>
      <c r="N12" s="12"/>
      <c r="O12" s="12"/>
      <c r="P12" s="13"/>
      <c r="Q12" s="13"/>
      <c r="R12" s="12"/>
      <c r="S12" s="12"/>
      <c r="T12" s="12"/>
      <c r="U12" s="12"/>
      <c r="V12" s="12"/>
      <c r="W12" s="12"/>
      <c r="X12" s="12"/>
      <c r="Y12" s="12"/>
      <c r="Z12" s="14"/>
      <c r="AA12" s="14"/>
      <c r="AB12" s="4"/>
      <c r="AC12" s="4"/>
      <c r="AD12" s="6"/>
      <c r="AE12" s="6"/>
      <c r="AF12" s="6"/>
      <c r="AG12" s="6"/>
      <c r="AH12" s="6"/>
      <c r="AI12" s="6"/>
      <c r="AJ12" s="7"/>
      <c r="AK12" s="5"/>
      <c r="AL12" s="5"/>
      <c r="AM12" s="8"/>
      <c r="AN12" s="8"/>
      <c r="AO12" s="9"/>
    </row>
    <row r="13" spans="1:41" ht="15">
      <c r="A13" s="3"/>
      <c r="B13" s="3"/>
      <c r="C13" s="3"/>
      <c r="D13" s="12"/>
      <c r="E13" s="12"/>
      <c r="F13" s="12"/>
      <c r="G13" s="12"/>
      <c r="H13" s="12"/>
      <c r="I13" s="12"/>
      <c r="J13" s="12"/>
      <c r="K13" s="12"/>
      <c r="L13" s="12"/>
      <c r="M13" s="12"/>
      <c r="N13" s="12"/>
      <c r="O13" s="12"/>
      <c r="P13" s="13"/>
      <c r="Q13" s="13"/>
      <c r="R13" s="12"/>
      <c r="S13" s="12"/>
      <c r="T13" s="12"/>
      <c r="U13" s="12"/>
      <c r="V13" s="12"/>
      <c r="W13" s="12"/>
      <c r="X13" s="12"/>
      <c r="Y13" s="12"/>
      <c r="Z13" s="14"/>
      <c r="AA13" s="14"/>
      <c r="AB13" s="4"/>
      <c r="AC13" s="4"/>
      <c r="AD13" s="6"/>
      <c r="AE13" s="6"/>
      <c r="AF13" s="6"/>
      <c r="AG13" s="6"/>
      <c r="AH13" s="6"/>
      <c r="AI13" s="6"/>
      <c r="AJ13" s="7"/>
      <c r="AK13" s="5"/>
      <c r="AL13" s="5"/>
      <c r="AM13" s="8"/>
      <c r="AN13" s="8"/>
      <c r="AO13" s="9"/>
    </row>
    <row r="14" spans="1:41" ht="15">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1" ht="15">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1" ht="15">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password="855B" sheet="1" objects="1" scenarios="1" selectLockedCells="1" selectUnlockedCells="1"/>
  <mergeCells count="32">
    <mergeCell ref="AF2:AF3"/>
    <mergeCell ref="T2:U2"/>
    <mergeCell ref="Z2:AA2"/>
    <mergeCell ref="AB1:AC2"/>
    <mergeCell ref="R1:AA1"/>
    <mergeCell ref="AJ2:AJ3"/>
    <mergeCell ref="N2:O2"/>
    <mergeCell ref="AG2:AG3"/>
    <mergeCell ref="AH2:AH3"/>
    <mergeCell ref="R2:S2"/>
    <mergeCell ref="AD2:AD3"/>
    <mergeCell ref="AE2:AE3"/>
    <mergeCell ref="AL2:AL3"/>
    <mergeCell ref="AM2:AM3"/>
    <mergeCell ref="V2:W2"/>
    <mergeCell ref="AI2:AI3"/>
    <mergeCell ref="A1:A3"/>
    <mergeCell ref="B1:B3"/>
    <mergeCell ref="C1:C3"/>
    <mergeCell ref="AD1:AJ1"/>
    <mergeCell ref="D2:E2"/>
    <mergeCell ref="X2:Y2"/>
    <mergeCell ref="AO1:AO3"/>
    <mergeCell ref="D1:Q1"/>
    <mergeCell ref="L2:M2"/>
    <mergeCell ref="J2:K2"/>
    <mergeCell ref="H2:I2"/>
    <mergeCell ref="F2:G2"/>
    <mergeCell ref="P2:Q2"/>
    <mergeCell ref="AN1:AN3"/>
    <mergeCell ref="AK1:AM1"/>
    <mergeCell ref="AK2:AK3"/>
  </mergeCells>
  <conditionalFormatting sqref="B12:B100">
    <cfRule type="expression" priority="28" dxfId="2">
      <formula>AND(NOT(ISBLANK($A12)),ISBLANK(B12))</formula>
    </cfRule>
  </conditionalFormatting>
  <conditionalFormatting sqref="C12:C100">
    <cfRule type="expression" priority="27" dxfId="2">
      <formula>AND(NOT(ISBLANK(A12)),ISBLANK(C12))</formula>
    </cfRule>
  </conditionalFormatting>
  <conditionalFormatting sqref="D12:D100">
    <cfRule type="expression" priority="26" dxfId="2">
      <formula>AND(NOT(ISBLANK(E12)),ISBLANK(D12))</formula>
    </cfRule>
  </conditionalFormatting>
  <conditionalFormatting sqref="E12:E100">
    <cfRule type="expression" priority="25" dxfId="2">
      <formula>AND(NOT(ISBLANK(D12)),ISBLANK(E12))</formula>
    </cfRule>
  </conditionalFormatting>
  <conditionalFormatting sqref="F12:F100">
    <cfRule type="expression" priority="24" dxfId="2">
      <formula>AND(NOT(ISBLANK(G12)),ISBLANK(F12))</formula>
    </cfRule>
  </conditionalFormatting>
  <conditionalFormatting sqref="G12:G100">
    <cfRule type="expression" priority="23" dxfId="2">
      <formula>AND(NOT(ISBLANK(F12)),ISBLANK(G12))</formula>
    </cfRule>
  </conditionalFormatting>
  <conditionalFormatting sqref="H12:H100">
    <cfRule type="expression" priority="22" dxfId="2">
      <formula>AND(NOT(ISBLANK(I12)),ISBLANK(H12))</formula>
    </cfRule>
  </conditionalFormatting>
  <conditionalFormatting sqref="I12:I100">
    <cfRule type="expression" priority="21" dxfId="2">
      <formula>AND(NOT(ISBLANK(H12)),ISBLANK(I12))</formula>
    </cfRule>
  </conditionalFormatting>
  <conditionalFormatting sqref="J12:J100">
    <cfRule type="expression" priority="20" dxfId="2">
      <formula>AND(NOT(ISBLANK(K12)),ISBLANK(J12))</formula>
    </cfRule>
  </conditionalFormatting>
  <conditionalFormatting sqref="K12:K100">
    <cfRule type="expression" priority="19" dxfId="2">
      <formula>AND(NOT(ISBLANK(J12)),ISBLANK(K12))</formula>
    </cfRule>
  </conditionalFormatting>
  <conditionalFormatting sqref="L12:L100">
    <cfRule type="expression" priority="18" dxfId="2">
      <formula>AND(NOT(ISBLANK(M12)),ISBLANK(L12))</formula>
    </cfRule>
  </conditionalFormatting>
  <conditionalFormatting sqref="M12:M100">
    <cfRule type="expression" priority="17" dxfId="2">
      <formula>AND(NOT(ISBLANK(L12)),ISBLANK(M12))</formula>
    </cfRule>
  </conditionalFormatting>
  <conditionalFormatting sqref="N12:N100">
    <cfRule type="expression" priority="16" dxfId="2">
      <formula>AND(NOT(ISBLANK(O12)),ISBLANK(N12))</formula>
    </cfRule>
  </conditionalFormatting>
  <conditionalFormatting sqref="O12:O100">
    <cfRule type="expression" priority="15" dxfId="2">
      <formula>AND(NOT(ISBLANK(N12)),ISBLANK(O12))</formula>
    </cfRule>
  </conditionalFormatting>
  <conditionalFormatting sqref="R12:R100">
    <cfRule type="expression" priority="14" dxfId="2">
      <formula>AND(NOT(ISBLANK(S12)),ISBLANK(R12))</formula>
    </cfRule>
  </conditionalFormatting>
  <conditionalFormatting sqref="S12:S100">
    <cfRule type="expression" priority="13" dxfId="2">
      <formula>AND(NOT(ISBLANK(R12)),ISBLANK(S12))</formula>
    </cfRule>
  </conditionalFormatting>
  <conditionalFormatting sqref="T12:T100">
    <cfRule type="expression" priority="12" dxfId="2">
      <formula>AND(NOT(ISBLANK(U12)),ISBLANK(T12))</formula>
    </cfRule>
  </conditionalFormatting>
  <conditionalFormatting sqref="U12:U100">
    <cfRule type="expression" priority="11" dxfId="2">
      <formula>AND(NOT(ISBLANK(T12)),ISBLANK(U12))</formula>
    </cfRule>
  </conditionalFormatting>
  <conditionalFormatting sqref="V12:V100">
    <cfRule type="expression" priority="10" dxfId="2">
      <formula>AND(NOT(ISBLANK(W12)),ISBLANK(V12))</formula>
    </cfRule>
  </conditionalFormatting>
  <conditionalFormatting sqref="W12:W100">
    <cfRule type="expression" priority="9" dxfId="2">
      <formula>AND(NOT(ISBLANK(V12)),ISBLANK(W12))</formula>
    </cfRule>
  </conditionalFormatting>
  <conditionalFormatting sqref="X12:X100">
    <cfRule type="expression" priority="8" dxfId="2">
      <formula>AND(NOT(ISBLANK(Y12)),ISBLANK(X12))</formula>
    </cfRule>
  </conditionalFormatting>
  <conditionalFormatting sqref="Y12:Y100">
    <cfRule type="expression" priority="7" dxfId="2">
      <formula>AND(NOT(ISBLANK(X12)),ISBLANK(Y12))</formula>
    </cfRule>
  </conditionalFormatting>
  <conditionalFormatting sqref="B9:B11 B4">
    <cfRule type="expression" priority="4" dxfId="2">
      <formula>AND(NOT(ISBLANK($A4)),ISBLANK(B4))</formula>
    </cfRule>
  </conditionalFormatting>
  <conditionalFormatting sqref="C4:C11">
    <cfRule type="expression" priority="3" dxfId="2">
      <formula>AND(NOT(ISBLANK(A4)),ISBLANK(C4))</formula>
    </cfRule>
  </conditionalFormatting>
  <conditionalFormatting sqref="D4:D11 F4:F11 H4:H11 J4:J11 L4:L11 N4:N11 R4:R11 T4:T11 V4:V11 X4:X11">
    <cfRule type="expression" priority="2" dxfId="2">
      <formula>AND(NOT(ISBLANK(E4)),ISBLANK(D4))</formula>
    </cfRule>
  </conditionalFormatting>
  <conditionalFormatting sqref="E4:E11 W4:W11 G4:G11 I4:I11 K4:K11 M4:M11 O4:O11 S4:S11 U4:U11 Y4:Y11">
    <cfRule type="expression" priority="1" dxfId="2">
      <formula>AND(NOT(ISBLANK(D4)),ISBLANK(E4))</formula>
    </cfRule>
  </conditionalFormatting>
  <conditionalFormatting sqref="B5:B7">
    <cfRule type="expression" priority="5" dxfId="0" stopIfTrue="1">
      <formula>AND(NOT(ISBLANK($A3)),ISBLANK(B5))</formula>
    </cfRule>
  </conditionalFormatting>
  <conditionalFormatting sqref="B8">
    <cfRule type="expression" priority="6" dxfId="0" stopIfTrue="1">
      <formula>AND(NOT(ISBLANK(#REF!)),ISBLANK(B8))</formula>
    </cfRule>
  </conditionalFormatting>
  <dataValidations count="8">
    <dataValidation type="custom" allowBlank="1" showInputMessage="1" showErrorMessage="1" errorTitle="FTE" error="The value entered in the FTE field must be less than or equal to the value entered in the headcount field." sqref="G4:G100 I4:I100 K4:K100 O4:O100 U4:U100 W4:W100 Y4:Y100 S4:S100 E4:E100 M4:M100">
      <formula1>G4&lt;=F4</formula1>
    </dataValidation>
    <dataValidation type="custom" allowBlank="1" showInputMessage="1" showErrorMessage="1" errorTitle="Headcount" error="The value entered in the headcount field must be greater than or equal to the value entered in the FTE field." sqref="H4:H100 J4:J100 L4:L100 N4:N100 T4:T100 V4:V100 X4:X100 R4:R100 D4:D100 F4:F100">
      <formula1>H4&gt;=I4</formula1>
    </dataValidation>
    <dataValidation operator="lessThanOrEqual" allowBlank="1" showInputMessage="1" showErrorMessage="1" error="FTE cannot be greater than Headcount&#10;" sqref="AP1:IV65536 R101:AN65536 AO1 P4:Q65536 R1 A1:C1 P2 A101:O65536 AB1 AB3:AC100 AO6:AO65536 AO4"/>
    <dataValidation type="decimal" operator="greaterThan" allowBlank="1" showInputMessage="1" showErrorMessage="1" sqref="AK12:AL100 AD12:AI100">
      <formula1>0</formula1>
    </dataValidation>
    <dataValidation type="decimal" operator="greaterThanOrEqual" allowBlank="1" showInputMessage="1" showErrorMessage="1" sqref="AD4:AI11 AK4:AL11">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4:C11">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4:B11">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4 A6:A11">
      <formula1>INDIRECT("List_of_organisations")</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BURNETT, Lynne</cp:lastModifiedBy>
  <cp:lastPrinted>2011-05-16T09:46:00Z</cp:lastPrinted>
  <dcterms:created xsi:type="dcterms:W3CDTF">2011-03-30T15:28:39Z</dcterms:created>
  <dcterms:modified xsi:type="dcterms:W3CDTF">2014-04-23T12:25:57Z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