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915" activeTab="0"/>
  </bookViews>
  <sheets>
    <sheet name="June 2014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'June 2014'!$A$1:$AO$10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<sst xmlns="http://schemas.openxmlformats.org/spreadsheetml/2006/main" count="79" uniqueCount="44">
  <si>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</si>
  <si>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</si>
  <si>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</si>
  <si>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</si>
  <si>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</si>
  <si>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</si>
  <si>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</si>
  <si>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</si>
  <si>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</si>
  <si>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</si>
  <si>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</si>
  <si>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</si>
  <si>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</si>
  <si>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</si>
  <si>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</si>
  <si>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</si>
  <si>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</si>
  <si>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</si>
  <si>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</si>
  <si>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</si>
  <si>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</si>
  <si>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</si>
  <si>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</si>
  <si>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</si>
  <si>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</si>
  <si>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</si>
  <si>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</si>
  <si>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</si>
  <si>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</si>
  <si>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</si>
  <si>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</si>
  <si>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</si>
  <si>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</si>
  <si>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</si>
  <si>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</si>
  <si>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</si>
  <si>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</si>
  <si>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</si>
  <si>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</si>
  <si>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Leasehold Advisory Service</t>
  </si>
  <si>
    <t>Valuation Tribunal Service</t>
  </si>
  <si>
    <t>Department for Communities and Local Government</t>
  </si>
  <si>
    <t>Homes and Communities Agency</t>
  </si>
  <si>
    <t>Housing Ombudsman Service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</si>
</sst>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  <numFmt numFmtId="189" formatCode="#,##0.0"/>
    <numFmt numFmtId="190" formatCode="0.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64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65" fontId="7" fillId="27" borderId="0" applyNumberFormat="0">
      <alignment/>
      <protection locked="0"/>
    </xf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6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"/>
  <sheetViews>
    <sheetView tabSelected="1" zoomScale="70" zoomScaleNormal="70" zoomScalePageLayoutView="0" workbookViewId="0" topLeftCell="A1">
      <pane xSplit="3" ySplit="3" topLeftCell="A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K19" sqref="AK19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2" t="s">
        <v>12</v>
      </c>
      <c r="B1" s="22" t="s">
        <v>1</v>
      </c>
      <c r="C1" s="22" t="s">
        <v>0</v>
      </c>
      <c r="D1" s="34" t="s">
        <v>8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47" t="s">
        <v>15</v>
      </c>
      <c r="S1" s="48"/>
      <c r="T1" s="48"/>
      <c r="U1" s="48"/>
      <c r="V1" s="48"/>
      <c r="W1" s="48"/>
      <c r="X1" s="48"/>
      <c r="Y1" s="48"/>
      <c r="Z1" s="48"/>
      <c r="AA1" s="49"/>
      <c r="AB1" s="43" t="s">
        <v>25</v>
      </c>
      <c r="AC1" s="44"/>
      <c r="AD1" s="25" t="s">
        <v>11</v>
      </c>
      <c r="AE1" s="26"/>
      <c r="AF1" s="26"/>
      <c r="AG1" s="26"/>
      <c r="AH1" s="26"/>
      <c r="AI1" s="26"/>
      <c r="AJ1" s="27"/>
      <c r="AK1" s="42" t="s">
        <v>32</v>
      </c>
      <c r="AL1" s="42"/>
      <c r="AM1" s="42"/>
      <c r="AN1" s="39" t="s">
        <v>24</v>
      </c>
      <c r="AO1" s="22" t="s">
        <v>33</v>
      </c>
    </row>
    <row r="2" spans="1:41" s="1" customFormat="1" ht="53.25" customHeight="1">
      <c r="A2" s="23"/>
      <c r="B2" s="23"/>
      <c r="C2" s="23"/>
      <c r="D2" s="28" t="s">
        <v>28</v>
      </c>
      <c r="E2" s="29"/>
      <c r="F2" s="28" t="s">
        <v>29</v>
      </c>
      <c r="G2" s="29"/>
      <c r="H2" s="28" t="s">
        <v>30</v>
      </c>
      <c r="I2" s="29"/>
      <c r="J2" s="28" t="s">
        <v>6</v>
      </c>
      <c r="K2" s="29"/>
      <c r="L2" s="28" t="s">
        <v>31</v>
      </c>
      <c r="M2" s="29"/>
      <c r="N2" s="28" t="s">
        <v>5</v>
      </c>
      <c r="O2" s="29"/>
      <c r="P2" s="37" t="s">
        <v>9</v>
      </c>
      <c r="Q2" s="38"/>
      <c r="R2" s="37" t="s">
        <v>13</v>
      </c>
      <c r="S2" s="31"/>
      <c r="T2" s="30" t="s">
        <v>3</v>
      </c>
      <c r="U2" s="31"/>
      <c r="V2" s="30" t="s">
        <v>4</v>
      </c>
      <c r="W2" s="31"/>
      <c r="X2" s="30" t="s">
        <v>14</v>
      </c>
      <c r="Y2" s="31"/>
      <c r="Z2" s="37" t="s">
        <v>10</v>
      </c>
      <c r="AA2" s="38"/>
      <c r="AB2" s="45"/>
      <c r="AC2" s="46"/>
      <c r="AD2" s="22" t="s">
        <v>17</v>
      </c>
      <c r="AE2" s="22" t="s">
        <v>16</v>
      </c>
      <c r="AF2" s="22" t="s">
        <v>18</v>
      </c>
      <c r="AG2" s="22" t="s">
        <v>19</v>
      </c>
      <c r="AH2" s="22" t="s">
        <v>20</v>
      </c>
      <c r="AI2" s="22" t="s">
        <v>21</v>
      </c>
      <c r="AJ2" s="50" t="s">
        <v>23</v>
      </c>
      <c r="AK2" s="22" t="s">
        <v>26</v>
      </c>
      <c r="AL2" s="22" t="s">
        <v>27</v>
      </c>
      <c r="AM2" s="22" t="s">
        <v>22</v>
      </c>
      <c r="AN2" s="40"/>
      <c r="AO2" s="32"/>
    </row>
    <row r="3" spans="1:41" ht="57.75" customHeight="1">
      <c r="A3" s="24"/>
      <c r="B3" s="24"/>
      <c r="C3" s="24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33"/>
      <c r="AE3" s="33"/>
      <c r="AF3" s="33"/>
      <c r="AG3" s="33"/>
      <c r="AH3" s="33"/>
      <c r="AI3" s="33"/>
      <c r="AJ3" s="50"/>
      <c r="AK3" s="33"/>
      <c r="AL3" s="33"/>
      <c r="AM3" s="33"/>
      <c r="AN3" s="41"/>
      <c r="AO3" s="33"/>
    </row>
    <row r="4" spans="1:41" ht="48.75" customHeight="1">
      <c r="A4" s="51" t="s">
        <v>41</v>
      </c>
      <c r="B4" s="52" t="s">
        <v>34</v>
      </c>
      <c r="C4" s="51" t="s">
        <v>41</v>
      </c>
      <c r="D4" s="14">
        <v>122</v>
      </c>
      <c r="E4" s="15">
        <v>118.75000000000001</v>
      </c>
      <c r="F4" s="15">
        <v>245</v>
      </c>
      <c r="G4" s="15">
        <v>238.25</v>
      </c>
      <c r="H4" s="15">
        <v>737</v>
      </c>
      <c r="I4" s="15">
        <v>714.65</v>
      </c>
      <c r="J4" s="15">
        <v>492</v>
      </c>
      <c r="K4" s="15">
        <v>474.69000000000005</v>
      </c>
      <c r="L4" s="15">
        <v>85</v>
      </c>
      <c r="M4" s="15">
        <v>82.45</v>
      </c>
      <c r="N4" s="15">
        <v>0</v>
      </c>
      <c r="O4" s="15">
        <v>0</v>
      </c>
      <c r="P4" s="16">
        <f>SUM(D4,F4,H4,J4,L4,N4)</f>
        <v>1681</v>
      </c>
      <c r="Q4" s="16">
        <f>SUM(E4,G4,I4,K4,M4,O4)</f>
        <v>1628.7900000000002</v>
      </c>
      <c r="R4" s="15">
        <v>2</v>
      </c>
      <c r="S4" s="15">
        <v>2</v>
      </c>
      <c r="T4" s="15">
        <v>1</v>
      </c>
      <c r="U4" s="15">
        <v>1</v>
      </c>
      <c r="V4" s="15">
        <v>53</v>
      </c>
      <c r="W4" s="15">
        <v>43.61</v>
      </c>
      <c r="X4" s="15">
        <v>2</v>
      </c>
      <c r="Y4" s="15">
        <v>2</v>
      </c>
      <c r="Z4" s="17">
        <f>SUM(R4,T4,V4,X4,)</f>
        <v>58</v>
      </c>
      <c r="AA4" s="17">
        <f>SUM(S4,U4,W4,Y4)</f>
        <v>48.61</v>
      </c>
      <c r="AB4" s="18">
        <f>P4+Z4</f>
        <v>1739</v>
      </c>
      <c r="AC4" s="18">
        <f>Q4+AA4</f>
        <v>1677.4</v>
      </c>
      <c r="AD4" s="11">
        <v>5553687.680000001</v>
      </c>
      <c r="AE4" s="12">
        <v>31362.239999999976</v>
      </c>
      <c r="AF4" s="12">
        <v>16223.96</v>
      </c>
      <c r="AG4" s="12">
        <v>34901.759999999995</v>
      </c>
      <c r="AH4" s="12">
        <v>1118473.6600000004</v>
      </c>
      <c r="AI4" s="12">
        <v>521397.30999999994</v>
      </c>
      <c r="AJ4" s="19">
        <f>SUM(AD4:AI4)</f>
        <v>7276046.61</v>
      </c>
      <c r="AK4" s="13">
        <v>284110</v>
      </c>
      <c r="AL4" s="13">
        <v>129375</v>
      </c>
      <c r="AM4" s="20">
        <f>SUM(AK4:AL4)</f>
        <v>413485</v>
      </c>
      <c r="AN4" s="21">
        <f>SUM(AM4,AJ4)</f>
        <v>7689531.61</v>
      </c>
      <c r="AO4" s="9"/>
    </row>
    <row r="5" spans="1:41" ht="51" customHeight="1">
      <c r="A5" s="3" t="s">
        <v>36</v>
      </c>
      <c r="B5" s="52" t="s">
        <v>35</v>
      </c>
      <c r="C5" s="52" t="s">
        <v>41</v>
      </c>
      <c r="D5" s="15">
        <v>226</v>
      </c>
      <c r="E5" s="15">
        <v>204.1</v>
      </c>
      <c r="F5" s="15">
        <v>127</v>
      </c>
      <c r="G5" s="15">
        <v>114.6</v>
      </c>
      <c r="H5" s="15">
        <v>109</v>
      </c>
      <c r="I5" s="15">
        <v>105.3</v>
      </c>
      <c r="J5" s="15">
        <v>324</v>
      </c>
      <c r="K5" s="15">
        <v>268.2</v>
      </c>
      <c r="L5" s="15">
        <v>7</v>
      </c>
      <c r="M5" s="15">
        <v>7</v>
      </c>
      <c r="N5" s="15">
        <v>0</v>
      </c>
      <c r="O5" s="15">
        <v>0</v>
      </c>
      <c r="P5" s="16">
        <f aca="true" t="shared" si="0" ref="P5:Q10">SUM(D5,F5,H5,J5,L5,N5)</f>
        <v>793</v>
      </c>
      <c r="Q5" s="16">
        <f t="shared" si="0"/>
        <v>699.2</v>
      </c>
      <c r="R5" s="15">
        <v>9</v>
      </c>
      <c r="S5" s="15">
        <v>9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7">
        <f aca="true" t="shared" si="1" ref="Z5:Z10">SUM(R5,T5,V5,X5,)</f>
        <v>9</v>
      </c>
      <c r="AA5" s="17">
        <f aca="true" t="shared" si="2" ref="AA5:AA10">SUM(S5,U5,W5,Y5)</f>
        <v>9</v>
      </c>
      <c r="AB5" s="18">
        <f aca="true" t="shared" si="3" ref="AB5:AC10">P5+Z5</f>
        <v>802</v>
      </c>
      <c r="AC5" s="18">
        <f t="shared" si="3"/>
        <v>708.2</v>
      </c>
      <c r="AD5" s="11">
        <v>2266320.3</v>
      </c>
      <c r="AE5" s="12">
        <v>804.28</v>
      </c>
      <c r="AF5" s="12">
        <v>0</v>
      </c>
      <c r="AG5" s="12">
        <v>1627.23</v>
      </c>
      <c r="AH5" s="12">
        <v>449982.37</v>
      </c>
      <c r="AI5" s="12">
        <v>203458.41</v>
      </c>
      <c r="AJ5" s="19">
        <f aca="true" t="shared" si="4" ref="AJ5:AJ10">SUM(AD5:AI5)</f>
        <v>2922192.59</v>
      </c>
      <c r="AK5" s="13">
        <v>46872.07</v>
      </c>
      <c r="AL5" s="13">
        <v>0</v>
      </c>
      <c r="AM5" s="20">
        <f aca="true" t="shared" si="5" ref="AM5:AM10">SUM(AK5:AL5)</f>
        <v>46872.07</v>
      </c>
      <c r="AN5" s="21">
        <f aca="true" t="shared" si="6" ref="AN5:AN10">SUM(AM5,AJ5)</f>
        <v>2969064.6599999997</v>
      </c>
      <c r="AO5" s="9"/>
    </row>
    <row r="6" spans="1:41" ht="51.75" customHeight="1">
      <c r="A6" s="52" t="s">
        <v>37</v>
      </c>
      <c r="B6" s="52" t="s">
        <v>35</v>
      </c>
      <c r="C6" s="52" t="s">
        <v>41</v>
      </c>
      <c r="D6" s="15">
        <v>6</v>
      </c>
      <c r="E6" s="15">
        <v>6</v>
      </c>
      <c r="F6" s="15">
        <v>11</v>
      </c>
      <c r="G6" s="15">
        <v>11</v>
      </c>
      <c r="H6" s="15">
        <v>23</v>
      </c>
      <c r="I6" s="15">
        <v>23</v>
      </c>
      <c r="J6" s="15">
        <v>3</v>
      </c>
      <c r="K6" s="15">
        <v>3</v>
      </c>
      <c r="L6" s="15">
        <v>1</v>
      </c>
      <c r="M6" s="15">
        <v>1</v>
      </c>
      <c r="N6" s="15">
        <v>0</v>
      </c>
      <c r="O6" s="15">
        <v>0</v>
      </c>
      <c r="P6" s="16">
        <f t="shared" si="0"/>
        <v>44</v>
      </c>
      <c r="Q6" s="16">
        <f t="shared" si="0"/>
        <v>44</v>
      </c>
      <c r="R6" s="15">
        <v>2</v>
      </c>
      <c r="S6" s="15">
        <v>2</v>
      </c>
      <c r="T6" s="15">
        <v>0</v>
      </c>
      <c r="U6" s="15">
        <v>0</v>
      </c>
      <c r="V6" s="15">
        <v>0</v>
      </c>
      <c r="W6" s="15">
        <v>0</v>
      </c>
      <c r="X6" s="15">
        <v>2</v>
      </c>
      <c r="Y6" s="15">
        <v>2</v>
      </c>
      <c r="Z6" s="17">
        <f t="shared" si="1"/>
        <v>4</v>
      </c>
      <c r="AA6" s="17">
        <f t="shared" si="2"/>
        <v>4</v>
      </c>
      <c r="AB6" s="18">
        <f t="shared" si="3"/>
        <v>48</v>
      </c>
      <c r="AC6" s="18">
        <f t="shared" si="3"/>
        <v>48</v>
      </c>
      <c r="AD6" s="11">
        <v>127981.91</v>
      </c>
      <c r="AE6" s="12">
        <v>794</v>
      </c>
      <c r="AF6" s="12">
        <v>0</v>
      </c>
      <c r="AG6" s="12">
        <v>9730.87</v>
      </c>
      <c r="AH6" s="12">
        <v>23656.68</v>
      </c>
      <c r="AI6" s="12">
        <v>11764.16</v>
      </c>
      <c r="AJ6" s="19">
        <f t="shared" si="4"/>
        <v>173927.62</v>
      </c>
      <c r="AK6" s="13">
        <v>3762.5</v>
      </c>
      <c r="AL6" s="13">
        <v>3187.5</v>
      </c>
      <c r="AM6" s="20">
        <f t="shared" si="5"/>
        <v>6950</v>
      </c>
      <c r="AN6" s="21">
        <f t="shared" si="6"/>
        <v>180877.62</v>
      </c>
      <c r="AO6" s="9"/>
    </row>
    <row r="7" spans="1:41" ht="51" customHeight="1">
      <c r="A7" s="3" t="s">
        <v>42</v>
      </c>
      <c r="B7" s="52" t="s">
        <v>38</v>
      </c>
      <c r="C7" s="52" t="s">
        <v>41</v>
      </c>
      <c r="D7" s="15">
        <v>125</v>
      </c>
      <c r="E7" s="15">
        <v>118.04</v>
      </c>
      <c r="F7" s="15">
        <v>230</v>
      </c>
      <c r="G7" s="15">
        <v>225.21</v>
      </c>
      <c r="H7" s="15">
        <v>278</v>
      </c>
      <c r="I7" s="15">
        <v>272.76</v>
      </c>
      <c r="J7" s="15">
        <v>44</v>
      </c>
      <c r="K7" s="15">
        <v>43.8</v>
      </c>
      <c r="L7" s="15">
        <v>51</v>
      </c>
      <c r="M7" s="15">
        <v>50.88</v>
      </c>
      <c r="N7" s="15">
        <v>176</v>
      </c>
      <c r="O7" s="15">
        <v>171.4</v>
      </c>
      <c r="P7" s="16">
        <f t="shared" si="0"/>
        <v>904</v>
      </c>
      <c r="Q7" s="16">
        <f t="shared" si="0"/>
        <v>882.0899999999999</v>
      </c>
      <c r="R7" s="15">
        <v>3</v>
      </c>
      <c r="S7" s="15">
        <v>3</v>
      </c>
      <c r="T7" s="15">
        <v>0</v>
      </c>
      <c r="U7" s="15">
        <v>0</v>
      </c>
      <c r="V7" s="15">
        <v>8</v>
      </c>
      <c r="W7" s="15">
        <v>8</v>
      </c>
      <c r="X7" s="15">
        <v>0</v>
      </c>
      <c r="Y7" s="15">
        <v>0</v>
      </c>
      <c r="Z7" s="17">
        <f t="shared" si="1"/>
        <v>11</v>
      </c>
      <c r="AA7" s="17">
        <f t="shared" si="2"/>
        <v>11</v>
      </c>
      <c r="AB7" s="18">
        <f t="shared" si="3"/>
        <v>915</v>
      </c>
      <c r="AC7" s="18">
        <f t="shared" si="3"/>
        <v>893.0899999999999</v>
      </c>
      <c r="AD7" s="11">
        <v>3243848.29</v>
      </c>
      <c r="AE7" s="12">
        <v>101995.41</v>
      </c>
      <c r="AF7" s="12">
        <v>12615.29</v>
      </c>
      <c r="AG7" s="12">
        <v>2369.92</v>
      </c>
      <c r="AH7" s="12">
        <v>684773.14</v>
      </c>
      <c r="AI7" s="12">
        <v>311352.17000000004</v>
      </c>
      <c r="AJ7" s="19">
        <f t="shared" si="4"/>
        <v>4356954.220000001</v>
      </c>
      <c r="AK7" s="13">
        <v>73919.45999999999</v>
      </c>
      <c r="AL7" s="13">
        <v>0</v>
      </c>
      <c r="AM7" s="20">
        <f t="shared" si="5"/>
        <v>73919.45999999999</v>
      </c>
      <c r="AN7" s="21">
        <f t="shared" si="6"/>
        <v>4430873.680000001</v>
      </c>
      <c r="AO7" s="10"/>
    </row>
    <row r="8" spans="1:41" ht="50.25" customHeight="1">
      <c r="A8" s="52" t="s">
        <v>43</v>
      </c>
      <c r="B8" s="52" t="s">
        <v>38</v>
      </c>
      <c r="C8" s="52" t="s">
        <v>41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44</v>
      </c>
      <c r="O8" s="15">
        <v>43</v>
      </c>
      <c r="P8" s="16">
        <f t="shared" si="0"/>
        <v>44</v>
      </c>
      <c r="Q8" s="16">
        <f t="shared" si="0"/>
        <v>43</v>
      </c>
      <c r="R8" s="15">
        <v>9</v>
      </c>
      <c r="S8" s="15">
        <v>9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7">
        <f t="shared" si="1"/>
        <v>9</v>
      </c>
      <c r="AA8" s="17">
        <f t="shared" si="2"/>
        <v>9</v>
      </c>
      <c r="AB8" s="18">
        <f t="shared" si="3"/>
        <v>53</v>
      </c>
      <c r="AC8" s="18">
        <f t="shared" si="3"/>
        <v>52</v>
      </c>
      <c r="AD8" s="11">
        <v>159814.72</v>
      </c>
      <c r="AE8" s="12">
        <v>523.42</v>
      </c>
      <c r="AF8" s="12">
        <v>0</v>
      </c>
      <c r="AG8" s="12">
        <v>0</v>
      </c>
      <c r="AH8" s="12">
        <v>32593.36</v>
      </c>
      <c r="AI8" s="12">
        <v>15194.63</v>
      </c>
      <c r="AJ8" s="19">
        <f t="shared" si="4"/>
        <v>208126.13</v>
      </c>
      <c r="AK8" s="13">
        <v>51521</v>
      </c>
      <c r="AL8" s="13">
        <v>0</v>
      </c>
      <c r="AM8" s="20">
        <f t="shared" si="5"/>
        <v>51521</v>
      </c>
      <c r="AN8" s="21">
        <f t="shared" si="6"/>
        <v>259647.13</v>
      </c>
      <c r="AO8" s="9"/>
    </row>
    <row r="9" spans="1:41" ht="51.75" customHeight="1">
      <c r="A9" s="52" t="s">
        <v>39</v>
      </c>
      <c r="B9" s="52" t="s">
        <v>38</v>
      </c>
      <c r="C9" s="52" t="s">
        <v>41</v>
      </c>
      <c r="D9" s="15">
        <v>3</v>
      </c>
      <c r="E9" s="15">
        <v>2.4</v>
      </c>
      <c r="F9" s="15">
        <v>1</v>
      </c>
      <c r="G9" s="15">
        <v>1</v>
      </c>
      <c r="H9" s="15">
        <v>17</v>
      </c>
      <c r="I9" s="15">
        <v>16.5</v>
      </c>
      <c r="J9" s="15">
        <v>0</v>
      </c>
      <c r="K9" s="15">
        <v>0</v>
      </c>
      <c r="L9" s="15">
        <v>1</v>
      </c>
      <c r="M9" s="15">
        <v>1</v>
      </c>
      <c r="N9" s="15">
        <v>0</v>
      </c>
      <c r="O9" s="15">
        <v>0</v>
      </c>
      <c r="P9" s="16">
        <f t="shared" si="0"/>
        <v>22</v>
      </c>
      <c r="Q9" s="16">
        <f t="shared" si="0"/>
        <v>20.9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7">
        <f t="shared" si="1"/>
        <v>0</v>
      </c>
      <c r="AA9" s="17">
        <f t="shared" si="2"/>
        <v>0</v>
      </c>
      <c r="AB9" s="18">
        <f t="shared" si="3"/>
        <v>22</v>
      </c>
      <c r="AC9" s="18">
        <f t="shared" si="3"/>
        <v>20.9</v>
      </c>
      <c r="AD9" s="11">
        <v>68259</v>
      </c>
      <c r="AE9" s="12">
        <v>0</v>
      </c>
      <c r="AF9" s="12">
        <v>0</v>
      </c>
      <c r="AG9" s="12">
        <v>0</v>
      </c>
      <c r="AH9" s="12">
        <v>6237</v>
      </c>
      <c r="AI9" s="12">
        <v>7122</v>
      </c>
      <c r="AJ9" s="19">
        <f t="shared" si="4"/>
        <v>81618</v>
      </c>
      <c r="AK9" s="13">
        <v>0</v>
      </c>
      <c r="AL9" s="13">
        <v>0</v>
      </c>
      <c r="AM9" s="20">
        <f t="shared" si="5"/>
        <v>0</v>
      </c>
      <c r="AN9" s="21">
        <f t="shared" si="6"/>
        <v>81618</v>
      </c>
      <c r="AO9" s="9"/>
    </row>
    <row r="10" spans="1:41" ht="50.25" customHeight="1">
      <c r="A10" s="52" t="s">
        <v>40</v>
      </c>
      <c r="B10" s="52" t="s">
        <v>38</v>
      </c>
      <c r="C10" s="52" t="s">
        <v>41</v>
      </c>
      <c r="D10" s="15">
        <v>24</v>
      </c>
      <c r="E10" s="15">
        <v>22.74</v>
      </c>
      <c r="F10" s="15">
        <v>41</v>
      </c>
      <c r="G10" s="15">
        <v>39.99</v>
      </c>
      <c r="H10" s="15">
        <v>13</v>
      </c>
      <c r="I10" s="15">
        <v>12.736</v>
      </c>
      <c r="J10" s="15">
        <v>2</v>
      </c>
      <c r="K10" s="15">
        <v>2</v>
      </c>
      <c r="L10" s="15">
        <v>1</v>
      </c>
      <c r="M10" s="15">
        <v>1</v>
      </c>
      <c r="N10" s="15">
        <v>0</v>
      </c>
      <c r="O10" s="15">
        <v>0</v>
      </c>
      <c r="P10" s="16">
        <f t="shared" si="0"/>
        <v>81</v>
      </c>
      <c r="Q10" s="16">
        <f t="shared" si="0"/>
        <v>78.46600000000001</v>
      </c>
      <c r="R10" s="15">
        <v>0</v>
      </c>
      <c r="S10" s="15">
        <v>0</v>
      </c>
      <c r="T10" s="15">
        <v>1</v>
      </c>
      <c r="U10" s="15">
        <v>0.6</v>
      </c>
      <c r="V10" s="15">
        <v>0</v>
      </c>
      <c r="W10" s="15">
        <v>0</v>
      </c>
      <c r="X10" s="15">
        <v>0</v>
      </c>
      <c r="Y10" s="15">
        <v>0</v>
      </c>
      <c r="Z10" s="17">
        <f t="shared" si="1"/>
        <v>1</v>
      </c>
      <c r="AA10" s="17">
        <f t="shared" si="2"/>
        <v>0.6</v>
      </c>
      <c r="AB10" s="18">
        <f t="shared" si="3"/>
        <v>82</v>
      </c>
      <c r="AC10" s="18">
        <f t="shared" si="3"/>
        <v>79.066</v>
      </c>
      <c r="AD10" s="11">
        <v>224433.56</v>
      </c>
      <c r="AE10" s="12">
        <v>1472.32</v>
      </c>
      <c r="AF10" s="12">
        <v>0</v>
      </c>
      <c r="AG10" s="12">
        <v>0</v>
      </c>
      <c r="AH10" s="12">
        <v>34528.65</v>
      </c>
      <c r="AI10" s="12">
        <v>19414.96</v>
      </c>
      <c r="AJ10" s="19">
        <f t="shared" si="4"/>
        <v>279849.49</v>
      </c>
      <c r="AK10" s="13">
        <v>13950</v>
      </c>
      <c r="AL10" s="13">
        <v>0</v>
      </c>
      <c r="AM10" s="20">
        <f t="shared" si="5"/>
        <v>13950</v>
      </c>
      <c r="AN10" s="21">
        <f t="shared" si="6"/>
        <v>293799.49</v>
      </c>
      <c r="AO10" s="9"/>
    </row>
  </sheetData>
  <sheetProtection selectLockedCells="1"/>
  <mergeCells count="32">
    <mergeCell ref="AH2:AH3"/>
    <mergeCell ref="R2:S2"/>
    <mergeCell ref="AN1:AN3"/>
    <mergeCell ref="AK1:AM1"/>
    <mergeCell ref="AK2:AK3"/>
    <mergeCell ref="AL2:AL3"/>
    <mergeCell ref="AM2:AM3"/>
    <mergeCell ref="V2:W2"/>
    <mergeCell ref="Z2:AA2"/>
    <mergeCell ref="AB1:AC2"/>
    <mergeCell ref="R1:AA1"/>
    <mergeCell ref="AJ2:AJ3"/>
    <mergeCell ref="AO1:AO3"/>
    <mergeCell ref="D1:Q1"/>
    <mergeCell ref="L2:M2"/>
    <mergeCell ref="J2:K2"/>
    <mergeCell ref="H2:I2"/>
    <mergeCell ref="F2:G2"/>
    <mergeCell ref="AE2:AE3"/>
    <mergeCell ref="AF2:AF3"/>
    <mergeCell ref="T2:U2"/>
    <mergeCell ref="P2:Q2"/>
    <mergeCell ref="A1:A3"/>
    <mergeCell ref="B1:B3"/>
    <mergeCell ref="C1:C3"/>
    <mergeCell ref="AD1:AJ1"/>
    <mergeCell ref="D2:E2"/>
    <mergeCell ref="X2:Y2"/>
    <mergeCell ref="AI2:AI3"/>
    <mergeCell ref="AD2:AD3"/>
    <mergeCell ref="N2:O2"/>
    <mergeCell ref="AG2:AG3"/>
  </mergeCells>
  <conditionalFormatting sqref="B4:B10">
    <cfRule type="expression" priority="2" dxfId="0">
      <formula>AND(NOT(ISBLANK($A4)),ISBLANK(B4))</formula>
    </cfRule>
  </conditionalFormatting>
  <conditionalFormatting sqref="C4:C10">
    <cfRule type="expression" priority="1" dxfId="0">
      <formula>AND(NOT(ISBLANK(A4)),ISBLANK(C4))</formula>
    </cfRule>
  </conditionalFormatting>
  <conditionalFormatting sqref="D4:D10 F4:F10 H4:H10 J4:J10 L4:L10 N4:N10 R4:R10 T4:T10 V4:V10 X4:X10">
    <cfRule type="expression" priority="65535" dxfId="0">
      <formula>AND(NOT(ISBLANK(E4)),ISBLANK(D4))</formula>
    </cfRule>
  </conditionalFormatting>
  <conditionalFormatting sqref="E4:E10 G4:G10 I4:I10 K4:K10 M4:M10 O4:O10 S4:S10 U4:U10 W4:W10 Y4:Y10">
    <cfRule type="expression" priority="65535" dxfId="0">
      <formula>AND(NOT(ISBLANK(D4)),ISBLANK(E4))</formula>
    </cfRule>
  </conditionalFormatting>
  <dataValidations count="7">
    <dataValidation operator="lessThanOrEqual" allowBlank="1" showInputMessage="1" showErrorMessage="1" error="FTE cannot be greater than Headcount&#10;" sqref="AO4:AO10 AB4:AC10 P4:Q10"/>
    <dataValidation type="decimal" operator="greaterThanOrEqual" allowBlank="1" showInputMessage="1" showErrorMessage="1" sqref="AK4:AL10 AD4:AI10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F4:F10 D4:D10 R4:R10 X4:X10 V4:V10 T4:T10 N4:N10 L4:L10 J4:J10 H4:H10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0 E4:E10 S4:S10 Y4:Y10 W4:W10 U4:U10 O4:O10 K4:K10 I4:I10 G4:G10">
      <formula1>M4&lt;=L4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0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0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0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hwright</cp:lastModifiedBy>
  <cp:lastPrinted>2011-05-16T09:46:00Z</cp:lastPrinted>
  <dcterms:created xsi:type="dcterms:W3CDTF">2011-03-30T15:28:39Z</dcterms:created>
  <dcterms:modified xsi:type="dcterms:W3CDTF">2014-07-30T13:51:24Z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curity Label">
    <vt:lpwstr>UNCLASSIFIED</vt:lpwstr>
  </property>
  <property fmtid="{D5CDD505-2E9C-101B-9397-08002B2CF9AE}" pid="3" name="bjDocumentSecurityXML">
    <vt:lpwstr>&lt;label version="1.0"&gt;&lt;element uid="id_newpolicy" value=""/&gt;&lt;element uid="id_unclassified" value=""/&gt;&lt;/label&gt;</vt:lpwstr>
  </property>
  <property fmtid="{D5CDD505-2E9C-101B-9397-08002B2CF9AE}" pid="4" name="bjDocumentSecurityPolicyProp">
    <vt:lpwstr>UK</vt:lpwstr>
  </property>
  <property fmtid="{D5CDD505-2E9C-101B-9397-08002B2CF9AE}" pid="5" name="bjDocumentSecurityPolicyPropID">
    <vt:lpwstr>id_newpolicy</vt:lpwstr>
  </property>
  <property fmtid="{D5CDD505-2E9C-101B-9397-08002B2CF9AE}" pid="6" name="bjDocumentSecurityProp1">
    <vt:lpwstr>UNCLASSIFIED</vt:lpwstr>
  </property>
  <property fmtid="{D5CDD505-2E9C-101B-9397-08002B2CF9AE}" pid="7" name="bjSecLabelProp1ID">
    <vt:lpwstr>id_unclassified</vt:lpwstr>
  </property>
  <property fmtid="{D5CDD505-2E9C-101B-9397-08002B2CF9AE}" pid="8" name="bjDocumentSecurityProp2">
    <vt:lpwstr/>
  </property>
  <property fmtid="{D5CDD505-2E9C-101B-9397-08002B2CF9AE}" pid="9" name="bjSecLabelProp2ID">
    <vt:lpwstr/>
  </property>
  <property fmtid="{D5CDD505-2E9C-101B-9397-08002B2CF9AE}" pid="10" name="bjDocumentSecurityProp3">
    <vt:lpwstr/>
  </property>
  <property fmtid="{D5CDD505-2E9C-101B-9397-08002B2CF9AE}" pid="11" name="bjSecLabelProp3ID">
    <vt:lpwstr/>
  </property>
  <property fmtid="{D5CDD505-2E9C-101B-9397-08002B2CF9AE}" pid="12" name="eGMS.protectiveMarking">
    <vt:lpwstr/>
  </property>
  <property fmtid="{D5CDD505-2E9C-101B-9397-08002B2CF9AE}" pid="13" name="docIndexRef">
    <vt:lpwstr>bb9b069f-ab9a-46a1-b1f8-3200b1bf1066</vt:lpwstr>
  </property>
  <property fmtid="{D5CDD505-2E9C-101B-9397-08002B2CF9AE}" pid="14" name="bjSaver">
    <vt:lpwstr>FIeBePVm175uBV/49SVWHUCAlI/CmQvN</vt:lpwstr>
  </property>
  <property fmtid="{D5CDD505-2E9C-101B-9397-08002B2CF9AE}" pid="15" name="bjDocumentSecurityLabel">
    <vt:lpwstr>No Marking</vt:lpwstr>
  </property>
</Properties>
</file>