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297" lockStructure="1"/>
  <bookViews>
    <workbookView xWindow="360" yWindow="90" windowWidth="7530" windowHeight="5280" tabRatio="884"/>
  </bookViews>
  <sheets>
    <sheet name="1 Summary Sheet" sheetId="4" r:id="rId1"/>
    <sheet name="2 Inputs - Outcomes and Payment" sheetId="8" r:id="rId2"/>
    <sheet name="3 Input - Bidder Cost Profile" sheetId="2" r:id="rId3"/>
    <sheet name="4 Financial Funding Capability" sheetId="3" r:id="rId4"/>
    <sheet name="5 Outcomes &amp; Payments Profile" sheetId="1" r:id="rId5"/>
    <sheet name="6 VfM Calculation" sheetId="5" r:id="rId6"/>
    <sheet name="7 Cash Flow Statement" sheetId="7" r:id="rId7"/>
  </sheets>
  <definedNames>
    <definedName name="_ftn1" localSheetId="4">'5 Outcomes &amp; Payments Profile'!$B$31</definedName>
    <definedName name="_ftn2" localSheetId="4">'5 Outcomes &amp; Payments Profile'!$B$32</definedName>
    <definedName name="_ftn3" localSheetId="4">'5 Outcomes &amp; Payments Profile'!$B$33</definedName>
    <definedName name="_ftnref1" localSheetId="4">'5 Outcomes &amp; Payments Profile'!$B$28</definedName>
  </definedNames>
  <calcPr calcId="145621"/>
</workbook>
</file>

<file path=xl/calcChain.xml><?xml version="1.0" encoding="utf-8"?>
<calcChain xmlns="http://schemas.openxmlformats.org/spreadsheetml/2006/main">
  <c r="C14" i="4" l="1"/>
  <c r="C24" i="4" l="1"/>
  <c r="P145" i="1"/>
  <c r="C22" i="4" l="1"/>
  <c r="J60" i="8" l="1"/>
  <c r="D29" i="2"/>
  <c r="K17" i="2"/>
  <c r="M41" i="2"/>
  <c r="J59" i="8"/>
  <c r="G116" i="1"/>
  <c r="F116" i="1"/>
  <c r="E114" i="1"/>
  <c r="F49" i="8" l="1"/>
  <c r="E49" i="8"/>
  <c r="D49" i="8"/>
  <c r="C49" i="8"/>
  <c r="D116" i="1"/>
  <c r="D115" i="1"/>
  <c r="D114" i="1"/>
  <c r="E115" i="1"/>
  <c r="F115" i="1"/>
  <c r="G115" i="1"/>
  <c r="E116" i="1"/>
  <c r="H116" i="1"/>
  <c r="I116" i="1"/>
  <c r="D113" i="1"/>
  <c r="D141" i="1" l="1"/>
  <c r="D140" i="1"/>
  <c r="D136" i="1"/>
  <c r="D134" i="1"/>
  <c r="C87" i="1"/>
  <c r="D70" i="1"/>
  <c r="C106" i="1"/>
  <c r="C79" i="1"/>
  <c r="D29" i="3"/>
  <c r="D35" i="3" s="1"/>
  <c r="O86" i="8"/>
  <c r="C29" i="2"/>
  <c r="C17" i="2"/>
  <c r="C14" i="5"/>
  <c r="C13" i="5"/>
  <c r="C12" i="5"/>
  <c r="C11" i="5"/>
  <c r="C10" i="5"/>
  <c r="E136" i="1"/>
  <c r="E139" i="1"/>
  <c r="E141" i="1"/>
  <c r="D139" i="1"/>
  <c r="D138" i="1"/>
  <c r="D135" i="1"/>
  <c r="C61" i="1"/>
  <c r="D103" i="1" s="1"/>
  <c r="D106" i="1" s="1"/>
  <c r="O67" i="8"/>
  <c r="C142" i="1"/>
  <c r="C127" i="1"/>
  <c r="C117" i="1"/>
  <c r="I73" i="1"/>
  <c r="E29" i="2"/>
  <c r="E41" i="2" s="1"/>
  <c r="E4" i="7" s="1"/>
  <c r="O69" i="8"/>
  <c r="O68" i="8"/>
  <c r="J61" i="8"/>
  <c r="D97" i="3"/>
  <c r="D75" i="3"/>
  <c r="D94" i="3"/>
  <c r="D93" i="3"/>
  <c r="D83" i="3"/>
  <c r="D82" i="3"/>
  <c r="D72" i="3"/>
  <c r="D71" i="3"/>
  <c r="D61" i="3"/>
  <c r="D60" i="3"/>
  <c r="D48" i="3"/>
  <c r="D47" i="3"/>
  <c r="E24" i="8"/>
  <c r="D16" i="1"/>
  <c r="D10" i="5" s="1"/>
  <c r="C20" i="5"/>
  <c r="D87" i="1"/>
  <c r="E87" i="1"/>
  <c r="F87" i="1"/>
  <c r="G87" i="1"/>
  <c r="H87" i="1"/>
  <c r="I87" i="1"/>
  <c r="J87" i="1"/>
  <c r="K87" i="1"/>
  <c r="L87" i="1"/>
  <c r="M87" i="1"/>
  <c r="N87" i="1"/>
  <c r="D88" i="1"/>
  <c r="E88" i="1"/>
  <c r="P88" i="1" s="1"/>
  <c r="F88" i="1"/>
  <c r="G88" i="1"/>
  <c r="H88" i="1"/>
  <c r="I88" i="1"/>
  <c r="J88" i="1"/>
  <c r="K88" i="1"/>
  <c r="L88" i="1"/>
  <c r="M88" i="1"/>
  <c r="N134" i="1" s="1"/>
  <c r="N88" i="1"/>
  <c r="D89" i="1"/>
  <c r="E89" i="1"/>
  <c r="F89" i="1"/>
  <c r="G89" i="1"/>
  <c r="H89" i="1"/>
  <c r="I89" i="1"/>
  <c r="J89" i="1"/>
  <c r="K89" i="1"/>
  <c r="L89" i="1"/>
  <c r="M89" i="1"/>
  <c r="N89" i="1"/>
  <c r="E90" i="1"/>
  <c r="F90" i="1"/>
  <c r="G90" i="1"/>
  <c r="H90" i="1"/>
  <c r="I90" i="1"/>
  <c r="J90" i="1"/>
  <c r="K90" i="1"/>
  <c r="L90" i="1"/>
  <c r="M90" i="1"/>
  <c r="N90" i="1"/>
  <c r="D91" i="1"/>
  <c r="E91" i="1"/>
  <c r="F91" i="1"/>
  <c r="G91" i="1"/>
  <c r="H91" i="1"/>
  <c r="I91" i="1"/>
  <c r="J91" i="1"/>
  <c r="K91" i="1"/>
  <c r="L91" i="1"/>
  <c r="M91" i="1"/>
  <c r="N91" i="1"/>
  <c r="D92" i="1"/>
  <c r="P92" i="1" s="1"/>
  <c r="F34" i="5" s="1"/>
  <c r="E92" i="1"/>
  <c r="F92" i="1"/>
  <c r="G92" i="1"/>
  <c r="H92" i="1"/>
  <c r="I92" i="1"/>
  <c r="J92" i="1"/>
  <c r="K92" i="1"/>
  <c r="L92" i="1"/>
  <c r="M92" i="1"/>
  <c r="N92" i="1"/>
  <c r="E93" i="1"/>
  <c r="F93" i="1"/>
  <c r="G93" i="1"/>
  <c r="H93" i="1"/>
  <c r="I93" i="1"/>
  <c r="J93" i="1"/>
  <c r="K93" i="1"/>
  <c r="L93" i="1"/>
  <c r="M93" i="1"/>
  <c r="N93" i="1"/>
  <c r="D94" i="1"/>
  <c r="E94" i="1"/>
  <c r="F94" i="1"/>
  <c r="G94" i="1"/>
  <c r="H94" i="1"/>
  <c r="I94" i="1"/>
  <c r="J94" i="1"/>
  <c r="K94" i="1"/>
  <c r="L94" i="1"/>
  <c r="M94" i="1"/>
  <c r="N94" i="1"/>
  <c r="E95" i="1"/>
  <c r="F95" i="1"/>
  <c r="G95" i="1"/>
  <c r="H95" i="1"/>
  <c r="I95" i="1"/>
  <c r="J95" i="1"/>
  <c r="K95" i="1"/>
  <c r="L95" i="1"/>
  <c r="M95" i="1"/>
  <c r="N95" i="1"/>
  <c r="C91" i="1"/>
  <c r="D78" i="1"/>
  <c r="E78" i="1"/>
  <c r="F78" i="1"/>
  <c r="G78" i="1"/>
  <c r="H78" i="1"/>
  <c r="I78" i="1"/>
  <c r="J78" i="1"/>
  <c r="K78" i="1"/>
  <c r="L78" i="1"/>
  <c r="M78" i="1"/>
  <c r="N78" i="1"/>
  <c r="O123" i="1" s="1"/>
  <c r="D79" i="1"/>
  <c r="E79" i="1"/>
  <c r="F124" i="1" s="1"/>
  <c r="F79" i="1"/>
  <c r="G124" i="1" s="1"/>
  <c r="G79" i="1"/>
  <c r="H79" i="1"/>
  <c r="I79" i="1"/>
  <c r="J79" i="1"/>
  <c r="K79" i="1"/>
  <c r="L79" i="1"/>
  <c r="M124" i="1" s="1"/>
  <c r="M79" i="1"/>
  <c r="N124" i="1" s="1"/>
  <c r="N79" i="1"/>
  <c r="D80" i="1"/>
  <c r="E80" i="1"/>
  <c r="F80" i="1"/>
  <c r="G80" i="1"/>
  <c r="H80" i="1"/>
  <c r="I125" i="1" s="1"/>
  <c r="I80" i="1"/>
  <c r="J125" i="1" s="1"/>
  <c r="J80" i="1"/>
  <c r="K125" i="1" s="1"/>
  <c r="K80" i="1"/>
  <c r="L80" i="1"/>
  <c r="M80" i="1"/>
  <c r="N80" i="1"/>
  <c r="D81" i="1"/>
  <c r="E81" i="1"/>
  <c r="P81" i="1" s="1"/>
  <c r="H23" i="5" s="1"/>
  <c r="F81" i="1"/>
  <c r="G126" i="1" s="1"/>
  <c r="G81" i="1"/>
  <c r="H126" i="1" s="1"/>
  <c r="H81" i="1"/>
  <c r="I81" i="1"/>
  <c r="J81" i="1"/>
  <c r="K81" i="1"/>
  <c r="L81" i="1"/>
  <c r="M81" i="1"/>
  <c r="N126" i="1" s="1"/>
  <c r="N81" i="1"/>
  <c r="O126" i="1" s="1"/>
  <c r="C80" i="1"/>
  <c r="C81" i="1"/>
  <c r="C78" i="1"/>
  <c r="E71" i="1"/>
  <c r="E70" i="1"/>
  <c r="F70" i="1"/>
  <c r="G70" i="1"/>
  <c r="H70" i="1"/>
  <c r="I70" i="1"/>
  <c r="J70" i="1"/>
  <c r="K70" i="1"/>
  <c r="L70" i="1"/>
  <c r="M70" i="1"/>
  <c r="N70" i="1"/>
  <c r="F71" i="1"/>
  <c r="G71" i="1"/>
  <c r="H71" i="1"/>
  <c r="I71" i="1"/>
  <c r="J71" i="1"/>
  <c r="K71" i="1"/>
  <c r="L71" i="1"/>
  <c r="M71" i="1"/>
  <c r="N71" i="1"/>
  <c r="G72" i="1"/>
  <c r="P72" i="1" s="1"/>
  <c r="H13" i="5" s="1"/>
  <c r="H72" i="1"/>
  <c r="I72" i="1"/>
  <c r="J72" i="1"/>
  <c r="K72" i="1"/>
  <c r="L72" i="1"/>
  <c r="M72" i="1"/>
  <c r="N72" i="1"/>
  <c r="J73" i="1"/>
  <c r="K73" i="1"/>
  <c r="L73" i="1"/>
  <c r="M73" i="1"/>
  <c r="N73" i="1"/>
  <c r="D69" i="1"/>
  <c r="E69" i="1"/>
  <c r="F69" i="1"/>
  <c r="G69" i="1"/>
  <c r="H112" i="1" s="1"/>
  <c r="H69" i="1"/>
  <c r="I69" i="1"/>
  <c r="J69" i="1"/>
  <c r="K69" i="1"/>
  <c r="L69" i="1"/>
  <c r="M69" i="1"/>
  <c r="N69" i="1"/>
  <c r="C69" i="1"/>
  <c r="D61" i="1"/>
  <c r="E103" i="1" s="1"/>
  <c r="E61" i="1"/>
  <c r="F103" i="1" s="1"/>
  <c r="F61" i="1"/>
  <c r="G103" i="1" s="1"/>
  <c r="G61" i="1"/>
  <c r="H103" i="1" s="1"/>
  <c r="H61" i="1"/>
  <c r="I103" i="1" s="1"/>
  <c r="I61" i="1"/>
  <c r="J103" i="1" s="1"/>
  <c r="D62" i="1"/>
  <c r="E104" i="1" s="1"/>
  <c r="E62" i="1"/>
  <c r="F104" i="1" s="1"/>
  <c r="F62" i="1"/>
  <c r="G104" i="1" s="1"/>
  <c r="G62" i="1"/>
  <c r="H104" i="1" s="1"/>
  <c r="H62" i="1"/>
  <c r="I104" i="1" s="1"/>
  <c r="I62" i="1"/>
  <c r="J104" i="1" s="1"/>
  <c r="D63" i="1"/>
  <c r="E105" i="1" s="1"/>
  <c r="E63" i="1"/>
  <c r="F105" i="1" s="1"/>
  <c r="F63" i="1"/>
  <c r="G105" i="1" s="1"/>
  <c r="G63" i="1"/>
  <c r="H105" i="1" s="1"/>
  <c r="H63" i="1"/>
  <c r="I105" i="1" s="1"/>
  <c r="I63" i="1"/>
  <c r="J105" i="1" s="1"/>
  <c r="C62" i="1"/>
  <c r="D104" i="1" s="1"/>
  <c r="C63" i="1"/>
  <c r="D105" i="1" s="1"/>
  <c r="D50" i="1"/>
  <c r="E50" i="1"/>
  <c r="F50" i="1"/>
  <c r="C50" i="1"/>
  <c r="C51" i="1" s="1"/>
  <c r="D36" i="1"/>
  <c r="D37" i="1"/>
  <c r="D38" i="1"/>
  <c r="D39" i="1"/>
  <c r="D40" i="1"/>
  <c r="D41" i="1"/>
  <c r="E41" i="1" s="1"/>
  <c r="E35" i="5" s="1"/>
  <c r="D42" i="1"/>
  <c r="D36" i="5" s="1"/>
  <c r="D43" i="1"/>
  <c r="D37" i="5" s="1"/>
  <c r="D35" i="1"/>
  <c r="F133" i="1" s="1"/>
  <c r="D27" i="1"/>
  <c r="D28" i="1"/>
  <c r="D29" i="1"/>
  <c r="E29" i="1" s="1"/>
  <c r="E23" i="5" s="1"/>
  <c r="D26" i="1"/>
  <c r="D17" i="1"/>
  <c r="D11" i="5" s="1"/>
  <c r="D18" i="1"/>
  <c r="E18" i="1" s="1"/>
  <c r="D19" i="1"/>
  <c r="E19" i="1" s="1"/>
  <c r="E13" i="5" s="1"/>
  <c r="D20" i="1"/>
  <c r="O93" i="8"/>
  <c r="O92" i="8"/>
  <c r="O91" i="8"/>
  <c r="O90" i="8"/>
  <c r="O89" i="8"/>
  <c r="O88" i="8"/>
  <c r="O87" i="8"/>
  <c r="O85" i="8"/>
  <c r="O79" i="8"/>
  <c r="O78" i="8"/>
  <c r="O77" i="8"/>
  <c r="O76" i="8"/>
  <c r="O71" i="8"/>
  <c r="O70" i="8"/>
  <c r="C8" i="2"/>
  <c r="C41" i="2" s="1"/>
  <c r="C37" i="5"/>
  <c r="C30" i="5"/>
  <c r="C31" i="5"/>
  <c r="C32" i="5"/>
  <c r="C33" i="5"/>
  <c r="C34" i="5"/>
  <c r="C35" i="5"/>
  <c r="C36" i="5"/>
  <c r="C29" i="5"/>
  <c r="C21" i="5"/>
  <c r="C22" i="5"/>
  <c r="C23" i="5"/>
  <c r="F29" i="2"/>
  <c r="G29" i="2"/>
  <c r="H29" i="2"/>
  <c r="H41" i="2" s="1"/>
  <c r="H4" i="7" s="1"/>
  <c r="I29" i="2"/>
  <c r="I41" i="2" s="1"/>
  <c r="I4" i="7" s="1"/>
  <c r="J29" i="2"/>
  <c r="K29" i="2"/>
  <c r="K41" i="2" s="1"/>
  <c r="K4" i="7" s="1"/>
  <c r="L29" i="2"/>
  <c r="M29" i="2"/>
  <c r="M4" i="7"/>
  <c r="N29" i="2"/>
  <c r="N41" i="2" s="1"/>
  <c r="N4" i="7" s="1"/>
  <c r="D17" i="2"/>
  <c r="E17" i="2"/>
  <c r="F17" i="2"/>
  <c r="G17" i="2"/>
  <c r="H17" i="2"/>
  <c r="I17" i="2"/>
  <c r="J17" i="2"/>
  <c r="L17" i="2"/>
  <c r="M17" i="2"/>
  <c r="N17" i="2"/>
  <c r="D8" i="2"/>
  <c r="E8" i="2"/>
  <c r="F8" i="2"/>
  <c r="G8" i="2"/>
  <c r="H8" i="2"/>
  <c r="I8" i="2"/>
  <c r="J8" i="2"/>
  <c r="K8" i="2"/>
  <c r="L8" i="2"/>
  <c r="M8" i="2"/>
  <c r="N8" i="2"/>
  <c r="D35" i="5"/>
  <c r="E28" i="1"/>
  <c r="E22" i="5" s="1"/>
  <c r="D22" i="5"/>
  <c r="D86" i="3"/>
  <c r="O125" i="1"/>
  <c r="G125" i="1"/>
  <c r="L124" i="1"/>
  <c r="I126" i="1"/>
  <c r="L125" i="1"/>
  <c r="H125" i="1"/>
  <c r="L123" i="1"/>
  <c r="D64" i="3"/>
  <c r="D51" i="3"/>
  <c r="D30" i="5"/>
  <c r="E36" i="1"/>
  <c r="E30" i="5" s="1"/>
  <c r="D32" i="5"/>
  <c r="N123" i="1"/>
  <c r="E123" i="1"/>
  <c r="G123" i="1"/>
  <c r="D20" i="5"/>
  <c r="I123" i="1"/>
  <c r="K123" i="1"/>
  <c r="D31" i="5"/>
  <c r="D23" i="5"/>
  <c r="E20" i="1"/>
  <c r="D14" i="5"/>
  <c r="E42" i="1"/>
  <c r="E36" i="5" s="1"/>
  <c r="E37" i="1"/>
  <c r="E31" i="5" s="1"/>
  <c r="H124" i="1"/>
  <c r="E27" i="1"/>
  <c r="E21" i="5" s="1"/>
  <c r="O124" i="1"/>
  <c r="D41" i="2"/>
  <c r="D4" i="7" s="1"/>
  <c r="J126" i="1"/>
  <c r="D29" i="5"/>
  <c r="E35" i="1"/>
  <c r="E29" i="5" s="1"/>
  <c r="E124" i="1"/>
  <c r="M126" i="1"/>
  <c r="D21" i="5"/>
  <c r="E39" i="1"/>
  <c r="E33" i="5" s="1"/>
  <c r="E40" i="1"/>
  <c r="E34" i="5" s="1"/>
  <c r="D34" i="5"/>
  <c r="F13" i="5"/>
  <c r="I124" i="1"/>
  <c r="M125" i="1"/>
  <c r="E125" i="1"/>
  <c r="E38" i="1"/>
  <c r="E32" i="5" s="1"/>
  <c r="D125" i="1"/>
  <c r="E126" i="1"/>
  <c r="E14" i="5"/>
  <c r="H34" i="5"/>
  <c r="G41" i="2" l="1"/>
  <c r="G4" i="7" s="1"/>
  <c r="F41" i="2"/>
  <c r="F4" i="7" s="1"/>
  <c r="C4" i="7"/>
  <c r="D112" i="1"/>
  <c r="P69" i="1"/>
  <c r="G127" i="1"/>
  <c r="G112" i="1"/>
  <c r="G117" i="1" s="1"/>
  <c r="D13" i="5"/>
  <c r="E43" i="1"/>
  <c r="E37" i="5" s="1"/>
  <c r="L41" i="2"/>
  <c r="L4" i="7" s="1"/>
  <c r="H123" i="1"/>
  <c r="M112" i="1"/>
  <c r="E112" i="1"/>
  <c r="P94" i="1"/>
  <c r="C145" i="1"/>
  <c r="C5" i="7" s="1"/>
  <c r="C6" i="7" s="1"/>
  <c r="C8" i="7" s="1"/>
  <c r="F112" i="1"/>
  <c r="L112" i="1"/>
  <c r="O116" i="1"/>
  <c r="P71" i="1"/>
  <c r="P73" i="1"/>
  <c r="P70" i="1"/>
  <c r="H11" i="5" s="1"/>
  <c r="E113" i="1"/>
  <c r="P95" i="1"/>
  <c r="P79" i="1"/>
  <c r="I127" i="1"/>
  <c r="J41" i="2"/>
  <c r="J4" i="7" s="1"/>
  <c r="K112" i="1"/>
  <c r="D123" i="1"/>
  <c r="P78" i="1"/>
  <c r="P91" i="1"/>
  <c r="P93" i="1"/>
  <c r="P90" i="1"/>
  <c r="D133" i="1"/>
  <c r="O112" i="1"/>
  <c r="N112" i="1"/>
  <c r="D124" i="1"/>
  <c r="J112" i="1"/>
  <c r="P89" i="1"/>
  <c r="I112" i="1"/>
  <c r="H10" i="5"/>
  <c r="E51" i="1"/>
  <c r="M116" i="1"/>
  <c r="K116" i="1"/>
  <c r="N115" i="1"/>
  <c r="L115" i="1"/>
  <c r="J115" i="1"/>
  <c r="J117" i="1" s="1"/>
  <c r="H115" i="1"/>
  <c r="N114" i="1"/>
  <c r="L114" i="1"/>
  <c r="J114" i="1"/>
  <c r="H114" i="1"/>
  <c r="O113" i="1"/>
  <c r="M113" i="1"/>
  <c r="K113" i="1"/>
  <c r="I113" i="1"/>
  <c r="G113" i="1"/>
  <c r="F114" i="1"/>
  <c r="E138" i="1"/>
  <c r="H137" i="1"/>
  <c r="F137" i="1"/>
  <c r="P87" i="1"/>
  <c r="J116" i="1"/>
  <c r="P116" i="1" s="1"/>
  <c r="G14" i="5" s="1"/>
  <c r="D3" i="1"/>
  <c r="C3" i="5" s="1"/>
  <c r="F23" i="5"/>
  <c r="F51" i="1"/>
  <c r="D51" i="1"/>
  <c r="N116" i="1"/>
  <c r="L116" i="1"/>
  <c r="O115" i="1"/>
  <c r="M115" i="1"/>
  <c r="K115" i="1"/>
  <c r="I115" i="1"/>
  <c r="O114" i="1"/>
  <c r="M114" i="1"/>
  <c r="K114" i="1"/>
  <c r="I114" i="1"/>
  <c r="G114" i="1"/>
  <c r="N113" i="1"/>
  <c r="L113" i="1"/>
  <c r="J113" i="1"/>
  <c r="H113" i="1"/>
  <c r="F113" i="1"/>
  <c r="F117" i="1" s="1"/>
  <c r="E137" i="1"/>
  <c r="H29" i="5"/>
  <c r="F29" i="5"/>
  <c r="D137" i="1"/>
  <c r="O141" i="1"/>
  <c r="M141" i="1"/>
  <c r="K141" i="1"/>
  <c r="I141" i="1"/>
  <c r="G141" i="1"/>
  <c r="O140" i="1"/>
  <c r="M140" i="1"/>
  <c r="K140" i="1"/>
  <c r="I140" i="1"/>
  <c r="G140" i="1"/>
  <c r="E140" i="1"/>
  <c r="N139" i="1"/>
  <c r="L139" i="1"/>
  <c r="J139" i="1"/>
  <c r="H139" i="1"/>
  <c r="P139" i="1" s="1"/>
  <c r="G35" i="5" s="1"/>
  <c r="F139" i="1"/>
  <c r="N138" i="1"/>
  <c r="N142" i="1" s="1"/>
  <c r="L138" i="1"/>
  <c r="J138" i="1"/>
  <c r="H138" i="1"/>
  <c r="F138" i="1"/>
  <c r="O137" i="1"/>
  <c r="M137" i="1"/>
  <c r="K137" i="1"/>
  <c r="I137" i="1"/>
  <c r="G137" i="1"/>
  <c r="N136" i="1"/>
  <c r="L136" i="1"/>
  <c r="J136" i="1"/>
  <c r="H136" i="1"/>
  <c r="F136" i="1"/>
  <c r="N135" i="1"/>
  <c r="L135" i="1"/>
  <c r="J135" i="1"/>
  <c r="H135" i="1"/>
  <c r="F135" i="1"/>
  <c r="O134" i="1"/>
  <c r="M134" i="1"/>
  <c r="K134" i="1"/>
  <c r="I134" i="1"/>
  <c r="G134" i="1"/>
  <c r="E134" i="1"/>
  <c r="J61" i="1"/>
  <c r="F11" i="5"/>
  <c r="D126" i="1"/>
  <c r="N141" i="1"/>
  <c r="L141" i="1"/>
  <c r="J141" i="1"/>
  <c r="H141" i="1"/>
  <c r="P141" i="1" s="1"/>
  <c r="G37" i="5" s="1"/>
  <c r="F141" i="1"/>
  <c r="N140" i="1"/>
  <c r="L140" i="1"/>
  <c r="J140" i="1"/>
  <c r="H140" i="1"/>
  <c r="F140" i="1"/>
  <c r="O139" i="1"/>
  <c r="M139" i="1"/>
  <c r="K139" i="1"/>
  <c r="I139" i="1"/>
  <c r="G139" i="1"/>
  <c r="O138" i="1"/>
  <c r="M138" i="1"/>
  <c r="K138" i="1"/>
  <c r="I138" i="1"/>
  <c r="G138" i="1"/>
  <c r="N137" i="1"/>
  <c r="L137" i="1"/>
  <c r="J137" i="1"/>
  <c r="O136" i="1"/>
  <c r="M136" i="1"/>
  <c r="K136" i="1"/>
  <c r="I136" i="1"/>
  <c r="G136" i="1"/>
  <c r="G142" i="1" s="1"/>
  <c r="O135" i="1"/>
  <c r="M135" i="1"/>
  <c r="K135" i="1"/>
  <c r="I135" i="1"/>
  <c r="G135" i="1"/>
  <c r="E135" i="1"/>
  <c r="L134" i="1"/>
  <c r="J134" i="1"/>
  <c r="H134" i="1"/>
  <c r="F134" i="1"/>
  <c r="E16" i="1"/>
  <c r="K103" i="1"/>
  <c r="D84" i="3"/>
  <c r="D85" i="3" s="1"/>
  <c r="D49" i="3"/>
  <c r="D50" i="3" s="1"/>
  <c r="D62" i="3"/>
  <c r="D63" i="3" s="1"/>
  <c r="D73" i="3"/>
  <c r="D74" i="3" s="1"/>
  <c r="D95" i="3"/>
  <c r="D96" i="3" s="1"/>
  <c r="O133" i="1"/>
  <c r="M133" i="1"/>
  <c r="K133" i="1"/>
  <c r="I133" i="1"/>
  <c r="G133" i="1"/>
  <c r="E133" i="1"/>
  <c r="E142" i="1" s="1"/>
  <c r="N133" i="1"/>
  <c r="L133" i="1"/>
  <c r="J133" i="1"/>
  <c r="H133" i="1"/>
  <c r="E17" i="1"/>
  <c r="E26" i="1"/>
  <c r="E20" i="5" s="1"/>
  <c r="J124" i="1"/>
  <c r="E127" i="1"/>
  <c r="F10" i="5"/>
  <c r="O127" i="1"/>
  <c r="M117" i="1"/>
  <c r="H12" i="5"/>
  <c r="N125" i="1"/>
  <c r="N127" i="1" s="1"/>
  <c r="F125" i="1"/>
  <c r="K124" i="1"/>
  <c r="J123" i="1"/>
  <c r="F123" i="1"/>
  <c r="D12" i="5"/>
  <c r="H127" i="1"/>
  <c r="J63" i="1"/>
  <c r="F20" i="5"/>
  <c r="P80" i="1"/>
  <c r="H22" i="5" s="1"/>
  <c r="L126" i="1"/>
  <c r="L127" i="1" s="1"/>
  <c r="M123" i="1"/>
  <c r="M127" i="1" s="1"/>
  <c r="D142" i="1"/>
  <c r="H117" i="1"/>
  <c r="H106" i="1"/>
  <c r="J62" i="1"/>
  <c r="K104" i="1"/>
  <c r="D127" i="1"/>
  <c r="D117" i="1"/>
  <c r="D145" i="1" s="1"/>
  <c r="H20" i="5"/>
  <c r="J106" i="1"/>
  <c r="F106" i="1"/>
  <c r="F30" i="5"/>
  <c r="H30" i="5"/>
  <c r="K105" i="1"/>
  <c r="I106" i="1"/>
  <c r="G106" i="1"/>
  <c r="E106" i="1"/>
  <c r="E12" i="5"/>
  <c r="K126" i="1"/>
  <c r="F126" i="1"/>
  <c r="D33" i="5"/>
  <c r="H32" i="5" l="1"/>
  <c r="F32" i="5"/>
  <c r="F21" i="5"/>
  <c r="H21" i="5"/>
  <c r="P115" i="1"/>
  <c r="G13" i="5" s="1"/>
  <c r="F35" i="5"/>
  <c r="H35" i="5"/>
  <c r="H33" i="5"/>
  <c r="F33" i="5"/>
  <c r="L117" i="1"/>
  <c r="P113" i="1"/>
  <c r="F36" i="5"/>
  <c r="H36" i="5"/>
  <c r="O142" i="1"/>
  <c r="K117" i="1"/>
  <c r="H37" i="5"/>
  <c r="F37" i="5"/>
  <c r="E117" i="1"/>
  <c r="E145" i="1" s="1"/>
  <c r="N117" i="1"/>
  <c r="N145" i="1" s="1"/>
  <c r="N5" i="7" s="1"/>
  <c r="N6" i="7" s="1"/>
  <c r="H14" i="5"/>
  <c r="F14" i="5"/>
  <c r="P112" i="1"/>
  <c r="G10" i="5" s="1"/>
  <c r="F31" i="5"/>
  <c r="H31" i="5"/>
  <c r="C28" i="4"/>
  <c r="F142" i="1"/>
  <c r="O117" i="1"/>
  <c r="O145" i="1" s="1"/>
  <c r="O5" i="7" s="1"/>
  <c r="O6" i="7" s="1"/>
  <c r="P114" i="1"/>
  <c r="G12" i="5" s="1"/>
  <c r="N44" i="2"/>
  <c r="C20" i="4" s="1"/>
  <c r="G145" i="1"/>
  <c r="G5" i="7" s="1"/>
  <c r="G6" i="7" s="1"/>
  <c r="J127" i="1"/>
  <c r="J145" i="1" s="1"/>
  <c r="I117" i="1"/>
  <c r="F12" i="5"/>
  <c r="E10" i="5"/>
  <c r="P125" i="1"/>
  <c r="G22" i="5" s="1"/>
  <c r="E11" i="5"/>
  <c r="J142" i="1"/>
  <c r="K142" i="1"/>
  <c r="P134" i="1"/>
  <c r="G30" i="5" s="1"/>
  <c r="H142" i="1"/>
  <c r="H145" i="1" s="1"/>
  <c r="P124" i="1"/>
  <c r="G21" i="5" s="1"/>
  <c r="P136" i="1"/>
  <c r="G32" i="5" s="1"/>
  <c r="M142" i="1"/>
  <c r="M145" i="1" s="1"/>
  <c r="K127" i="1"/>
  <c r="P123" i="1"/>
  <c r="G20" i="5" s="1"/>
  <c r="F22" i="5"/>
  <c r="C43" i="5"/>
  <c r="C47" i="5" s="1"/>
  <c r="C18" i="4" s="1"/>
  <c r="L142" i="1"/>
  <c r="P126" i="1"/>
  <c r="G23" i="5" s="1"/>
  <c r="P138" i="1"/>
  <c r="G34" i="5" s="1"/>
  <c r="P140" i="1"/>
  <c r="G36" i="5" s="1"/>
  <c r="I142" i="1"/>
  <c r="D5" i="7"/>
  <c r="D6" i="7" s="1"/>
  <c r="D8" i="7" s="1"/>
  <c r="F127" i="1"/>
  <c r="P135" i="1"/>
  <c r="G31" i="5" s="1"/>
  <c r="P133" i="1"/>
  <c r="P137" i="1"/>
  <c r="G33" i="5" s="1"/>
  <c r="L145" i="1" l="1"/>
  <c r="K145" i="1"/>
  <c r="K5" i="7" s="1"/>
  <c r="K6" i="7" s="1"/>
  <c r="J5" i="7"/>
  <c r="J6" i="7" s="1"/>
  <c r="H5" i="7"/>
  <c r="H6" i="7" s="1"/>
  <c r="F145" i="1"/>
  <c r="F5" i="7" s="1"/>
  <c r="F6" i="7" s="1"/>
  <c r="I145" i="1"/>
  <c r="I5" i="7" s="1"/>
  <c r="I6" i="7" s="1"/>
  <c r="L5" i="7"/>
  <c r="L6" i="7" s="1"/>
  <c r="M5" i="7"/>
  <c r="M6" i="7" s="1"/>
  <c r="G11" i="5"/>
  <c r="G29" i="5"/>
  <c r="C41" i="5" l="1"/>
  <c r="E5" i="7"/>
  <c r="E6" i="7" s="1"/>
  <c r="E8" i="7" l="1"/>
  <c r="F8" i="7" s="1"/>
  <c r="G8" i="7" s="1"/>
  <c r="H8" i="7" s="1"/>
  <c r="I8" i="7" s="1"/>
  <c r="J8" i="7" s="1"/>
  <c r="K8" i="7" s="1"/>
  <c r="L8" i="7" s="1"/>
  <c r="C45" i="5"/>
  <c r="C16" i="4" s="1"/>
  <c r="M8" i="7" l="1"/>
  <c r="N8" i="7" s="1"/>
  <c r="O8" i="7" s="1"/>
  <c r="D36" i="3" l="1"/>
  <c r="D38" i="3" s="1"/>
  <c r="D39" i="3" s="1"/>
  <c r="C26" i="4" s="1"/>
</calcChain>
</file>

<file path=xl/sharedStrings.xml><?xml version="1.0" encoding="utf-8"?>
<sst xmlns="http://schemas.openxmlformats.org/spreadsheetml/2006/main" count="519" uniqueCount="135">
  <si>
    <t>Apr to Jun 15</t>
  </si>
  <si>
    <t>Jan to Mar 15</t>
  </si>
  <si>
    <t>Jul to Sep 15</t>
  </si>
  <si>
    <t xml:space="preserve">Oct to Dec 15 </t>
  </si>
  <si>
    <t>Apr to Jun 16</t>
  </si>
  <si>
    <t>Jan to Mar 17</t>
  </si>
  <si>
    <t>Accommodation sustained for 6 months</t>
  </si>
  <si>
    <t xml:space="preserve"> </t>
  </si>
  <si>
    <t>Max Tariff</t>
  </si>
  <si>
    <t>Bidder Tariff</t>
  </si>
  <si>
    <t>Proposed Cohort Size</t>
  </si>
  <si>
    <t>Jan to Mar 16</t>
  </si>
  <si>
    <t>Jul to Sep 16</t>
  </si>
  <si>
    <t xml:space="preserve">Oct to Dec 16 </t>
  </si>
  <si>
    <t>Apr to Jun 17</t>
  </si>
  <si>
    <t>Jul to Sep 17</t>
  </si>
  <si>
    <t xml:space="preserve">Oct to Dec 17 </t>
  </si>
  <si>
    <t>Jan to Mar 18</t>
  </si>
  <si>
    <t>Implied Discount to Tariff</t>
  </si>
  <si>
    <t>Accommodation</t>
  </si>
  <si>
    <t>Education</t>
  </si>
  <si>
    <t>Employment</t>
  </si>
  <si>
    <t>Total outcome payment per quarter</t>
  </si>
  <si>
    <t>Profile of outcome payments*</t>
  </si>
  <si>
    <t>Staff costs</t>
  </si>
  <si>
    <t>Direct staff costs (£)</t>
  </si>
  <si>
    <t>Sub contractor costs (£)</t>
  </si>
  <si>
    <t>Management staff costs (£)</t>
  </si>
  <si>
    <t>Other (£)</t>
  </si>
  <si>
    <t>Sub total - staff costs (£)</t>
  </si>
  <si>
    <t>Participant costs</t>
  </si>
  <si>
    <t>Participant travel (£)</t>
  </si>
  <si>
    <t>Personalised budgets (£)</t>
  </si>
  <si>
    <t>Service spot purchases (£)</t>
  </si>
  <si>
    <t>Additional support (£)</t>
  </si>
  <si>
    <t>Sub total - participant costs (£)</t>
  </si>
  <si>
    <t>Other operating costs</t>
  </si>
  <si>
    <t>Premises spend (£)</t>
  </si>
  <si>
    <t>IT hardware (£)</t>
  </si>
  <si>
    <t>IT software (£)</t>
  </si>
  <si>
    <t>IT maintenance (£)</t>
  </si>
  <si>
    <t>Printing, postage and stationery (£)</t>
  </si>
  <si>
    <t>Telephone and communications (£)</t>
  </si>
  <si>
    <t>Publications (£)</t>
  </si>
  <si>
    <t>Sub total - other operating costs (£)</t>
  </si>
  <si>
    <t>Contingency (optional) (£)</t>
  </si>
  <si>
    <t>Fixed financing costs (£)</t>
  </si>
  <si>
    <t>Surplus (optional) (£)</t>
  </si>
  <si>
    <t>Total costs by quarter (£)</t>
  </si>
  <si>
    <t>Assumed profile of outcomes achieved</t>
  </si>
  <si>
    <t>Outcome</t>
  </si>
  <si>
    <t>Maximum Tariff</t>
  </si>
  <si>
    <t>No. expected to achieve the outcome</t>
  </si>
  <si>
    <t>Implied outcome payments at proposed tariff level</t>
  </si>
  <si>
    <t>Implied outcome payments at maximum tariff level</t>
  </si>
  <si>
    <t>Weighted Average Discount</t>
  </si>
  <si>
    <t>Total provider cash costs (£)</t>
  </si>
  <si>
    <t>Total assumed outcome payments received (£)</t>
  </si>
  <si>
    <t>Net programme cash flow (£)</t>
  </si>
  <si>
    <t>Cumulative programme cash position (£)</t>
  </si>
  <si>
    <t>Amount (£)</t>
  </si>
  <si>
    <t>Outcomes finance</t>
  </si>
  <si>
    <t>Total committed funding (£)</t>
  </si>
  <si>
    <t>Internal Funding</t>
  </si>
  <si>
    <t>New grant or equity funding</t>
  </si>
  <si>
    <t>Debt (non-outcomes financing)</t>
  </si>
  <si>
    <t>Financial Viability Assessment</t>
  </si>
  <si>
    <t>Minimum cumulative programme cash position</t>
  </si>
  <si>
    <t>Level of headroom required on min. cash position (%)</t>
  </si>
  <si>
    <t>Committed funding required to pass financial viability test (£)</t>
  </si>
  <si>
    <t>Undue Financial Risk Assessment</t>
  </si>
  <si>
    <t>Unrestricted funds as at last balance sheet date (£)</t>
  </si>
  <si>
    <t>Minimum unrestricted reserves (£)</t>
  </si>
  <si>
    <t>Total project cost (£)</t>
  </si>
  <si>
    <t>Total Achieving Outcome</t>
  </si>
  <si>
    <t>Organisation Name</t>
  </si>
  <si>
    <t>Referrals to the Scheme</t>
  </si>
  <si>
    <t>Number of anticipated referrals</t>
  </si>
  <si>
    <t>% of total proposed cohort referred in this quarter</t>
  </si>
  <si>
    <t>Move into accommodation</t>
  </si>
  <si>
    <t>Accommodation sustained for 3 months</t>
  </si>
  <si>
    <t>Accommodation sustained for 12 months</t>
  </si>
  <si>
    <t>Accommodation sustained for 18 months</t>
  </si>
  <si>
    <t>Entry into Education or Training</t>
  </si>
  <si>
    <t>NVQ level 1or equivalent (inc Maths and English if not held)</t>
  </si>
  <si>
    <r>
      <t>Individuals 1</t>
    </r>
    <r>
      <rPr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Entry level qualification (inc Maths and English)</t>
    </r>
  </si>
  <si>
    <t>Individuals 1st Full NVQ level 2 or equivalent or apprenticeship</t>
  </si>
  <si>
    <t>6 weeks volunteering (6 to 16hrs)</t>
  </si>
  <si>
    <t>13 weeks volunteering (6 to 16hrs)</t>
  </si>
  <si>
    <t>20 weeks volunteering (6 to 16hrs)</t>
  </si>
  <si>
    <t>26 weeks volunteering (6 to 16hrs)</t>
  </si>
  <si>
    <t>Entry into Employment</t>
  </si>
  <si>
    <t>13 weeks P/T  Employment:</t>
  </si>
  <si>
    <t>26 weeks P/T  Employment:</t>
  </si>
  <si>
    <t>13 weeks F/T  Employment:</t>
  </si>
  <si>
    <t>26 weeks F/T  Employment:</t>
  </si>
  <si>
    <t>Volunteering &amp; Employment</t>
  </si>
  <si>
    <t>Sub-total</t>
  </si>
  <si>
    <t>Total funding sources subject to undue financial risk assessment (£)</t>
  </si>
  <si>
    <t>Assessment Fees</t>
  </si>
  <si>
    <t>Initial Assessment Fee</t>
  </si>
  <si>
    <t>Second Assessment Fee</t>
  </si>
  <si>
    <t>Third Assessment Fee</t>
  </si>
  <si>
    <t>Max Tariff*</t>
  </si>
  <si>
    <t>Named Contact</t>
  </si>
  <si>
    <t>Projected investor return</t>
  </si>
  <si>
    <t>Number of Initial Assessment Fees</t>
  </si>
  <si>
    <t>Number of Second Assessment Fees</t>
  </si>
  <si>
    <t>Number of Third Assessment Fees</t>
  </si>
  <si>
    <t>Number of Moves into accommodation</t>
  </si>
  <si>
    <t>* Please note that bidders are not able to offer a discount on the tariff for the Assessment Fee, but should profile the number of young people they expect to receive them in rows 59 - 62</t>
  </si>
  <si>
    <t>Undue Financial Risk Assessment - Provider 1</t>
  </si>
  <si>
    <t>Undue Financial Risk Assessment - Provider 2</t>
  </si>
  <si>
    <t>Undue Financial Risk Assessment - Provider 3</t>
  </si>
  <si>
    <t>Undue Financial Risk Assessment - Provider 4</t>
  </si>
  <si>
    <t>Undue Financial Risk Assessment - Provider 5</t>
  </si>
  <si>
    <t>Provider name</t>
  </si>
  <si>
    <t>Funder Name</t>
  </si>
  <si>
    <t>Funding Type</t>
  </si>
  <si>
    <t>Job Title</t>
  </si>
  <si>
    <t xml:space="preserve">Provider </t>
  </si>
  <si>
    <t>Provider Funding</t>
  </si>
  <si>
    <t>Internal Funding (£)</t>
  </si>
  <si>
    <t>Debt (non-outcomes financing) (£)</t>
  </si>
  <si>
    <t>Outcome Ambition per member of cohort</t>
  </si>
  <si>
    <t>Outcome ambition per member of cohort</t>
  </si>
  <si>
    <t>Funder Name (N/A for Internal Funding)</t>
  </si>
  <si>
    <t>Contact Telephone Number</t>
  </si>
  <si>
    <t>Contact e-mail address</t>
  </si>
  <si>
    <t>Total Value of Bid</t>
  </si>
  <si>
    <r>
      <t xml:space="preserve">Investment Required </t>
    </r>
    <r>
      <rPr>
        <sz val="10"/>
        <color indexed="8"/>
        <rFont val="Arial"/>
        <family val="2"/>
      </rPr>
      <t>(including reinvested outcome payments)</t>
    </r>
  </si>
  <si>
    <t xml:space="preserve">Committed Funding </t>
  </si>
  <si>
    <t xml:space="preserve">Total value of Accommodation and EET outcomes as per bid </t>
  </si>
  <si>
    <t>Total value of accommodation and EET outcomes as per max tariff</t>
  </si>
  <si>
    <t>* Payments for all outcomes will be made 1 quarter in arrears (subject to evidence requirements being met satisfactorily)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</si>
</sst>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&quot;£&quot;#,##0_);\(&quot;£&quot;#,##0\);\-\ "/>
    <numFmt numFmtId="167" formatCode="_-&quot;£&quot;* #,##0_-;\-&quot;£&quot;* #,##0_-;_-&quot;£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mbria"/>
      <family val="1"/>
    </font>
    <font>
      <i/>
      <sz val="11"/>
      <color indexed="8"/>
      <name val="Cambria"/>
      <family val="1"/>
    </font>
    <font>
      <b/>
      <i/>
      <sz val="11"/>
      <color indexed="8"/>
      <name val="Cambria"/>
      <family val="1"/>
    </font>
    <font>
      <sz val="11"/>
      <color indexed="8"/>
      <name val="Cambria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6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6" fontId="3" fillId="0" borderId="0" xfId="0" applyNumberFormat="1" applyFont="1"/>
    <xf numFmtId="0" fontId="3" fillId="0" borderId="0" xfId="0" applyFont="1" applyAlignment="1">
      <alignment horizontal="left"/>
    </xf>
    <xf numFmtId="9" fontId="4" fillId="0" borderId="0" xfId="0" applyNumberFormat="1" applyFont="1" applyFill="1"/>
    <xf numFmtId="6" fontId="4" fillId="0" borderId="0" xfId="0" applyNumberFormat="1" applyFont="1" applyFill="1"/>
    <xf numFmtId="0" fontId="4" fillId="0" borderId="0" xfId="0" applyFont="1" applyFill="1"/>
    <xf numFmtId="9" fontId="4" fillId="0" borderId="0" xfId="4" applyFont="1"/>
    <xf numFmtId="0" fontId="4" fillId="0" borderId="0" xfId="0" applyFont="1" applyFill="1" applyAlignment="1">
      <alignment horizontal="right"/>
    </xf>
    <xf numFmtId="6" fontId="4" fillId="2" borderId="1" xfId="0" applyNumberFormat="1" applyFont="1" applyFill="1" applyBorder="1"/>
    <xf numFmtId="6" fontId="4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6" fontId="4" fillId="2" borderId="1" xfId="0" applyNumberFormat="1" applyFont="1" applyFill="1" applyBorder="1" applyAlignment="1">
      <alignment horizontal="right"/>
    </xf>
    <xf numFmtId="6" fontId="4" fillId="2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" fontId="4" fillId="0" borderId="0" xfId="0" applyNumberFormat="1" applyFont="1" applyFill="1"/>
    <xf numFmtId="0" fontId="3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3" borderId="0" xfId="0" applyFont="1" applyFill="1" applyAlignment="1">
      <alignment horizontal="left"/>
    </xf>
    <xf numFmtId="1" fontId="4" fillId="4" borderId="6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1" fontId="4" fillId="4" borderId="8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4" fillId="4" borderId="6" xfId="0" applyNumberFormat="1" applyFont="1" applyFill="1" applyBorder="1"/>
    <xf numFmtId="1" fontId="4" fillId="4" borderId="7" xfId="0" applyNumberFormat="1" applyFont="1" applyFill="1" applyBorder="1"/>
    <xf numFmtId="1" fontId="4" fillId="4" borderId="1" xfId="0" applyNumberFormat="1" applyFont="1" applyFill="1" applyBorder="1"/>
    <xf numFmtId="1" fontId="4" fillId="4" borderId="0" xfId="0" applyNumberFormat="1" applyFont="1" applyFill="1" applyBorder="1"/>
    <xf numFmtId="1" fontId="4" fillId="4" borderId="2" xfId="0" applyNumberFormat="1" applyFont="1" applyFill="1" applyBorder="1"/>
    <xf numFmtId="1" fontId="4" fillId="4" borderId="8" xfId="0" applyNumberFormat="1" applyFont="1" applyFill="1" applyBorder="1"/>
    <xf numFmtId="6" fontId="3" fillId="0" borderId="0" xfId="0" applyNumberFormat="1" applyFont="1" applyFill="1"/>
    <xf numFmtId="6" fontId="4" fillId="2" borderId="6" xfId="0" applyNumberFormat="1" applyFont="1" applyFill="1" applyBorder="1"/>
    <xf numFmtId="6" fontId="4" fillId="2" borderId="7" xfId="0" applyNumberFormat="1" applyFont="1" applyFill="1" applyBorder="1"/>
    <xf numFmtId="6" fontId="4" fillId="2" borderId="0" xfId="0" applyNumberFormat="1" applyFont="1" applyFill="1" applyBorder="1"/>
    <xf numFmtId="6" fontId="4" fillId="2" borderId="8" xfId="0" applyNumberFormat="1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6" fontId="4" fillId="0" borderId="0" xfId="0" applyNumberFormat="1" applyFont="1" applyFill="1" applyBorder="1"/>
    <xf numFmtId="6" fontId="3" fillId="0" borderId="0" xfId="0" applyNumberFormat="1" applyFont="1" applyFill="1" applyBorder="1"/>
    <xf numFmtId="1" fontId="4" fillId="0" borderId="0" xfId="0" applyNumberFormat="1" applyFont="1" applyFill="1" applyBorder="1"/>
    <xf numFmtId="9" fontId="4" fillId="2" borderId="10" xfId="4" applyFont="1" applyFill="1" applyBorder="1" applyAlignment="1">
      <alignment horizontal="right"/>
    </xf>
    <xf numFmtId="9" fontId="4" fillId="2" borderId="11" xfId="4" applyFont="1" applyFill="1" applyBorder="1" applyAlignment="1">
      <alignment horizontal="right"/>
    </xf>
    <xf numFmtId="165" fontId="0" fillId="0" borderId="0" xfId="1" applyNumberFormat="1" applyFont="1"/>
    <xf numFmtId="0" fontId="0" fillId="0" borderId="12" xfId="0" applyBorder="1"/>
    <xf numFmtId="0" fontId="0" fillId="0" borderId="13" xfId="0" applyBorder="1"/>
    <xf numFmtId="165" fontId="0" fillId="0" borderId="0" xfId="1" applyNumberFormat="1" applyFont="1" applyBorder="1"/>
    <xf numFmtId="0" fontId="0" fillId="0" borderId="0" xfId="0" applyBorder="1"/>
    <xf numFmtId="165" fontId="6" fillId="4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ill="1"/>
    <xf numFmtId="165" fontId="6" fillId="4" borderId="6" xfId="1" applyNumberFormat="1" applyFont="1" applyFill="1" applyBorder="1"/>
    <xf numFmtId="165" fontId="6" fillId="4" borderId="1" xfId="1" applyNumberFormat="1" applyFont="1" applyFill="1" applyBorder="1"/>
    <xf numFmtId="0" fontId="0" fillId="4" borderId="5" xfId="0" applyFill="1" applyBorder="1"/>
    <xf numFmtId="165" fontId="3" fillId="6" borderId="4" xfId="1" applyNumberFormat="1" applyFont="1" applyFill="1" applyBorder="1"/>
    <xf numFmtId="0" fontId="0" fillId="6" borderId="0" xfId="0" applyFill="1" applyBorder="1"/>
    <xf numFmtId="0" fontId="0" fillId="6" borderId="8" xfId="0" applyFill="1" applyBorder="1"/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8" fillId="0" borderId="9" xfId="0" applyFont="1" applyBorder="1"/>
    <xf numFmtId="0" fontId="3" fillId="0" borderId="9" xfId="0" applyFont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8" xfId="0" applyFill="1" applyBorder="1"/>
    <xf numFmtId="0" fontId="4" fillId="0" borderId="0" xfId="0" quotePrefix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7" fillId="5" borderId="9" xfId="0" applyFont="1" applyFill="1" applyBorder="1" applyAlignment="1">
      <alignment horizontal="left"/>
    </xf>
    <xf numFmtId="0" fontId="3" fillId="2" borderId="9" xfId="0" quotePrefix="1" applyFont="1" applyFill="1" applyBorder="1"/>
    <xf numFmtId="6" fontId="4" fillId="2" borderId="6" xfId="0" applyNumberFormat="1" applyFont="1" applyFill="1" applyBorder="1" applyAlignment="1">
      <alignment horizontal="right"/>
    </xf>
    <xf numFmtId="9" fontId="4" fillId="2" borderId="15" xfId="4" applyFont="1" applyFill="1" applyBorder="1" applyAlignment="1">
      <alignment horizontal="right"/>
    </xf>
    <xf numFmtId="0" fontId="3" fillId="0" borderId="15" xfId="0" applyFont="1" applyBorder="1"/>
    <xf numFmtId="0" fontId="3" fillId="0" borderId="6" xfId="0" applyFont="1" applyBorder="1"/>
    <xf numFmtId="0" fontId="3" fillId="0" borderId="7" xfId="0" applyFont="1" applyBorder="1"/>
    <xf numFmtId="0" fontId="14" fillId="0" borderId="0" xfId="3" applyAlignment="1" applyProtection="1"/>
    <xf numFmtId="1" fontId="3" fillId="2" borderId="12" xfId="0" applyNumberFormat="1" applyFont="1" applyFill="1" applyBorder="1"/>
    <xf numFmtId="0" fontId="3" fillId="2" borderId="13" xfId="0" applyFont="1" applyFill="1" applyBorder="1"/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4" fillId="4" borderId="0" xfId="0" applyFont="1" applyFill="1" applyBorder="1"/>
    <xf numFmtId="6" fontId="4" fillId="2" borderId="12" xfId="0" applyNumberFormat="1" applyFont="1" applyFill="1" applyBorder="1"/>
    <xf numFmtId="6" fontId="4" fillId="2" borderId="13" xfId="0" applyNumberFormat="1" applyFont="1" applyFill="1" applyBorder="1"/>
    <xf numFmtId="6" fontId="4" fillId="2" borderId="14" xfId="0" applyNumberFormat="1" applyFont="1" applyFill="1" applyBorder="1"/>
    <xf numFmtId="6" fontId="7" fillId="2" borderId="3" xfId="0" applyNumberFormat="1" applyFont="1" applyFill="1" applyBorder="1"/>
    <xf numFmtId="6" fontId="7" fillId="2" borderId="4" xfId="0" applyNumberFormat="1" applyFont="1" applyFill="1" applyBorder="1"/>
    <xf numFmtId="6" fontId="7" fillId="2" borderId="5" xfId="0" applyNumberFormat="1" applyFont="1" applyFill="1" applyBorder="1"/>
    <xf numFmtId="1" fontId="4" fillId="7" borderId="1" xfId="0" applyNumberFormat="1" applyFont="1" applyFill="1" applyBorder="1" applyAlignment="1">
      <alignment horizontal="right"/>
    </xf>
    <xf numFmtId="1" fontId="4" fillId="7" borderId="2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/>
    </xf>
    <xf numFmtId="0" fontId="7" fillId="5" borderId="3" xfId="0" applyFont="1" applyFill="1" applyBorder="1"/>
    <xf numFmtId="165" fontId="6" fillId="6" borderId="3" xfId="1" applyNumberFormat="1" applyFont="1" applyFill="1" applyBorder="1"/>
    <xf numFmtId="165" fontId="6" fillId="6" borderId="4" xfId="1" applyNumberFormat="1" applyFont="1" applyFill="1" applyBorder="1"/>
    <xf numFmtId="165" fontId="3" fillId="6" borderId="3" xfId="1" applyNumberFormat="1" applyFont="1" applyFill="1" applyBorder="1"/>
    <xf numFmtId="6" fontId="4" fillId="6" borderId="7" xfId="0" applyNumberFormat="1" applyFont="1" applyFill="1" applyBorder="1"/>
    <xf numFmtId="9" fontId="4" fillId="6" borderId="7" xfId="0" applyNumberFormat="1" applyFont="1" applyFill="1" applyBorder="1"/>
    <xf numFmtId="1" fontId="4" fillId="6" borderId="7" xfId="0" applyNumberFormat="1" applyFont="1" applyFill="1" applyBorder="1"/>
    <xf numFmtId="0" fontId="4" fillId="0" borderId="1" xfId="0" applyFont="1" applyBorder="1" applyAlignment="1">
      <alignment horizontal="right"/>
    </xf>
    <xf numFmtId="6" fontId="4" fillId="6" borderId="0" xfId="0" applyNumberFormat="1" applyFont="1" applyFill="1" applyBorder="1"/>
    <xf numFmtId="9" fontId="4" fillId="6" borderId="0" xfId="0" applyNumberFormat="1" applyFont="1" applyFill="1" applyBorder="1"/>
    <xf numFmtId="1" fontId="4" fillId="6" borderId="0" xfId="0" applyNumberFormat="1" applyFont="1" applyFill="1" applyBorder="1"/>
    <xf numFmtId="6" fontId="4" fillId="6" borderId="6" xfId="0" applyNumberFormat="1" applyFont="1" applyFill="1" applyBorder="1"/>
    <xf numFmtId="6" fontId="4" fillId="6" borderId="15" xfId="0" applyNumberFormat="1" applyFont="1" applyFill="1" applyBorder="1"/>
    <xf numFmtId="6" fontId="4" fillId="6" borderId="1" xfId="0" applyNumberFormat="1" applyFont="1" applyFill="1" applyBorder="1"/>
    <xf numFmtId="6" fontId="4" fillId="6" borderId="10" xfId="0" applyNumberFormat="1" applyFont="1" applyFill="1" applyBorder="1"/>
    <xf numFmtId="6" fontId="0" fillId="6" borderId="6" xfId="0" applyNumberFormat="1" applyFill="1" applyBorder="1"/>
    <xf numFmtId="1" fontId="0" fillId="6" borderId="7" xfId="0" applyNumberFormat="1" applyFill="1" applyBorder="1"/>
    <xf numFmtId="6" fontId="0" fillId="6" borderId="7" xfId="0" applyNumberFormat="1" applyFill="1" applyBorder="1"/>
    <xf numFmtId="6" fontId="0" fillId="6" borderId="15" xfId="0" applyNumberFormat="1" applyFill="1" applyBorder="1"/>
    <xf numFmtId="6" fontId="0" fillId="6" borderId="0" xfId="0" applyNumberFormat="1" applyFill="1" applyBorder="1"/>
    <xf numFmtId="1" fontId="0" fillId="6" borderId="0" xfId="0" applyNumberFormat="1" applyFill="1" applyBorder="1"/>
    <xf numFmtId="6" fontId="0" fillId="6" borderId="1" xfId="0" applyNumberFormat="1" applyFill="1" applyBorder="1"/>
    <xf numFmtId="6" fontId="0" fillId="6" borderId="10" xfId="0" applyNumberFormat="1" applyFill="1" applyBorder="1"/>
    <xf numFmtId="6" fontId="0" fillId="6" borderId="2" xfId="0" applyNumberFormat="1" applyFill="1" applyBorder="1"/>
    <xf numFmtId="6" fontId="0" fillId="6" borderId="8" xfId="0" applyNumberFormat="1" applyFill="1" applyBorder="1"/>
    <xf numFmtId="1" fontId="0" fillId="6" borderId="8" xfId="0" applyNumberFormat="1" applyFill="1" applyBorder="1"/>
    <xf numFmtId="6" fontId="0" fillId="6" borderId="11" xfId="0" applyNumberFormat="1" applyFill="1" applyBorder="1"/>
    <xf numFmtId="9" fontId="4" fillId="6" borderId="8" xfId="0" applyNumberFormat="1" applyFont="1" applyFill="1" applyBorder="1"/>
    <xf numFmtId="6" fontId="4" fillId="6" borderId="8" xfId="0" applyNumberFormat="1" applyFont="1" applyFill="1" applyBorder="1"/>
    <xf numFmtId="6" fontId="4" fillId="6" borderId="11" xfId="0" applyNumberFormat="1" applyFont="1" applyFill="1" applyBorder="1"/>
    <xf numFmtId="6" fontId="0" fillId="6" borderId="9" xfId="0" applyNumberFormat="1" applyFill="1" applyBorder="1"/>
    <xf numFmtId="9" fontId="6" fillId="6" borderId="9" xfId="4" applyFont="1" applyFill="1" applyBorder="1"/>
    <xf numFmtId="0" fontId="0" fillId="4" borderId="6" xfId="0" applyFill="1" applyBorder="1"/>
    <xf numFmtId="0" fontId="0" fillId="4" borderId="7" xfId="0" applyFill="1" applyBorder="1"/>
    <xf numFmtId="44" fontId="6" fillId="2" borderId="6" xfId="2" quotePrefix="1" applyFont="1" applyFill="1" applyBorder="1"/>
    <xf numFmtId="44" fontId="4" fillId="2" borderId="2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44" fontId="6" fillId="2" borderId="0" xfId="2" quotePrefix="1" applyFont="1" applyFill="1" applyBorder="1"/>
    <xf numFmtId="44" fontId="6" fillId="2" borderId="7" xfId="2" quotePrefix="1" applyFont="1" applyFill="1" applyBorder="1"/>
    <xf numFmtId="44" fontId="6" fillId="2" borderId="1" xfId="2" quotePrefix="1" applyFont="1" applyFill="1" applyBorder="1"/>
    <xf numFmtId="44" fontId="4" fillId="2" borderId="8" xfId="0" applyNumberFormat="1" applyFont="1" applyFill="1" applyBorder="1"/>
    <xf numFmtId="44" fontId="0" fillId="0" borderId="0" xfId="0" applyNumberFormat="1"/>
    <xf numFmtId="44" fontId="0" fillId="2" borderId="4" xfId="0" applyNumberFormat="1" applyFill="1" applyBorder="1"/>
    <xf numFmtId="44" fontId="4" fillId="2" borderId="3" xfId="0" quotePrefix="1" applyNumberFormat="1" applyFont="1" applyFill="1" applyBorder="1"/>
    <xf numFmtId="44" fontId="4" fillId="2" borderId="12" xfId="0" quotePrefix="1" applyNumberFormat="1" applyFont="1" applyFill="1" applyBorder="1"/>
    <xf numFmtId="44" fontId="4" fillId="2" borderId="13" xfId="0" quotePrefix="1" applyNumberFormat="1" applyFont="1" applyFill="1" applyBorder="1"/>
    <xf numFmtId="9" fontId="4" fillId="2" borderId="13" xfId="0" quotePrefix="1" applyNumberFormat="1" applyFont="1" applyFill="1" applyBorder="1"/>
    <xf numFmtId="44" fontId="4" fillId="2" borderId="14" xfId="0" quotePrefix="1" applyNumberFormat="1" applyFont="1" applyFill="1" applyBorder="1"/>
    <xf numFmtId="0" fontId="15" fillId="0" borderId="0" xfId="0" applyFont="1"/>
    <xf numFmtId="0" fontId="3" fillId="0" borderId="12" xfId="0" applyFont="1" applyBorder="1"/>
    <xf numFmtId="6" fontId="4" fillId="2" borderId="12" xfId="0" applyNumberFormat="1" applyFont="1" applyFill="1" applyBorder="1" applyAlignment="1">
      <alignment horizontal="right"/>
    </xf>
    <xf numFmtId="6" fontId="4" fillId="2" borderId="13" xfId="0" applyNumberFormat="1" applyFont="1" applyFill="1" applyBorder="1" applyAlignment="1">
      <alignment horizontal="right"/>
    </xf>
    <xf numFmtId="6" fontId="4" fillId="2" borderId="14" xfId="0" applyNumberFormat="1" applyFont="1" applyFill="1" applyBorder="1" applyAlignment="1">
      <alignment horizontal="right"/>
    </xf>
    <xf numFmtId="9" fontId="4" fillId="0" borderId="0" xfId="0" applyNumberFormat="1" applyFont="1" applyFill="1" applyBorder="1"/>
    <xf numFmtId="0" fontId="4" fillId="4" borderId="7" xfId="0" applyFont="1" applyFill="1" applyBorder="1"/>
    <xf numFmtId="6" fontId="4" fillId="2" borderId="15" xfId="0" applyNumberFormat="1" applyFont="1" applyFill="1" applyBorder="1"/>
    <xf numFmtId="6" fontId="4" fillId="2" borderId="10" xfId="0" applyNumberFormat="1" applyFont="1" applyFill="1" applyBorder="1"/>
    <xf numFmtId="6" fontId="4" fillId="2" borderId="11" xfId="0" applyNumberFormat="1" applyFont="1" applyFill="1" applyBorder="1"/>
    <xf numFmtId="0" fontId="4" fillId="2" borderId="9" xfId="0" applyFont="1" applyFill="1" applyBorder="1"/>
    <xf numFmtId="167" fontId="4" fillId="4" borderId="12" xfId="2" applyNumberFormat="1" applyFont="1" applyFill="1" applyBorder="1"/>
    <xf numFmtId="167" fontId="4" fillId="2" borderId="0" xfId="2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67" fontId="4" fillId="0" borderId="0" xfId="2" applyNumberFormat="1" applyFont="1" applyFill="1" applyBorder="1" applyAlignment="1">
      <alignment horizontal="right"/>
    </xf>
    <xf numFmtId="167" fontId="4" fillId="2" borderId="7" xfId="2" applyNumberFormat="1" applyFont="1" applyFill="1" applyBorder="1" applyAlignment="1">
      <alignment horizontal="right"/>
    </xf>
    <xf numFmtId="167" fontId="4" fillId="2" borderId="8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left"/>
    </xf>
    <xf numFmtId="0" fontId="4" fillId="0" borderId="9" xfId="0" applyFont="1" applyBorder="1"/>
    <xf numFmtId="44" fontId="4" fillId="0" borderId="0" xfId="0" quotePrefix="1" applyNumberFormat="1" applyFont="1" applyFill="1" applyBorder="1"/>
    <xf numFmtId="9" fontId="4" fillId="0" borderId="0" xfId="0" quotePrefix="1" applyNumberFormat="1" applyFont="1" applyFill="1" applyBorder="1"/>
    <xf numFmtId="0" fontId="3" fillId="0" borderId="0" xfId="0" quotePrefix="1" applyFont="1" applyFill="1" applyBorder="1"/>
    <xf numFmtId="0" fontId="7" fillId="5" borderId="3" xfId="0" applyFont="1" applyFill="1" applyBorder="1" applyAlignment="1">
      <alignment horizontal="left"/>
    </xf>
    <xf numFmtId="165" fontId="6" fillId="4" borderId="3" xfId="1" applyNumberFormat="1" applyFont="1" applyFill="1" applyBorder="1"/>
    <xf numFmtId="165" fontId="6" fillId="6" borderId="5" xfId="1" applyNumberFormat="1" applyFont="1" applyFill="1" applyBorder="1"/>
    <xf numFmtId="165" fontId="6" fillId="4" borderId="10" xfId="1" applyNumberFormat="1" applyFont="1" applyFill="1" applyBorder="1"/>
    <xf numFmtId="0" fontId="0" fillId="0" borderId="1" xfId="0" applyFill="1" applyBorder="1"/>
    <xf numFmtId="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4" borderId="9" xfId="0" applyFill="1" applyBorder="1"/>
    <xf numFmtId="167" fontId="4" fillId="2" borderId="12" xfId="2" applyNumberFormat="1" applyFont="1" applyFill="1" applyBorder="1" applyAlignment="1">
      <alignment horizontal="right"/>
    </xf>
    <xf numFmtId="167" fontId="4" fillId="2" borderId="13" xfId="2" applyNumberFormat="1" applyFont="1" applyFill="1" applyBorder="1" applyAlignment="1">
      <alignment horizontal="right"/>
    </xf>
    <xf numFmtId="167" fontId="4" fillId="2" borderId="14" xfId="2" applyNumberFormat="1" applyFont="1" applyFill="1" applyBorder="1" applyAlignment="1">
      <alignment horizontal="right"/>
    </xf>
    <xf numFmtId="0" fontId="15" fillId="0" borderId="0" xfId="0" applyFont="1" applyFill="1" applyBorder="1"/>
    <xf numFmtId="0" fontId="4" fillId="4" borderId="9" xfId="0" applyFont="1" applyFill="1" applyBorder="1"/>
    <xf numFmtId="0" fontId="13" fillId="0" borderId="9" xfId="0" applyFont="1" applyBorder="1"/>
    <xf numFmtId="0" fontId="13" fillId="0" borderId="0" xfId="0" applyFont="1" applyBorder="1"/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1" fontId="4" fillId="4" borderId="15" xfId="0" applyNumberFormat="1" applyFont="1" applyFill="1" applyBorder="1"/>
    <xf numFmtId="1" fontId="4" fillId="4" borderId="10" xfId="0" applyNumberFormat="1" applyFont="1" applyFill="1" applyBorder="1"/>
    <xf numFmtId="1" fontId="4" fillId="4" borderId="11" xfId="0" applyNumberFormat="1" applyFont="1" applyFill="1" applyBorder="1"/>
    <xf numFmtId="0" fontId="0" fillId="0" borderId="6" xfId="0" applyBorder="1"/>
    <xf numFmtId="0" fontId="0" fillId="0" borderId="1" xfId="0" applyBorder="1"/>
    <xf numFmtId="165" fontId="6" fillId="4" borderId="7" xfId="1" applyNumberFormat="1" applyFont="1" applyFill="1" applyBorder="1"/>
    <xf numFmtId="165" fontId="6" fillId="4" borderId="15" xfId="1" applyNumberFormat="1" applyFont="1" applyFill="1" applyBorder="1"/>
    <xf numFmtId="165" fontId="6" fillId="4" borderId="4" xfId="1" applyNumberFormat="1" applyFont="1" applyFill="1" applyBorder="1"/>
    <xf numFmtId="165" fontId="6" fillId="4" borderId="5" xfId="1" applyNumberFormat="1" applyFont="1" applyFill="1" applyBorder="1"/>
    <xf numFmtId="165" fontId="3" fillId="6" borderId="5" xfId="1" applyNumberFormat="1" applyFont="1" applyFill="1" applyBorder="1"/>
    <xf numFmtId="165" fontId="3" fillId="6" borderId="9" xfId="0" applyNumberFormat="1" applyFont="1" applyFill="1" applyBorder="1"/>
    <xf numFmtId="165" fontId="6" fillId="0" borderId="0" xfId="1" applyNumberFormat="1" applyFont="1" applyFill="1" applyBorder="1"/>
    <xf numFmtId="165" fontId="3" fillId="0" borderId="0" xfId="1" applyNumberFormat="1" applyFont="1" applyFill="1" applyBorder="1"/>
    <xf numFmtId="165" fontId="3" fillId="0" borderId="0" xfId="0" applyNumberFormat="1" applyFont="1" applyFill="1" applyBorder="1"/>
    <xf numFmtId="44" fontId="6" fillId="6" borderId="5" xfId="2" applyFont="1" applyFill="1" applyBorder="1"/>
    <xf numFmtId="0" fontId="3" fillId="2" borderId="14" xfId="0" applyFont="1" applyFill="1" applyBorder="1"/>
    <xf numFmtId="1" fontId="3" fillId="2" borderId="13" xfId="0" applyNumberFormat="1" applyFont="1" applyFill="1" applyBorder="1"/>
    <xf numFmtId="1" fontId="3" fillId="2" borderId="14" xfId="0" applyNumberFormat="1" applyFont="1" applyFill="1" applyBorder="1"/>
    <xf numFmtId="9" fontId="4" fillId="2" borderId="3" xfId="0" applyNumberFormat="1" applyFont="1" applyFill="1" applyBorder="1" applyAlignment="1">
      <alignment horizontal="right"/>
    </xf>
    <xf numFmtId="9" fontId="4" fillId="2" borderId="4" xfId="0" applyNumberFormat="1" applyFont="1" applyFill="1" applyBorder="1" applyAlignment="1">
      <alignment horizontal="right"/>
    </xf>
    <xf numFmtId="9" fontId="4" fillId="2" borderId="5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9" xfId="0" applyBorder="1"/>
    <xf numFmtId="44" fontId="6" fillId="4" borderId="15" xfId="2" applyFont="1" applyFill="1" applyBorder="1"/>
    <xf numFmtId="44" fontId="6" fillId="4" borderId="10" xfId="2" applyFont="1" applyFill="1" applyBorder="1"/>
    <xf numFmtId="44" fontId="6" fillId="4" borderId="11" xfId="2" applyFont="1" applyFill="1" applyBorder="1"/>
    <xf numFmtId="0" fontId="4" fillId="0" borderId="1" xfId="0" applyFont="1" applyFill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0" fillId="6" borderId="9" xfId="0" applyFill="1" applyBorder="1"/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1" fontId="4" fillId="2" borderId="7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4" fillId="2" borderId="15" xfId="0" applyFont="1" applyFill="1" applyBorder="1" applyAlignment="1">
      <alignment horizontal="right"/>
    </xf>
    <xf numFmtId="167" fontId="4" fillId="2" borderId="6" xfId="2" applyNumberFormat="1" applyFont="1" applyFill="1" applyBorder="1" applyAlignment="1">
      <alignment horizontal="right"/>
    </xf>
    <xf numFmtId="167" fontId="4" fillId="2" borderId="1" xfId="2" applyNumberFormat="1" applyFont="1" applyFill="1" applyBorder="1" applyAlignment="1">
      <alignment horizontal="right"/>
    </xf>
    <xf numFmtId="167" fontId="4" fillId="2" borderId="2" xfId="2" applyNumberFormat="1" applyFont="1" applyFill="1" applyBorder="1" applyAlignment="1">
      <alignment horizontal="right"/>
    </xf>
    <xf numFmtId="6" fontId="4" fillId="6" borderId="2" xfId="0" applyNumberFormat="1" applyFont="1" applyFill="1" applyBorder="1"/>
    <xf numFmtId="1" fontId="4" fillId="6" borderId="8" xfId="0" applyNumberFormat="1" applyFont="1" applyFill="1" applyBorder="1"/>
    <xf numFmtId="164" fontId="0" fillId="6" borderId="7" xfId="0" applyNumberFormat="1" applyFill="1" applyBorder="1"/>
    <xf numFmtId="9" fontId="3" fillId="6" borderId="9" xfId="0" applyNumberFormat="1" applyFont="1" applyFill="1" applyBorder="1" applyAlignment="1">
      <alignment horizontal="right"/>
    </xf>
    <xf numFmtId="6" fontId="3" fillId="6" borderId="9" xfId="0" applyNumberFormat="1" applyFont="1" applyFill="1" applyBorder="1" applyAlignment="1">
      <alignment horizontal="right"/>
    </xf>
    <xf numFmtId="0" fontId="13" fillId="6" borderId="9" xfId="0" applyFont="1" applyFill="1" applyBorder="1" applyAlignment="1">
      <alignment horizontal="right"/>
    </xf>
    <xf numFmtId="167" fontId="4" fillId="4" borderId="6" xfId="2" applyNumberFormat="1" applyFont="1" applyFill="1" applyBorder="1" applyAlignment="1">
      <alignment horizontal="right"/>
    </xf>
    <xf numFmtId="167" fontId="4" fillId="4" borderId="1" xfId="2" applyNumberFormat="1" applyFont="1" applyFill="1" applyBorder="1" applyAlignment="1">
      <alignment horizontal="right"/>
    </xf>
    <xf numFmtId="167" fontId="4" fillId="4" borderId="2" xfId="2" applyNumberFormat="1" applyFont="1" applyFill="1" applyBorder="1" applyAlignment="1">
      <alignment horizontal="right"/>
    </xf>
    <xf numFmtId="6" fontId="3" fillId="6" borderId="9" xfId="0" applyNumberFormat="1" applyFont="1" applyFill="1" applyBorder="1"/>
    <xf numFmtId="1" fontId="3" fillId="2" borderId="15" xfId="0" applyNumberFormat="1" applyFont="1" applyFill="1" applyBorder="1"/>
    <xf numFmtId="1" fontId="3" fillId="2" borderId="10" xfId="0" applyNumberFormat="1" applyFont="1" applyFill="1" applyBorder="1"/>
    <xf numFmtId="1" fontId="3" fillId="2" borderId="11" xfId="0" applyNumberFormat="1" applyFont="1" applyFill="1" applyBorder="1"/>
    <xf numFmtId="9" fontId="4" fillId="2" borderId="15" xfId="4" applyNumberFormat="1" applyFont="1" applyFill="1" applyBorder="1" applyAlignment="1">
      <alignment horizontal="right"/>
    </xf>
    <xf numFmtId="9" fontId="4" fillId="2" borderId="10" xfId="4" applyNumberFormat="1" applyFont="1" applyFill="1" applyBorder="1" applyAlignment="1">
      <alignment horizontal="right"/>
    </xf>
    <xf numFmtId="9" fontId="4" fillId="2" borderId="11" xfId="4" applyNumberFormat="1" applyFont="1" applyFill="1" applyBorder="1" applyAlignment="1">
      <alignment horizontal="right"/>
    </xf>
    <xf numFmtId="6" fontId="3" fillId="2" borderId="3" xfId="0" applyNumberFormat="1" applyFont="1" applyFill="1" applyBorder="1"/>
    <xf numFmtId="6" fontId="3" fillId="2" borderId="4" xfId="0" applyNumberFormat="1" applyFont="1" applyFill="1" applyBorder="1"/>
    <xf numFmtId="6" fontId="3" fillId="2" borderId="5" xfId="0" applyNumberFormat="1" applyFont="1" applyFill="1" applyBorder="1"/>
    <xf numFmtId="6" fontId="3" fillId="2" borderId="2" xfId="0" applyNumberFormat="1" applyFont="1" applyFill="1" applyBorder="1"/>
    <xf numFmtId="6" fontId="3" fillId="2" borderId="8" xfId="0" applyNumberFormat="1" applyFont="1" applyFill="1" applyBorder="1"/>
    <xf numFmtId="6" fontId="3" fillId="2" borderId="11" xfId="0" applyNumberFormat="1" applyFont="1" applyFill="1" applyBorder="1"/>
    <xf numFmtId="0" fontId="4" fillId="0" borderId="14" xfId="0" applyFont="1" applyBorder="1" applyAlignment="1">
      <alignment horizontal="right"/>
    </xf>
    <xf numFmtId="44" fontId="6" fillId="2" borderId="17" xfId="2" quotePrefix="1" applyFont="1" applyFill="1" applyBorder="1"/>
    <xf numFmtId="44" fontId="0" fillId="2" borderId="16" xfId="0" applyNumberFormat="1" applyFill="1" applyBorder="1"/>
    <xf numFmtId="0" fontId="3" fillId="8" borderId="15" xfId="0" applyFont="1" applyFill="1" applyBorder="1"/>
    <xf numFmtId="9" fontId="4" fillId="2" borderId="2" xfId="0" applyNumberFormat="1" applyFont="1" applyFill="1" applyBorder="1" applyAlignment="1">
      <alignment horizontal="right"/>
    </xf>
    <xf numFmtId="9" fontId="4" fillId="2" borderId="8" xfId="0" applyNumberFormat="1" applyFont="1" applyFill="1" applyBorder="1" applyAlignment="1">
      <alignment horizontal="right"/>
    </xf>
    <xf numFmtId="9" fontId="4" fillId="2" borderId="11" xfId="0" applyNumberFormat="1" applyFont="1" applyFill="1" applyBorder="1" applyAlignment="1">
      <alignment horizontal="right"/>
    </xf>
    <xf numFmtId="44" fontId="1" fillId="2" borderId="13" xfId="0" quotePrefix="1" applyNumberFormat="1" applyFont="1" applyFill="1" applyBorder="1"/>
    <xf numFmtId="0" fontId="0" fillId="4" borderId="1" xfId="0" applyFill="1" applyBorder="1" applyProtection="1">
      <protection locked="0"/>
    </xf>
    <xf numFmtId="44" fontId="6" fillId="4" borderId="10" xfId="2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6" fillId="4" borderId="21" xfId="2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44" fontId="1" fillId="4" borderId="10" xfId="2" applyFont="1" applyFill="1" applyBorder="1" applyProtection="1">
      <protection locked="0"/>
    </xf>
    <xf numFmtId="0" fontId="1" fillId="4" borderId="0" xfId="0" applyFont="1" applyFill="1" applyBorder="1"/>
    <xf numFmtId="44" fontId="6" fillId="2" borderId="18" xfId="2" quotePrefix="1" applyNumberFormat="1" applyFont="1" applyFill="1" applyBorder="1"/>
    <xf numFmtId="44" fontId="4" fillId="2" borderId="19" xfId="0" applyNumberFormat="1" applyFont="1" applyFill="1" applyBorder="1"/>
    <xf numFmtId="6" fontId="3" fillId="8" borderId="0" xfId="0" applyNumberFormat="1" applyFont="1" applyFill="1" applyBorder="1" applyAlignment="1">
      <alignment horizontal="right"/>
    </xf>
    <xf numFmtId="0" fontId="13" fillId="0" borderId="3" xfId="0" applyFont="1" applyBorder="1"/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lef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G28"/>
  <sheetViews>
    <sheetView tabSelected="1" zoomScale="80" zoomScaleNormal="80" workbookViewId="0">
      <selection activeCell="B35" sqref="B35"/>
    </sheetView>
  </sheetViews>
  <sheetFormatPr defaultRowHeight="12.75" x14ac:dyDescent="0.2"/>
  <cols>
    <col min="1" max="1" width="3.140625" customWidth="1"/>
    <col min="2" max="2" width="66.42578125" customWidth="1"/>
    <col min="3" max="3" width="141.7109375" customWidth="1"/>
    <col min="4" max="7" width="9.140625" style="66" customWidth="1"/>
  </cols>
  <sheetData>
    <row r="2" spans="2:3" ht="13.5" thickBot="1" x14ac:dyDescent="0.25"/>
    <row r="3" spans="2:3" ht="13.5" thickBot="1" x14ac:dyDescent="0.25">
      <c r="B3" s="207" t="s">
        <v>75</v>
      </c>
      <c r="C3" s="206"/>
    </row>
    <row r="4" spans="2:3" ht="13.5" thickBot="1" x14ac:dyDescent="0.25">
      <c r="B4" s="3"/>
      <c r="C4" s="3"/>
    </row>
    <row r="5" spans="2:3" ht="13.5" thickBot="1" x14ac:dyDescent="0.25">
      <c r="B5" s="207" t="s">
        <v>104</v>
      </c>
      <c r="C5" s="206"/>
    </row>
    <row r="6" spans="2:3" ht="13.5" thickBot="1" x14ac:dyDescent="0.25">
      <c r="B6" s="208"/>
      <c r="C6" s="11"/>
    </row>
    <row r="7" spans="2:3" ht="13.5" thickBot="1" x14ac:dyDescent="0.25">
      <c r="B7" s="207" t="s">
        <v>119</v>
      </c>
      <c r="C7" s="206"/>
    </row>
    <row r="8" spans="2:3" ht="13.5" thickBot="1" x14ac:dyDescent="0.25">
      <c r="B8" s="3"/>
      <c r="C8" s="3"/>
    </row>
    <row r="9" spans="2:3" ht="13.5" thickBot="1" x14ac:dyDescent="0.25">
      <c r="B9" s="207" t="s">
        <v>127</v>
      </c>
      <c r="C9" s="206"/>
    </row>
    <row r="10" spans="2:3" ht="13.5" thickBot="1" x14ac:dyDescent="0.25">
      <c r="B10" s="208"/>
      <c r="C10" s="30"/>
    </row>
    <row r="11" spans="2:3" ht="13.5" thickBot="1" x14ac:dyDescent="0.25">
      <c r="B11" s="207" t="s">
        <v>128</v>
      </c>
      <c r="C11" s="206"/>
    </row>
    <row r="12" spans="2:3" x14ac:dyDescent="0.2">
      <c r="B12" s="3"/>
      <c r="C12" s="3"/>
    </row>
    <row r="13" spans="2:3" ht="13.5" thickBot="1" x14ac:dyDescent="0.25">
      <c r="B13" s="3"/>
      <c r="C13" s="3"/>
    </row>
    <row r="14" spans="2:3" ht="13.5" thickBot="1" x14ac:dyDescent="0.25">
      <c r="B14" s="207" t="s">
        <v>129</v>
      </c>
      <c r="C14" s="271">
        <f>'5 Outcomes &amp; Payments Profile'!P145</f>
        <v>0</v>
      </c>
    </row>
    <row r="15" spans="2:3" ht="13.5" thickBot="1" x14ac:dyDescent="0.25">
      <c r="B15" s="3"/>
      <c r="C15" s="3"/>
    </row>
    <row r="16" spans="2:3" ht="13.5" thickBot="1" x14ac:dyDescent="0.25">
      <c r="B16" s="207" t="s">
        <v>55</v>
      </c>
      <c r="C16" s="265" t="e">
        <f>'6 VfM Calculation'!$C$45</f>
        <v>#DIV/0!</v>
      </c>
    </row>
    <row r="17" spans="2:3" ht="13.5" thickBot="1" x14ac:dyDescent="0.25">
      <c r="B17" s="3"/>
      <c r="C17" s="2"/>
    </row>
    <row r="18" spans="2:3" ht="13.5" thickBot="1" x14ac:dyDescent="0.25">
      <c r="B18" s="207" t="s">
        <v>124</v>
      </c>
      <c r="C18" s="266" t="e">
        <f>'6 VfM Calculation'!$C$47</f>
        <v>#DIV/0!</v>
      </c>
    </row>
    <row r="19" spans="2:3" ht="13.5" thickBot="1" x14ac:dyDescent="0.25">
      <c r="B19" s="3"/>
      <c r="C19" s="2"/>
    </row>
    <row r="20" spans="2:3" ht="13.5" thickBot="1" x14ac:dyDescent="0.25">
      <c r="B20" s="207" t="s">
        <v>130</v>
      </c>
      <c r="C20" s="266">
        <f>'3 Input - Bidder Cost Profile'!$N$44</f>
        <v>0</v>
      </c>
    </row>
    <row r="21" spans="2:3" ht="13.5" thickBot="1" x14ac:dyDescent="0.25">
      <c r="B21" s="3"/>
      <c r="C21" s="2"/>
    </row>
    <row r="22" spans="2:3" ht="13.5" thickBot="1" x14ac:dyDescent="0.25">
      <c r="B22" s="207" t="s">
        <v>105</v>
      </c>
      <c r="C22" s="266">
        <f>'5 Outcomes &amp; Payments Profile'!$P$145-'3 Input - Bidder Cost Profile'!$N$44</f>
        <v>0</v>
      </c>
    </row>
    <row r="23" spans="2:3" ht="13.5" thickBot="1" x14ac:dyDescent="0.25">
      <c r="B23" s="208"/>
      <c r="C23" s="301"/>
    </row>
    <row r="24" spans="2:3" ht="13.5" thickBot="1" x14ac:dyDescent="0.25">
      <c r="B24" s="302" t="s">
        <v>131</v>
      </c>
      <c r="C24" s="266">
        <f>'4 Financial Funding Capability'!D35</f>
        <v>0</v>
      </c>
    </row>
    <row r="25" spans="2:3" ht="13.5" thickBot="1" x14ac:dyDescent="0.25">
      <c r="B25" s="3"/>
      <c r="C25" s="2"/>
    </row>
    <row r="26" spans="2:3" ht="13.5" thickBot="1" x14ac:dyDescent="0.25">
      <c r="B26" s="207" t="s">
        <v>66</v>
      </c>
      <c r="C26" s="267" t="str">
        <f>'4 Financial Funding Capability'!$D$39</f>
        <v>FAIL</v>
      </c>
    </row>
    <row r="27" spans="2:3" ht="13.5" thickBot="1" x14ac:dyDescent="0.25">
      <c r="B27" s="3"/>
      <c r="C27" s="2"/>
    </row>
    <row r="28" spans="2:3" ht="13.5" thickBot="1" x14ac:dyDescent="0.25">
      <c r="B28" s="207" t="s">
        <v>70</v>
      </c>
      <c r="C28" s="267" t="str">
        <f>IF(COUNTIF('4 Financial Funding Capability'!$D$51:$D$97,"FAIL"),"FAIL","PASS")</f>
        <v>PASS</v>
      </c>
    </row>
  </sheetData>
  <sheetProtection password="8297" sheet="1" objects="1" scenarios="1"/>
  <protectedRanges>
    <protectedRange sqref="C3 C5 C7 C9 C11" name="Range1"/>
  </protectedRange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93"/>
  <sheetViews>
    <sheetView zoomScale="55" zoomScaleNormal="55" workbookViewId="0">
      <selection activeCell="E84" sqref="E84"/>
    </sheetView>
  </sheetViews>
  <sheetFormatPr defaultRowHeight="12.75" x14ac:dyDescent="0.2"/>
  <cols>
    <col min="1" max="1" width="4.42578125" customWidth="1"/>
    <col min="2" max="2" width="62.7109375" customWidth="1"/>
    <col min="3" max="3" width="21.5703125" customWidth="1"/>
    <col min="4" max="4" width="18.42578125" customWidth="1"/>
    <col min="5" max="5" width="15.140625" customWidth="1"/>
    <col min="6" max="6" width="16.5703125" customWidth="1"/>
    <col min="7" max="8" width="17.5703125" customWidth="1"/>
    <col min="9" max="9" width="14.85546875" customWidth="1"/>
    <col min="10" max="10" width="29.85546875" customWidth="1"/>
    <col min="11" max="11" width="18.7109375" customWidth="1"/>
    <col min="12" max="12" width="18.140625" customWidth="1"/>
    <col min="13" max="13" width="17.28515625" customWidth="1"/>
    <col min="14" max="14" width="16.5703125" customWidth="1"/>
    <col min="15" max="15" width="31.7109375" customWidth="1"/>
    <col min="16" max="16" width="25.5703125" customWidth="1"/>
  </cols>
  <sheetData>
    <row r="1" spans="2:21" ht="14.2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21" ht="13.5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1" ht="13.5" thickBot="1" x14ac:dyDescent="0.25">
      <c r="B3" s="49" t="s">
        <v>99</v>
      </c>
      <c r="C3" s="2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 ht="13.5" thickBot="1" x14ac:dyDescent="0.25">
      <c r="B4" s="29"/>
      <c r="C4" s="29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ht="24" customHeight="1" thickBot="1" x14ac:dyDescent="0.3">
      <c r="B5" s="26"/>
      <c r="C5" s="78" t="s">
        <v>9</v>
      </c>
      <c r="D5" s="170" t="s">
        <v>103</v>
      </c>
      <c r="E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">
      <c r="B6" s="5" t="s">
        <v>100</v>
      </c>
      <c r="C6" s="259">
        <v>500</v>
      </c>
      <c r="D6" s="202">
        <v>500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x14ac:dyDescent="0.2">
      <c r="B7" s="5" t="s">
        <v>101</v>
      </c>
      <c r="C7" s="260">
        <v>500</v>
      </c>
      <c r="D7" s="203">
        <v>500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21" ht="13.5" thickBot="1" x14ac:dyDescent="0.25">
      <c r="B8" s="5" t="s">
        <v>102</v>
      </c>
      <c r="C8" s="261">
        <v>200</v>
      </c>
      <c r="D8" s="204">
        <v>200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21" x14ac:dyDescent="0.2">
      <c r="B9" s="3"/>
      <c r="C9" s="21" t="s">
        <v>110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21" ht="13.5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21" ht="13.5" thickBot="1" x14ac:dyDescent="0.25">
      <c r="B11" s="49" t="s">
        <v>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21" ht="13.5" thickBot="1" x14ac:dyDescent="0.25">
      <c r="B12" s="22"/>
      <c r="C12" s="11"/>
      <c r="D12" s="11"/>
      <c r="E12" s="11"/>
      <c r="F12" s="205"/>
      <c r="G12" s="30"/>
      <c r="H12" s="30"/>
      <c r="I12" s="30"/>
      <c r="J12" s="30"/>
      <c r="K12" s="30"/>
      <c r="L12" s="30"/>
      <c r="M12" s="30"/>
      <c r="N12" s="30"/>
      <c r="O12" s="30"/>
      <c r="P12" s="65"/>
      <c r="Q12" s="65"/>
    </row>
    <row r="13" spans="2:21" ht="13.5" thickBot="1" x14ac:dyDescent="0.25">
      <c r="B13" s="3"/>
      <c r="C13" s="78" t="s">
        <v>9</v>
      </c>
      <c r="D13" s="170" t="s">
        <v>8</v>
      </c>
      <c r="E13" s="3"/>
      <c r="F13" s="30"/>
      <c r="G13" s="30"/>
      <c r="H13" s="30"/>
      <c r="I13" s="30"/>
      <c r="J13" s="30"/>
      <c r="K13" s="30"/>
      <c r="L13" s="30"/>
      <c r="M13" s="30"/>
      <c r="N13" s="30"/>
      <c r="O13" s="65"/>
      <c r="P13" s="65"/>
      <c r="Q13" s="65"/>
    </row>
    <row r="14" spans="2:21" x14ac:dyDescent="0.2">
      <c r="B14" s="5" t="s">
        <v>79</v>
      </c>
      <c r="C14" s="268"/>
      <c r="D14" s="202">
        <v>500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1" x14ac:dyDescent="0.2">
      <c r="B15" s="5" t="s">
        <v>80</v>
      </c>
      <c r="C15" s="269"/>
      <c r="D15" s="203">
        <v>1500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21" x14ac:dyDescent="0.2">
      <c r="B16" s="5" t="s">
        <v>6</v>
      </c>
      <c r="C16" s="269"/>
      <c r="D16" s="203">
        <v>1500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">
      <c r="B17" s="5" t="s">
        <v>81</v>
      </c>
      <c r="C17" s="269"/>
      <c r="D17" s="203">
        <v>1500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3.5" thickBot="1" x14ac:dyDescent="0.25">
      <c r="B18" s="5" t="s">
        <v>82</v>
      </c>
      <c r="C18" s="270"/>
      <c r="D18" s="204">
        <v>1500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">
      <c r="B19" s="5"/>
      <c r="C19" s="18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3.5" thickBot="1" x14ac:dyDescent="0.25"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3.5" thickBot="1" x14ac:dyDescent="0.25">
      <c r="B21" s="50" t="s">
        <v>20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3.5" thickBot="1" x14ac:dyDescent="0.25">
      <c r="B22" s="2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ht="13.5" thickBot="1" x14ac:dyDescent="0.25">
      <c r="B23" s="5"/>
      <c r="C23" s="78" t="s">
        <v>9</v>
      </c>
      <c r="D23" s="170" t="s">
        <v>8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">
      <c r="B24" s="5" t="s">
        <v>83</v>
      </c>
      <c r="C24" s="268"/>
      <c r="D24" s="202">
        <v>500</v>
      </c>
      <c r="E24" s="3" t="str">
        <f>IF(C24&gt;D24,"error","")</f>
        <v/>
      </c>
      <c r="F24" s="3"/>
      <c r="G24" s="3"/>
      <c r="H24" s="3"/>
      <c r="I24" s="3"/>
      <c r="J24" s="3"/>
      <c r="K24" s="3"/>
      <c r="L24" s="3"/>
      <c r="M24" s="3"/>
      <c r="N24" s="3"/>
    </row>
    <row r="25" spans="2:14" ht="14.25" x14ac:dyDescent="0.2">
      <c r="B25" s="5" t="s">
        <v>85</v>
      </c>
      <c r="C25" s="269"/>
      <c r="D25" s="203">
        <v>1500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">
      <c r="B26" s="5" t="s">
        <v>84</v>
      </c>
      <c r="C26" s="269"/>
      <c r="D26" s="203">
        <v>2500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3.5" thickBot="1" x14ac:dyDescent="0.25">
      <c r="B27" s="5" t="s">
        <v>86</v>
      </c>
      <c r="C27" s="270"/>
      <c r="D27" s="204">
        <v>3500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">
      <c r="C28" s="18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 ht="13.5" thickBot="1" x14ac:dyDescent="0.25">
      <c r="B29" s="10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 ht="13.5" thickBot="1" x14ac:dyDescent="0.25">
      <c r="B30" s="50" t="s">
        <v>96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 ht="13.5" thickBot="1" x14ac:dyDescent="0.25">
      <c r="B31" s="2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4" ht="13.5" thickBot="1" x14ac:dyDescent="0.25">
      <c r="B32" s="13"/>
      <c r="C32" s="78" t="s">
        <v>9</v>
      </c>
      <c r="D32" s="17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6" x14ac:dyDescent="0.2">
      <c r="B33" s="5" t="s">
        <v>87</v>
      </c>
      <c r="C33" s="268"/>
      <c r="D33" s="202">
        <v>500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6" x14ac:dyDescent="0.2">
      <c r="B34" s="5" t="s">
        <v>88</v>
      </c>
      <c r="C34" s="269"/>
      <c r="D34" s="203">
        <v>500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6" x14ac:dyDescent="0.2">
      <c r="B35" s="5" t="s">
        <v>89</v>
      </c>
      <c r="C35" s="269"/>
      <c r="D35" s="203">
        <v>250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6" x14ac:dyDescent="0.2">
      <c r="B36" s="5" t="s">
        <v>90</v>
      </c>
      <c r="C36" s="269"/>
      <c r="D36" s="203">
        <v>250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6" x14ac:dyDescent="0.2">
      <c r="B37" s="5" t="s">
        <v>91</v>
      </c>
      <c r="C37" s="269"/>
      <c r="D37" s="203">
        <v>500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6" x14ac:dyDescent="0.2">
      <c r="B38" s="5" t="s">
        <v>92</v>
      </c>
      <c r="C38" s="269"/>
      <c r="D38" s="203">
        <v>3000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6" x14ac:dyDescent="0.2">
      <c r="B39" s="5" t="s">
        <v>93</v>
      </c>
      <c r="C39" s="269"/>
      <c r="D39" s="203">
        <v>2000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6" x14ac:dyDescent="0.2">
      <c r="B40" s="5" t="s">
        <v>94</v>
      </c>
      <c r="C40" s="269"/>
      <c r="D40" s="203">
        <v>4500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6" ht="13.5" thickBot="1" x14ac:dyDescent="0.25">
      <c r="B41" s="5" t="s">
        <v>95</v>
      </c>
      <c r="C41" s="270"/>
      <c r="D41" s="204">
        <v>3500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6" x14ac:dyDescent="0.2"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x14ac:dyDescent="0.2"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2"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t="15" x14ac:dyDescent="0.25">
      <c r="B45" s="31" t="s">
        <v>76</v>
      </c>
      <c r="C45" s="3"/>
      <c r="D45" s="3"/>
      <c r="E45" s="3"/>
      <c r="F45" s="3"/>
      <c r="G45" s="30"/>
      <c r="H45" s="3"/>
      <c r="I45" s="3"/>
      <c r="J45" s="3"/>
      <c r="K45" s="3"/>
      <c r="L45" s="3"/>
      <c r="M45" s="3"/>
      <c r="N45" s="3"/>
      <c r="O45" s="3"/>
      <c r="P45" s="3"/>
    </row>
    <row r="46" spans="2:16" ht="13.5" thickBot="1" x14ac:dyDescent="0.25">
      <c r="B46" s="5"/>
      <c r="C46" s="3"/>
      <c r="D46" s="3"/>
      <c r="E46" s="3"/>
      <c r="F46" s="3"/>
      <c r="G46" s="30"/>
      <c r="H46" s="3"/>
      <c r="I46" s="3"/>
      <c r="J46" s="3"/>
      <c r="K46" s="3"/>
      <c r="L46" s="3"/>
      <c r="M46" s="3"/>
      <c r="N46" s="3"/>
      <c r="O46" s="3"/>
      <c r="P46" s="3"/>
    </row>
    <row r="47" spans="2:16" ht="13.5" thickBot="1" x14ac:dyDescent="0.25">
      <c r="B47" s="36"/>
      <c r="C47" s="100" t="s">
        <v>1</v>
      </c>
      <c r="D47" s="101" t="s">
        <v>0</v>
      </c>
      <c r="E47" s="101" t="s">
        <v>2</v>
      </c>
      <c r="F47" s="99" t="s">
        <v>3</v>
      </c>
      <c r="G47" s="29"/>
      <c r="H47" s="3"/>
      <c r="I47" s="3"/>
      <c r="J47" s="3"/>
      <c r="K47" s="3"/>
      <c r="L47" s="3"/>
      <c r="M47" s="3"/>
      <c r="N47" s="3"/>
      <c r="O47" s="3"/>
      <c r="P47" s="3"/>
    </row>
    <row r="48" spans="2:16" ht="13.5" thickBot="1" x14ac:dyDescent="0.25">
      <c r="B48" s="76" t="s">
        <v>77</v>
      </c>
      <c r="C48" s="209"/>
      <c r="D48" s="210"/>
      <c r="E48" s="210"/>
      <c r="F48" s="211"/>
      <c r="G48" s="30"/>
      <c r="H48" s="3"/>
      <c r="I48" s="3"/>
      <c r="J48" s="3"/>
      <c r="K48" s="3"/>
      <c r="L48" s="3"/>
      <c r="M48" s="3"/>
      <c r="N48" s="3"/>
      <c r="O48" s="3"/>
      <c r="P48" s="3"/>
    </row>
    <row r="49" spans="2:16" ht="13.5" thickBot="1" x14ac:dyDescent="0.25">
      <c r="B49" s="76" t="s">
        <v>78</v>
      </c>
      <c r="C49" s="230" t="e">
        <f>C48/SUM($C$48:$F$48)</f>
        <v>#DIV/0!</v>
      </c>
      <c r="D49" s="231" t="e">
        <f>D48/SUM($C$48:$F$48)</f>
        <v>#DIV/0!</v>
      </c>
      <c r="E49" s="231" t="e">
        <f>E48/SUM($C$48:$F$48)</f>
        <v>#DIV/0!</v>
      </c>
      <c r="F49" s="232" t="e">
        <f>F48/SUM($C$48:$F$48)</f>
        <v>#DIV/0!</v>
      </c>
      <c r="G49" s="199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2">
      <c r="B50" s="2"/>
      <c r="C50" s="27"/>
      <c r="D50" s="27"/>
      <c r="E50" s="27"/>
      <c r="F50" s="27"/>
      <c r="G50" s="30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2">
      <c r="B51" s="2"/>
      <c r="C51" s="27"/>
      <c r="D51" s="27"/>
      <c r="E51" s="27"/>
      <c r="F51" s="27"/>
      <c r="G51" s="30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">
      <c r="B52" s="2"/>
      <c r="C52" s="9"/>
      <c r="D52" s="9"/>
      <c r="E52" s="9"/>
      <c r="F52" s="9"/>
      <c r="G52" s="11"/>
      <c r="H52" s="3"/>
      <c r="I52" s="3"/>
      <c r="J52" s="3"/>
      <c r="K52" s="3"/>
      <c r="L52" s="3"/>
      <c r="M52" s="3"/>
      <c r="N52" s="3"/>
      <c r="O52" s="3"/>
      <c r="P52" s="3"/>
    </row>
    <row r="53" spans="2:16" ht="15" x14ac:dyDescent="0.25">
      <c r="B53" s="31" t="s">
        <v>49</v>
      </c>
      <c r="C53" s="9"/>
      <c r="D53" s="9"/>
      <c r="E53" s="9"/>
      <c r="F53" s="9"/>
      <c r="G53" s="11"/>
      <c r="H53" s="3"/>
      <c r="I53" s="3"/>
      <c r="J53" s="3"/>
      <c r="K53" s="3"/>
      <c r="L53" s="3"/>
      <c r="M53" s="3"/>
      <c r="N53" s="3"/>
      <c r="O53" s="3"/>
      <c r="P53" s="3"/>
    </row>
    <row r="54" spans="2:16" ht="15" x14ac:dyDescent="0.25">
      <c r="B54" s="26"/>
      <c r="C54" s="9"/>
      <c r="D54" s="9"/>
      <c r="E54" s="9"/>
      <c r="F54" s="9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5.75" thickBot="1" x14ac:dyDescent="0.3">
      <c r="B55" s="26"/>
      <c r="C55" s="9"/>
      <c r="D55" s="9"/>
      <c r="E55" s="9"/>
      <c r="F55" s="9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ht="13.5" thickBot="1" x14ac:dyDescent="0.25">
      <c r="B56" s="49" t="s">
        <v>99</v>
      </c>
      <c r="C56" s="9"/>
      <c r="D56" s="9"/>
      <c r="E56" s="9"/>
      <c r="F56" s="9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13.5" thickBot="1" x14ac:dyDescent="0.25">
      <c r="B57" s="29"/>
      <c r="C57" s="174"/>
      <c r="D57" s="174"/>
      <c r="E57" s="174"/>
      <c r="F57" s="174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ht="15.75" thickBot="1" x14ac:dyDescent="0.3">
      <c r="B58" s="26"/>
      <c r="C58" s="16" t="s">
        <v>1</v>
      </c>
      <c r="D58" s="17" t="s">
        <v>0</v>
      </c>
      <c r="E58" s="17" t="s">
        <v>2</v>
      </c>
      <c r="F58" s="17" t="s">
        <v>3</v>
      </c>
      <c r="G58" s="17" t="s">
        <v>11</v>
      </c>
      <c r="H58" s="17" t="s">
        <v>4</v>
      </c>
      <c r="I58" s="17" t="s">
        <v>12</v>
      </c>
      <c r="J58" s="107" t="s">
        <v>74</v>
      </c>
    </row>
    <row r="59" spans="2:16" x14ac:dyDescent="0.2">
      <c r="B59" s="186" t="s">
        <v>106</v>
      </c>
      <c r="C59" s="38"/>
      <c r="D59" s="39"/>
      <c r="E59" s="39"/>
      <c r="F59" s="39"/>
      <c r="G59" s="39"/>
      <c r="H59" s="39"/>
      <c r="I59" s="39"/>
      <c r="J59" s="103">
        <f>SUM(C59:I59)</f>
        <v>0</v>
      </c>
    </row>
    <row r="60" spans="2:16" x14ac:dyDescent="0.2">
      <c r="B60" s="186" t="s">
        <v>107</v>
      </c>
      <c r="C60" s="40"/>
      <c r="D60" s="41"/>
      <c r="E60" s="41"/>
      <c r="F60" s="41"/>
      <c r="G60" s="41"/>
      <c r="H60" s="41"/>
      <c r="I60" s="41"/>
      <c r="J60" s="228">
        <f>SUM(C60:I60)</f>
        <v>0</v>
      </c>
    </row>
    <row r="61" spans="2:16" ht="13.5" thickBot="1" x14ac:dyDescent="0.25">
      <c r="B61" s="186" t="s">
        <v>108</v>
      </c>
      <c r="C61" s="42"/>
      <c r="D61" s="43"/>
      <c r="E61" s="43"/>
      <c r="F61" s="43"/>
      <c r="G61" s="43"/>
      <c r="H61" s="43"/>
      <c r="I61" s="43"/>
      <c r="J61" s="229">
        <f>SUM(C61:I61)</f>
        <v>0</v>
      </c>
    </row>
    <row r="62" spans="2:16" ht="15" x14ac:dyDescent="0.25">
      <c r="B62" s="26"/>
      <c r="C62" s="9"/>
      <c r="D62" s="9"/>
      <c r="E62" s="9"/>
      <c r="F62" s="9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ht="15.75" thickBot="1" x14ac:dyDescent="0.3">
      <c r="B63" s="26"/>
      <c r="C63" s="9"/>
      <c r="D63" s="9"/>
      <c r="E63" s="9"/>
      <c r="F63" s="9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ht="13.5" thickBot="1" x14ac:dyDescent="0.25">
      <c r="B64" s="49" t="s">
        <v>19</v>
      </c>
      <c r="C64" s="9"/>
      <c r="D64" s="9"/>
      <c r="E64" s="9"/>
      <c r="F64" s="9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ht="13.5" thickBot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8"/>
      <c r="O65" s="3"/>
      <c r="P65" s="3"/>
    </row>
    <row r="66" spans="2:16" ht="13.5" thickBot="1" x14ac:dyDescent="0.25">
      <c r="B66" s="3"/>
      <c r="C66" s="100" t="s">
        <v>1</v>
      </c>
      <c r="D66" s="101" t="s">
        <v>0</v>
      </c>
      <c r="E66" s="101" t="s">
        <v>2</v>
      </c>
      <c r="F66" s="101" t="s">
        <v>3</v>
      </c>
      <c r="G66" s="101" t="s">
        <v>11</v>
      </c>
      <c r="H66" s="101" t="s">
        <v>4</v>
      </c>
      <c r="I66" s="101" t="s">
        <v>12</v>
      </c>
      <c r="J66" s="101" t="s">
        <v>13</v>
      </c>
      <c r="K66" s="101" t="s">
        <v>5</v>
      </c>
      <c r="L66" s="101" t="s">
        <v>14</v>
      </c>
      <c r="M66" s="101" t="s">
        <v>15</v>
      </c>
      <c r="N66" s="101" t="s">
        <v>16</v>
      </c>
      <c r="O66" s="107" t="s">
        <v>74</v>
      </c>
    </row>
    <row r="67" spans="2:16" x14ac:dyDescent="0.2">
      <c r="B67" s="186" t="s">
        <v>109</v>
      </c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03">
        <f>SUM(C67:N67)</f>
        <v>0</v>
      </c>
    </row>
    <row r="68" spans="2:16" x14ac:dyDescent="0.2">
      <c r="B68" s="186" t="s">
        <v>80</v>
      </c>
      <c r="C68" s="116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28">
        <f>SUM(C68:N68)</f>
        <v>0</v>
      </c>
    </row>
    <row r="69" spans="2:16" x14ac:dyDescent="0.2">
      <c r="B69" s="186" t="s">
        <v>6</v>
      </c>
      <c r="C69" s="116"/>
      <c r="D69" s="118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28">
        <f>SUM(C69:N69)</f>
        <v>0</v>
      </c>
    </row>
    <row r="70" spans="2:16" x14ac:dyDescent="0.2">
      <c r="B70" s="186" t="s">
        <v>81</v>
      </c>
      <c r="C70" s="116"/>
      <c r="D70" s="118"/>
      <c r="E70" s="118"/>
      <c r="F70" s="118"/>
      <c r="G70" s="34"/>
      <c r="H70" s="34"/>
      <c r="I70" s="34"/>
      <c r="J70" s="34"/>
      <c r="K70" s="34"/>
      <c r="L70" s="34"/>
      <c r="M70" s="34"/>
      <c r="N70" s="34"/>
      <c r="O70" s="104">
        <f>SUM(C70:N70)</f>
        <v>0</v>
      </c>
    </row>
    <row r="71" spans="2:16" ht="13.5" thickBot="1" x14ac:dyDescent="0.25">
      <c r="B71" s="186" t="s">
        <v>82</v>
      </c>
      <c r="C71" s="117"/>
      <c r="D71" s="119"/>
      <c r="E71" s="119"/>
      <c r="F71" s="119"/>
      <c r="G71" s="119"/>
      <c r="H71" s="119"/>
      <c r="I71" s="35"/>
      <c r="J71" s="35"/>
      <c r="K71" s="35"/>
      <c r="L71" s="35"/>
      <c r="M71" s="35"/>
      <c r="N71" s="35"/>
      <c r="O71" s="227">
        <f>SUM(C71:N71)</f>
        <v>0</v>
      </c>
    </row>
    <row r="72" spans="2:16" ht="13.5" thickBot="1" x14ac:dyDescent="0.25"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4"/>
      <c r="O72" s="24"/>
      <c r="P72" s="21"/>
    </row>
    <row r="73" spans="2:16" ht="13.5" thickBot="1" x14ac:dyDescent="0.25">
      <c r="B73" s="50" t="s">
        <v>20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4"/>
      <c r="O73" s="24"/>
      <c r="P73" s="21"/>
    </row>
    <row r="74" spans="2:16" ht="13.5" thickBot="1" x14ac:dyDescent="0.25">
      <c r="B74" s="3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4"/>
      <c r="O74" s="24"/>
      <c r="P74" s="21"/>
    </row>
    <row r="75" spans="2:16" ht="13.5" thickBot="1" x14ac:dyDescent="0.25">
      <c r="B75" s="2"/>
      <c r="C75" s="100" t="s">
        <v>1</v>
      </c>
      <c r="D75" s="101" t="s">
        <v>0</v>
      </c>
      <c r="E75" s="101" t="s">
        <v>2</v>
      </c>
      <c r="F75" s="101" t="s">
        <v>3</v>
      </c>
      <c r="G75" s="101" t="s">
        <v>11</v>
      </c>
      <c r="H75" s="101" t="s">
        <v>4</v>
      </c>
      <c r="I75" s="101" t="s">
        <v>12</v>
      </c>
      <c r="J75" s="101" t="s">
        <v>13</v>
      </c>
      <c r="K75" s="101" t="s">
        <v>5</v>
      </c>
      <c r="L75" s="101" t="s">
        <v>14</v>
      </c>
      <c r="M75" s="101" t="s">
        <v>15</v>
      </c>
      <c r="N75" s="101" t="s">
        <v>16</v>
      </c>
      <c r="O75" s="108" t="s">
        <v>74</v>
      </c>
    </row>
    <row r="76" spans="2:16" x14ac:dyDescent="0.2">
      <c r="B76" s="5" t="s">
        <v>83</v>
      </c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103">
        <f>SUM(C76:N76)</f>
        <v>0</v>
      </c>
    </row>
    <row r="77" spans="2:16" ht="14.25" x14ac:dyDescent="0.2">
      <c r="B77" s="5" t="s">
        <v>85</v>
      </c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28">
        <f>SUM(C77:N77)</f>
        <v>0</v>
      </c>
    </row>
    <row r="78" spans="2:16" x14ac:dyDescent="0.2">
      <c r="B78" s="5" t="s">
        <v>84</v>
      </c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28">
        <f>SUM(C78:N78)</f>
        <v>0</v>
      </c>
    </row>
    <row r="79" spans="2:16" ht="13.5" thickBot="1" x14ac:dyDescent="0.25">
      <c r="B79" s="5" t="s">
        <v>86</v>
      </c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29">
        <f>SUM(C79:N79)</f>
        <v>0</v>
      </c>
    </row>
    <row r="80" spans="2:16" x14ac:dyDescent="0.2">
      <c r="B80" s="5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37"/>
      <c r="O80" s="21"/>
    </row>
    <row r="81" spans="2:15" ht="13.5" thickBot="1" x14ac:dyDescent="0.25">
      <c r="B81" s="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1"/>
      <c r="O81" s="8"/>
    </row>
    <row r="82" spans="2:15" ht="13.5" thickBot="1" x14ac:dyDescent="0.25">
      <c r="B82" s="50" t="s">
        <v>96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1"/>
      <c r="O82" s="8"/>
    </row>
    <row r="83" spans="2:15" ht="13.5" thickBot="1" x14ac:dyDescent="0.25">
      <c r="B83" s="3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1"/>
      <c r="O83" s="21"/>
    </row>
    <row r="84" spans="2:15" ht="13.5" thickBot="1" x14ac:dyDescent="0.25">
      <c r="B84" s="36"/>
      <c r="C84" s="100" t="s">
        <v>1</v>
      </c>
      <c r="D84" s="101" t="s">
        <v>0</v>
      </c>
      <c r="E84" s="101" t="s">
        <v>2</v>
      </c>
      <c r="F84" s="101" t="s">
        <v>3</v>
      </c>
      <c r="G84" s="101" t="s">
        <v>11</v>
      </c>
      <c r="H84" s="101" t="s">
        <v>4</v>
      </c>
      <c r="I84" s="101" t="s">
        <v>12</v>
      </c>
      <c r="J84" s="101" t="s">
        <v>13</v>
      </c>
      <c r="K84" s="101" t="s">
        <v>5</v>
      </c>
      <c r="L84" s="101" t="s">
        <v>14</v>
      </c>
      <c r="M84" s="101" t="s">
        <v>15</v>
      </c>
      <c r="N84" s="101" t="s">
        <v>16</v>
      </c>
      <c r="O84" s="108" t="s">
        <v>74</v>
      </c>
    </row>
    <row r="85" spans="2:15" x14ac:dyDescent="0.2">
      <c r="B85" s="5" t="s">
        <v>87</v>
      </c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212"/>
      <c r="O85" s="272">
        <f t="shared" ref="O85:O93" si="0">SUM(C85:N85)</f>
        <v>0</v>
      </c>
    </row>
    <row r="86" spans="2:15" x14ac:dyDescent="0.2">
      <c r="B86" s="5" t="s">
        <v>88</v>
      </c>
      <c r="C86" s="116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213"/>
      <c r="O86" s="273">
        <f>SUM(C86:N86)</f>
        <v>0</v>
      </c>
    </row>
    <row r="87" spans="2:15" x14ac:dyDescent="0.2">
      <c r="B87" s="5" t="s">
        <v>89</v>
      </c>
      <c r="C87" s="116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213"/>
      <c r="O87" s="273">
        <f t="shared" si="0"/>
        <v>0</v>
      </c>
    </row>
    <row r="88" spans="2:15" x14ac:dyDescent="0.2">
      <c r="B88" s="5" t="s">
        <v>90</v>
      </c>
      <c r="C88" s="116"/>
      <c r="D88" s="118"/>
      <c r="E88" s="41"/>
      <c r="F88" s="41"/>
      <c r="G88" s="41"/>
      <c r="H88" s="41"/>
      <c r="I88" s="41"/>
      <c r="J88" s="41"/>
      <c r="K88" s="41"/>
      <c r="L88" s="41"/>
      <c r="M88" s="41"/>
      <c r="N88" s="213"/>
      <c r="O88" s="273">
        <f t="shared" si="0"/>
        <v>0</v>
      </c>
    </row>
    <row r="89" spans="2:15" x14ac:dyDescent="0.2">
      <c r="B89" s="5" t="s">
        <v>91</v>
      </c>
      <c r="C89" s="40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213"/>
      <c r="O89" s="273">
        <f t="shared" si="0"/>
        <v>0</v>
      </c>
    </row>
    <row r="90" spans="2:15" x14ac:dyDescent="0.2">
      <c r="B90" s="5" t="s">
        <v>92</v>
      </c>
      <c r="C90" s="116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213"/>
      <c r="O90" s="273">
        <f t="shared" si="0"/>
        <v>0</v>
      </c>
    </row>
    <row r="91" spans="2:15" x14ac:dyDescent="0.2">
      <c r="B91" s="5" t="s">
        <v>93</v>
      </c>
      <c r="C91" s="116"/>
      <c r="D91" s="118"/>
      <c r="E91" s="41"/>
      <c r="F91" s="41"/>
      <c r="G91" s="41"/>
      <c r="H91" s="41"/>
      <c r="I91" s="41"/>
      <c r="J91" s="41"/>
      <c r="K91" s="41"/>
      <c r="L91" s="41"/>
      <c r="M91" s="41"/>
      <c r="N91" s="213"/>
      <c r="O91" s="273">
        <f t="shared" si="0"/>
        <v>0</v>
      </c>
    </row>
    <row r="92" spans="2:15" x14ac:dyDescent="0.2">
      <c r="B92" s="5" t="s">
        <v>94</v>
      </c>
      <c r="C92" s="116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213"/>
      <c r="O92" s="273">
        <f t="shared" si="0"/>
        <v>0</v>
      </c>
    </row>
    <row r="93" spans="2:15" ht="13.5" thickBot="1" x14ac:dyDescent="0.25">
      <c r="B93" s="5" t="s">
        <v>95</v>
      </c>
      <c r="C93" s="117"/>
      <c r="D93" s="119"/>
      <c r="E93" s="43"/>
      <c r="F93" s="43"/>
      <c r="G93" s="43"/>
      <c r="H93" s="43"/>
      <c r="I93" s="43"/>
      <c r="J93" s="43"/>
      <c r="K93" s="43"/>
      <c r="L93" s="43"/>
      <c r="M93" s="43"/>
      <c r="N93" s="214"/>
      <c r="O93" s="274">
        <f t="shared" si="0"/>
        <v>0</v>
      </c>
    </row>
  </sheetData>
  <sheetProtection password="8297" sheet="1" objects="1" scenarios="1"/>
  <protectedRanges>
    <protectedRange sqref="C14:C18 C24:C27 C33:C41 C48:F48 C59:I61 C67 D67:D68 E67:E69 F67:F69 G67:G70 H67:N70 I71:N71 C76:N79 C85 C89 D89 D90 D92 D85:D87 E85:N93" name="Range1"/>
  </protectedRanges>
  <hyperlinks>
    <hyperlink ref="B79" location="_ftn1" display="_ftn1"/>
    <hyperlink ref="B27" location="_ftn1" display="_ftn1"/>
  </hyperlink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5"/>
  <sheetViews>
    <sheetView zoomScale="55" zoomScaleNormal="55" workbookViewId="0">
      <selection activeCell="L48" sqref="L48"/>
    </sheetView>
  </sheetViews>
  <sheetFormatPr defaultRowHeight="12.75" x14ac:dyDescent="0.2"/>
  <cols>
    <col min="1" max="1" width="4.140625" customWidth="1"/>
    <col min="2" max="2" width="54.28515625" customWidth="1"/>
    <col min="3" max="3" width="15.85546875" bestFit="1" customWidth="1"/>
    <col min="4" max="4" width="15.42578125" bestFit="1" customWidth="1"/>
    <col min="5" max="5" width="15" bestFit="1" customWidth="1"/>
    <col min="6" max="6" width="16.42578125" bestFit="1" customWidth="1"/>
    <col min="7" max="7" width="15.85546875" bestFit="1" customWidth="1"/>
    <col min="8" max="8" width="15.42578125" bestFit="1" customWidth="1"/>
    <col min="9" max="9" width="15" bestFit="1" customWidth="1"/>
    <col min="10" max="10" width="16.42578125" bestFit="1" customWidth="1"/>
    <col min="11" max="11" width="15.85546875" bestFit="1" customWidth="1"/>
    <col min="12" max="12" width="15.42578125" bestFit="1" customWidth="1"/>
    <col min="13" max="13" width="15" bestFit="1" customWidth="1"/>
    <col min="14" max="14" width="16.42578125" bestFit="1" customWidth="1"/>
    <col min="15" max="15" width="16.42578125" style="65" customWidth="1"/>
    <col min="16" max="16" width="15" customWidth="1"/>
  </cols>
  <sheetData>
    <row r="1" spans="2:15" ht="12" customHeight="1" x14ac:dyDescent="0.2"/>
    <row r="2" spans="2:15" ht="12" customHeight="1" thickBot="1" x14ac:dyDescent="0.25"/>
    <row r="3" spans="2:15" ht="15.75" thickBot="1" x14ac:dyDescent="0.3">
      <c r="B3" s="95" t="s">
        <v>24</v>
      </c>
      <c r="C3" s="16" t="s">
        <v>1</v>
      </c>
      <c r="D3" s="17" t="s">
        <v>0</v>
      </c>
      <c r="E3" s="17" t="s">
        <v>2</v>
      </c>
      <c r="F3" s="17" t="s">
        <v>3</v>
      </c>
      <c r="G3" s="17" t="s">
        <v>11</v>
      </c>
      <c r="H3" s="17" t="s">
        <v>4</v>
      </c>
      <c r="I3" s="17" t="s">
        <v>12</v>
      </c>
      <c r="J3" s="17" t="s">
        <v>13</v>
      </c>
      <c r="K3" s="17" t="s">
        <v>5</v>
      </c>
      <c r="L3" s="17" t="s">
        <v>14</v>
      </c>
      <c r="M3" s="17" t="s">
        <v>15</v>
      </c>
      <c r="N3" s="18" t="s">
        <v>16</v>
      </c>
      <c r="O3" s="29"/>
    </row>
    <row r="4" spans="2:15" x14ac:dyDescent="0.2">
      <c r="B4" s="215" t="s">
        <v>25</v>
      </c>
      <c r="C4" s="6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  <c r="O4" s="223"/>
    </row>
    <row r="5" spans="2:15" x14ac:dyDescent="0.2">
      <c r="B5" s="216" t="s">
        <v>26</v>
      </c>
      <c r="C5" s="68"/>
      <c r="D5" s="62"/>
      <c r="E5" s="62"/>
      <c r="F5" s="62"/>
      <c r="G5" s="62"/>
      <c r="H5" s="62"/>
      <c r="I5" s="62"/>
      <c r="J5" s="62"/>
      <c r="K5" s="62"/>
      <c r="L5" s="62"/>
      <c r="M5" s="62"/>
      <c r="N5" s="197"/>
      <c r="O5" s="223"/>
    </row>
    <row r="6" spans="2:15" x14ac:dyDescent="0.2">
      <c r="B6" s="216" t="s">
        <v>27</v>
      </c>
      <c r="C6" s="68"/>
      <c r="D6" s="62"/>
      <c r="E6" s="62"/>
      <c r="F6" s="62"/>
      <c r="G6" s="62"/>
      <c r="H6" s="62"/>
      <c r="I6" s="62"/>
      <c r="J6" s="62"/>
      <c r="K6" s="62"/>
      <c r="L6" s="62"/>
      <c r="M6" s="62"/>
      <c r="N6" s="197"/>
      <c r="O6" s="223"/>
    </row>
    <row r="7" spans="2:15" ht="13.5" thickBot="1" x14ac:dyDescent="0.25">
      <c r="B7" s="216" t="s">
        <v>28</v>
      </c>
      <c r="C7" s="68"/>
      <c r="D7" s="62"/>
      <c r="E7" s="62"/>
      <c r="F7" s="62"/>
      <c r="G7" s="62"/>
      <c r="H7" s="62"/>
      <c r="I7" s="62"/>
      <c r="J7" s="62"/>
      <c r="K7" s="62"/>
      <c r="L7" s="62"/>
      <c r="M7" s="62"/>
      <c r="N7" s="197"/>
      <c r="O7" s="223"/>
    </row>
    <row r="8" spans="2:15" ht="13.5" thickBot="1" x14ac:dyDescent="0.25">
      <c r="B8" s="233" t="s">
        <v>29</v>
      </c>
      <c r="C8" s="121">
        <f>SUM(C4:C7)</f>
        <v>0</v>
      </c>
      <c r="D8" s="122">
        <f t="shared" ref="D8:N8" si="0">SUM(D4:D7)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122">
        <f t="shared" si="0"/>
        <v>0</v>
      </c>
      <c r="K8" s="122">
        <f t="shared" si="0"/>
        <v>0</v>
      </c>
      <c r="L8" s="122">
        <f t="shared" si="0"/>
        <v>0</v>
      </c>
      <c r="M8" s="122">
        <f t="shared" si="0"/>
        <v>0</v>
      </c>
      <c r="N8" s="196">
        <f t="shared" si="0"/>
        <v>0</v>
      </c>
      <c r="O8" s="223"/>
    </row>
    <row r="9" spans="2:15" x14ac:dyDescent="0.2">
      <c r="B9" s="61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4"/>
    </row>
    <row r="10" spans="2:15" ht="13.5" thickBot="1" x14ac:dyDescent="0.25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64"/>
    </row>
    <row r="11" spans="2:15" ht="15.75" thickBot="1" x14ac:dyDescent="0.3">
      <c r="B11" s="95" t="s">
        <v>30</v>
      </c>
      <c r="C11" s="16" t="s">
        <v>1</v>
      </c>
      <c r="D11" s="17" t="s">
        <v>0</v>
      </c>
      <c r="E11" s="17" t="s">
        <v>2</v>
      </c>
      <c r="F11" s="17" t="s">
        <v>3</v>
      </c>
      <c r="G11" s="17" t="s">
        <v>11</v>
      </c>
      <c r="H11" s="17" t="s">
        <v>4</v>
      </c>
      <c r="I11" s="17" t="s">
        <v>12</v>
      </c>
      <c r="J11" s="17" t="s">
        <v>13</v>
      </c>
      <c r="K11" s="17" t="s">
        <v>5</v>
      </c>
      <c r="L11" s="17" t="s">
        <v>14</v>
      </c>
      <c r="M11" s="17" t="s">
        <v>15</v>
      </c>
      <c r="N11" s="18" t="s">
        <v>16</v>
      </c>
      <c r="O11" s="29"/>
    </row>
    <row r="12" spans="2:15" x14ac:dyDescent="0.2">
      <c r="B12" s="215" t="s">
        <v>31</v>
      </c>
      <c r="C12" s="6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8"/>
      <c r="O12" s="223"/>
    </row>
    <row r="13" spans="2:15" x14ac:dyDescent="0.2">
      <c r="B13" s="216" t="s">
        <v>32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197"/>
      <c r="O13" s="223"/>
    </row>
    <row r="14" spans="2:15" x14ac:dyDescent="0.2">
      <c r="B14" s="216" t="s">
        <v>33</v>
      </c>
      <c r="C14" s="68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97"/>
      <c r="O14" s="223"/>
    </row>
    <row r="15" spans="2:15" x14ac:dyDescent="0.2">
      <c r="B15" s="216" t="s">
        <v>34</v>
      </c>
      <c r="C15" s="68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197"/>
      <c r="O15" s="223"/>
    </row>
    <row r="16" spans="2:15" ht="13.5" thickBot="1" x14ac:dyDescent="0.25">
      <c r="B16" s="216" t="s">
        <v>28</v>
      </c>
      <c r="C16" s="6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197"/>
      <c r="O16" s="223"/>
    </row>
    <row r="17" spans="2:15" ht="13.5" thickBot="1" x14ac:dyDescent="0.25">
      <c r="B17" s="234" t="s">
        <v>35</v>
      </c>
      <c r="C17" s="121">
        <f>SUM(C12:C16)</f>
        <v>0</v>
      </c>
      <c r="D17" s="122">
        <f t="shared" ref="D17:N17" si="1">SUM(D12:D16)</f>
        <v>0</v>
      </c>
      <c r="E17" s="122">
        <f t="shared" si="1"/>
        <v>0</v>
      </c>
      <c r="F17" s="122">
        <f t="shared" si="1"/>
        <v>0</v>
      </c>
      <c r="G17" s="122">
        <f t="shared" si="1"/>
        <v>0</v>
      </c>
      <c r="H17" s="122">
        <f t="shared" si="1"/>
        <v>0</v>
      </c>
      <c r="I17" s="122">
        <f t="shared" si="1"/>
        <v>0</v>
      </c>
      <c r="J17" s="122">
        <f t="shared" si="1"/>
        <v>0</v>
      </c>
      <c r="K17" s="122">
        <f>SUM(K12:K16)</f>
        <v>0</v>
      </c>
      <c r="L17" s="122">
        <f t="shared" si="1"/>
        <v>0</v>
      </c>
      <c r="M17" s="122">
        <f t="shared" si="1"/>
        <v>0</v>
      </c>
      <c r="N17" s="196">
        <f t="shared" si="1"/>
        <v>0</v>
      </c>
      <c r="O17" s="223"/>
    </row>
    <row r="18" spans="2:15" x14ac:dyDescent="0.2">
      <c r="B18" s="61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4"/>
    </row>
    <row r="19" spans="2:15" ht="13.5" thickBot="1" x14ac:dyDescent="0.2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64"/>
    </row>
    <row r="20" spans="2:15" ht="15.75" thickBot="1" x14ac:dyDescent="0.3">
      <c r="B20" s="95" t="s">
        <v>36</v>
      </c>
      <c r="C20" s="100" t="s">
        <v>1</v>
      </c>
      <c r="D20" s="101" t="s">
        <v>0</v>
      </c>
      <c r="E20" s="101" t="s">
        <v>2</v>
      </c>
      <c r="F20" s="101" t="s">
        <v>3</v>
      </c>
      <c r="G20" s="101" t="s">
        <v>11</v>
      </c>
      <c r="H20" s="101" t="s">
        <v>4</v>
      </c>
      <c r="I20" s="101" t="s">
        <v>12</v>
      </c>
      <c r="J20" s="101" t="s">
        <v>13</v>
      </c>
      <c r="K20" s="101" t="s">
        <v>5</v>
      </c>
      <c r="L20" s="101" t="s">
        <v>14</v>
      </c>
      <c r="M20" s="101" t="s">
        <v>15</v>
      </c>
      <c r="N20" s="99" t="s">
        <v>16</v>
      </c>
      <c r="O20" s="29"/>
    </row>
    <row r="21" spans="2:15" x14ac:dyDescent="0.2">
      <c r="B21" s="58" t="s">
        <v>37</v>
      </c>
      <c r="C21" s="6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  <c r="O21" s="223"/>
    </row>
    <row r="22" spans="2:15" x14ac:dyDescent="0.2">
      <c r="B22" s="59" t="s">
        <v>38</v>
      </c>
      <c r="C22" s="68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97"/>
      <c r="O22" s="223"/>
    </row>
    <row r="23" spans="2:15" x14ac:dyDescent="0.2">
      <c r="B23" s="59" t="s">
        <v>39</v>
      </c>
      <c r="C23" s="68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97"/>
      <c r="O23" s="223"/>
    </row>
    <row r="24" spans="2:15" x14ac:dyDescent="0.2">
      <c r="B24" s="59" t="s">
        <v>40</v>
      </c>
      <c r="C24" s="68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97"/>
      <c r="O24" s="223"/>
    </row>
    <row r="25" spans="2:15" x14ac:dyDescent="0.2">
      <c r="B25" s="59" t="s">
        <v>41</v>
      </c>
      <c r="C25" s="68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97"/>
      <c r="O25" s="223"/>
    </row>
    <row r="26" spans="2:15" x14ac:dyDescent="0.2">
      <c r="B26" s="59" t="s">
        <v>42</v>
      </c>
      <c r="C26" s="68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97"/>
      <c r="O26" s="223"/>
    </row>
    <row r="27" spans="2:15" x14ac:dyDescent="0.2">
      <c r="B27" s="59" t="s">
        <v>43</v>
      </c>
      <c r="C27" s="68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97"/>
      <c r="O27" s="223"/>
    </row>
    <row r="28" spans="2:15" ht="13.5" thickBot="1" x14ac:dyDescent="0.25">
      <c r="B28" s="59" t="s">
        <v>28</v>
      </c>
      <c r="C28" s="68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97"/>
      <c r="O28" s="223"/>
    </row>
    <row r="29" spans="2:15" ht="13.5" thickBot="1" x14ac:dyDescent="0.25">
      <c r="B29" s="234" t="s">
        <v>44</v>
      </c>
      <c r="C29" s="121">
        <f>SUM(C21:C28)</f>
        <v>0</v>
      </c>
      <c r="D29" s="122">
        <f>SUM(D21:D28)</f>
        <v>0</v>
      </c>
      <c r="E29" s="122">
        <f>SUM(E21:E28)</f>
        <v>0</v>
      </c>
      <c r="F29" s="122">
        <f t="shared" ref="F29:N29" si="2">SUM(F21:F28)</f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122">
        <f t="shared" si="2"/>
        <v>0</v>
      </c>
      <c r="K29" s="122">
        <f t="shared" si="2"/>
        <v>0</v>
      </c>
      <c r="L29" s="122">
        <f t="shared" si="2"/>
        <v>0</v>
      </c>
      <c r="M29" s="122">
        <f t="shared" si="2"/>
        <v>0</v>
      </c>
      <c r="N29" s="196">
        <f t="shared" si="2"/>
        <v>0</v>
      </c>
      <c r="O29" s="223"/>
    </row>
    <row r="30" spans="2:15" x14ac:dyDescent="0.2">
      <c r="B30" s="6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4"/>
    </row>
    <row r="31" spans="2:15" ht="13.5" thickBot="1" x14ac:dyDescent="0.25"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64"/>
    </row>
    <row r="32" spans="2:15" ht="15.75" thickBot="1" x14ac:dyDescent="0.3">
      <c r="B32" s="194" t="s">
        <v>45</v>
      </c>
      <c r="C32" s="195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20"/>
      <c r="O32" s="223"/>
    </row>
    <row r="33" spans="2:16" s="66" customFormat="1" ht="15" x14ac:dyDescent="0.2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2:16" ht="13.5" thickBot="1" x14ac:dyDescent="0.2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4"/>
    </row>
    <row r="35" spans="2:16" ht="15.75" thickBot="1" x14ac:dyDescent="0.3">
      <c r="B35" s="194" t="s">
        <v>46</v>
      </c>
      <c r="C35" s="195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0"/>
      <c r="O35" s="223"/>
    </row>
    <row r="36" spans="2:16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4"/>
    </row>
    <row r="37" spans="2:16" ht="13.5" thickBot="1" x14ac:dyDescent="0.25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4"/>
    </row>
    <row r="38" spans="2:16" ht="15.75" thickBot="1" x14ac:dyDescent="0.3">
      <c r="B38" s="194" t="s">
        <v>47</v>
      </c>
      <c r="C38" s="195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0"/>
      <c r="O38" s="223"/>
    </row>
    <row r="39" spans="2:16" x14ac:dyDescent="0.2"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4"/>
      <c r="P39" s="65"/>
    </row>
    <row r="40" spans="2:16" ht="13.5" thickBot="1" x14ac:dyDescent="0.25"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4"/>
      <c r="P40" s="65"/>
    </row>
    <row r="41" spans="2:16" ht="15.75" thickBot="1" x14ac:dyDescent="0.3">
      <c r="B41" s="194" t="s">
        <v>48</v>
      </c>
      <c r="C41" s="123">
        <f>SUM(C29,C17,C8,C32,C35,C38)</f>
        <v>0</v>
      </c>
      <c r="D41" s="70">
        <f t="shared" ref="D41:L41" si="3">SUM(D29,D17,D8,D32,D35,D38)</f>
        <v>0</v>
      </c>
      <c r="E41" s="70">
        <f>SUM(E29,E17,E8,E32,E35,E38)</f>
        <v>0</v>
      </c>
      <c r="F41" s="70">
        <f t="shared" si="3"/>
        <v>0</v>
      </c>
      <c r="G41" s="70">
        <f t="shared" si="3"/>
        <v>0</v>
      </c>
      <c r="H41" s="70">
        <f t="shared" si="3"/>
        <v>0</v>
      </c>
      <c r="I41" s="70">
        <f t="shared" si="3"/>
        <v>0</v>
      </c>
      <c r="J41" s="70">
        <f t="shared" si="3"/>
        <v>0</v>
      </c>
      <c r="K41" s="70">
        <f t="shared" si="3"/>
        <v>0</v>
      </c>
      <c r="L41" s="70">
        <f t="shared" si="3"/>
        <v>0</v>
      </c>
      <c r="M41" s="70">
        <f>SUM(M29,M17,M8,M32,M35,M38)</f>
        <v>0</v>
      </c>
      <c r="N41" s="221">
        <f>SUM(N29,N17,N8,N32,N35,N38)</f>
        <v>0</v>
      </c>
      <c r="O41" s="224"/>
      <c r="P41" s="225"/>
    </row>
    <row r="42" spans="2:16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65"/>
    </row>
    <row r="43" spans="2:16" ht="13.5" thickBot="1" x14ac:dyDescent="0.25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P43" s="65"/>
    </row>
    <row r="44" spans="2:16" ht="15.75" thickBot="1" x14ac:dyDescent="0.3">
      <c r="B44" s="95" t="s">
        <v>73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222">
        <f>SUM(C41:N41)</f>
        <v>0</v>
      </c>
      <c r="P44" s="65"/>
    </row>
    <row r="45" spans="2:16" x14ac:dyDescent="0.2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</sheetData>
  <sheetProtection password="8297" sheet="1" objects="1" scenarios="1"/>
  <protectedRanges>
    <protectedRange sqref="C38:N38 C35:N35 C32:N32 C21:N28 C15:N16 C12:N14 C4:N7" name="Range1"/>
  </protectedRanges>
  <phoneticPr fontId="2" type="noConversion"/>
  <pageMargins left="0.74803149606299213" right="0.74803149606299213" top="0.98425196850393704" bottom="0.98425196850393704" header="0.51181102362204722" footer="0.51181102362204722"/>
  <pageSetup paperSize="8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J97"/>
  <sheetViews>
    <sheetView topLeftCell="A13" zoomScale="80" zoomScaleNormal="80" workbookViewId="0">
      <selection activeCell="D36" sqref="D36"/>
    </sheetView>
  </sheetViews>
  <sheetFormatPr defaultRowHeight="12.75" x14ac:dyDescent="0.2"/>
  <cols>
    <col min="1" max="2" width="3.42578125" customWidth="1"/>
    <col min="3" max="4" width="73.28515625" customWidth="1"/>
    <col min="5" max="5" width="67.5703125" customWidth="1"/>
    <col min="6" max="6" width="66.85546875" customWidth="1"/>
    <col min="10" max="10" width="28.5703125" hidden="1" customWidth="1"/>
  </cols>
  <sheetData>
    <row r="2" spans="3:6" ht="13.5" thickBot="1" x14ac:dyDescent="0.25">
      <c r="F2" s="65"/>
    </row>
    <row r="3" spans="3:6" ht="15.75" thickBot="1" x14ac:dyDescent="0.3">
      <c r="C3" s="95" t="s">
        <v>61</v>
      </c>
    </row>
    <row r="4" spans="3:6" ht="13.5" thickBot="1" x14ac:dyDescent="0.25">
      <c r="C4" s="17"/>
    </row>
    <row r="5" spans="3:6" ht="13.5" thickBot="1" x14ac:dyDescent="0.25">
      <c r="C5" s="16" t="s">
        <v>117</v>
      </c>
      <c r="D5" s="18" t="s">
        <v>60</v>
      </c>
    </row>
    <row r="6" spans="3:6" x14ac:dyDescent="0.2">
      <c r="C6" s="292"/>
      <c r="D6" s="293"/>
    </row>
    <row r="7" spans="3:6" x14ac:dyDescent="0.2">
      <c r="C7" s="292"/>
      <c r="D7" s="293"/>
    </row>
    <row r="8" spans="3:6" x14ac:dyDescent="0.2">
      <c r="C8" s="296" t="s">
        <v>7</v>
      </c>
      <c r="D8" s="293"/>
    </row>
    <row r="9" spans="3:6" x14ac:dyDescent="0.2">
      <c r="C9" s="292"/>
      <c r="D9" s="293"/>
    </row>
    <row r="10" spans="3:6" x14ac:dyDescent="0.2">
      <c r="C10" s="292"/>
      <c r="D10" s="297" t="s">
        <v>7</v>
      </c>
    </row>
    <row r="11" spans="3:6" x14ac:dyDescent="0.2">
      <c r="C11" s="292"/>
      <c r="D11" s="293" t="s">
        <v>7</v>
      </c>
      <c r="E11" t="s">
        <v>7</v>
      </c>
    </row>
    <row r="12" spans="3:6" x14ac:dyDescent="0.2">
      <c r="C12" s="292"/>
      <c r="D12" s="293"/>
    </row>
    <row r="13" spans="3:6" x14ac:dyDescent="0.2">
      <c r="C13" s="292"/>
      <c r="D13" s="297" t="s">
        <v>7</v>
      </c>
    </row>
    <row r="14" spans="3:6" x14ac:dyDescent="0.2">
      <c r="C14" s="294"/>
      <c r="D14" s="295"/>
    </row>
    <row r="15" spans="3:6" ht="13.5" thickBot="1" x14ac:dyDescent="0.25"/>
    <row r="16" spans="3:6" ht="15.75" thickBot="1" x14ac:dyDescent="0.3">
      <c r="C16" s="95" t="s">
        <v>121</v>
      </c>
    </row>
    <row r="17" spans="3:10" s="61" customFormat="1" ht="13.5" thickBot="1" x14ac:dyDescent="0.25">
      <c r="C17" s="28"/>
    </row>
    <row r="18" spans="3:10" ht="13.5" thickBot="1" x14ac:dyDescent="0.25">
      <c r="C18" s="100" t="s">
        <v>118</v>
      </c>
      <c r="D18" s="101" t="s">
        <v>126</v>
      </c>
      <c r="E18" s="101" t="s">
        <v>120</v>
      </c>
      <c r="F18" s="99" t="s">
        <v>60</v>
      </c>
    </row>
    <row r="19" spans="3:10" x14ac:dyDescent="0.2">
      <c r="C19" s="152"/>
      <c r="D19" s="175"/>
      <c r="E19" s="175"/>
      <c r="F19" s="235"/>
    </row>
    <row r="20" spans="3:10" ht="13.5" thickBot="1" x14ac:dyDescent="0.25">
      <c r="C20" s="79"/>
      <c r="D20" s="109"/>
      <c r="E20" s="80"/>
      <c r="F20" s="236"/>
    </row>
    <row r="21" spans="3:10" x14ac:dyDescent="0.2">
      <c r="C21" s="79"/>
      <c r="D21" s="109"/>
      <c r="E21" s="80"/>
      <c r="F21" s="236"/>
      <c r="J21" s="153" t="s">
        <v>63</v>
      </c>
    </row>
    <row r="22" spans="3:10" x14ac:dyDescent="0.2">
      <c r="C22" s="79"/>
      <c r="D22" s="80"/>
      <c r="E22" s="80"/>
      <c r="F22" s="236"/>
      <c r="J22" s="80" t="s">
        <v>64</v>
      </c>
    </row>
    <row r="23" spans="3:10" x14ac:dyDescent="0.2">
      <c r="C23" s="79"/>
      <c r="D23" s="80" t="s">
        <v>7</v>
      </c>
      <c r="E23" s="80"/>
      <c r="F23" s="236"/>
      <c r="J23" s="80" t="s">
        <v>65</v>
      </c>
    </row>
    <row r="24" spans="3:10" x14ac:dyDescent="0.2">
      <c r="C24" s="79"/>
      <c r="D24" s="298" t="s">
        <v>7</v>
      </c>
      <c r="E24" s="80"/>
      <c r="F24" s="236"/>
    </row>
    <row r="25" spans="3:10" x14ac:dyDescent="0.2">
      <c r="C25" s="79"/>
      <c r="D25" s="80"/>
      <c r="E25" s="80"/>
      <c r="F25" s="236"/>
    </row>
    <row r="26" spans="3:10" x14ac:dyDescent="0.2">
      <c r="C26" s="79"/>
      <c r="D26" s="80"/>
      <c r="E26" s="80"/>
      <c r="F26" s="236"/>
    </row>
    <row r="27" spans="3:10" ht="13.5" thickBot="1" x14ac:dyDescent="0.25">
      <c r="C27" s="81"/>
      <c r="D27" s="82"/>
      <c r="E27" s="82"/>
      <c r="F27" s="237"/>
    </row>
    <row r="28" spans="3:10" s="66" customFormat="1" ht="13.5" thickBot="1" x14ac:dyDescent="0.25">
      <c r="C28" s="65"/>
      <c r="D28" s="65"/>
      <c r="E28" s="65"/>
    </row>
    <row r="29" spans="3:10" ht="13.5" thickBot="1" x14ac:dyDescent="0.25">
      <c r="C29" s="78" t="s">
        <v>62</v>
      </c>
      <c r="D29" s="226">
        <f>SUM(F19:F27) + SUM(D6:D14)</f>
        <v>0</v>
      </c>
    </row>
    <row r="31" spans="3:10" ht="13.5" thickBot="1" x14ac:dyDescent="0.25"/>
    <row r="32" spans="3:10" ht="15.75" thickBot="1" x14ac:dyDescent="0.3">
      <c r="C32" s="189" t="s">
        <v>66</v>
      </c>
      <c r="D32" s="63"/>
    </row>
    <row r="34" spans="3:6" ht="13.5" thickBot="1" x14ac:dyDescent="0.25">
      <c r="F34" s="61"/>
    </row>
    <row r="35" spans="3:6" x14ac:dyDescent="0.2">
      <c r="C35" s="87" t="s">
        <v>62</v>
      </c>
      <c r="D35" s="165">
        <f>D29</f>
        <v>0</v>
      </c>
      <c r="F35" s="191"/>
    </row>
    <row r="36" spans="3:6" x14ac:dyDescent="0.2">
      <c r="C36" s="88" t="s">
        <v>67</v>
      </c>
      <c r="D36" s="291">
        <f>MIN('7 Cash Flow Statement'!$C$8:$O$8)</f>
        <v>0</v>
      </c>
      <c r="F36" s="191"/>
    </row>
    <row r="37" spans="3:6" x14ac:dyDescent="0.2">
      <c r="C37" s="88" t="s">
        <v>68</v>
      </c>
      <c r="D37" s="167">
        <v>0.2</v>
      </c>
      <c r="F37" s="192"/>
    </row>
    <row r="38" spans="3:6" ht="13.5" thickBot="1" x14ac:dyDescent="0.25">
      <c r="C38" s="89" t="s">
        <v>69</v>
      </c>
      <c r="D38" s="166">
        <f>-D36*(1+D37)</f>
        <v>0</v>
      </c>
      <c r="F38" s="191"/>
    </row>
    <row r="39" spans="3:6" ht="13.5" thickBot="1" x14ac:dyDescent="0.25">
      <c r="D39" s="96" t="str">
        <f>IF(D35&gt;D38,"PASS","FAIL")</f>
        <v>FAIL</v>
      </c>
      <c r="F39" s="193"/>
    </row>
    <row r="40" spans="3:6" x14ac:dyDescent="0.2">
      <c r="D40" s="83"/>
      <c r="F40" s="61"/>
    </row>
    <row r="41" spans="3:6" ht="13.5" thickBot="1" x14ac:dyDescent="0.25">
      <c r="F41" s="61"/>
    </row>
    <row r="42" spans="3:6" ht="15.75" thickBot="1" x14ac:dyDescent="0.3">
      <c r="C42" s="189" t="s">
        <v>111</v>
      </c>
    </row>
    <row r="44" spans="3:6" ht="13.5" thickBot="1" x14ac:dyDescent="0.25"/>
    <row r="45" spans="3:6" ht="13.5" thickBot="1" x14ac:dyDescent="0.25">
      <c r="C45" s="190" t="s">
        <v>116</v>
      </c>
      <c r="D45" s="201"/>
    </row>
    <row r="46" spans="3:6" x14ac:dyDescent="0.2">
      <c r="C46" s="84" t="s">
        <v>71</v>
      </c>
      <c r="D46" s="180"/>
    </row>
    <row r="47" spans="3:6" x14ac:dyDescent="0.2">
      <c r="C47" s="85" t="s">
        <v>122</v>
      </c>
      <c r="D47" s="166">
        <f>SUMIFS($F$19:$F$27,$C$19:$C$27,"Internal Funding",$E$19:$E$27,D45)</f>
        <v>0</v>
      </c>
    </row>
    <row r="48" spans="3:6" x14ac:dyDescent="0.2">
      <c r="C48" s="238" t="s">
        <v>123</v>
      </c>
      <c r="D48" s="166">
        <f>SUMIFS($F$19:$F$27,$C$19:$C$27,"Debt (non-outcomes financing)",$E$19:$E$27,D45)</f>
        <v>0</v>
      </c>
    </row>
    <row r="49" spans="3:4" x14ac:dyDescent="0.2">
      <c r="C49" s="85" t="s">
        <v>98</v>
      </c>
      <c r="D49" s="166">
        <f>SUM(D47:D48)</f>
        <v>0</v>
      </c>
    </row>
    <row r="50" spans="3:4" ht="13.5" thickBot="1" x14ac:dyDescent="0.25">
      <c r="C50" s="86" t="s">
        <v>72</v>
      </c>
      <c r="D50" s="168">
        <f>D49*2</f>
        <v>0</v>
      </c>
    </row>
    <row r="51" spans="3:4" ht="13.5" thickBot="1" x14ac:dyDescent="0.25">
      <c r="D51" s="96" t="str">
        <f>IF(D45="","N/A",IF(D46="","FAIL",IF(D50&lt;=D46,"PASS","FAIL")))</f>
        <v>N/A</v>
      </c>
    </row>
    <row r="53" spans="3:4" x14ac:dyDescent="0.2">
      <c r="D53" s="169"/>
    </row>
    <row r="54" spans="3:4" ht="13.5" thickBot="1" x14ac:dyDescent="0.25">
      <c r="D54" s="3"/>
    </row>
    <row r="55" spans="3:4" ht="15.75" thickBot="1" x14ac:dyDescent="0.3">
      <c r="C55" s="189" t="s">
        <v>112</v>
      </c>
    </row>
    <row r="57" spans="3:4" ht="13.5" thickBot="1" x14ac:dyDescent="0.25"/>
    <row r="58" spans="3:4" ht="13.5" thickBot="1" x14ac:dyDescent="0.25">
      <c r="C58" s="190" t="s">
        <v>116</v>
      </c>
      <c r="D58" s="201"/>
    </row>
    <row r="59" spans="3:4" x14ac:dyDescent="0.2">
      <c r="C59" s="84" t="s">
        <v>71</v>
      </c>
      <c r="D59" s="180"/>
    </row>
    <row r="60" spans="3:4" x14ac:dyDescent="0.2">
      <c r="C60" s="85" t="s">
        <v>122</v>
      </c>
      <c r="D60" s="166">
        <f>SUMIFS($F$19:$F$27,$C$19:$C$27,"Internal Funding",$E$19:$E$27,D58)</f>
        <v>0</v>
      </c>
    </row>
    <row r="61" spans="3:4" x14ac:dyDescent="0.2">
      <c r="C61" s="198" t="s">
        <v>65</v>
      </c>
      <c r="D61" s="166">
        <f>SUMIFS($F$19:$F$27,$C$19:$C$27,"Debt (non-outcomes financing)",$E$19:$E$27,D58)</f>
        <v>0</v>
      </c>
    </row>
    <row r="62" spans="3:4" x14ac:dyDescent="0.2">
      <c r="C62" s="85" t="s">
        <v>98</v>
      </c>
      <c r="D62" s="166">
        <f>SUM(D60:D61)</f>
        <v>0</v>
      </c>
    </row>
    <row r="63" spans="3:4" ht="13.5" thickBot="1" x14ac:dyDescent="0.25">
      <c r="C63" s="86" t="s">
        <v>72</v>
      </c>
      <c r="D63" s="166">
        <f>D62*2</f>
        <v>0</v>
      </c>
    </row>
    <row r="64" spans="3:4" ht="13.5" thickBot="1" x14ac:dyDescent="0.25">
      <c r="D64" s="96" t="str">
        <f>IF(D58="","N/A",IF(D59="","FAIL",IF(D63&lt;=D59,"PASS","FAIL")))</f>
        <v>N/A</v>
      </c>
    </row>
    <row r="65" spans="3:4" ht="13.5" thickBot="1" x14ac:dyDescent="0.25"/>
    <row r="66" spans="3:4" ht="15.75" thickBot="1" x14ac:dyDescent="0.3">
      <c r="C66" s="189" t="s">
        <v>113</v>
      </c>
    </row>
    <row r="68" spans="3:4" ht="13.5" thickBot="1" x14ac:dyDescent="0.25"/>
    <row r="69" spans="3:4" ht="13.5" thickBot="1" x14ac:dyDescent="0.25">
      <c r="C69" s="190" t="s">
        <v>116</v>
      </c>
      <c r="D69" s="69"/>
    </row>
    <row r="70" spans="3:4" x14ac:dyDescent="0.2">
      <c r="C70" s="84" t="s">
        <v>71</v>
      </c>
      <c r="D70" s="180" t="s">
        <v>7</v>
      </c>
    </row>
    <row r="71" spans="3:4" x14ac:dyDescent="0.2">
      <c r="C71" s="85" t="s">
        <v>122</v>
      </c>
      <c r="D71" s="166">
        <f>SUMIFS($F$19:$F$27,$C$19:$C$27,"Internal Funding",$E$19:$E$27,D69)</f>
        <v>0</v>
      </c>
    </row>
    <row r="72" spans="3:4" x14ac:dyDescent="0.2">
      <c r="C72" s="198" t="s">
        <v>65</v>
      </c>
      <c r="D72" s="166">
        <f>SUMIFS($F$19:$F$27,$C$19:$C$27,"Debt (non-outcomes financing)",$E$19:$E$27,D69)</f>
        <v>0</v>
      </c>
    </row>
    <row r="73" spans="3:4" x14ac:dyDescent="0.2">
      <c r="C73" s="85" t="s">
        <v>98</v>
      </c>
      <c r="D73" s="166">
        <f>SUM(D71:D72)</f>
        <v>0</v>
      </c>
    </row>
    <row r="74" spans="3:4" ht="13.5" thickBot="1" x14ac:dyDescent="0.25">
      <c r="C74" s="86" t="s">
        <v>72</v>
      </c>
      <c r="D74" s="166">
        <f>D73*2</f>
        <v>0</v>
      </c>
    </row>
    <row r="75" spans="3:4" ht="13.5" thickBot="1" x14ac:dyDescent="0.25">
      <c r="D75" s="96" t="str">
        <f>IF(D69="","N/A",IF(D70="","FAIL",IF(D74&lt;=D70,"PASS","FAIL")))</f>
        <v>N/A</v>
      </c>
    </row>
    <row r="76" spans="3:4" ht="13.5" thickBot="1" x14ac:dyDescent="0.25"/>
    <row r="77" spans="3:4" ht="15.75" thickBot="1" x14ac:dyDescent="0.3">
      <c r="C77" s="189" t="s">
        <v>114</v>
      </c>
    </row>
    <row r="79" spans="3:4" ht="13.5" thickBot="1" x14ac:dyDescent="0.25"/>
    <row r="80" spans="3:4" ht="13.5" thickBot="1" x14ac:dyDescent="0.25">
      <c r="C80" s="190" t="s">
        <v>116</v>
      </c>
      <c r="D80" s="69"/>
    </row>
    <row r="81" spans="3:4" x14ac:dyDescent="0.2">
      <c r="C81" s="84" t="s">
        <v>71</v>
      </c>
      <c r="D81" s="180"/>
    </row>
    <row r="82" spans="3:4" x14ac:dyDescent="0.2">
      <c r="C82" s="85" t="s">
        <v>122</v>
      </c>
      <c r="D82" s="166">
        <f>SUMIFS($F$19:$F$27,$C$19:$C$27,"Internal Funding",$E$19:$E$27,D80)</f>
        <v>0</v>
      </c>
    </row>
    <row r="83" spans="3:4" x14ac:dyDescent="0.2">
      <c r="C83" s="198" t="s">
        <v>65</v>
      </c>
      <c r="D83" s="166">
        <f>SUMIFS($F$19:$F$27,$C$19:$C$27,"Debt (non-outcomes financing)",$E$19:$E$27,D80)</f>
        <v>0</v>
      </c>
    </row>
    <row r="84" spans="3:4" x14ac:dyDescent="0.2">
      <c r="C84" s="85" t="s">
        <v>98</v>
      </c>
      <c r="D84" s="166">
        <f>SUM(D82:D83)</f>
        <v>0</v>
      </c>
    </row>
    <row r="85" spans="3:4" ht="13.5" thickBot="1" x14ac:dyDescent="0.25">
      <c r="C85" s="86" t="s">
        <v>72</v>
      </c>
      <c r="D85" s="166">
        <f>D84*2</f>
        <v>0</v>
      </c>
    </row>
    <row r="86" spans="3:4" ht="13.5" thickBot="1" x14ac:dyDescent="0.25">
      <c r="D86" s="96" t="str">
        <f>IF(D80="","N/A",IF(D81="","FAIL",IF(D85&lt;=D81,"PASS","FAIL")))</f>
        <v>N/A</v>
      </c>
    </row>
    <row r="87" spans="3:4" ht="13.5" thickBot="1" x14ac:dyDescent="0.25"/>
    <row r="88" spans="3:4" ht="15.75" thickBot="1" x14ac:dyDescent="0.3">
      <c r="C88" s="189" t="s">
        <v>115</v>
      </c>
    </row>
    <row r="90" spans="3:4" ht="13.5" thickBot="1" x14ac:dyDescent="0.25"/>
    <row r="91" spans="3:4" ht="13.5" thickBot="1" x14ac:dyDescent="0.25">
      <c r="C91" s="190" t="s">
        <v>116</v>
      </c>
      <c r="D91" s="69"/>
    </row>
    <row r="92" spans="3:4" x14ac:dyDescent="0.2">
      <c r="C92" s="84" t="s">
        <v>71</v>
      </c>
      <c r="D92" s="180"/>
    </row>
    <row r="93" spans="3:4" x14ac:dyDescent="0.2">
      <c r="C93" s="85" t="s">
        <v>122</v>
      </c>
      <c r="D93" s="166">
        <f>SUMIFS($F$19:$F$27,$C$19:$C$27,"Internal Funding",$E$19:$E$27,D91)</f>
        <v>0</v>
      </c>
    </row>
    <row r="94" spans="3:4" x14ac:dyDescent="0.2">
      <c r="C94" s="198" t="s">
        <v>65</v>
      </c>
      <c r="D94" s="166">
        <f>SUMIFS($F$19:$F$27,$C$19:$C$27,"Debt (non-outcomes financing)",$E$19:$E$27,D91)</f>
        <v>0</v>
      </c>
    </row>
    <row r="95" spans="3:4" x14ac:dyDescent="0.2">
      <c r="C95" s="85" t="s">
        <v>98</v>
      </c>
      <c r="D95" s="166">
        <f>SUM(D93:D94)</f>
        <v>0</v>
      </c>
    </row>
    <row r="96" spans="3:4" ht="13.5" thickBot="1" x14ac:dyDescent="0.25">
      <c r="C96" s="86" t="s">
        <v>72</v>
      </c>
      <c r="D96" s="166">
        <f>D95*2</f>
        <v>0</v>
      </c>
    </row>
    <row r="97" spans="4:4" ht="13.5" thickBot="1" x14ac:dyDescent="0.25">
      <c r="D97" s="96" t="str">
        <f>IF(D91="","N/A",IF(D92="","FAIL",IF(D96&lt;=D92,"PASS","FAIL")))</f>
        <v>N/A</v>
      </c>
    </row>
  </sheetData>
  <sheetProtection password="8297" sheet="1" objects="1" scenarios="1"/>
  <protectedRanges>
    <protectedRange sqref="C6:D14" name="Range2"/>
    <protectedRange sqref="C19:F27 D45:D46 D58 D60 D69:D70 D80:D81 D90:D92" name="Range1"/>
  </protectedRanges>
  <phoneticPr fontId="2" type="noConversion"/>
  <dataValidations count="4">
    <dataValidation type="list" allowBlank="1" showInputMessage="1" showErrorMessage="1" sqref="C94 C61 C83 C72">
      <formula1>#REF!</formula1>
    </dataValidation>
    <dataValidation type="list" allowBlank="1" showInputMessage="1" showErrorMessage="1" sqref="D91">
      <formula1>$E$19:$E$27</formula1>
    </dataValidation>
    <dataValidation type="list" allowBlank="1" showInputMessage="1" showErrorMessage="1" sqref="C19:C27">
      <formula1>$J$21:$J$23</formula1>
    </dataValidation>
    <dataValidation type="list" allowBlank="1" showInputMessage="1" showErrorMessage="1" sqref="D45 D58 D69 D80">
      <formula1>$E$19:$E$27</formula1>
    </dataValidation>
  </dataValidations>
  <pageMargins left="0.74803149606299213" right="0.74803149606299213" top="0.98425196850393704" bottom="0.98425196850393704" header="0.51181102362204722" footer="0.51181102362204722"/>
  <pageSetup paperSize="8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Q160"/>
  <sheetViews>
    <sheetView topLeftCell="A81" zoomScale="60" zoomScaleNormal="60" workbookViewId="0">
      <selection activeCell="N151" sqref="N151"/>
    </sheetView>
  </sheetViews>
  <sheetFormatPr defaultColWidth="9.140625" defaultRowHeight="12.75" x14ac:dyDescent="0.2"/>
  <cols>
    <col min="1" max="1" width="3.140625" style="3" customWidth="1"/>
    <col min="2" max="2" width="62.85546875" style="3" customWidth="1"/>
    <col min="3" max="3" width="30.5703125" style="3" customWidth="1"/>
    <col min="4" max="4" width="20" style="3" customWidth="1"/>
    <col min="5" max="5" width="31.28515625" style="3" customWidth="1"/>
    <col min="6" max="6" width="38.7109375" style="3" customWidth="1"/>
    <col min="7" max="7" width="18.28515625" style="3" customWidth="1"/>
    <col min="8" max="8" width="16.140625" style="3" customWidth="1"/>
    <col min="9" max="9" width="17.140625" style="3" customWidth="1"/>
    <col min="10" max="10" width="33.140625" style="3" customWidth="1"/>
    <col min="11" max="11" width="30.42578125" style="3" customWidth="1"/>
    <col min="12" max="12" width="12.42578125" style="3" customWidth="1"/>
    <col min="13" max="13" width="17.5703125" style="3" customWidth="1"/>
    <col min="14" max="14" width="15.5703125" style="3" customWidth="1"/>
    <col min="15" max="15" width="16.28515625" style="3" customWidth="1"/>
    <col min="16" max="16" width="31.7109375" style="3" customWidth="1"/>
    <col min="17" max="17" width="12.5703125" style="3" customWidth="1"/>
    <col min="18" max="16384" width="9.140625" style="3"/>
  </cols>
  <sheetData>
    <row r="1" spans="2:7" ht="12" customHeight="1" x14ac:dyDescent="0.2">
      <c r="E1" s="11"/>
    </row>
    <row r="2" spans="2:7" ht="13.5" thickBot="1" x14ac:dyDescent="0.25">
      <c r="E2" s="30"/>
      <c r="G2" s="3" t="s">
        <v>7</v>
      </c>
    </row>
    <row r="3" spans="2:7" ht="13.5" thickBot="1" x14ac:dyDescent="0.25">
      <c r="C3" s="16" t="s">
        <v>10</v>
      </c>
      <c r="D3" s="179">
        <f>SUM($C$50:$F$50)</f>
        <v>0</v>
      </c>
      <c r="E3" s="83"/>
    </row>
    <row r="4" spans="2:7" x14ac:dyDescent="0.2">
      <c r="C4" s="28"/>
      <c r="D4" s="30"/>
      <c r="E4" s="30"/>
    </row>
    <row r="5" spans="2:7" s="11" customFormat="1" ht="15.75" thickBot="1" x14ac:dyDescent="0.3">
      <c r="B5" s="26"/>
      <c r="C5" s="29"/>
      <c r="D5" s="30"/>
    </row>
    <row r="6" spans="2:7" s="11" customFormat="1" ht="13.5" thickBot="1" x14ac:dyDescent="0.25">
      <c r="B6" s="49" t="s">
        <v>99</v>
      </c>
      <c r="C6" s="29"/>
      <c r="D6" s="30"/>
    </row>
    <row r="7" spans="2:7" s="11" customFormat="1" ht="13.5" thickBot="1" x14ac:dyDescent="0.25">
      <c r="B7" s="29"/>
      <c r="C7" s="29"/>
      <c r="D7" s="30"/>
    </row>
    <row r="8" spans="2:7" s="11" customFormat="1" ht="15.75" thickBot="1" x14ac:dyDescent="0.3">
      <c r="B8" s="26"/>
      <c r="C8" s="170" t="s">
        <v>103</v>
      </c>
      <c r="D8" s="30"/>
    </row>
    <row r="9" spans="2:7" s="11" customFormat="1" ht="24" customHeight="1" x14ac:dyDescent="0.2">
      <c r="B9" s="5" t="s">
        <v>100</v>
      </c>
      <c r="C9" s="171">
        <v>500</v>
      </c>
      <c r="D9" s="30"/>
      <c r="F9" s="245"/>
    </row>
    <row r="10" spans="2:7" s="11" customFormat="1" x14ac:dyDescent="0.2">
      <c r="B10" s="5" t="s">
        <v>101</v>
      </c>
      <c r="C10" s="172">
        <v>500</v>
      </c>
      <c r="D10" s="30"/>
    </row>
    <row r="11" spans="2:7" s="11" customFormat="1" ht="13.5" thickBot="1" x14ac:dyDescent="0.25">
      <c r="B11" s="5" t="s">
        <v>102</v>
      </c>
      <c r="C11" s="173">
        <v>200</v>
      </c>
      <c r="D11" s="30"/>
    </row>
    <row r="12" spans="2:7" ht="13.5" thickBot="1" x14ac:dyDescent="0.25">
      <c r="F12" s="11"/>
    </row>
    <row r="13" spans="2:7" ht="13.5" thickBot="1" x14ac:dyDescent="0.25">
      <c r="B13" s="49" t="s">
        <v>19</v>
      </c>
      <c r="F13" s="11"/>
    </row>
    <row r="14" spans="2:7" s="11" customFormat="1" ht="13.5" thickBot="1" x14ac:dyDescent="0.25">
      <c r="B14" s="22"/>
    </row>
    <row r="15" spans="2:7" ht="13.5" thickBot="1" x14ac:dyDescent="0.25">
      <c r="C15" s="16" t="s">
        <v>8</v>
      </c>
      <c r="D15" s="17" t="s">
        <v>9</v>
      </c>
      <c r="E15" s="18" t="s">
        <v>18</v>
      </c>
    </row>
    <row r="16" spans="2:7" x14ac:dyDescent="0.2">
      <c r="B16" s="5" t="s">
        <v>79</v>
      </c>
      <c r="C16" s="97">
        <v>500</v>
      </c>
      <c r="D16" s="184">
        <f>'2 Inputs - Outcomes and Payment'!C14</f>
        <v>0</v>
      </c>
      <c r="E16" s="275">
        <f>1-(D16/C16)</f>
        <v>1</v>
      </c>
      <c r="F16" s="12"/>
    </row>
    <row r="17" spans="2:6" x14ac:dyDescent="0.2">
      <c r="B17" s="5" t="s">
        <v>80</v>
      </c>
      <c r="C17" s="19">
        <v>1500</v>
      </c>
      <c r="D17" s="181">
        <f>'2 Inputs - Outcomes and Payment'!C15</f>
        <v>0</v>
      </c>
      <c r="E17" s="276">
        <f>1-(D17/C17)</f>
        <v>1</v>
      </c>
      <c r="F17" s="12"/>
    </row>
    <row r="18" spans="2:6" x14ac:dyDescent="0.2">
      <c r="B18" s="5" t="s">
        <v>6</v>
      </c>
      <c r="C18" s="19">
        <v>1500</v>
      </c>
      <c r="D18" s="181">
        <f>'2 Inputs - Outcomes and Payment'!C16</f>
        <v>0</v>
      </c>
      <c r="E18" s="276">
        <f>1-(D18/C18)</f>
        <v>1</v>
      </c>
      <c r="F18" s="12"/>
    </row>
    <row r="19" spans="2:6" x14ac:dyDescent="0.2">
      <c r="B19" s="5" t="s">
        <v>81</v>
      </c>
      <c r="C19" s="19">
        <v>1500</v>
      </c>
      <c r="D19" s="181">
        <f>'2 Inputs - Outcomes and Payment'!C17</f>
        <v>0</v>
      </c>
      <c r="E19" s="276">
        <f>1-(D19/C19)</f>
        <v>1</v>
      </c>
      <c r="F19" s="12"/>
    </row>
    <row r="20" spans="2:6" ht="13.5" thickBot="1" x14ac:dyDescent="0.25">
      <c r="B20" s="5" t="s">
        <v>82</v>
      </c>
      <c r="C20" s="20">
        <v>1500</v>
      </c>
      <c r="D20" s="185">
        <f>'2 Inputs - Outcomes and Payment'!C18</f>
        <v>0</v>
      </c>
      <c r="E20" s="277">
        <f>1-(D20/C20)</f>
        <v>1</v>
      </c>
      <c r="F20" s="12"/>
    </row>
    <row r="21" spans="2:6" x14ac:dyDescent="0.2">
      <c r="B21" s="5"/>
      <c r="C21" s="4"/>
    </row>
    <row r="22" spans="2:6" ht="13.5" thickBot="1" x14ac:dyDescent="0.25">
      <c r="B22" s="5"/>
      <c r="C22" s="4"/>
    </row>
    <row r="23" spans="2:6" ht="13.5" thickBot="1" x14ac:dyDescent="0.25">
      <c r="B23" s="50" t="s">
        <v>20</v>
      </c>
      <c r="C23" s="4"/>
    </row>
    <row r="24" spans="2:6" s="11" customFormat="1" ht="13.5" thickBot="1" x14ac:dyDescent="0.25">
      <c r="B24" s="21"/>
      <c r="C24" s="10"/>
    </row>
    <row r="25" spans="2:6" ht="13.5" thickBot="1" x14ac:dyDescent="0.25">
      <c r="B25" s="5"/>
      <c r="C25" s="100" t="s">
        <v>8</v>
      </c>
      <c r="D25" s="101" t="s">
        <v>9</v>
      </c>
      <c r="E25" s="99" t="s">
        <v>18</v>
      </c>
    </row>
    <row r="26" spans="2:6" x14ac:dyDescent="0.2">
      <c r="B26" s="5" t="s">
        <v>83</v>
      </c>
      <c r="C26" s="97">
        <v>500</v>
      </c>
      <c r="D26" s="184">
        <f>'2 Inputs - Outcomes and Payment'!C24</f>
        <v>0</v>
      </c>
      <c r="E26" s="98">
        <f>1-(D26/C26)</f>
        <v>1</v>
      </c>
    </row>
    <row r="27" spans="2:6" ht="14.25" x14ac:dyDescent="0.2">
      <c r="B27" s="5" t="s">
        <v>85</v>
      </c>
      <c r="C27" s="19">
        <v>1500</v>
      </c>
      <c r="D27" s="181">
        <f>'2 Inputs - Outcomes and Payment'!C25</f>
        <v>0</v>
      </c>
      <c r="E27" s="55">
        <f>1-(D27/C27)</f>
        <v>1</v>
      </c>
    </row>
    <row r="28" spans="2:6" x14ac:dyDescent="0.2">
      <c r="B28" s="5" t="s">
        <v>84</v>
      </c>
      <c r="C28" s="19">
        <v>2500</v>
      </c>
      <c r="D28" s="181">
        <f>'2 Inputs - Outcomes and Payment'!C26</f>
        <v>0</v>
      </c>
      <c r="E28" s="55">
        <f>1-(D28/C28)</f>
        <v>1</v>
      </c>
    </row>
    <row r="29" spans="2:6" ht="13.5" thickBot="1" x14ac:dyDescent="0.25">
      <c r="B29" s="5" t="s">
        <v>86</v>
      </c>
      <c r="C29" s="20">
        <v>3500</v>
      </c>
      <c r="D29" s="185">
        <f>'2 Inputs - Outcomes and Payment'!C27</f>
        <v>0</v>
      </c>
      <c r="E29" s="56">
        <f>1-(D29/C29)</f>
        <v>1</v>
      </c>
    </row>
    <row r="30" spans="2:6" s="11" customFormat="1" x14ac:dyDescent="0.2">
      <c r="B30"/>
      <c r="C30" s="10"/>
    </row>
    <row r="31" spans="2:6" s="11" customFormat="1" ht="13.5" thickBot="1" x14ac:dyDescent="0.25">
      <c r="B31" s="102"/>
      <c r="C31" s="10"/>
    </row>
    <row r="32" spans="2:6" s="11" customFormat="1" ht="13.5" thickBot="1" x14ac:dyDescent="0.25">
      <c r="B32" s="50" t="s">
        <v>96</v>
      </c>
      <c r="C32" s="10"/>
    </row>
    <row r="33" spans="2:7" s="11" customFormat="1" ht="13.5" thickBot="1" x14ac:dyDescent="0.25">
      <c r="B33" s="21"/>
      <c r="C33" s="10"/>
    </row>
    <row r="34" spans="2:7" s="11" customFormat="1" ht="13.5" thickBot="1" x14ac:dyDescent="0.25">
      <c r="B34" s="13"/>
      <c r="C34" s="16" t="s">
        <v>8</v>
      </c>
      <c r="D34" s="17" t="s">
        <v>9</v>
      </c>
      <c r="E34" s="18" t="s">
        <v>18</v>
      </c>
    </row>
    <row r="35" spans="2:7" x14ac:dyDescent="0.2">
      <c r="B35" s="5" t="s">
        <v>87</v>
      </c>
      <c r="C35" s="259">
        <v>500</v>
      </c>
      <c r="D35" s="184">
        <f>'2 Inputs - Outcomes and Payment'!C33</f>
        <v>0</v>
      </c>
      <c r="E35" s="98">
        <f t="shared" ref="E35:E43" si="0">1-(D35/C35)</f>
        <v>1</v>
      </c>
    </row>
    <row r="36" spans="2:7" x14ac:dyDescent="0.2">
      <c r="B36" s="5" t="s">
        <v>88</v>
      </c>
      <c r="C36" s="260">
        <v>500</v>
      </c>
      <c r="D36" s="181">
        <f>'2 Inputs - Outcomes and Payment'!C34</f>
        <v>0</v>
      </c>
      <c r="E36" s="55">
        <f t="shared" si="0"/>
        <v>1</v>
      </c>
    </row>
    <row r="37" spans="2:7" x14ac:dyDescent="0.2">
      <c r="B37" s="5" t="s">
        <v>89</v>
      </c>
      <c r="C37" s="260">
        <v>250</v>
      </c>
      <c r="D37" s="181">
        <f>'2 Inputs - Outcomes and Payment'!C35</f>
        <v>0</v>
      </c>
      <c r="E37" s="55">
        <f t="shared" si="0"/>
        <v>1</v>
      </c>
    </row>
    <row r="38" spans="2:7" x14ac:dyDescent="0.2">
      <c r="B38" s="5" t="s">
        <v>90</v>
      </c>
      <c r="C38" s="260">
        <v>250</v>
      </c>
      <c r="D38" s="181">
        <f>'2 Inputs - Outcomes and Payment'!C36</f>
        <v>0</v>
      </c>
      <c r="E38" s="55">
        <f t="shared" si="0"/>
        <v>1</v>
      </c>
    </row>
    <row r="39" spans="2:7" x14ac:dyDescent="0.2">
      <c r="B39" s="5" t="s">
        <v>91</v>
      </c>
      <c r="C39" s="260">
        <v>500</v>
      </c>
      <c r="D39" s="181">
        <f>'2 Inputs - Outcomes and Payment'!C37</f>
        <v>0</v>
      </c>
      <c r="E39" s="55">
        <f t="shared" si="0"/>
        <v>1</v>
      </c>
    </row>
    <row r="40" spans="2:7" x14ac:dyDescent="0.2">
      <c r="B40" s="5" t="s">
        <v>92</v>
      </c>
      <c r="C40" s="260">
        <v>3000</v>
      </c>
      <c r="D40" s="181">
        <f>'2 Inputs - Outcomes and Payment'!C38</f>
        <v>0</v>
      </c>
      <c r="E40" s="55">
        <f t="shared" si="0"/>
        <v>1</v>
      </c>
    </row>
    <row r="41" spans="2:7" x14ac:dyDescent="0.2">
      <c r="B41" s="5" t="s">
        <v>93</v>
      </c>
      <c r="C41" s="260">
        <v>2000</v>
      </c>
      <c r="D41" s="181">
        <f>'2 Inputs - Outcomes and Payment'!C39</f>
        <v>0</v>
      </c>
      <c r="E41" s="55">
        <f t="shared" si="0"/>
        <v>1</v>
      </c>
    </row>
    <row r="42" spans="2:7" x14ac:dyDescent="0.2">
      <c r="B42" s="5" t="s">
        <v>94</v>
      </c>
      <c r="C42" s="260">
        <v>4500</v>
      </c>
      <c r="D42" s="181">
        <f>'2 Inputs - Outcomes and Payment'!C40</f>
        <v>0</v>
      </c>
      <c r="E42" s="55">
        <f t="shared" si="0"/>
        <v>1</v>
      </c>
    </row>
    <row r="43" spans="2:7" ht="13.5" thickBot="1" x14ac:dyDescent="0.25">
      <c r="B43" s="5" t="s">
        <v>95</v>
      </c>
      <c r="C43" s="261">
        <v>3500</v>
      </c>
      <c r="D43" s="185">
        <f>'2 Inputs - Outcomes and Payment'!C41</f>
        <v>0</v>
      </c>
      <c r="E43" s="56">
        <f t="shared" si="0"/>
        <v>1</v>
      </c>
    </row>
    <row r="44" spans="2:7" x14ac:dyDescent="0.2">
      <c r="B44" s="5"/>
    </row>
    <row r="45" spans="2:7" x14ac:dyDescent="0.2">
      <c r="B45" s="5"/>
    </row>
    <row r="46" spans="2:7" x14ac:dyDescent="0.2">
      <c r="B46" s="5"/>
    </row>
    <row r="47" spans="2:7" ht="15" x14ac:dyDescent="0.25">
      <c r="B47" s="31" t="s">
        <v>76</v>
      </c>
      <c r="G47" s="11"/>
    </row>
    <row r="48" spans="2:7" ht="13.5" thickBot="1" x14ac:dyDescent="0.25">
      <c r="B48" s="5"/>
      <c r="G48" s="11"/>
    </row>
    <row r="49" spans="2:10" ht="13.5" thickBot="1" x14ac:dyDescent="0.25">
      <c r="B49" s="36"/>
      <c r="C49" s="100" t="s">
        <v>1</v>
      </c>
      <c r="D49" s="101" t="s">
        <v>0</v>
      </c>
      <c r="E49" s="101" t="s">
        <v>2</v>
      </c>
      <c r="F49" s="99" t="s">
        <v>3</v>
      </c>
      <c r="G49" s="29"/>
    </row>
    <row r="50" spans="2:10" x14ac:dyDescent="0.2">
      <c r="B50" s="76" t="s">
        <v>77</v>
      </c>
      <c r="C50" s="188">
        <f>'2 Inputs - Outcomes and Payment'!C48</f>
        <v>0</v>
      </c>
      <c r="D50" s="187">
        <f>'2 Inputs - Outcomes and Payment'!D48</f>
        <v>0</v>
      </c>
      <c r="E50" s="187">
        <f>'2 Inputs - Outcomes and Payment'!E48</f>
        <v>0</v>
      </c>
      <c r="F50" s="258">
        <f>'2 Inputs - Outcomes and Payment'!F48</f>
        <v>0</v>
      </c>
      <c r="G50" s="200"/>
    </row>
    <row r="51" spans="2:10" ht="13.5" thickBot="1" x14ac:dyDescent="0.25">
      <c r="B51" s="76" t="s">
        <v>78</v>
      </c>
      <c r="C51" s="288" t="e">
        <f>C50/SUM($C$50:$F$50)</f>
        <v>#DIV/0!</v>
      </c>
      <c r="D51" s="289" t="e">
        <f>D50/SUM($C$50:$F$50)</f>
        <v>#DIV/0!</v>
      </c>
      <c r="E51" s="289" t="e">
        <f>E50/SUM($C$50:$F$50)</f>
        <v>#DIV/0!</v>
      </c>
      <c r="F51" s="290" t="e">
        <f>F50/SUM($C$50:$F$50)</f>
        <v>#DIV/0!</v>
      </c>
      <c r="G51" s="199"/>
    </row>
    <row r="52" spans="2:10" x14ac:dyDescent="0.2">
      <c r="B52" s="2"/>
      <c r="C52" s="27"/>
      <c r="D52" s="27"/>
      <c r="E52" s="27"/>
      <c r="F52" s="27"/>
      <c r="G52" s="11"/>
    </row>
    <row r="53" spans="2:10" x14ac:dyDescent="0.2">
      <c r="B53" s="2"/>
      <c r="C53" s="27"/>
      <c r="D53" s="27"/>
      <c r="E53" s="27"/>
      <c r="F53" s="27"/>
      <c r="G53" s="11"/>
    </row>
    <row r="54" spans="2:10" x14ac:dyDescent="0.2">
      <c r="B54" s="2"/>
      <c r="C54" s="9"/>
      <c r="D54" s="9"/>
      <c r="E54" s="9"/>
      <c r="F54" s="9"/>
      <c r="G54" s="11"/>
    </row>
    <row r="55" spans="2:10" ht="15" x14ac:dyDescent="0.25">
      <c r="B55" s="31" t="s">
        <v>49</v>
      </c>
      <c r="C55" s="9"/>
      <c r="D55" s="9"/>
      <c r="E55" s="9"/>
      <c r="F55" s="9"/>
      <c r="G55" s="11"/>
    </row>
    <row r="56" spans="2:10" s="11" customFormat="1" ht="15" x14ac:dyDescent="0.25">
      <c r="B56" s="26"/>
      <c r="C56" s="9"/>
      <c r="D56" s="9"/>
      <c r="E56" s="9"/>
      <c r="F56" s="9"/>
    </row>
    <row r="57" spans="2:10" s="11" customFormat="1" ht="15.75" thickBot="1" x14ac:dyDescent="0.3">
      <c r="B57" s="26"/>
      <c r="C57" s="9"/>
      <c r="D57" s="9"/>
      <c r="E57" s="9"/>
      <c r="F57" s="9"/>
    </row>
    <row r="58" spans="2:10" s="11" customFormat="1" ht="13.5" thickBot="1" x14ac:dyDescent="0.25">
      <c r="B58" s="49" t="s">
        <v>99</v>
      </c>
      <c r="C58" s="9"/>
      <c r="D58" s="9"/>
      <c r="E58" s="9"/>
      <c r="F58" s="9"/>
    </row>
    <row r="59" spans="2:10" s="30" customFormat="1" ht="13.5" thickBot="1" x14ac:dyDescent="0.25">
      <c r="B59" s="29"/>
      <c r="C59" s="174"/>
      <c r="D59" s="174"/>
      <c r="E59" s="174"/>
      <c r="F59" s="174"/>
    </row>
    <row r="60" spans="2:10" s="11" customFormat="1" ht="15.75" thickBot="1" x14ac:dyDescent="0.3">
      <c r="B60" s="26"/>
      <c r="C60" s="100" t="s">
        <v>1</v>
      </c>
      <c r="D60" s="101" t="s">
        <v>0</v>
      </c>
      <c r="E60" s="101" t="s">
        <v>2</v>
      </c>
      <c r="F60" s="101" t="s">
        <v>3</v>
      </c>
      <c r="G60" s="101" t="s">
        <v>11</v>
      </c>
      <c r="H60" s="101" t="s">
        <v>4</v>
      </c>
      <c r="I60" s="101" t="s">
        <v>12</v>
      </c>
      <c r="J60" s="107" t="s">
        <v>74</v>
      </c>
    </row>
    <row r="61" spans="2:10" s="11" customFormat="1" x14ac:dyDescent="0.2">
      <c r="B61" s="5" t="s">
        <v>100</v>
      </c>
      <c r="C61" s="253">
        <f>'2 Inputs - Outcomes and Payment'!C59</f>
        <v>0</v>
      </c>
      <c r="D61" s="246">
        <f>'2 Inputs - Outcomes and Payment'!D59</f>
        <v>0</v>
      </c>
      <c r="E61" s="246">
        <f>'2 Inputs - Outcomes and Payment'!E59</f>
        <v>0</v>
      </c>
      <c r="F61" s="246">
        <f>'2 Inputs - Outcomes and Payment'!F59</f>
        <v>0</v>
      </c>
      <c r="G61" s="246">
        <f>'2 Inputs - Outcomes and Payment'!G59</f>
        <v>0</v>
      </c>
      <c r="H61" s="246">
        <f>'2 Inputs - Outcomes and Payment'!H59</f>
        <v>0</v>
      </c>
      <c r="I61" s="246">
        <f>'2 Inputs - Outcomes and Payment'!I59</f>
        <v>0</v>
      </c>
      <c r="J61" s="254">
        <f>SUM(C61:I61)</f>
        <v>0</v>
      </c>
    </row>
    <row r="62" spans="2:10" s="11" customFormat="1" x14ac:dyDescent="0.2">
      <c r="B62" s="5" t="s">
        <v>101</v>
      </c>
      <c r="C62" s="248">
        <f>'2 Inputs - Outcomes and Payment'!C60</f>
        <v>0</v>
      </c>
      <c r="D62" s="182">
        <f>'2 Inputs - Outcomes and Payment'!D60</f>
        <v>0</v>
      </c>
      <c r="E62" s="182">
        <f>'2 Inputs - Outcomes and Payment'!E60</f>
        <v>0</v>
      </c>
      <c r="F62" s="182">
        <f>'2 Inputs - Outcomes and Payment'!F60</f>
        <v>0</v>
      </c>
      <c r="G62" s="182">
        <f>'2 Inputs - Outcomes and Payment'!G60</f>
        <v>0</v>
      </c>
      <c r="H62" s="182">
        <f>'2 Inputs - Outcomes and Payment'!H60</f>
        <v>0</v>
      </c>
      <c r="I62" s="182">
        <f>'2 Inputs - Outcomes and Payment'!I60</f>
        <v>0</v>
      </c>
      <c r="J62" s="255">
        <f>SUM(C62:I62)</f>
        <v>0</v>
      </c>
    </row>
    <row r="63" spans="2:10" s="11" customFormat="1" ht="13.5" thickBot="1" x14ac:dyDescent="0.25">
      <c r="B63" s="5" t="s">
        <v>102</v>
      </c>
      <c r="C63" s="250">
        <f>'2 Inputs - Outcomes and Payment'!C61</f>
        <v>0</v>
      </c>
      <c r="D63" s="251">
        <f>'2 Inputs - Outcomes and Payment'!D61</f>
        <v>0</v>
      </c>
      <c r="E63" s="251">
        <f>'2 Inputs - Outcomes and Payment'!E61</f>
        <v>0</v>
      </c>
      <c r="F63" s="251">
        <f>'2 Inputs - Outcomes and Payment'!F61</f>
        <v>0</v>
      </c>
      <c r="G63" s="251">
        <f>'2 Inputs - Outcomes and Payment'!G61</f>
        <v>0</v>
      </c>
      <c r="H63" s="251">
        <f>'2 Inputs - Outcomes and Payment'!H61</f>
        <v>0</v>
      </c>
      <c r="I63" s="251">
        <f>'2 Inputs - Outcomes and Payment'!I61</f>
        <v>0</v>
      </c>
      <c r="J63" s="256">
        <f>SUM(C63:I63)</f>
        <v>0</v>
      </c>
    </row>
    <row r="64" spans="2:10" s="11" customFormat="1" ht="15" x14ac:dyDescent="0.25">
      <c r="B64" s="26"/>
      <c r="C64" s="9"/>
      <c r="D64" s="9"/>
      <c r="E64" s="9"/>
      <c r="F64" s="9"/>
    </row>
    <row r="65" spans="2:16" s="11" customFormat="1" ht="15.75" thickBot="1" x14ac:dyDescent="0.3">
      <c r="B65" s="26"/>
      <c r="C65" s="9"/>
      <c r="D65" s="9"/>
      <c r="E65" s="9"/>
      <c r="F65" s="9"/>
    </row>
    <row r="66" spans="2:16" s="11" customFormat="1" ht="13.5" thickBot="1" x14ac:dyDescent="0.25">
      <c r="B66" s="49" t="s">
        <v>19</v>
      </c>
      <c r="C66" s="9"/>
      <c r="D66" s="9"/>
      <c r="E66" s="9"/>
      <c r="F66" s="9"/>
    </row>
    <row r="67" spans="2:16" ht="13.5" thickBot="1" x14ac:dyDescent="0.25">
      <c r="N67" s="8"/>
    </row>
    <row r="68" spans="2:16" ht="13.5" thickBot="1" x14ac:dyDescent="0.25">
      <c r="C68" s="100" t="s">
        <v>1</v>
      </c>
      <c r="D68" s="101" t="s">
        <v>0</v>
      </c>
      <c r="E68" s="101" t="s">
        <v>2</v>
      </c>
      <c r="F68" s="101" t="s">
        <v>3</v>
      </c>
      <c r="G68" s="101" t="s">
        <v>11</v>
      </c>
      <c r="H68" s="101" t="s">
        <v>4</v>
      </c>
      <c r="I68" s="101" t="s">
        <v>12</v>
      </c>
      <c r="J68" s="101" t="s">
        <v>13</v>
      </c>
      <c r="K68" s="101" t="s">
        <v>5</v>
      </c>
      <c r="L68" s="101" t="s">
        <v>14</v>
      </c>
      <c r="M68" s="101" t="s">
        <v>15</v>
      </c>
      <c r="N68" s="101" t="s">
        <v>16</v>
      </c>
      <c r="O68" s="99" t="s">
        <v>17</v>
      </c>
      <c r="P68" s="107" t="s">
        <v>74</v>
      </c>
    </row>
    <row r="69" spans="2:16" x14ac:dyDescent="0.2">
      <c r="B69" s="5" t="s">
        <v>79</v>
      </c>
      <c r="C69" s="253">
        <f>'2 Inputs - Outcomes and Payment'!C67</f>
        <v>0</v>
      </c>
      <c r="D69" s="246">
        <f>'2 Inputs - Outcomes and Payment'!D67</f>
        <v>0</v>
      </c>
      <c r="E69" s="246">
        <f>'2 Inputs - Outcomes and Payment'!E67</f>
        <v>0</v>
      </c>
      <c r="F69" s="246">
        <f>'2 Inputs - Outcomes and Payment'!F67</f>
        <v>0</v>
      </c>
      <c r="G69" s="246">
        <f>'2 Inputs - Outcomes and Payment'!G67</f>
        <v>0</v>
      </c>
      <c r="H69" s="246">
        <f>'2 Inputs - Outcomes and Payment'!H67</f>
        <v>0</v>
      </c>
      <c r="I69" s="246">
        <f>'2 Inputs - Outcomes and Payment'!I67</f>
        <v>0</v>
      </c>
      <c r="J69" s="246">
        <f>'2 Inputs - Outcomes and Payment'!J67</f>
        <v>0</v>
      </c>
      <c r="K69" s="246">
        <f>'2 Inputs - Outcomes and Payment'!K67</f>
        <v>0</v>
      </c>
      <c r="L69" s="246">
        <f>'2 Inputs - Outcomes and Payment'!L67</f>
        <v>0</v>
      </c>
      <c r="M69" s="246">
        <f>'2 Inputs - Outcomes and Payment'!M67</f>
        <v>0</v>
      </c>
      <c r="N69" s="246">
        <f>'2 Inputs - Outcomes and Payment'!N67</f>
        <v>0</v>
      </c>
      <c r="O69" s="247"/>
      <c r="P69" s="103">
        <f>SUM(C69:O69)</f>
        <v>0</v>
      </c>
    </row>
    <row r="70" spans="2:16" x14ac:dyDescent="0.2">
      <c r="B70" s="5" t="s">
        <v>80</v>
      </c>
      <c r="C70" s="248"/>
      <c r="D70" s="182">
        <f>'2 Inputs - Outcomes and Payment'!D68</f>
        <v>0</v>
      </c>
      <c r="E70" s="182">
        <f>'2 Inputs - Outcomes and Payment'!E68</f>
        <v>0</v>
      </c>
      <c r="F70" s="182">
        <f>'2 Inputs - Outcomes and Payment'!F68</f>
        <v>0</v>
      </c>
      <c r="G70" s="182">
        <f>'2 Inputs - Outcomes and Payment'!G68</f>
        <v>0</v>
      </c>
      <c r="H70" s="182">
        <f>'2 Inputs - Outcomes and Payment'!H68</f>
        <v>0</v>
      </c>
      <c r="I70" s="182">
        <f>'2 Inputs - Outcomes and Payment'!I68</f>
        <v>0</v>
      </c>
      <c r="J70" s="182">
        <f>'2 Inputs - Outcomes and Payment'!J68</f>
        <v>0</v>
      </c>
      <c r="K70" s="182">
        <f>'2 Inputs - Outcomes and Payment'!K68</f>
        <v>0</v>
      </c>
      <c r="L70" s="182">
        <f>'2 Inputs - Outcomes and Payment'!L68</f>
        <v>0</v>
      </c>
      <c r="M70" s="182">
        <f>'2 Inputs - Outcomes and Payment'!M68</f>
        <v>0</v>
      </c>
      <c r="N70" s="182">
        <f>'2 Inputs - Outcomes and Payment'!N68</f>
        <v>0</v>
      </c>
      <c r="O70" s="249"/>
      <c r="P70" s="228">
        <f>SUM(C70:O70)</f>
        <v>0</v>
      </c>
    </row>
    <row r="71" spans="2:16" x14ac:dyDescent="0.2">
      <c r="B71" s="5" t="s">
        <v>6</v>
      </c>
      <c r="C71" s="248"/>
      <c r="D71" s="182"/>
      <c r="E71" s="182">
        <f>'2 Inputs - Outcomes and Payment'!E69</f>
        <v>0</v>
      </c>
      <c r="F71" s="182">
        <f>'2 Inputs - Outcomes and Payment'!F69</f>
        <v>0</v>
      </c>
      <c r="G71" s="182">
        <f>'2 Inputs - Outcomes and Payment'!G69</f>
        <v>0</v>
      </c>
      <c r="H71" s="182">
        <f>'2 Inputs - Outcomes and Payment'!H69</f>
        <v>0</v>
      </c>
      <c r="I71" s="182">
        <f>'2 Inputs - Outcomes and Payment'!I69</f>
        <v>0</v>
      </c>
      <c r="J71" s="182">
        <f>'2 Inputs - Outcomes and Payment'!J69</f>
        <v>0</v>
      </c>
      <c r="K71" s="182">
        <f>'2 Inputs - Outcomes and Payment'!K69</f>
        <v>0</v>
      </c>
      <c r="L71" s="182">
        <f>'2 Inputs - Outcomes and Payment'!L69</f>
        <v>0</v>
      </c>
      <c r="M71" s="182">
        <f>'2 Inputs - Outcomes and Payment'!M69</f>
        <v>0</v>
      </c>
      <c r="N71" s="182">
        <f>'2 Inputs - Outcomes and Payment'!N69</f>
        <v>0</v>
      </c>
      <c r="O71" s="249"/>
      <c r="P71" s="228">
        <f>SUM(C71:O71)</f>
        <v>0</v>
      </c>
    </row>
    <row r="72" spans="2:16" x14ac:dyDescent="0.2">
      <c r="B72" s="5" t="s">
        <v>81</v>
      </c>
      <c r="C72" s="248"/>
      <c r="D72" s="182"/>
      <c r="E72" s="182"/>
      <c r="F72" s="182"/>
      <c r="G72" s="182">
        <f>'2 Inputs - Outcomes and Payment'!G70</f>
        <v>0</v>
      </c>
      <c r="H72" s="182">
        <f>'2 Inputs - Outcomes and Payment'!H70</f>
        <v>0</v>
      </c>
      <c r="I72" s="182">
        <f>'2 Inputs - Outcomes and Payment'!I70</f>
        <v>0</v>
      </c>
      <c r="J72" s="182">
        <f>'2 Inputs - Outcomes and Payment'!J70</f>
        <v>0</v>
      </c>
      <c r="K72" s="182">
        <f>'2 Inputs - Outcomes and Payment'!K70</f>
        <v>0</v>
      </c>
      <c r="L72" s="182">
        <f>'2 Inputs - Outcomes and Payment'!L70</f>
        <v>0</v>
      </c>
      <c r="M72" s="182">
        <f>'2 Inputs - Outcomes and Payment'!M70</f>
        <v>0</v>
      </c>
      <c r="N72" s="182">
        <f>'2 Inputs - Outcomes and Payment'!N70</f>
        <v>0</v>
      </c>
      <c r="O72" s="249"/>
      <c r="P72" s="228">
        <f>SUM(C72:O72)</f>
        <v>0</v>
      </c>
    </row>
    <row r="73" spans="2:16" s="11" customFormat="1" ht="13.5" thickBot="1" x14ac:dyDescent="0.25">
      <c r="B73" s="5" t="s">
        <v>82</v>
      </c>
      <c r="C73" s="250"/>
      <c r="D73" s="251"/>
      <c r="E73" s="251"/>
      <c r="F73" s="251"/>
      <c r="G73" s="251"/>
      <c r="H73" s="251"/>
      <c r="I73" s="251">
        <f>'2 Inputs - Outcomes and Payment'!I71</f>
        <v>0</v>
      </c>
      <c r="J73" s="251">
        <f>'2 Inputs - Outcomes and Payment'!J71</f>
        <v>0</v>
      </c>
      <c r="K73" s="251">
        <f>'2 Inputs - Outcomes and Payment'!K71</f>
        <v>0</v>
      </c>
      <c r="L73" s="251">
        <f>'2 Inputs - Outcomes and Payment'!L71</f>
        <v>0</v>
      </c>
      <c r="M73" s="251">
        <f>'2 Inputs - Outcomes and Payment'!M71</f>
        <v>0</v>
      </c>
      <c r="N73" s="251">
        <f>'2 Inputs - Outcomes and Payment'!N71</f>
        <v>0</v>
      </c>
      <c r="O73" s="252"/>
      <c r="P73" s="229">
        <f>SUM(C73:O73)</f>
        <v>0</v>
      </c>
    </row>
    <row r="74" spans="2:16" s="11" customFormat="1" ht="13.5" thickBot="1" x14ac:dyDescent="0.25"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4"/>
      <c r="O74" s="24"/>
      <c r="P74" s="21"/>
    </row>
    <row r="75" spans="2:16" s="11" customFormat="1" ht="13.5" thickBot="1" x14ac:dyDescent="0.25">
      <c r="B75" s="50" t="s">
        <v>20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4"/>
      <c r="O75" s="24"/>
      <c r="P75" s="21"/>
    </row>
    <row r="76" spans="2:16" s="11" customFormat="1" ht="13.5" thickBot="1" x14ac:dyDescent="0.25">
      <c r="B76" s="3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4"/>
      <c r="O76" s="24"/>
      <c r="P76" s="21"/>
    </row>
    <row r="77" spans="2:16" ht="13.5" thickBot="1" x14ac:dyDescent="0.25">
      <c r="B77" s="2"/>
      <c r="C77" s="100" t="s">
        <v>1</v>
      </c>
      <c r="D77" s="101" t="s">
        <v>0</v>
      </c>
      <c r="E77" s="101" t="s">
        <v>2</v>
      </c>
      <c r="F77" s="101" t="s">
        <v>3</v>
      </c>
      <c r="G77" s="101" t="s">
        <v>11</v>
      </c>
      <c r="H77" s="101" t="s">
        <v>4</v>
      </c>
      <c r="I77" s="101" t="s">
        <v>12</v>
      </c>
      <c r="J77" s="101" t="s">
        <v>13</v>
      </c>
      <c r="K77" s="101" t="s">
        <v>5</v>
      </c>
      <c r="L77" s="101" t="s">
        <v>14</v>
      </c>
      <c r="M77" s="101" t="s">
        <v>15</v>
      </c>
      <c r="N77" s="101" t="s">
        <v>16</v>
      </c>
      <c r="O77" s="99" t="s">
        <v>17</v>
      </c>
      <c r="P77" s="108" t="s">
        <v>74</v>
      </c>
    </row>
    <row r="78" spans="2:16" x14ac:dyDescent="0.2">
      <c r="B78" s="5" t="s">
        <v>83</v>
      </c>
      <c r="C78" s="253">
        <f>'2 Inputs - Outcomes and Payment'!C76</f>
        <v>0</v>
      </c>
      <c r="D78" s="246">
        <f>'2 Inputs - Outcomes and Payment'!D76</f>
        <v>0</v>
      </c>
      <c r="E78" s="246">
        <f>'2 Inputs - Outcomes and Payment'!E76</f>
        <v>0</v>
      </c>
      <c r="F78" s="246">
        <f>'2 Inputs - Outcomes and Payment'!F76</f>
        <v>0</v>
      </c>
      <c r="G78" s="246">
        <f>'2 Inputs - Outcomes and Payment'!G76</f>
        <v>0</v>
      </c>
      <c r="H78" s="246">
        <f>'2 Inputs - Outcomes and Payment'!H76</f>
        <v>0</v>
      </c>
      <c r="I78" s="246">
        <f>'2 Inputs - Outcomes and Payment'!I76</f>
        <v>0</v>
      </c>
      <c r="J78" s="246">
        <f>'2 Inputs - Outcomes and Payment'!J76</f>
        <v>0</v>
      </c>
      <c r="K78" s="246">
        <f>'2 Inputs - Outcomes and Payment'!K76</f>
        <v>0</v>
      </c>
      <c r="L78" s="246">
        <f>'2 Inputs - Outcomes and Payment'!L76</f>
        <v>0</v>
      </c>
      <c r="M78" s="246">
        <f>'2 Inputs - Outcomes and Payment'!M76</f>
        <v>0</v>
      </c>
      <c r="N78" s="246">
        <f>'2 Inputs - Outcomes and Payment'!N76</f>
        <v>0</v>
      </c>
      <c r="O78" s="246"/>
      <c r="P78" s="254">
        <f>SUM(C78:O78)</f>
        <v>0</v>
      </c>
    </row>
    <row r="79" spans="2:16" ht="14.25" x14ac:dyDescent="0.2">
      <c r="B79" s="5" t="s">
        <v>85</v>
      </c>
      <c r="C79" s="248">
        <f>'2 Inputs - Outcomes and Payment'!C77</f>
        <v>0</v>
      </c>
      <c r="D79" s="182">
        <f>'2 Inputs - Outcomes and Payment'!D77</f>
        <v>0</v>
      </c>
      <c r="E79" s="182">
        <f>'2 Inputs - Outcomes and Payment'!E77</f>
        <v>0</v>
      </c>
      <c r="F79" s="182">
        <f>'2 Inputs - Outcomes and Payment'!F77</f>
        <v>0</v>
      </c>
      <c r="G79" s="182">
        <f>'2 Inputs - Outcomes and Payment'!G77</f>
        <v>0</v>
      </c>
      <c r="H79" s="182">
        <f>'2 Inputs - Outcomes and Payment'!H77</f>
        <v>0</v>
      </c>
      <c r="I79" s="182">
        <f>'2 Inputs - Outcomes and Payment'!I77</f>
        <v>0</v>
      </c>
      <c r="J79" s="182">
        <f>'2 Inputs - Outcomes and Payment'!J77</f>
        <v>0</v>
      </c>
      <c r="K79" s="182">
        <f>'2 Inputs - Outcomes and Payment'!K77</f>
        <v>0</v>
      </c>
      <c r="L79" s="182">
        <f>'2 Inputs - Outcomes and Payment'!L77</f>
        <v>0</v>
      </c>
      <c r="M79" s="182">
        <f>'2 Inputs - Outcomes and Payment'!M77</f>
        <v>0</v>
      </c>
      <c r="N79" s="182">
        <f>'2 Inputs - Outcomes and Payment'!N77</f>
        <v>0</v>
      </c>
      <c r="O79" s="182"/>
      <c r="P79" s="255">
        <f>SUM(C79:O79)</f>
        <v>0</v>
      </c>
    </row>
    <row r="80" spans="2:16" x14ac:dyDescent="0.2">
      <c r="B80" s="5" t="s">
        <v>84</v>
      </c>
      <c r="C80" s="248">
        <f>'2 Inputs - Outcomes and Payment'!C78</f>
        <v>0</v>
      </c>
      <c r="D80" s="182">
        <f>'2 Inputs - Outcomes and Payment'!D78</f>
        <v>0</v>
      </c>
      <c r="E80" s="182">
        <f>'2 Inputs - Outcomes and Payment'!E78</f>
        <v>0</v>
      </c>
      <c r="F80" s="182">
        <f>'2 Inputs - Outcomes and Payment'!F78</f>
        <v>0</v>
      </c>
      <c r="G80" s="182">
        <f>'2 Inputs - Outcomes and Payment'!G78</f>
        <v>0</v>
      </c>
      <c r="H80" s="182">
        <f>'2 Inputs - Outcomes and Payment'!H78</f>
        <v>0</v>
      </c>
      <c r="I80" s="182">
        <f>'2 Inputs - Outcomes and Payment'!I78</f>
        <v>0</v>
      </c>
      <c r="J80" s="182">
        <f>'2 Inputs - Outcomes and Payment'!J78</f>
        <v>0</v>
      </c>
      <c r="K80" s="182">
        <f>'2 Inputs - Outcomes and Payment'!K78</f>
        <v>0</v>
      </c>
      <c r="L80" s="182">
        <f>'2 Inputs - Outcomes and Payment'!L78</f>
        <v>0</v>
      </c>
      <c r="M80" s="182">
        <f>'2 Inputs - Outcomes and Payment'!M78</f>
        <v>0</v>
      </c>
      <c r="N80" s="182">
        <f>'2 Inputs - Outcomes and Payment'!N78</f>
        <v>0</v>
      </c>
      <c r="O80" s="182"/>
      <c r="P80" s="255">
        <f>SUM(C80:O80)</f>
        <v>0</v>
      </c>
    </row>
    <row r="81" spans="2:16" ht="13.5" thickBot="1" x14ac:dyDescent="0.25">
      <c r="B81" s="5" t="s">
        <v>86</v>
      </c>
      <c r="C81" s="250">
        <f>'2 Inputs - Outcomes and Payment'!C79</f>
        <v>0</v>
      </c>
      <c r="D81" s="251">
        <f>'2 Inputs - Outcomes and Payment'!D79</f>
        <v>0</v>
      </c>
      <c r="E81" s="251">
        <f>'2 Inputs - Outcomes and Payment'!E79</f>
        <v>0</v>
      </c>
      <c r="F81" s="251">
        <f>'2 Inputs - Outcomes and Payment'!F79</f>
        <v>0</v>
      </c>
      <c r="G81" s="251">
        <f>'2 Inputs - Outcomes and Payment'!G79</f>
        <v>0</v>
      </c>
      <c r="H81" s="251">
        <f>'2 Inputs - Outcomes and Payment'!H79</f>
        <v>0</v>
      </c>
      <c r="I81" s="251">
        <f>'2 Inputs - Outcomes and Payment'!I79</f>
        <v>0</v>
      </c>
      <c r="J81" s="251">
        <f>'2 Inputs - Outcomes and Payment'!J79</f>
        <v>0</v>
      </c>
      <c r="K81" s="251">
        <f>'2 Inputs - Outcomes and Payment'!K79</f>
        <v>0</v>
      </c>
      <c r="L81" s="251">
        <f>'2 Inputs - Outcomes and Payment'!L79</f>
        <v>0</v>
      </c>
      <c r="M81" s="251">
        <f>'2 Inputs - Outcomes and Payment'!M79</f>
        <v>0</v>
      </c>
      <c r="N81" s="251">
        <f>'2 Inputs - Outcomes and Payment'!N79</f>
        <v>0</v>
      </c>
      <c r="O81" s="251"/>
      <c r="P81" s="256">
        <f>SUM(C81:O81)</f>
        <v>0</v>
      </c>
    </row>
    <row r="82" spans="2:16" s="11" customFormat="1" x14ac:dyDescent="0.2">
      <c r="B82" s="51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37"/>
      <c r="O82" s="37"/>
      <c r="P82" s="21"/>
    </row>
    <row r="83" spans="2:16" ht="13.5" thickBot="1" x14ac:dyDescent="0.25">
      <c r="B83" s="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1"/>
      <c r="O83" s="21"/>
      <c r="P83" s="8"/>
    </row>
    <row r="84" spans="2:16" ht="13.5" thickBot="1" x14ac:dyDescent="0.25">
      <c r="B84" s="50" t="s">
        <v>21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1"/>
      <c r="O84" s="21"/>
      <c r="P84" s="8"/>
    </row>
    <row r="85" spans="2:16" s="11" customFormat="1" ht="13.5" thickBot="1" x14ac:dyDescent="0.25">
      <c r="B85" s="3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1"/>
      <c r="O85" s="21"/>
      <c r="P85" s="21"/>
    </row>
    <row r="86" spans="2:16" ht="13.5" thickBot="1" x14ac:dyDescent="0.25">
      <c r="B86" s="36"/>
      <c r="C86" s="16" t="s">
        <v>1</v>
      </c>
      <c r="D86" s="17" t="s">
        <v>0</v>
      </c>
      <c r="E86" s="17" t="s">
        <v>2</v>
      </c>
      <c r="F86" s="17" t="s">
        <v>3</v>
      </c>
      <c r="G86" s="17" t="s">
        <v>11</v>
      </c>
      <c r="H86" s="17" t="s">
        <v>4</v>
      </c>
      <c r="I86" s="17" t="s">
        <v>12</v>
      </c>
      <c r="J86" s="17" t="s">
        <v>13</v>
      </c>
      <c r="K86" s="17" t="s">
        <v>5</v>
      </c>
      <c r="L86" s="17" t="s">
        <v>14</v>
      </c>
      <c r="M86" s="17" t="s">
        <v>15</v>
      </c>
      <c r="N86" s="17" t="s">
        <v>16</v>
      </c>
      <c r="O86" s="287" t="s">
        <v>17</v>
      </c>
      <c r="P86" s="108" t="s">
        <v>74</v>
      </c>
    </row>
    <row r="87" spans="2:16" x14ac:dyDescent="0.2">
      <c r="B87" s="5" t="s">
        <v>87</v>
      </c>
      <c r="C87" s="253">
        <f>'2 Inputs - Outcomes and Payment'!C85</f>
        <v>0</v>
      </c>
      <c r="D87" s="246">
        <f>'2 Inputs - Outcomes and Payment'!D85</f>
        <v>0</v>
      </c>
      <c r="E87" s="246">
        <f>'2 Inputs - Outcomes and Payment'!E85</f>
        <v>0</v>
      </c>
      <c r="F87" s="246">
        <f>'2 Inputs - Outcomes and Payment'!F85</f>
        <v>0</v>
      </c>
      <c r="G87" s="246">
        <f>'2 Inputs - Outcomes and Payment'!G85</f>
        <v>0</v>
      </c>
      <c r="H87" s="246">
        <f>'2 Inputs - Outcomes and Payment'!H85</f>
        <v>0</v>
      </c>
      <c r="I87" s="246">
        <f>'2 Inputs - Outcomes and Payment'!I85</f>
        <v>0</v>
      </c>
      <c r="J87" s="246">
        <f>'2 Inputs - Outcomes and Payment'!J85</f>
        <v>0</v>
      </c>
      <c r="K87" s="246">
        <f>'2 Inputs - Outcomes and Payment'!K85</f>
        <v>0</v>
      </c>
      <c r="L87" s="246">
        <f>'2 Inputs - Outcomes and Payment'!L85</f>
        <v>0</v>
      </c>
      <c r="M87" s="246">
        <f>'2 Inputs - Outcomes and Payment'!M85</f>
        <v>0</v>
      </c>
      <c r="N87" s="246">
        <f>'2 Inputs - Outcomes and Payment'!N85</f>
        <v>0</v>
      </c>
      <c r="O87" s="247"/>
      <c r="P87" s="254">
        <f>SUM(C87:O87)</f>
        <v>0</v>
      </c>
    </row>
    <row r="88" spans="2:16" x14ac:dyDescent="0.2">
      <c r="B88" s="5" t="s">
        <v>88</v>
      </c>
      <c r="C88" s="248"/>
      <c r="D88" s="182">
        <f>'2 Inputs - Outcomes and Payment'!D86</f>
        <v>0</v>
      </c>
      <c r="E88" s="182">
        <f>'2 Inputs - Outcomes and Payment'!E86</f>
        <v>0</v>
      </c>
      <c r="F88" s="182">
        <f>'2 Inputs - Outcomes and Payment'!F86</f>
        <v>0</v>
      </c>
      <c r="G88" s="182">
        <f>'2 Inputs - Outcomes and Payment'!G86</f>
        <v>0</v>
      </c>
      <c r="H88" s="182">
        <f>'2 Inputs - Outcomes and Payment'!H86</f>
        <v>0</v>
      </c>
      <c r="I88" s="182">
        <f>'2 Inputs - Outcomes and Payment'!I86</f>
        <v>0</v>
      </c>
      <c r="J88" s="182">
        <f>'2 Inputs - Outcomes and Payment'!J86</f>
        <v>0</v>
      </c>
      <c r="K88" s="182">
        <f>'2 Inputs - Outcomes and Payment'!K86</f>
        <v>0</v>
      </c>
      <c r="L88" s="182">
        <f>'2 Inputs - Outcomes and Payment'!L86</f>
        <v>0</v>
      </c>
      <c r="M88" s="182">
        <f>'2 Inputs - Outcomes and Payment'!M86</f>
        <v>0</v>
      </c>
      <c r="N88" s="182">
        <f>'2 Inputs - Outcomes and Payment'!N86</f>
        <v>0</v>
      </c>
      <c r="O88" s="249"/>
      <c r="P88" s="255">
        <f t="shared" ref="P88" si="1">SUM(C88:O88)</f>
        <v>0</v>
      </c>
    </row>
    <row r="89" spans="2:16" x14ac:dyDescent="0.2">
      <c r="B89" s="5" t="s">
        <v>89</v>
      </c>
      <c r="C89" s="248"/>
      <c r="D89" s="182">
        <f>'2 Inputs - Outcomes and Payment'!D87</f>
        <v>0</v>
      </c>
      <c r="E89" s="182">
        <f>'2 Inputs - Outcomes and Payment'!E87</f>
        <v>0</v>
      </c>
      <c r="F89" s="182">
        <f>'2 Inputs - Outcomes and Payment'!F87</f>
        <v>0</v>
      </c>
      <c r="G89" s="182">
        <f>'2 Inputs - Outcomes and Payment'!G87</f>
        <v>0</v>
      </c>
      <c r="H89" s="182">
        <f>'2 Inputs - Outcomes and Payment'!H87</f>
        <v>0</v>
      </c>
      <c r="I89" s="182">
        <f>'2 Inputs - Outcomes and Payment'!I87</f>
        <v>0</v>
      </c>
      <c r="J89" s="182">
        <f>'2 Inputs - Outcomes and Payment'!J87</f>
        <v>0</v>
      </c>
      <c r="K89" s="182">
        <f>'2 Inputs - Outcomes and Payment'!K87</f>
        <v>0</v>
      </c>
      <c r="L89" s="182">
        <f>'2 Inputs - Outcomes and Payment'!L87</f>
        <v>0</v>
      </c>
      <c r="M89" s="182">
        <f>'2 Inputs - Outcomes and Payment'!M87</f>
        <v>0</v>
      </c>
      <c r="N89" s="182">
        <f>'2 Inputs - Outcomes and Payment'!N87</f>
        <v>0</v>
      </c>
      <c r="O89" s="249"/>
      <c r="P89" s="255">
        <f t="shared" ref="P89:P95" si="2">SUM(C89:O89)</f>
        <v>0</v>
      </c>
    </row>
    <row r="90" spans="2:16" x14ac:dyDescent="0.2">
      <c r="B90" s="5" t="s">
        <v>90</v>
      </c>
      <c r="C90" s="248"/>
      <c r="D90" s="182"/>
      <c r="E90" s="182">
        <f>'2 Inputs - Outcomes and Payment'!E88</f>
        <v>0</v>
      </c>
      <c r="F90" s="182">
        <f>'2 Inputs - Outcomes and Payment'!F88</f>
        <v>0</v>
      </c>
      <c r="G90" s="182">
        <f>'2 Inputs - Outcomes and Payment'!G88</f>
        <v>0</v>
      </c>
      <c r="H90" s="182">
        <f>'2 Inputs - Outcomes and Payment'!H88</f>
        <v>0</v>
      </c>
      <c r="I90" s="182">
        <f>'2 Inputs - Outcomes and Payment'!I88</f>
        <v>0</v>
      </c>
      <c r="J90" s="182">
        <f>'2 Inputs - Outcomes and Payment'!J88</f>
        <v>0</v>
      </c>
      <c r="K90" s="182">
        <f>'2 Inputs - Outcomes and Payment'!K88</f>
        <v>0</v>
      </c>
      <c r="L90" s="182">
        <f>'2 Inputs - Outcomes and Payment'!L88</f>
        <v>0</v>
      </c>
      <c r="M90" s="182">
        <f>'2 Inputs - Outcomes and Payment'!M88</f>
        <v>0</v>
      </c>
      <c r="N90" s="182">
        <f>'2 Inputs - Outcomes and Payment'!N88</f>
        <v>0</v>
      </c>
      <c r="O90" s="249"/>
      <c r="P90" s="255">
        <f t="shared" si="2"/>
        <v>0</v>
      </c>
    </row>
    <row r="91" spans="2:16" x14ac:dyDescent="0.2">
      <c r="B91" s="5" t="s">
        <v>91</v>
      </c>
      <c r="C91" s="248">
        <f>'2 Inputs - Outcomes and Payment'!C89</f>
        <v>0</v>
      </c>
      <c r="D91" s="182">
        <f>'2 Inputs - Outcomes and Payment'!D89</f>
        <v>0</v>
      </c>
      <c r="E91" s="182">
        <f>'2 Inputs - Outcomes and Payment'!E89</f>
        <v>0</v>
      </c>
      <c r="F91" s="182">
        <f>'2 Inputs - Outcomes and Payment'!F89</f>
        <v>0</v>
      </c>
      <c r="G91" s="182">
        <f>'2 Inputs - Outcomes and Payment'!G89</f>
        <v>0</v>
      </c>
      <c r="H91" s="182">
        <f>'2 Inputs - Outcomes and Payment'!H89</f>
        <v>0</v>
      </c>
      <c r="I91" s="182">
        <f>'2 Inputs - Outcomes and Payment'!I89</f>
        <v>0</v>
      </c>
      <c r="J91" s="182">
        <f>'2 Inputs - Outcomes and Payment'!J89</f>
        <v>0</v>
      </c>
      <c r="K91" s="182">
        <f>'2 Inputs - Outcomes and Payment'!K89</f>
        <v>0</v>
      </c>
      <c r="L91" s="182">
        <f>'2 Inputs - Outcomes and Payment'!L89</f>
        <v>0</v>
      </c>
      <c r="M91" s="182">
        <f>'2 Inputs - Outcomes and Payment'!M89</f>
        <v>0</v>
      </c>
      <c r="N91" s="182">
        <f>'2 Inputs - Outcomes and Payment'!N89</f>
        <v>0</v>
      </c>
      <c r="O91" s="249"/>
      <c r="P91" s="255">
        <f t="shared" si="2"/>
        <v>0</v>
      </c>
    </row>
    <row r="92" spans="2:16" x14ac:dyDescent="0.2">
      <c r="B92" s="5" t="s">
        <v>92</v>
      </c>
      <c r="C92" s="248"/>
      <c r="D92" s="182">
        <f>'2 Inputs - Outcomes and Payment'!D90</f>
        <v>0</v>
      </c>
      <c r="E92" s="182">
        <f>'2 Inputs - Outcomes and Payment'!E90</f>
        <v>0</v>
      </c>
      <c r="F92" s="182">
        <f>'2 Inputs - Outcomes and Payment'!F90</f>
        <v>0</v>
      </c>
      <c r="G92" s="182">
        <f>'2 Inputs - Outcomes and Payment'!G90</f>
        <v>0</v>
      </c>
      <c r="H92" s="182">
        <f>'2 Inputs - Outcomes and Payment'!H90</f>
        <v>0</v>
      </c>
      <c r="I92" s="182">
        <f>'2 Inputs - Outcomes and Payment'!I90</f>
        <v>0</v>
      </c>
      <c r="J92" s="182">
        <f>'2 Inputs - Outcomes and Payment'!J90</f>
        <v>0</v>
      </c>
      <c r="K92" s="182">
        <f>'2 Inputs - Outcomes and Payment'!K90</f>
        <v>0</v>
      </c>
      <c r="L92" s="182">
        <f>'2 Inputs - Outcomes and Payment'!L90</f>
        <v>0</v>
      </c>
      <c r="M92" s="182">
        <f>'2 Inputs - Outcomes and Payment'!M90</f>
        <v>0</v>
      </c>
      <c r="N92" s="182">
        <f>'2 Inputs - Outcomes and Payment'!N90</f>
        <v>0</v>
      </c>
      <c r="O92" s="249"/>
      <c r="P92" s="255">
        <f t="shared" si="2"/>
        <v>0</v>
      </c>
    </row>
    <row r="93" spans="2:16" x14ac:dyDescent="0.2">
      <c r="B93" s="5" t="s">
        <v>93</v>
      </c>
      <c r="C93" s="248"/>
      <c r="D93" s="182"/>
      <c r="E93" s="182">
        <f>'2 Inputs - Outcomes and Payment'!E91</f>
        <v>0</v>
      </c>
      <c r="F93" s="182">
        <f>'2 Inputs - Outcomes and Payment'!F91</f>
        <v>0</v>
      </c>
      <c r="G93" s="182">
        <f>'2 Inputs - Outcomes and Payment'!G91</f>
        <v>0</v>
      </c>
      <c r="H93" s="182">
        <f>'2 Inputs - Outcomes and Payment'!H91</f>
        <v>0</v>
      </c>
      <c r="I93" s="182">
        <f>'2 Inputs - Outcomes and Payment'!I91</f>
        <v>0</v>
      </c>
      <c r="J93" s="182">
        <f>'2 Inputs - Outcomes and Payment'!J91</f>
        <v>0</v>
      </c>
      <c r="K93" s="182">
        <f>'2 Inputs - Outcomes and Payment'!K91</f>
        <v>0</v>
      </c>
      <c r="L93" s="182">
        <f>'2 Inputs - Outcomes and Payment'!L91</f>
        <v>0</v>
      </c>
      <c r="M93" s="182">
        <f>'2 Inputs - Outcomes and Payment'!M91</f>
        <v>0</v>
      </c>
      <c r="N93" s="182">
        <f>'2 Inputs - Outcomes and Payment'!N91</f>
        <v>0</v>
      </c>
      <c r="O93" s="249"/>
      <c r="P93" s="255">
        <f t="shared" si="2"/>
        <v>0</v>
      </c>
    </row>
    <row r="94" spans="2:16" x14ac:dyDescent="0.2">
      <c r="B94" s="5" t="s">
        <v>94</v>
      </c>
      <c r="C94" s="248"/>
      <c r="D94" s="182">
        <f>'2 Inputs - Outcomes and Payment'!D92</f>
        <v>0</v>
      </c>
      <c r="E94" s="182">
        <f>'2 Inputs - Outcomes and Payment'!E92</f>
        <v>0</v>
      </c>
      <c r="F94" s="182">
        <f>'2 Inputs - Outcomes and Payment'!F92</f>
        <v>0</v>
      </c>
      <c r="G94" s="182">
        <f>'2 Inputs - Outcomes and Payment'!G92</f>
        <v>0</v>
      </c>
      <c r="H94" s="182">
        <f>'2 Inputs - Outcomes and Payment'!H92</f>
        <v>0</v>
      </c>
      <c r="I94" s="182">
        <f>'2 Inputs - Outcomes and Payment'!I92</f>
        <v>0</v>
      </c>
      <c r="J94" s="182">
        <f>'2 Inputs - Outcomes and Payment'!J92</f>
        <v>0</v>
      </c>
      <c r="K94" s="182">
        <f>'2 Inputs - Outcomes and Payment'!K92</f>
        <v>0</v>
      </c>
      <c r="L94" s="182">
        <f>'2 Inputs - Outcomes and Payment'!L92</f>
        <v>0</v>
      </c>
      <c r="M94" s="182">
        <f>'2 Inputs - Outcomes and Payment'!M92</f>
        <v>0</v>
      </c>
      <c r="N94" s="182">
        <f>'2 Inputs - Outcomes and Payment'!N92</f>
        <v>0</v>
      </c>
      <c r="O94" s="249"/>
      <c r="P94" s="255">
        <f t="shared" si="2"/>
        <v>0</v>
      </c>
    </row>
    <row r="95" spans="2:16" ht="13.5" thickBot="1" x14ac:dyDescent="0.25">
      <c r="B95" s="5" t="s">
        <v>95</v>
      </c>
      <c r="C95" s="250"/>
      <c r="D95" s="251"/>
      <c r="E95" s="251">
        <f>'2 Inputs - Outcomes and Payment'!E93</f>
        <v>0</v>
      </c>
      <c r="F95" s="251">
        <f>'2 Inputs - Outcomes and Payment'!F93</f>
        <v>0</v>
      </c>
      <c r="G95" s="251">
        <f>'2 Inputs - Outcomes and Payment'!G93</f>
        <v>0</v>
      </c>
      <c r="H95" s="251">
        <f>'2 Inputs - Outcomes and Payment'!H93</f>
        <v>0</v>
      </c>
      <c r="I95" s="251">
        <f>'2 Inputs - Outcomes and Payment'!I93</f>
        <v>0</v>
      </c>
      <c r="J95" s="251">
        <f>'2 Inputs - Outcomes and Payment'!J93</f>
        <v>0</v>
      </c>
      <c r="K95" s="251">
        <f>'2 Inputs - Outcomes and Payment'!K93</f>
        <v>0</v>
      </c>
      <c r="L95" s="251">
        <f>'2 Inputs - Outcomes and Payment'!L93</f>
        <v>0</v>
      </c>
      <c r="M95" s="251">
        <f>'2 Inputs - Outcomes and Payment'!M93</f>
        <v>0</v>
      </c>
      <c r="N95" s="251">
        <f>'2 Inputs - Outcomes and Payment'!N93</f>
        <v>0</v>
      </c>
      <c r="O95" s="252"/>
      <c r="P95" s="256">
        <f t="shared" si="2"/>
        <v>0</v>
      </c>
    </row>
    <row r="96" spans="2:16" x14ac:dyDescent="0.2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2:17" ht="24.75" customHeight="1" x14ac:dyDescent="0.2">
      <c r="B97" s="6"/>
    </row>
    <row r="98" spans="2:17" ht="27.75" customHeight="1" x14ac:dyDescent="0.25">
      <c r="B98" s="31" t="s">
        <v>23</v>
      </c>
      <c r="C98" s="303" t="s">
        <v>134</v>
      </c>
      <c r="D98" s="304"/>
      <c r="E98" s="304"/>
      <c r="F98" s="304"/>
    </row>
    <row r="99" spans="2:17" s="11" customFormat="1" ht="16.5" customHeight="1" thickBot="1" x14ac:dyDescent="0.3">
      <c r="B99" s="26"/>
    </row>
    <row r="100" spans="2:17" s="11" customFormat="1" ht="16.5" customHeight="1" thickBot="1" x14ac:dyDescent="0.25">
      <c r="B100" s="49" t="s">
        <v>99</v>
      </c>
    </row>
    <row r="101" spans="2:17" s="11" customFormat="1" ht="16.5" customHeight="1" thickBot="1" x14ac:dyDescent="0.3">
      <c r="B101" s="26"/>
    </row>
    <row r="102" spans="2:17" s="11" customFormat="1" ht="16.5" customHeight="1" thickBot="1" x14ac:dyDescent="0.25">
      <c r="B102" s="3"/>
      <c r="C102" s="100" t="s">
        <v>1</v>
      </c>
      <c r="D102" s="101" t="s">
        <v>0</v>
      </c>
      <c r="E102" s="101" t="s">
        <v>2</v>
      </c>
      <c r="F102" s="101" t="s">
        <v>3</v>
      </c>
      <c r="G102" s="101" t="s">
        <v>11</v>
      </c>
      <c r="H102" s="101" t="s">
        <v>4</v>
      </c>
      <c r="I102" s="101" t="s">
        <v>12</v>
      </c>
      <c r="J102" s="101" t="s">
        <v>13</v>
      </c>
      <c r="K102" s="108" t="s">
        <v>74</v>
      </c>
    </row>
    <row r="103" spans="2:17" s="11" customFormat="1" ht="16.5" customHeight="1" x14ac:dyDescent="0.2">
      <c r="B103" s="5" t="s">
        <v>100</v>
      </c>
      <c r="C103" s="45">
        <v>0</v>
      </c>
      <c r="D103" s="46">
        <f>$C$9*C61</f>
        <v>0</v>
      </c>
      <c r="E103" s="46">
        <f>$C$9*D61</f>
        <v>0</v>
      </c>
      <c r="F103" s="46">
        <f>$C$9*E61</f>
        <v>0</v>
      </c>
      <c r="G103" s="46">
        <f>$C$9*F61</f>
        <v>0</v>
      </c>
      <c r="H103" s="46">
        <f t="shared" ref="H103:I103" si="3">$C$9*G61</f>
        <v>0</v>
      </c>
      <c r="I103" s="46">
        <f t="shared" si="3"/>
        <v>0</v>
      </c>
      <c r="J103" s="46">
        <f>$C$9*I61</f>
        <v>0</v>
      </c>
      <c r="K103" s="110">
        <f>SUM(C103:J103)</f>
        <v>0</v>
      </c>
    </row>
    <row r="104" spans="2:17" s="11" customFormat="1" ht="16.5" customHeight="1" x14ac:dyDescent="0.2">
      <c r="B104" s="5" t="s">
        <v>101</v>
      </c>
      <c r="C104" s="14">
        <v>0</v>
      </c>
      <c r="D104" s="47">
        <f>$C$10*C62</f>
        <v>0</v>
      </c>
      <c r="E104" s="47">
        <f t="shared" ref="E104:J104" si="4">$C$10*D62</f>
        <v>0</v>
      </c>
      <c r="F104" s="47">
        <f t="shared" si="4"/>
        <v>0</v>
      </c>
      <c r="G104" s="47">
        <f t="shared" si="4"/>
        <v>0</v>
      </c>
      <c r="H104" s="47">
        <f t="shared" si="4"/>
        <v>0</v>
      </c>
      <c r="I104" s="47">
        <f t="shared" si="4"/>
        <v>0</v>
      </c>
      <c r="J104" s="47">
        <f t="shared" si="4"/>
        <v>0</v>
      </c>
      <c r="K104" s="111">
        <f>SUM(C104:J104)</f>
        <v>0</v>
      </c>
    </row>
    <row r="105" spans="2:17" ht="13.5" thickBot="1" x14ac:dyDescent="0.25">
      <c r="B105" s="5" t="s">
        <v>102</v>
      </c>
      <c r="C105" s="15">
        <v>0</v>
      </c>
      <c r="D105" s="48">
        <f>$C$11*C63</f>
        <v>0</v>
      </c>
      <c r="E105" s="48">
        <f t="shared" ref="E105:J105" si="5">$C$11*D63</f>
        <v>0</v>
      </c>
      <c r="F105" s="48">
        <f t="shared" si="5"/>
        <v>0</v>
      </c>
      <c r="G105" s="48">
        <f t="shared" si="5"/>
        <v>0</v>
      </c>
      <c r="H105" s="48">
        <f t="shared" si="5"/>
        <v>0</v>
      </c>
      <c r="I105" s="48">
        <f t="shared" si="5"/>
        <v>0</v>
      </c>
      <c r="J105" s="48">
        <f t="shared" si="5"/>
        <v>0</v>
      </c>
      <c r="K105" s="112">
        <f>SUM(C105:J105)</f>
        <v>0</v>
      </c>
    </row>
    <row r="106" spans="2:17" s="11" customFormat="1" ht="13.5" thickBot="1" x14ac:dyDescent="0.25">
      <c r="B106" s="24" t="s">
        <v>97</v>
      </c>
      <c r="C106" s="278">
        <f>SUM(C103:C105)</f>
        <v>0</v>
      </c>
      <c r="D106" s="279">
        <f>SUM(D103:D105)</f>
        <v>0</v>
      </c>
      <c r="E106" s="279">
        <f t="shared" ref="E106:J106" si="6">SUM(E103:E105)</f>
        <v>0</v>
      </c>
      <c r="F106" s="279">
        <f t="shared" si="6"/>
        <v>0</v>
      </c>
      <c r="G106" s="279">
        <f t="shared" si="6"/>
        <v>0</v>
      </c>
      <c r="H106" s="279">
        <f t="shared" si="6"/>
        <v>0</v>
      </c>
      <c r="I106" s="279">
        <f t="shared" si="6"/>
        <v>0</v>
      </c>
      <c r="J106" s="280">
        <f t="shared" si="6"/>
        <v>0</v>
      </c>
      <c r="K106" s="52"/>
    </row>
    <row r="107" spans="2:17" s="11" customFormat="1" x14ac:dyDescent="0.2">
      <c r="B107" s="1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</row>
    <row r="108" spans="2:17" s="11" customFormat="1" ht="13.5" thickBot="1" x14ac:dyDescent="0.25">
      <c r="B108" s="13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2:17" ht="13.5" thickBot="1" x14ac:dyDescent="0.25">
      <c r="B109" s="49" t="s">
        <v>19</v>
      </c>
      <c r="M109" s="1"/>
      <c r="P109" s="1"/>
    </row>
    <row r="110" spans="2:17" ht="13.5" thickBot="1" x14ac:dyDescent="0.25">
      <c r="B110" s="29"/>
      <c r="M110" s="1"/>
      <c r="P110" s="1"/>
    </row>
    <row r="111" spans="2:17" ht="13.5" thickBot="1" x14ac:dyDescent="0.25">
      <c r="C111" s="100" t="s">
        <v>1</v>
      </c>
      <c r="D111" s="101" t="s">
        <v>0</v>
      </c>
      <c r="E111" s="101" t="s">
        <v>2</v>
      </c>
      <c r="F111" s="101" t="s">
        <v>3</v>
      </c>
      <c r="G111" s="101" t="s">
        <v>11</v>
      </c>
      <c r="H111" s="101" t="s">
        <v>4</v>
      </c>
      <c r="I111" s="101" t="s">
        <v>12</v>
      </c>
      <c r="J111" s="101" t="s">
        <v>13</v>
      </c>
      <c r="K111" s="101" t="s">
        <v>5</v>
      </c>
      <c r="L111" s="101" t="s">
        <v>14</v>
      </c>
      <c r="M111" s="101" t="s">
        <v>15</v>
      </c>
      <c r="N111" s="101" t="s">
        <v>16</v>
      </c>
      <c r="O111" s="99" t="s">
        <v>17</v>
      </c>
      <c r="P111" s="108" t="s">
        <v>74</v>
      </c>
    </row>
    <row r="112" spans="2:17" x14ac:dyDescent="0.2">
      <c r="B112" s="5" t="s">
        <v>79</v>
      </c>
      <c r="C112" s="45">
        <v>0</v>
      </c>
      <c r="D112" s="46">
        <f>IF(C69="",0,$D$16*C69)</f>
        <v>0</v>
      </c>
      <c r="E112" s="46">
        <f>IF(D69="",0,$D$16*D69)</f>
        <v>0</v>
      </c>
      <c r="F112" s="46">
        <f>IF(E69="",0,$D$16*E69)</f>
        <v>0</v>
      </c>
      <c r="G112" s="46">
        <f>IF(F69="",0,$D$16*F69)</f>
        <v>0</v>
      </c>
      <c r="H112" s="46">
        <f t="shared" ref="H112:N112" si="7">IF(G69="",0,$D$16*G69)</f>
        <v>0</v>
      </c>
      <c r="I112" s="46">
        <f t="shared" si="7"/>
        <v>0</v>
      </c>
      <c r="J112" s="46">
        <f t="shared" si="7"/>
        <v>0</v>
      </c>
      <c r="K112" s="46">
        <f t="shared" si="7"/>
        <v>0</v>
      </c>
      <c r="L112" s="46">
        <f>IF(K69="",0,$D$16*K69)</f>
        <v>0</v>
      </c>
      <c r="M112" s="46">
        <f t="shared" si="7"/>
        <v>0</v>
      </c>
      <c r="N112" s="46">
        <f t="shared" si="7"/>
        <v>0</v>
      </c>
      <c r="O112" s="46">
        <f>IF(N69="",0,$D$16*N69)</f>
        <v>0</v>
      </c>
      <c r="P112" s="176">
        <f>SUM(C112:O112)</f>
        <v>0</v>
      </c>
      <c r="Q112" s="8"/>
    </row>
    <row r="113" spans="2:17" x14ac:dyDescent="0.2">
      <c r="B113" s="5" t="s">
        <v>80</v>
      </c>
      <c r="C113" s="14">
        <v>0</v>
      </c>
      <c r="D113" s="47">
        <f>IF(C70="",0,$D$17*C70)</f>
        <v>0</v>
      </c>
      <c r="E113" s="47">
        <f>IF(D70="",0,$D$17*D70)</f>
        <v>0</v>
      </c>
      <c r="F113" s="47">
        <f t="shared" ref="F113:O113" si="8">IF(E70="",0,$D$17*E70)</f>
        <v>0</v>
      </c>
      <c r="G113" s="47">
        <f t="shared" si="8"/>
        <v>0</v>
      </c>
      <c r="H113" s="47">
        <f t="shared" si="8"/>
        <v>0</v>
      </c>
      <c r="I113" s="47">
        <f t="shared" si="8"/>
        <v>0</v>
      </c>
      <c r="J113" s="47">
        <f t="shared" si="8"/>
        <v>0</v>
      </c>
      <c r="K113" s="47">
        <f t="shared" si="8"/>
        <v>0</v>
      </c>
      <c r="L113" s="47">
        <f t="shared" si="8"/>
        <v>0</v>
      </c>
      <c r="M113" s="47">
        <f t="shared" si="8"/>
        <v>0</v>
      </c>
      <c r="N113" s="47">
        <f t="shared" si="8"/>
        <v>0</v>
      </c>
      <c r="O113" s="47">
        <f t="shared" si="8"/>
        <v>0</v>
      </c>
      <c r="P113" s="177">
        <f>SUM(C113:O113)</f>
        <v>0</v>
      </c>
      <c r="Q113" s="8"/>
    </row>
    <row r="114" spans="2:17" x14ac:dyDescent="0.2">
      <c r="B114" s="5" t="s">
        <v>6</v>
      </c>
      <c r="C114" s="14">
        <v>0</v>
      </c>
      <c r="D114" s="47">
        <f>IF(C71="",0,$D$18*C71)</f>
        <v>0</v>
      </c>
      <c r="E114" s="47">
        <f>IF(D71="",0,$D$18*D71)</f>
        <v>0</v>
      </c>
      <c r="F114" s="47">
        <f t="shared" ref="F114:O114" si="9">IF(E71="",0,$D$18*E71)</f>
        <v>0</v>
      </c>
      <c r="G114" s="47">
        <f t="shared" si="9"/>
        <v>0</v>
      </c>
      <c r="H114" s="47">
        <f t="shared" si="9"/>
        <v>0</v>
      </c>
      <c r="I114" s="47">
        <f t="shared" si="9"/>
        <v>0</v>
      </c>
      <c r="J114" s="47">
        <f t="shared" si="9"/>
        <v>0</v>
      </c>
      <c r="K114" s="47">
        <f t="shared" si="9"/>
        <v>0</v>
      </c>
      <c r="L114" s="47">
        <f t="shared" si="9"/>
        <v>0</v>
      </c>
      <c r="M114" s="47">
        <f t="shared" si="9"/>
        <v>0</v>
      </c>
      <c r="N114" s="47">
        <f t="shared" si="9"/>
        <v>0</v>
      </c>
      <c r="O114" s="47">
        <f t="shared" si="9"/>
        <v>0</v>
      </c>
      <c r="P114" s="177">
        <f>SUM(C114:O114)</f>
        <v>0</v>
      </c>
      <c r="Q114" s="8"/>
    </row>
    <row r="115" spans="2:17" x14ac:dyDescent="0.2">
      <c r="B115" s="5" t="s">
        <v>81</v>
      </c>
      <c r="C115" s="14">
        <v>0</v>
      </c>
      <c r="D115" s="47">
        <f>IF(C72="",0,$D$19*C72)</f>
        <v>0</v>
      </c>
      <c r="E115" s="47">
        <f t="shared" ref="E115:O115" si="10">IF(D72="",0,$D$19*D72)</f>
        <v>0</v>
      </c>
      <c r="F115" s="47">
        <f t="shared" si="10"/>
        <v>0</v>
      </c>
      <c r="G115" s="47">
        <f t="shared" si="10"/>
        <v>0</v>
      </c>
      <c r="H115" s="47">
        <f t="shared" si="10"/>
        <v>0</v>
      </c>
      <c r="I115" s="47">
        <f t="shared" si="10"/>
        <v>0</v>
      </c>
      <c r="J115" s="47">
        <f t="shared" si="10"/>
        <v>0</v>
      </c>
      <c r="K115" s="47">
        <f t="shared" si="10"/>
        <v>0</v>
      </c>
      <c r="L115" s="47">
        <f t="shared" si="10"/>
        <v>0</v>
      </c>
      <c r="M115" s="47">
        <f t="shared" si="10"/>
        <v>0</v>
      </c>
      <c r="N115" s="47">
        <f t="shared" si="10"/>
        <v>0</v>
      </c>
      <c r="O115" s="47">
        <f t="shared" si="10"/>
        <v>0</v>
      </c>
      <c r="P115" s="177">
        <f>SUM(C115:O115)</f>
        <v>0</v>
      </c>
      <c r="Q115" s="8"/>
    </row>
    <row r="116" spans="2:17" s="11" customFormat="1" ht="13.5" thickBot="1" x14ac:dyDescent="0.25">
      <c r="B116" s="5" t="s">
        <v>82</v>
      </c>
      <c r="C116" s="15">
        <v>0</v>
      </c>
      <c r="D116" s="48">
        <f>IF(C73="",0,$D$20*C73)</f>
        <v>0</v>
      </c>
      <c r="E116" s="48">
        <f t="shared" ref="E116:N116" si="11">IF(D73="",0,$D$20*D73)</f>
        <v>0</v>
      </c>
      <c r="F116" s="48">
        <f>IF(E73="",0,$D$20*E73)</f>
        <v>0</v>
      </c>
      <c r="G116" s="48">
        <f>IF(F73="",0,$D$20*F73)</f>
        <v>0</v>
      </c>
      <c r="H116" s="48">
        <f t="shared" si="11"/>
        <v>0</v>
      </c>
      <c r="I116" s="48">
        <f t="shared" si="11"/>
        <v>0</v>
      </c>
      <c r="J116" s="48">
        <f t="shared" si="11"/>
        <v>0</v>
      </c>
      <c r="K116" s="48">
        <f t="shared" si="11"/>
        <v>0</v>
      </c>
      <c r="L116" s="48">
        <f t="shared" si="11"/>
        <v>0</v>
      </c>
      <c r="M116" s="48">
        <f t="shared" si="11"/>
        <v>0</v>
      </c>
      <c r="N116" s="48">
        <f t="shared" si="11"/>
        <v>0</v>
      </c>
      <c r="O116" s="48">
        <f>IF(N73="",0,$D$20*N73)</f>
        <v>0</v>
      </c>
      <c r="P116" s="178">
        <f>SUM(C116:O116)</f>
        <v>0</v>
      </c>
      <c r="Q116" s="21"/>
    </row>
    <row r="117" spans="2:17" s="11" customFormat="1" ht="13.5" thickBot="1" x14ac:dyDescent="0.25">
      <c r="B117" s="2" t="s">
        <v>97</v>
      </c>
      <c r="C117" s="281">
        <f>SUM(C112:C116)</f>
        <v>0</v>
      </c>
      <c r="D117" s="282">
        <f t="shared" ref="D117:M117" si="12">SUM(D112:D116)</f>
        <v>0</v>
      </c>
      <c r="E117" s="282">
        <f>SUM(E112:E116)</f>
        <v>0</v>
      </c>
      <c r="F117" s="282">
        <f t="shared" si="12"/>
        <v>0</v>
      </c>
      <c r="G117" s="282">
        <f t="shared" si="12"/>
        <v>0</v>
      </c>
      <c r="H117" s="282">
        <f t="shared" si="12"/>
        <v>0</v>
      </c>
      <c r="I117" s="282">
        <f t="shared" si="12"/>
        <v>0</v>
      </c>
      <c r="J117" s="282">
        <f t="shared" si="12"/>
        <v>0</v>
      </c>
      <c r="K117" s="282">
        <f t="shared" si="12"/>
        <v>0</v>
      </c>
      <c r="L117" s="282">
        <f t="shared" si="12"/>
        <v>0</v>
      </c>
      <c r="M117" s="282">
        <f t="shared" si="12"/>
        <v>0</v>
      </c>
      <c r="N117" s="282">
        <f>SUM(N112:N116)</f>
        <v>0</v>
      </c>
      <c r="O117" s="283">
        <f>SUM(O112:O116)</f>
        <v>0</v>
      </c>
      <c r="P117" s="44"/>
      <c r="Q117" s="21"/>
    </row>
    <row r="118" spans="2:17" s="11" customFormat="1" x14ac:dyDescent="0.2">
      <c r="B118" s="5"/>
      <c r="C118" s="30"/>
      <c r="D118" s="52"/>
      <c r="E118" s="52"/>
      <c r="F118" s="52"/>
      <c r="G118" s="52"/>
      <c r="H118" s="52"/>
      <c r="I118" s="52"/>
      <c r="J118" s="52"/>
      <c r="K118" s="52"/>
      <c r="L118" s="30"/>
      <c r="M118" s="53"/>
      <c r="N118" s="37"/>
      <c r="O118" s="30"/>
      <c r="P118" s="44"/>
      <c r="Q118" s="21"/>
    </row>
    <row r="119" spans="2:17" ht="13.5" thickBot="1" x14ac:dyDescent="0.25">
      <c r="B119" s="2"/>
      <c r="C119" s="4"/>
      <c r="D119" s="4"/>
      <c r="E119" s="4"/>
      <c r="F119" s="4"/>
      <c r="G119" s="4"/>
      <c r="H119" s="4"/>
      <c r="I119" s="4"/>
      <c r="J119" s="4"/>
      <c r="M119" s="7"/>
      <c r="N119" s="8"/>
      <c r="P119" s="7"/>
      <c r="Q119" s="8"/>
    </row>
    <row r="120" spans="2:17" ht="13.5" thickBot="1" x14ac:dyDescent="0.25">
      <c r="B120" s="49" t="s">
        <v>20</v>
      </c>
      <c r="C120" s="4"/>
      <c r="D120" s="4"/>
      <c r="E120" s="4"/>
      <c r="F120" s="4"/>
      <c r="G120" s="4"/>
      <c r="H120" s="4"/>
      <c r="I120" s="4"/>
      <c r="J120" s="4"/>
      <c r="M120" s="7"/>
      <c r="N120" s="8"/>
      <c r="P120" s="7"/>
      <c r="Q120" s="8"/>
    </row>
    <row r="121" spans="2:17" s="11" customFormat="1" ht="13.5" thickBot="1" x14ac:dyDescent="0.25">
      <c r="B121" s="29"/>
      <c r="C121" s="10"/>
      <c r="D121" s="10"/>
      <c r="E121" s="10"/>
      <c r="F121" s="10"/>
      <c r="G121" s="10"/>
      <c r="H121" s="10"/>
      <c r="I121" s="10"/>
      <c r="J121" s="10"/>
      <c r="M121" s="44"/>
      <c r="N121" s="21"/>
      <c r="P121" s="44"/>
      <c r="Q121" s="21"/>
    </row>
    <row r="122" spans="2:17" ht="13.5" thickBot="1" x14ac:dyDescent="0.25">
      <c r="B122" s="2"/>
      <c r="C122" s="100" t="s">
        <v>1</v>
      </c>
      <c r="D122" s="101" t="s">
        <v>0</v>
      </c>
      <c r="E122" s="101" t="s">
        <v>2</v>
      </c>
      <c r="F122" s="101" t="s">
        <v>3</v>
      </c>
      <c r="G122" s="101" t="s">
        <v>11</v>
      </c>
      <c r="H122" s="101" t="s">
        <v>4</v>
      </c>
      <c r="I122" s="101" t="s">
        <v>12</v>
      </c>
      <c r="J122" s="101" t="s">
        <v>13</v>
      </c>
      <c r="K122" s="101" t="s">
        <v>5</v>
      </c>
      <c r="L122" s="101" t="s">
        <v>14</v>
      </c>
      <c r="M122" s="101" t="s">
        <v>15</v>
      </c>
      <c r="N122" s="101" t="s">
        <v>16</v>
      </c>
      <c r="O122" s="99" t="s">
        <v>17</v>
      </c>
      <c r="P122" s="108" t="s">
        <v>74</v>
      </c>
      <c r="Q122" s="8"/>
    </row>
    <row r="123" spans="2:17" x14ac:dyDescent="0.2">
      <c r="B123" s="5" t="s">
        <v>83</v>
      </c>
      <c r="C123" s="45">
        <v>0</v>
      </c>
      <c r="D123" s="46">
        <f>IF(C78="",0,$D$26*C78)</f>
        <v>0</v>
      </c>
      <c r="E123" s="46">
        <f t="shared" ref="E123:O123" si="13">IF(D78="",0,$D$26*D78)</f>
        <v>0</v>
      </c>
      <c r="F123" s="46">
        <f t="shared" si="13"/>
        <v>0</v>
      </c>
      <c r="G123" s="46">
        <f t="shared" si="13"/>
        <v>0</v>
      </c>
      <c r="H123" s="46">
        <f t="shared" si="13"/>
        <v>0</v>
      </c>
      <c r="I123" s="46">
        <f t="shared" si="13"/>
        <v>0</v>
      </c>
      <c r="J123" s="46">
        <f t="shared" si="13"/>
        <v>0</v>
      </c>
      <c r="K123" s="46">
        <f t="shared" si="13"/>
        <v>0</v>
      </c>
      <c r="L123" s="46">
        <f t="shared" si="13"/>
        <v>0</v>
      </c>
      <c r="M123" s="46">
        <f t="shared" si="13"/>
        <v>0</v>
      </c>
      <c r="N123" s="46">
        <f t="shared" si="13"/>
        <v>0</v>
      </c>
      <c r="O123" s="176">
        <f t="shared" si="13"/>
        <v>0</v>
      </c>
      <c r="P123" s="176">
        <f>SUM(C123:O123)</f>
        <v>0</v>
      </c>
      <c r="Q123" s="8"/>
    </row>
    <row r="124" spans="2:17" ht="14.25" x14ac:dyDescent="0.2">
      <c r="B124" s="5" t="s">
        <v>85</v>
      </c>
      <c r="C124" s="14">
        <v>0</v>
      </c>
      <c r="D124" s="47">
        <f>IF(C79="",0,$D$27*C79)</f>
        <v>0</v>
      </c>
      <c r="E124" s="47">
        <f t="shared" ref="E124:O124" si="14">IF(D79="",0,$D$27*D79)</f>
        <v>0</v>
      </c>
      <c r="F124" s="47">
        <f t="shared" si="14"/>
        <v>0</v>
      </c>
      <c r="G124" s="47">
        <f t="shared" si="14"/>
        <v>0</v>
      </c>
      <c r="H124" s="47">
        <f t="shared" si="14"/>
        <v>0</v>
      </c>
      <c r="I124" s="47">
        <f t="shared" si="14"/>
        <v>0</v>
      </c>
      <c r="J124" s="47">
        <f t="shared" si="14"/>
        <v>0</v>
      </c>
      <c r="K124" s="47">
        <f t="shared" si="14"/>
        <v>0</v>
      </c>
      <c r="L124" s="47">
        <f t="shared" si="14"/>
        <v>0</v>
      </c>
      <c r="M124" s="47">
        <f t="shared" si="14"/>
        <v>0</v>
      </c>
      <c r="N124" s="47">
        <f t="shared" si="14"/>
        <v>0</v>
      </c>
      <c r="O124" s="177">
        <f t="shared" si="14"/>
        <v>0</v>
      </c>
      <c r="P124" s="177">
        <f>SUM(C124:O124)</f>
        <v>0</v>
      </c>
      <c r="Q124" s="8"/>
    </row>
    <row r="125" spans="2:17" s="11" customFormat="1" x14ac:dyDescent="0.2">
      <c r="B125" s="5" t="s">
        <v>84</v>
      </c>
      <c r="C125" s="14">
        <v>0</v>
      </c>
      <c r="D125" s="47">
        <f>IF(C80="",0,$D$28*C80)</f>
        <v>0</v>
      </c>
      <c r="E125" s="47">
        <f t="shared" ref="E125:O125" si="15">IF(D80="",0,$D$28*D80)</f>
        <v>0</v>
      </c>
      <c r="F125" s="47">
        <f t="shared" si="15"/>
        <v>0</v>
      </c>
      <c r="G125" s="47">
        <f t="shared" si="15"/>
        <v>0</v>
      </c>
      <c r="H125" s="47">
        <f t="shared" si="15"/>
        <v>0</v>
      </c>
      <c r="I125" s="47">
        <f t="shared" si="15"/>
        <v>0</v>
      </c>
      <c r="J125" s="47">
        <f t="shared" si="15"/>
        <v>0</v>
      </c>
      <c r="K125" s="47">
        <f t="shared" si="15"/>
        <v>0</v>
      </c>
      <c r="L125" s="47">
        <f t="shared" si="15"/>
        <v>0</v>
      </c>
      <c r="M125" s="47">
        <f t="shared" si="15"/>
        <v>0</v>
      </c>
      <c r="N125" s="47">
        <f t="shared" si="15"/>
        <v>0</v>
      </c>
      <c r="O125" s="177">
        <f t="shared" si="15"/>
        <v>0</v>
      </c>
      <c r="P125" s="177">
        <f>SUM(C125:O125)</f>
        <v>0</v>
      </c>
      <c r="Q125" s="21"/>
    </row>
    <row r="126" spans="2:17" ht="13.5" thickBot="1" x14ac:dyDescent="0.25">
      <c r="B126" s="5" t="s">
        <v>86</v>
      </c>
      <c r="C126" s="15">
        <v>0</v>
      </c>
      <c r="D126" s="48">
        <f>IF(C81="",0,$D$29*C81)</f>
        <v>0</v>
      </c>
      <c r="E126" s="48">
        <f t="shared" ref="E126:O126" si="16">IF(D81="",0,$D$29*D81)</f>
        <v>0</v>
      </c>
      <c r="F126" s="48">
        <f t="shared" si="16"/>
        <v>0</v>
      </c>
      <c r="G126" s="48">
        <f t="shared" si="16"/>
        <v>0</v>
      </c>
      <c r="H126" s="48">
        <f t="shared" si="16"/>
        <v>0</v>
      </c>
      <c r="I126" s="48">
        <f t="shared" si="16"/>
        <v>0</v>
      </c>
      <c r="J126" s="48">
        <f t="shared" si="16"/>
        <v>0</v>
      </c>
      <c r="K126" s="48">
        <f t="shared" si="16"/>
        <v>0</v>
      </c>
      <c r="L126" s="48">
        <f t="shared" si="16"/>
        <v>0</v>
      </c>
      <c r="M126" s="48">
        <f t="shared" si="16"/>
        <v>0</v>
      </c>
      <c r="N126" s="48">
        <f t="shared" si="16"/>
        <v>0</v>
      </c>
      <c r="O126" s="178">
        <f t="shared" si="16"/>
        <v>0</v>
      </c>
      <c r="P126" s="178">
        <f>SUM(C126:O126)</f>
        <v>0</v>
      </c>
      <c r="Q126" s="8"/>
    </row>
    <row r="127" spans="2:17" ht="13.5" thickBot="1" x14ac:dyDescent="0.25">
      <c r="B127" s="2" t="s">
        <v>97</v>
      </c>
      <c r="C127" s="281">
        <f>SUM(C123:C126)</f>
        <v>0</v>
      </c>
      <c r="D127" s="282">
        <f>SUM(D123:D126)</f>
        <v>0</v>
      </c>
      <c r="E127" s="282">
        <f t="shared" ref="E127:O127" si="17">SUM(E123:E126)</f>
        <v>0</v>
      </c>
      <c r="F127" s="282">
        <f t="shared" si="17"/>
        <v>0</v>
      </c>
      <c r="G127" s="282">
        <f t="shared" si="17"/>
        <v>0</v>
      </c>
      <c r="H127" s="282">
        <f t="shared" si="17"/>
        <v>0</v>
      </c>
      <c r="I127" s="282">
        <f t="shared" si="17"/>
        <v>0</v>
      </c>
      <c r="J127" s="282">
        <f t="shared" si="17"/>
        <v>0</v>
      </c>
      <c r="K127" s="282">
        <f t="shared" si="17"/>
        <v>0</v>
      </c>
      <c r="L127" s="282">
        <f t="shared" si="17"/>
        <v>0</v>
      </c>
      <c r="M127" s="282">
        <f t="shared" si="17"/>
        <v>0</v>
      </c>
      <c r="N127" s="282">
        <f t="shared" si="17"/>
        <v>0</v>
      </c>
      <c r="O127" s="283">
        <f t="shared" si="17"/>
        <v>0</v>
      </c>
      <c r="P127" s="7"/>
      <c r="Q127" s="8"/>
    </row>
    <row r="128" spans="2:17" x14ac:dyDescent="0.2">
      <c r="B128" s="5"/>
      <c r="C128" s="4"/>
      <c r="D128" s="4"/>
      <c r="E128" s="4"/>
      <c r="F128" s="4"/>
      <c r="G128" s="4"/>
      <c r="H128" s="4"/>
      <c r="I128" s="4"/>
      <c r="J128" s="4"/>
      <c r="M128" s="7"/>
      <c r="N128" s="8"/>
      <c r="P128" s="7"/>
      <c r="Q128" s="8"/>
    </row>
    <row r="129" spans="1:17" ht="13.5" thickBot="1" x14ac:dyDescent="0.25">
      <c r="B129" s="5"/>
      <c r="C129" s="4"/>
      <c r="D129" s="4"/>
      <c r="E129" s="4"/>
      <c r="F129" s="4"/>
      <c r="G129" s="4"/>
      <c r="H129" s="4"/>
      <c r="I129" s="4"/>
      <c r="J129" s="4"/>
      <c r="M129" s="7"/>
      <c r="N129" s="8"/>
      <c r="P129" s="7"/>
      <c r="Q129" s="8"/>
    </row>
    <row r="130" spans="1:17" ht="13.5" thickBot="1" x14ac:dyDescent="0.25">
      <c r="B130" s="49" t="s">
        <v>21</v>
      </c>
      <c r="C130" s="4"/>
      <c r="D130" s="4"/>
      <c r="E130" s="4"/>
      <c r="F130" s="4"/>
      <c r="G130" s="4"/>
      <c r="H130" s="4"/>
      <c r="I130" s="4"/>
      <c r="J130" s="4"/>
      <c r="M130" s="7"/>
      <c r="N130" s="8"/>
      <c r="P130" s="7"/>
      <c r="Q130" s="8"/>
    </row>
    <row r="131" spans="1:17" s="11" customFormat="1" ht="13.5" thickBot="1" x14ac:dyDescent="0.25">
      <c r="B131" s="29"/>
      <c r="C131" s="10"/>
      <c r="D131" s="10"/>
      <c r="E131" s="10"/>
      <c r="F131" s="10"/>
      <c r="G131" s="10"/>
      <c r="H131" s="10"/>
      <c r="I131" s="10"/>
      <c r="J131" s="10"/>
      <c r="M131" s="44"/>
      <c r="N131" s="21"/>
      <c r="P131" s="44"/>
      <c r="Q131" s="21"/>
    </row>
    <row r="132" spans="1:17" ht="13.5" thickBot="1" x14ac:dyDescent="0.25">
      <c r="B132" s="2"/>
      <c r="C132" s="100" t="s">
        <v>1</v>
      </c>
      <c r="D132" s="101" t="s">
        <v>0</v>
      </c>
      <c r="E132" s="101" t="s">
        <v>2</v>
      </c>
      <c r="F132" s="101" t="s">
        <v>3</v>
      </c>
      <c r="G132" s="101" t="s">
        <v>11</v>
      </c>
      <c r="H132" s="101" t="s">
        <v>4</v>
      </c>
      <c r="I132" s="101" t="s">
        <v>12</v>
      </c>
      <c r="J132" s="101" t="s">
        <v>13</v>
      </c>
      <c r="K132" s="101" t="s">
        <v>5</v>
      </c>
      <c r="L132" s="101" t="s">
        <v>14</v>
      </c>
      <c r="M132" s="101" t="s">
        <v>15</v>
      </c>
      <c r="N132" s="101" t="s">
        <v>16</v>
      </c>
      <c r="O132" s="99" t="s">
        <v>17</v>
      </c>
      <c r="P132" s="108" t="s">
        <v>74</v>
      </c>
      <c r="Q132" s="8"/>
    </row>
    <row r="133" spans="1:17" x14ac:dyDescent="0.2">
      <c r="B133" s="5" t="s">
        <v>87</v>
      </c>
      <c r="C133" s="45">
        <v>0</v>
      </c>
      <c r="D133" s="46">
        <f>IF(C87="",0,$D$35*C87)</f>
        <v>0</v>
      </c>
      <c r="E133" s="46">
        <f t="shared" ref="E133:O133" si="18">IF(D87="",0,$D$35*D87)</f>
        <v>0</v>
      </c>
      <c r="F133" s="46">
        <f t="shared" si="18"/>
        <v>0</v>
      </c>
      <c r="G133" s="46">
        <f t="shared" si="18"/>
        <v>0</v>
      </c>
      <c r="H133" s="46">
        <f t="shared" si="18"/>
        <v>0</v>
      </c>
      <c r="I133" s="46">
        <f t="shared" si="18"/>
        <v>0</v>
      </c>
      <c r="J133" s="46">
        <f t="shared" si="18"/>
        <v>0</v>
      </c>
      <c r="K133" s="46">
        <f t="shared" si="18"/>
        <v>0</v>
      </c>
      <c r="L133" s="46">
        <f t="shared" si="18"/>
        <v>0</v>
      </c>
      <c r="M133" s="46">
        <f t="shared" si="18"/>
        <v>0</v>
      </c>
      <c r="N133" s="46">
        <f t="shared" si="18"/>
        <v>0</v>
      </c>
      <c r="O133" s="46">
        <f t="shared" si="18"/>
        <v>0</v>
      </c>
      <c r="P133" s="110">
        <f>SUM(C133:O133)</f>
        <v>0</v>
      </c>
      <c r="Q133" s="8"/>
    </row>
    <row r="134" spans="1:17" x14ac:dyDescent="0.2">
      <c r="B134" s="5" t="s">
        <v>88</v>
      </c>
      <c r="C134" s="14">
        <v>0</v>
      </c>
      <c r="D134" s="47">
        <f>IF(C88="",0,$D$36*C88)</f>
        <v>0</v>
      </c>
      <c r="E134" s="47">
        <f t="shared" ref="E134:M134" si="19">IF(D88="",0,$D$36*D88)</f>
        <v>0</v>
      </c>
      <c r="F134" s="47">
        <f t="shared" si="19"/>
        <v>0</v>
      </c>
      <c r="G134" s="47">
        <f t="shared" si="19"/>
        <v>0</v>
      </c>
      <c r="H134" s="47">
        <f t="shared" si="19"/>
        <v>0</v>
      </c>
      <c r="I134" s="47">
        <f t="shared" si="19"/>
        <v>0</v>
      </c>
      <c r="J134" s="47">
        <f t="shared" si="19"/>
        <v>0</v>
      </c>
      <c r="K134" s="47">
        <f t="shared" si="19"/>
        <v>0</v>
      </c>
      <c r="L134" s="47">
        <f t="shared" si="19"/>
        <v>0</v>
      </c>
      <c r="M134" s="47">
        <f t="shared" si="19"/>
        <v>0</v>
      </c>
      <c r="N134" s="47">
        <f>IF(M88="",0,$D$36*M88)</f>
        <v>0</v>
      </c>
      <c r="O134" s="47">
        <f>IF(N88="",0,$D$36*N88)</f>
        <v>0</v>
      </c>
      <c r="P134" s="111">
        <f t="shared" ref="P134:P140" si="20">SUM(C134:O134)</f>
        <v>0</v>
      </c>
      <c r="Q134" s="8"/>
    </row>
    <row r="135" spans="1:17" x14ac:dyDescent="0.2">
      <c r="B135" s="5" t="s">
        <v>89</v>
      </c>
      <c r="C135" s="14">
        <v>0</v>
      </c>
      <c r="D135" s="47">
        <f>IF(C89="",0,$D$37*C89)</f>
        <v>0</v>
      </c>
      <c r="E135" s="47">
        <f t="shared" ref="E135:O135" si="21">IF(D89="",0,$D$37*D89)</f>
        <v>0</v>
      </c>
      <c r="F135" s="47">
        <f t="shared" si="21"/>
        <v>0</v>
      </c>
      <c r="G135" s="47">
        <f t="shared" si="21"/>
        <v>0</v>
      </c>
      <c r="H135" s="47">
        <f t="shared" si="21"/>
        <v>0</v>
      </c>
      <c r="I135" s="47">
        <f t="shared" si="21"/>
        <v>0</v>
      </c>
      <c r="J135" s="47">
        <f t="shared" si="21"/>
        <v>0</v>
      </c>
      <c r="K135" s="47">
        <f t="shared" si="21"/>
        <v>0</v>
      </c>
      <c r="L135" s="47">
        <f t="shared" si="21"/>
        <v>0</v>
      </c>
      <c r="M135" s="47">
        <f t="shared" si="21"/>
        <v>0</v>
      </c>
      <c r="N135" s="47">
        <f t="shared" si="21"/>
        <v>0</v>
      </c>
      <c r="O135" s="47">
        <f t="shared" si="21"/>
        <v>0</v>
      </c>
      <c r="P135" s="111">
        <f t="shared" si="20"/>
        <v>0</v>
      </c>
      <c r="Q135" s="8"/>
    </row>
    <row r="136" spans="1:17" x14ac:dyDescent="0.2">
      <c r="B136" s="5" t="s">
        <v>90</v>
      </c>
      <c r="C136" s="14">
        <v>0</v>
      </c>
      <c r="D136" s="47">
        <f>IF(C90="",0,$D$38*C90)</f>
        <v>0</v>
      </c>
      <c r="E136" s="47">
        <f t="shared" ref="E136:O136" si="22">IF(D90="",0,$D$38*D90)</f>
        <v>0</v>
      </c>
      <c r="F136" s="47">
        <f t="shared" si="22"/>
        <v>0</v>
      </c>
      <c r="G136" s="47">
        <f t="shared" si="22"/>
        <v>0</v>
      </c>
      <c r="H136" s="47">
        <f t="shared" si="22"/>
        <v>0</v>
      </c>
      <c r="I136" s="47">
        <f t="shared" si="22"/>
        <v>0</v>
      </c>
      <c r="J136" s="47">
        <f t="shared" si="22"/>
        <v>0</v>
      </c>
      <c r="K136" s="47">
        <f t="shared" si="22"/>
        <v>0</v>
      </c>
      <c r="L136" s="47">
        <f t="shared" si="22"/>
        <v>0</v>
      </c>
      <c r="M136" s="47">
        <f t="shared" si="22"/>
        <v>0</v>
      </c>
      <c r="N136" s="47">
        <f t="shared" si="22"/>
        <v>0</v>
      </c>
      <c r="O136" s="47">
        <f t="shared" si="22"/>
        <v>0</v>
      </c>
      <c r="P136" s="111">
        <f t="shared" si="20"/>
        <v>0</v>
      </c>
      <c r="Q136" s="8"/>
    </row>
    <row r="137" spans="1:17" x14ac:dyDescent="0.2">
      <c r="B137" s="5" t="s">
        <v>91</v>
      </c>
      <c r="C137" s="14">
        <v>0</v>
      </c>
      <c r="D137" s="47">
        <f>IF(C91="",0,$D$39*C91)</f>
        <v>0</v>
      </c>
      <c r="E137" s="47">
        <f>IF(D91="",0,$D$39*D91)</f>
        <v>0</v>
      </c>
      <c r="F137" s="47">
        <f>IF(E91="",0,$D$39*E91)</f>
        <v>0</v>
      </c>
      <c r="G137" s="47">
        <f t="shared" ref="G137:O137" si="23">IF(F91="",0,$D$39*F91)</f>
        <v>0</v>
      </c>
      <c r="H137" s="47">
        <f t="shared" si="23"/>
        <v>0</v>
      </c>
      <c r="I137" s="47">
        <f t="shared" si="23"/>
        <v>0</v>
      </c>
      <c r="J137" s="47">
        <f t="shared" si="23"/>
        <v>0</v>
      </c>
      <c r="K137" s="47">
        <f t="shared" si="23"/>
        <v>0</v>
      </c>
      <c r="L137" s="47">
        <f t="shared" si="23"/>
        <v>0</v>
      </c>
      <c r="M137" s="47">
        <f t="shared" si="23"/>
        <v>0</v>
      </c>
      <c r="N137" s="47">
        <f t="shared" si="23"/>
        <v>0</v>
      </c>
      <c r="O137" s="47">
        <f t="shared" si="23"/>
        <v>0</v>
      </c>
      <c r="P137" s="111">
        <f t="shared" si="20"/>
        <v>0</v>
      </c>
      <c r="Q137" s="8"/>
    </row>
    <row r="138" spans="1:17" x14ac:dyDescent="0.2">
      <c r="B138" s="5" t="s">
        <v>92</v>
      </c>
      <c r="C138" s="14">
        <v>0</v>
      </c>
      <c r="D138" s="47">
        <f>IF(C92="",0,$D$40*C92)</f>
        <v>0</v>
      </c>
      <c r="E138" s="47">
        <f t="shared" ref="E138:O138" si="24">IF(D92="",0,$D$40*D92)</f>
        <v>0</v>
      </c>
      <c r="F138" s="47">
        <f t="shared" si="24"/>
        <v>0</v>
      </c>
      <c r="G138" s="47">
        <f t="shared" si="24"/>
        <v>0</v>
      </c>
      <c r="H138" s="47">
        <f t="shared" si="24"/>
        <v>0</v>
      </c>
      <c r="I138" s="47">
        <f t="shared" si="24"/>
        <v>0</v>
      </c>
      <c r="J138" s="47">
        <f t="shared" si="24"/>
        <v>0</v>
      </c>
      <c r="K138" s="47">
        <f t="shared" si="24"/>
        <v>0</v>
      </c>
      <c r="L138" s="47">
        <f t="shared" si="24"/>
        <v>0</v>
      </c>
      <c r="M138" s="47">
        <f t="shared" si="24"/>
        <v>0</v>
      </c>
      <c r="N138" s="47">
        <f t="shared" si="24"/>
        <v>0</v>
      </c>
      <c r="O138" s="47">
        <f t="shared" si="24"/>
        <v>0</v>
      </c>
      <c r="P138" s="111">
        <f t="shared" si="20"/>
        <v>0</v>
      </c>
      <c r="Q138" s="8"/>
    </row>
    <row r="139" spans="1:17" x14ac:dyDescent="0.2">
      <c r="B139" s="5" t="s">
        <v>93</v>
      </c>
      <c r="C139" s="14">
        <v>0</v>
      </c>
      <c r="D139" s="47">
        <f>IF(C93="",0,$D$41*C93)</f>
        <v>0</v>
      </c>
      <c r="E139" s="47">
        <f t="shared" ref="E139:O139" si="25">IF(D93="",0,$D$41*D93)</f>
        <v>0</v>
      </c>
      <c r="F139" s="47">
        <f t="shared" si="25"/>
        <v>0</v>
      </c>
      <c r="G139" s="47">
        <f t="shared" si="25"/>
        <v>0</v>
      </c>
      <c r="H139" s="47">
        <f t="shared" si="25"/>
        <v>0</v>
      </c>
      <c r="I139" s="47">
        <f t="shared" si="25"/>
        <v>0</v>
      </c>
      <c r="J139" s="47">
        <f t="shared" si="25"/>
        <v>0</v>
      </c>
      <c r="K139" s="47">
        <f t="shared" si="25"/>
        <v>0</v>
      </c>
      <c r="L139" s="47">
        <f>IF(K93="",0,$D$41*K93)</f>
        <v>0</v>
      </c>
      <c r="M139" s="47">
        <f t="shared" si="25"/>
        <v>0</v>
      </c>
      <c r="N139" s="47">
        <f t="shared" si="25"/>
        <v>0</v>
      </c>
      <c r="O139" s="47">
        <f t="shared" si="25"/>
        <v>0</v>
      </c>
      <c r="P139" s="111">
        <f t="shared" si="20"/>
        <v>0</v>
      </c>
      <c r="Q139" s="8"/>
    </row>
    <row r="140" spans="1:17" x14ac:dyDescent="0.2">
      <c r="B140" s="5" t="s">
        <v>94</v>
      </c>
      <c r="C140" s="14">
        <v>0</v>
      </c>
      <c r="D140" s="47">
        <f>IF(C94="",0,$D$42*C94)</f>
        <v>0</v>
      </c>
      <c r="E140" s="47">
        <f t="shared" ref="E140:O140" si="26">IF(D94="",0,$D$42*D94)</f>
        <v>0</v>
      </c>
      <c r="F140" s="47">
        <f t="shared" si="26"/>
        <v>0</v>
      </c>
      <c r="G140" s="47">
        <f t="shared" si="26"/>
        <v>0</v>
      </c>
      <c r="H140" s="47">
        <f t="shared" si="26"/>
        <v>0</v>
      </c>
      <c r="I140" s="47">
        <f t="shared" si="26"/>
        <v>0</v>
      </c>
      <c r="J140" s="47">
        <f t="shared" si="26"/>
        <v>0</v>
      </c>
      <c r="K140" s="47">
        <f t="shared" si="26"/>
        <v>0</v>
      </c>
      <c r="L140" s="47">
        <f t="shared" si="26"/>
        <v>0</v>
      </c>
      <c r="M140" s="47">
        <f t="shared" si="26"/>
        <v>0</v>
      </c>
      <c r="N140" s="47">
        <f t="shared" si="26"/>
        <v>0</v>
      </c>
      <c r="O140" s="47">
        <f t="shared" si="26"/>
        <v>0</v>
      </c>
      <c r="P140" s="111">
        <f t="shared" si="20"/>
        <v>0</v>
      </c>
      <c r="Q140" s="8"/>
    </row>
    <row r="141" spans="1:17" ht="13.5" thickBot="1" x14ac:dyDescent="0.25">
      <c r="B141" s="5" t="s">
        <v>95</v>
      </c>
      <c r="C141" s="15">
        <v>0</v>
      </c>
      <c r="D141" s="48">
        <f>IF(C95="",0,$D$43*C95)</f>
        <v>0</v>
      </c>
      <c r="E141" s="48">
        <f t="shared" ref="E141:O141" si="27">IF(D95="",0,$D$43*D95)</f>
        <v>0</v>
      </c>
      <c r="F141" s="48">
        <f t="shared" si="27"/>
        <v>0</v>
      </c>
      <c r="G141" s="48">
        <f t="shared" si="27"/>
        <v>0</v>
      </c>
      <c r="H141" s="48">
        <f t="shared" si="27"/>
        <v>0</v>
      </c>
      <c r="I141" s="48">
        <f t="shared" si="27"/>
        <v>0</v>
      </c>
      <c r="J141" s="48">
        <f t="shared" si="27"/>
        <v>0</v>
      </c>
      <c r="K141" s="48">
        <f t="shared" si="27"/>
        <v>0</v>
      </c>
      <c r="L141" s="48">
        <f t="shared" si="27"/>
        <v>0</v>
      </c>
      <c r="M141" s="48">
        <f t="shared" si="27"/>
        <v>0</v>
      </c>
      <c r="N141" s="48">
        <f t="shared" si="27"/>
        <v>0</v>
      </c>
      <c r="O141" s="48">
        <f t="shared" si="27"/>
        <v>0</v>
      </c>
      <c r="P141" s="112">
        <f>SUM(C141:O141)</f>
        <v>0</v>
      </c>
    </row>
    <row r="142" spans="1:17" ht="13.5" thickBot="1" x14ac:dyDescent="0.25">
      <c r="B142" s="2" t="s">
        <v>97</v>
      </c>
      <c r="C142" s="281">
        <f>SUM(C133:C141)</f>
        <v>0</v>
      </c>
      <c r="D142" s="282">
        <f>SUM(D133:D141)</f>
        <v>0</v>
      </c>
      <c r="E142" s="282">
        <f>SUM(E133:E141)</f>
        <v>0</v>
      </c>
      <c r="F142" s="282">
        <f>SUM(F133:F141)</f>
        <v>0</v>
      </c>
      <c r="G142" s="282">
        <f t="shared" ref="G142:O142" si="28">SUM(G133:G141)</f>
        <v>0</v>
      </c>
      <c r="H142" s="282">
        <f t="shared" si="28"/>
        <v>0</v>
      </c>
      <c r="I142" s="282">
        <f t="shared" si="28"/>
        <v>0</v>
      </c>
      <c r="J142" s="282">
        <f t="shared" si="28"/>
        <v>0</v>
      </c>
      <c r="K142" s="282">
        <f t="shared" si="28"/>
        <v>0</v>
      </c>
      <c r="L142" s="282">
        <f t="shared" si="28"/>
        <v>0</v>
      </c>
      <c r="M142" s="282">
        <f t="shared" si="28"/>
        <v>0</v>
      </c>
      <c r="N142" s="282">
        <f t="shared" si="28"/>
        <v>0</v>
      </c>
      <c r="O142" s="283">
        <f t="shared" si="28"/>
        <v>0</v>
      </c>
      <c r="P142" s="52"/>
    </row>
    <row r="143" spans="1:17" x14ac:dyDescent="0.2">
      <c r="A143" s="11"/>
      <c r="B143" s="13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11"/>
    </row>
    <row r="144" spans="1:17" ht="13.5" thickBot="1" x14ac:dyDescent="0.25">
      <c r="B144" s="5"/>
      <c r="E144" s="4"/>
      <c r="F144" s="4"/>
      <c r="G144" s="4"/>
      <c r="H144" s="4"/>
      <c r="I144" s="4"/>
      <c r="J144" s="4"/>
      <c r="K144" s="4"/>
      <c r="L144" s="4"/>
    </row>
    <row r="145" spans="2:16" ht="15.75" thickBot="1" x14ac:dyDescent="0.3">
      <c r="B145" s="120" t="s">
        <v>22</v>
      </c>
      <c r="C145" s="113">
        <f>SUM(C106,C117,C127,C142)</f>
        <v>0</v>
      </c>
      <c r="D145" s="114">
        <f>SUM(D106,D117,D127,D142)</f>
        <v>0</v>
      </c>
      <c r="E145" s="114">
        <f>SUM(E106,E117,E127,E142)</f>
        <v>0</v>
      </c>
      <c r="F145" s="114">
        <f t="shared" ref="F145:I145" si="29">SUM(F106,F117,F127,F142)</f>
        <v>0</v>
      </c>
      <c r="G145" s="114">
        <f t="shared" si="29"/>
        <v>0</v>
      </c>
      <c r="H145" s="114">
        <f t="shared" si="29"/>
        <v>0</v>
      </c>
      <c r="I145" s="114">
        <f t="shared" si="29"/>
        <v>0</v>
      </c>
      <c r="J145" s="114">
        <f>SUM(J106,J117,J127,J142)</f>
        <v>0</v>
      </c>
      <c r="K145" s="114">
        <f>SUM(K117,K127,K142)</f>
        <v>0</v>
      </c>
      <c r="L145" s="114">
        <f>SUM(L117,L127,L142)</f>
        <v>0</v>
      </c>
      <c r="M145" s="114">
        <f>SUM(M117,M127,M142)</f>
        <v>0</v>
      </c>
      <c r="N145" s="114">
        <f>SUM(N117,N127,N142)</f>
        <v>0</v>
      </c>
      <c r="O145" s="114">
        <f>SUM(O117,O127,O142)</f>
        <v>0</v>
      </c>
      <c r="P145" s="115">
        <f>SUM(C145:O145)</f>
        <v>0</v>
      </c>
    </row>
    <row r="146" spans="2:16" x14ac:dyDescent="0.2">
      <c r="B146" s="3" t="s">
        <v>7</v>
      </c>
      <c r="G146" s="5"/>
      <c r="H146" s="4"/>
      <c r="K146" s="5"/>
      <c r="L146" s="4"/>
    </row>
    <row r="147" spans="2:16" x14ac:dyDescent="0.2">
      <c r="G147" s="5"/>
      <c r="H147" s="4"/>
      <c r="I147" s="4"/>
      <c r="K147" s="5"/>
      <c r="L147" s="4"/>
    </row>
    <row r="148" spans="2:16" ht="37.5" customHeight="1" x14ac:dyDescent="0.2">
      <c r="B148" s="257"/>
    </row>
    <row r="152" spans="2:16" x14ac:dyDescent="0.2">
      <c r="B152" s="5"/>
    </row>
    <row r="153" spans="2:16" x14ac:dyDescent="0.2">
      <c r="B153" s="5"/>
    </row>
    <row r="154" spans="2:16" x14ac:dyDescent="0.2">
      <c r="B154" s="5"/>
    </row>
    <row r="155" spans="2:16" x14ac:dyDescent="0.2">
      <c r="B155" s="5"/>
    </row>
    <row r="156" spans="2:16" x14ac:dyDescent="0.2">
      <c r="B156" s="5"/>
    </row>
    <row r="157" spans="2:16" x14ac:dyDescent="0.2">
      <c r="B157" s="5"/>
    </row>
    <row r="158" spans="2:16" x14ac:dyDescent="0.2">
      <c r="B158" s="5"/>
    </row>
    <row r="159" spans="2:16" x14ac:dyDescent="0.2">
      <c r="B159" s="5"/>
    </row>
    <row r="160" spans="2:16" x14ac:dyDescent="0.2">
      <c r="B160" s="5"/>
    </row>
  </sheetData>
  <sheetProtection password="8297" sheet="1" objects="1" scenarios="1"/>
  <mergeCells count="1">
    <mergeCell ref="C98:F98"/>
  </mergeCells>
  <phoneticPr fontId="2" type="noConversion"/>
  <hyperlinks>
    <hyperlink ref="B29" location="_ftn1" display="_ftn1"/>
    <hyperlink ref="B81" location="_ftn1" display="_ftn1"/>
    <hyperlink ref="B126" location="_ftn1" display="_ftn1"/>
  </hyperlinks>
  <pageMargins left="0.47244094488188981" right="0.43307086614173229" top="0.98425196850393704" bottom="0.98425196850393704" header="0.51181102362204722" footer="0.51181102362204722"/>
  <pageSetup paperSize="8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H47"/>
  <sheetViews>
    <sheetView zoomScale="55" zoomScaleNormal="55" workbookViewId="0">
      <selection activeCell="C57" sqref="C57"/>
    </sheetView>
  </sheetViews>
  <sheetFormatPr defaultRowHeight="12.75" x14ac:dyDescent="0.2"/>
  <cols>
    <col min="1" max="1" width="4.85546875" customWidth="1"/>
    <col min="2" max="2" width="82.7109375" customWidth="1"/>
    <col min="3" max="3" width="55.7109375" customWidth="1"/>
    <col min="4" max="4" width="19.140625" customWidth="1"/>
    <col min="5" max="5" width="32.42578125" customWidth="1"/>
    <col min="6" max="6" width="47.85546875" customWidth="1"/>
    <col min="7" max="7" width="53" bestFit="1" customWidth="1"/>
    <col min="8" max="8" width="65.5703125" customWidth="1"/>
  </cols>
  <sheetData>
    <row r="1" spans="2:8" ht="11.25" customHeight="1" x14ac:dyDescent="0.2"/>
    <row r="2" spans="2:8" ht="11.25" customHeight="1" thickBot="1" x14ac:dyDescent="0.25"/>
    <row r="3" spans="2:8" ht="14.25" customHeight="1" thickBot="1" x14ac:dyDescent="0.25">
      <c r="B3" s="16" t="s">
        <v>10</v>
      </c>
      <c r="C3" s="241">
        <f>'5 Outcomes &amp; Payments Profile'!$D$3</f>
        <v>0</v>
      </c>
      <c r="D3" s="30"/>
    </row>
    <row r="4" spans="2:8" ht="11.25" customHeight="1" x14ac:dyDescent="0.2"/>
    <row r="5" spans="2:8" ht="11.25" customHeight="1" thickBot="1" x14ac:dyDescent="0.25"/>
    <row r="6" spans="2:8" ht="15.75" thickBot="1" x14ac:dyDescent="0.3">
      <c r="B6" s="73" t="s">
        <v>50</v>
      </c>
      <c r="C6" s="74" t="s">
        <v>51</v>
      </c>
      <c r="D6" s="74" t="s">
        <v>9</v>
      </c>
      <c r="E6" s="74" t="s">
        <v>18</v>
      </c>
      <c r="F6" s="74" t="s">
        <v>52</v>
      </c>
      <c r="G6" s="74" t="s">
        <v>53</v>
      </c>
      <c r="H6" s="75" t="s">
        <v>54</v>
      </c>
    </row>
    <row r="7" spans="2:8" ht="13.5" thickBot="1" x14ac:dyDescent="0.25"/>
    <row r="8" spans="2:8" ht="13.5" thickBot="1" x14ac:dyDescent="0.25">
      <c r="B8" s="49" t="s">
        <v>19</v>
      </c>
    </row>
    <row r="9" spans="2:8" ht="13.5" thickBot="1" x14ac:dyDescent="0.25"/>
    <row r="10" spans="2:8" x14ac:dyDescent="0.2">
      <c r="B10" s="105" t="s">
        <v>79</v>
      </c>
      <c r="C10" s="131">
        <f>'5 Outcomes &amp; Payments Profile'!C16</f>
        <v>500</v>
      </c>
      <c r="D10" s="124">
        <f>'5 Outcomes &amp; Payments Profile'!D16</f>
        <v>0</v>
      </c>
      <c r="E10" s="125">
        <f>'5 Outcomes &amp; Payments Profile'!E16</f>
        <v>1</v>
      </c>
      <c r="F10" s="126">
        <f>'5 Outcomes &amp; Payments Profile'!P69</f>
        <v>0</v>
      </c>
      <c r="G10" s="124">
        <f>'5 Outcomes &amp; Payments Profile'!P112</f>
        <v>0</v>
      </c>
      <c r="H10" s="132">
        <f>('5 Outcomes &amp; Payments Profile'!P69)*'5 Outcomes &amp; Payments Profile'!C16</f>
        <v>0</v>
      </c>
    </row>
    <row r="11" spans="2:8" x14ac:dyDescent="0.2">
      <c r="B11" s="127" t="s">
        <v>80</v>
      </c>
      <c r="C11" s="133">
        <f>'5 Outcomes &amp; Payments Profile'!C17</f>
        <v>1500</v>
      </c>
      <c r="D11" s="128">
        <f>'5 Outcomes &amp; Payments Profile'!D17</f>
        <v>0</v>
      </c>
      <c r="E11" s="129">
        <f>'5 Outcomes &amp; Payments Profile'!E17</f>
        <v>1</v>
      </c>
      <c r="F11" s="130">
        <f>'5 Outcomes &amp; Payments Profile'!P70</f>
        <v>0</v>
      </c>
      <c r="G11" s="128">
        <f>'5 Outcomes &amp; Payments Profile'!P113</f>
        <v>0</v>
      </c>
      <c r="H11" s="134">
        <f>('5 Outcomes &amp; Payments Profile'!P70)*'5 Outcomes &amp; Payments Profile'!C17</f>
        <v>0</v>
      </c>
    </row>
    <row r="12" spans="2:8" x14ac:dyDescent="0.2">
      <c r="B12" s="127" t="s">
        <v>6</v>
      </c>
      <c r="C12" s="133">
        <f>'5 Outcomes &amp; Payments Profile'!C18</f>
        <v>1500</v>
      </c>
      <c r="D12" s="128">
        <f>'5 Outcomes &amp; Payments Profile'!D18</f>
        <v>0</v>
      </c>
      <c r="E12" s="129">
        <f>'5 Outcomes &amp; Payments Profile'!E18</f>
        <v>1</v>
      </c>
      <c r="F12" s="130">
        <f>'5 Outcomes &amp; Payments Profile'!P71</f>
        <v>0</v>
      </c>
      <c r="G12" s="128">
        <f>'5 Outcomes &amp; Payments Profile'!P114</f>
        <v>0</v>
      </c>
      <c r="H12" s="134">
        <f>('5 Outcomes &amp; Payments Profile'!P71)*'5 Outcomes &amp; Payments Profile'!C18</f>
        <v>0</v>
      </c>
    </row>
    <row r="13" spans="2:8" x14ac:dyDescent="0.2">
      <c r="B13" s="127" t="s">
        <v>81</v>
      </c>
      <c r="C13" s="133">
        <f>'5 Outcomes &amp; Payments Profile'!C19</f>
        <v>1500</v>
      </c>
      <c r="D13" s="128">
        <f>'5 Outcomes &amp; Payments Profile'!D19</f>
        <v>0</v>
      </c>
      <c r="E13" s="129">
        <f>'5 Outcomes &amp; Payments Profile'!E19</f>
        <v>1</v>
      </c>
      <c r="F13" s="130">
        <f>'5 Outcomes &amp; Payments Profile'!P72</f>
        <v>0</v>
      </c>
      <c r="G13" s="128">
        <f>'5 Outcomes &amp; Payments Profile'!P115</f>
        <v>0</v>
      </c>
      <c r="H13" s="134">
        <f>('5 Outcomes &amp; Payments Profile'!P72)*'5 Outcomes &amp; Payments Profile'!C19</f>
        <v>0</v>
      </c>
    </row>
    <row r="14" spans="2:8" ht="13.5" thickBot="1" x14ac:dyDescent="0.25">
      <c r="B14" s="106" t="s">
        <v>82</v>
      </c>
      <c r="C14" s="262">
        <f>'5 Outcomes &amp; Payments Profile'!C20</f>
        <v>1500</v>
      </c>
      <c r="D14" s="148">
        <f>'5 Outcomes &amp; Payments Profile'!D20</f>
        <v>0</v>
      </c>
      <c r="E14" s="147">
        <f>'5 Outcomes &amp; Payments Profile'!E20</f>
        <v>1</v>
      </c>
      <c r="F14" s="263">
        <f>'5 Outcomes &amp; Payments Profile'!P73</f>
        <v>0</v>
      </c>
      <c r="G14" s="148">
        <f>'5 Outcomes &amp; Payments Profile'!P116</f>
        <v>0</v>
      </c>
      <c r="H14" s="149">
        <f>('5 Outcomes &amp; Payments Profile'!P73)*'5 Outcomes &amp; Payments Profile'!C20</f>
        <v>0</v>
      </c>
    </row>
    <row r="15" spans="2:8" ht="13.5" thickBot="1" x14ac:dyDescent="0.25">
      <c r="B15" s="76"/>
      <c r="C15" s="65"/>
      <c r="D15" s="65"/>
      <c r="E15" s="65"/>
      <c r="F15" s="65"/>
      <c r="G15" s="65"/>
      <c r="H15" s="65"/>
    </row>
    <row r="16" spans="2:8" ht="15.75" thickBot="1" x14ac:dyDescent="0.3">
      <c r="B16" s="73" t="s">
        <v>50</v>
      </c>
      <c r="C16" s="74" t="s">
        <v>51</v>
      </c>
      <c r="D16" s="74" t="s">
        <v>9</v>
      </c>
      <c r="E16" s="74" t="s">
        <v>18</v>
      </c>
      <c r="F16" s="74" t="s">
        <v>52</v>
      </c>
      <c r="G16" s="74" t="s">
        <v>53</v>
      </c>
      <c r="H16" s="75" t="s">
        <v>54</v>
      </c>
    </row>
    <row r="17" spans="2:8" s="65" customFormat="1" ht="15.75" thickBot="1" x14ac:dyDescent="0.3">
      <c r="B17" s="63"/>
      <c r="C17" s="63"/>
      <c r="D17" s="63"/>
      <c r="E17" s="63"/>
      <c r="F17" s="63"/>
      <c r="G17" s="63"/>
      <c r="H17" s="63"/>
    </row>
    <row r="18" spans="2:8" ht="13.5" thickBot="1" x14ac:dyDescent="0.25">
      <c r="B18" s="49" t="s">
        <v>20</v>
      </c>
    </row>
    <row r="19" spans="2:8" ht="13.5" thickBot="1" x14ac:dyDescent="0.25"/>
    <row r="20" spans="2:8" x14ac:dyDescent="0.2">
      <c r="B20" s="239" t="s">
        <v>83</v>
      </c>
      <c r="C20" s="135">
        <f>'5 Outcomes &amp; Payments Profile'!C26</f>
        <v>500</v>
      </c>
      <c r="D20" s="137">
        <f>'5 Outcomes &amp; Payments Profile'!D26</f>
        <v>0</v>
      </c>
      <c r="E20" s="125">
        <f>'5 Outcomes &amp; Payments Profile'!E26</f>
        <v>1</v>
      </c>
      <c r="F20" s="136">
        <f>'5 Outcomes &amp; Payments Profile'!P78</f>
        <v>0</v>
      </c>
      <c r="G20" s="137">
        <f>'5 Outcomes &amp; Payments Profile'!P123</f>
        <v>0</v>
      </c>
      <c r="H20" s="138">
        <f>('5 Outcomes &amp; Payments Profile'!P78)*'5 Outcomes &amp; Payments Profile'!C26</f>
        <v>0</v>
      </c>
    </row>
    <row r="21" spans="2:8" ht="14.25" x14ac:dyDescent="0.2">
      <c r="B21" s="240" t="s">
        <v>85</v>
      </c>
      <c r="C21" s="141">
        <f>'5 Outcomes &amp; Payments Profile'!C27</f>
        <v>1500</v>
      </c>
      <c r="D21" s="139">
        <f>'5 Outcomes &amp; Payments Profile'!D27</f>
        <v>0</v>
      </c>
      <c r="E21" s="129">
        <f>'5 Outcomes &amp; Payments Profile'!E27</f>
        <v>1</v>
      </c>
      <c r="F21" s="140">
        <f>'5 Outcomes &amp; Payments Profile'!P79</f>
        <v>0</v>
      </c>
      <c r="G21" s="139">
        <f>'5 Outcomes &amp; Payments Profile'!P124</f>
        <v>0</v>
      </c>
      <c r="H21" s="142">
        <f>('5 Outcomes &amp; Payments Profile'!P79)*'5 Outcomes &amp; Payments Profile'!C27</f>
        <v>0</v>
      </c>
    </row>
    <row r="22" spans="2:8" x14ac:dyDescent="0.2">
      <c r="B22" s="240" t="s">
        <v>84</v>
      </c>
      <c r="C22" s="141">
        <f>'5 Outcomes &amp; Payments Profile'!C28</f>
        <v>2500</v>
      </c>
      <c r="D22" s="139">
        <f>'5 Outcomes &amp; Payments Profile'!D28</f>
        <v>0</v>
      </c>
      <c r="E22" s="129">
        <f>'5 Outcomes &amp; Payments Profile'!E28</f>
        <v>1</v>
      </c>
      <c r="F22" s="140">
        <f>'5 Outcomes &amp; Payments Profile'!P80</f>
        <v>0</v>
      </c>
      <c r="G22" s="139">
        <f>'5 Outcomes &amp; Payments Profile'!P125</f>
        <v>0</v>
      </c>
      <c r="H22" s="142">
        <f>('5 Outcomes &amp; Payments Profile'!P80)*'5 Outcomes &amp; Payments Profile'!C28</f>
        <v>0</v>
      </c>
    </row>
    <row r="23" spans="2:8" ht="13.5" thickBot="1" x14ac:dyDescent="0.25">
      <c r="B23" s="284" t="s">
        <v>86</v>
      </c>
      <c r="C23" s="143">
        <f>'5 Outcomes &amp; Payments Profile'!C29</f>
        <v>3500</v>
      </c>
      <c r="D23" s="144">
        <f>'5 Outcomes &amp; Payments Profile'!D29</f>
        <v>0</v>
      </c>
      <c r="E23" s="147">
        <f>'5 Outcomes &amp; Payments Profile'!E29</f>
        <v>1</v>
      </c>
      <c r="F23" s="145">
        <f>'5 Outcomes &amp; Payments Profile'!P81</f>
        <v>0</v>
      </c>
      <c r="G23" s="144">
        <f>'5 Outcomes &amp; Payments Profile'!P126</f>
        <v>0</v>
      </c>
      <c r="H23" s="146">
        <f>('5 Outcomes &amp; Payments Profile'!P81)*'5 Outcomes &amp; Payments Profile'!C29</f>
        <v>0</v>
      </c>
    </row>
    <row r="24" spans="2:8" ht="13.5" thickBot="1" x14ac:dyDescent="0.25"/>
    <row r="25" spans="2:8" ht="15.75" thickBot="1" x14ac:dyDescent="0.3">
      <c r="B25" s="73" t="s">
        <v>50</v>
      </c>
      <c r="C25" s="74" t="s">
        <v>51</v>
      </c>
      <c r="D25" s="74" t="s">
        <v>9</v>
      </c>
      <c r="E25" s="74" t="s">
        <v>18</v>
      </c>
      <c r="F25" s="74" t="s">
        <v>52</v>
      </c>
      <c r="G25" s="74" t="s">
        <v>53</v>
      </c>
      <c r="H25" s="75" t="s">
        <v>54</v>
      </c>
    </row>
    <row r="26" spans="2:8" s="65" customFormat="1" ht="15.75" thickBot="1" x14ac:dyDescent="0.3">
      <c r="B26" s="63"/>
      <c r="C26" s="63"/>
      <c r="D26" s="63"/>
      <c r="E26" s="63"/>
      <c r="F26" s="63"/>
      <c r="G26" s="63"/>
      <c r="H26" s="63"/>
    </row>
    <row r="27" spans="2:8" ht="13.5" thickBot="1" x14ac:dyDescent="0.25">
      <c r="B27" s="49" t="s">
        <v>96</v>
      </c>
    </row>
    <row r="28" spans="2:8" ht="13.5" thickBot="1" x14ac:dyDescent="0.25"/>
    <row r="29" spans="2:8" ht="17.25" customHeight="1" x14ac:dyDescent="0.2">
      <c r="B29" s="105" t="s">
        <v>87</v>
      </c>
      <c r="C29" s="135">
        <f>'5 Outcomes &amp; Payments Profile'!C35</f>
        <v>500</v>
      </c>
      <c r="D29" s="137">
        <f>'5 Outcomes &amp; Payments Profile'!D35</f>
        <v>0</v>
      </c>
      <c r="E29" s="125">
        <f>'5 Outcomes &amp; Payments Profile'!E35</f>
        <v>1</v>
      </c>
      <c r="F29" s="264">
        <f>'5 Outcomes &amp; Payments Profile'!P87</f>
        <v>0</v>
      </c>
      <c r="G29" s="137">
        <f>'5 Outcomes &amp; Payments Profile'!P133</f>
        <v>0</v>
      </c>
      <c r="H29" s="138">
        <f>('5 Outcomes &amp; Payments Profile'!P87)*'5 Outcomes &amp; Payments Profile'!C35</f>
        <v>0</v>
      </c>
    </row>
    <row r="30" spans="2:8" ht="16.5" customHeight="1" x14ac:dyDescent="0.2">
      <c r="B30" s="127" t="s">
        <v>88</v>
      </c>
      <c r="C30" s="141">
        <f>'5 Outcomes &amp; Payments Profile'!C36</f>
        <v>500</v>
      </c>
      <c r="D30" s="139">
        <f>'5 Outcomes &amp; Payments Profile'!D36</f>
        <v>0</v>
      </c>
      <c r="E30" s="129">
        <f>'5 Outcomes &amp; Payments Profile'!E36</f>
        <v>1</v>
      </c>
      <c r="F30" s="71">
        <f>'5 Outcomes &amp; Payments Profile'!P88</f>
        <v>0</v>
      </c>
      <c r="G30" s="139">
        <f>'5 Outcomes &amp; Payments Profile'!P134</f>
        <v>0</v>
      </c>
      <c r="H30" s="142">
        <f>('5 Outcomes &amp; Payments Profile'!P88)*'5 Outcomes &amp; Payments Profile'!C36</f>
        <v>0</v>
      </c>
    </row>
    <row r="31" spans="2:8" ht="16.5" customHeight="1" x14ac:dyDescent="0.2">
      <c r="B31" s="127" t="s">
        <v>89</v>
      </c>
      <c r="C31" s="141">
        <f>'5 Outcomes &amp; Payments Profile'!C37</f>
        <v>250</v>
      </c>
      <c r="D31" s="139">
        <f>'5 Outcomes &amp; Payments Profile'!D37</f>
        <v>0</v>
      </c>
      <c r="E31" s="129">
        <f>'5 Outcomes &amp; Payments Profile'!E37</f>
        <v>1</v>
      </c>
      <c r="F31" s="71">
        <f>'5 Outcomes &amp; Payments Profile'!P89</f>
        <v>0</v>
      </c>
      <c r="G31" s="139">
        <f>'5 Outcomes &amp; Payments Profile'!P135</f>
        <v>0</v>
      </c>
      <c r="H31" s="142">
        <f>('5 Outcomes &amp; Payments Profile'!P89)*'5 Outcomes &amp; Payments Profile'!C37</f>
        <v>0</v>
      </c>
    </row>
    <row r="32" spans="2:8" ht="16.5" customHeight="1" x14ac:dyDescent="0.2">
      <c r="B32" s="127" t="s">
        <v>90</v>
      </c>
      <c r="C32" s="141">
        <f>'5 Outcomes &amp; Payments Profile'!C38</f>
        <v>250</v>
      </c>
      <c r="D32" s="139">
        <f>'5 Outcomes &amp; Payments Profile'!D38</f>
        <v>0</v>
      </c>
      <c r="E32" s="129">
        <f>'5 Outcomes &amp; Payments Profile'!E38</f>
        <v>1</v>
      </c>
      <c r="F32" s="71">
        <f>'5 Outcomes &amp; Payments Profile'!P90</f>
        <v>0</v>
      </c>
      <c r="G32" s="139">
        <f>'5 Outcomes &amp; Payments Profile'!P136</f>
        <v>0</v>
      </c>
      <c r="H32" s="142">
        <f>('5 Outcomes &amp; Payments Profile'!P90)*'5 Outcomes &amp; Payments Profile'!C38</f>
        <v>0</v>
      </c>
    </row>
    <row r="33" spans="2:8" ht="16.5" customHeight="1" x14ac:dyDescent="0.2">
      <c r="B33" s="127" t="s">
        <v>91</v>
      </c>
      <c r="C33" s="141">
        <f>'5 Outcomes &amp; Payments Profile'!C39</f>
        <v>500</v>
      </c>
      <c r="D33" s="139">
        <f>'5 Outcomes &amp; Payments Profile'!D39</f>
        <v>0</v>
      </c>
      <c r="E33" s="129">
        <f>'5 Outcomes &amp; Payments Profile'!E39</f>
        <v>1</v>
      </c>
      <c r="F33" s="71">
        <f>'5 Outcomes &amp; Payments Profile'!P91</f>
        <v>0</v>
      </c>
      <c r="G33" s="139">
        <f>'5 Outcomes &amp; Payments Profile'!P137</f>
        <v>0</v>
      </c>
      <c r="H33" s="142">
        <f>('5 Outcomes &amp; Payments Profile'!P91)*'5 Outcomes &amp; Payments Profile'!C39</f>
        <v>0</v>
      </c>
    </row>
    <row r="34" spans="2:8" ht="16.5" customHeight="1" x14ac:dyDescent="0.2">
      <c r="B34" s="127" t="s">
        <v>92</v>
      </c>
      <c r="C34" s="141">
        <f>'5 Outcomes &amp; Payments Profile'!C40</f>
        <v>3000</v>
      </c>
      <c r="D34" s="139">
        <f>'5 Outcomes &amp; Payments Profile'!D40</f>
        <v>0</v>
      </c>
      <c r="E34" s="129">
        <f>'5 Outcomes &amp; Payments Profile'!E40</f>
        <v>1</v>
      </c>
      <c r="F34" s="71">
        <f>'5 Outcomes &amp; Payments Profile'!P92</f>
        <v>0</v>
      </c>
      <c r="G34" s="139">
        <f>'5 Outcomes &amp; Payments Profile'!P138</f>
        <v>0</v>
      </c>
      <c r="H34" s="142">
        <f>('5 Outcomes &amp; Payments Profile'!P92)*'5 Outcomes &amp; Payments Profile'!C40</f>
        <v>0</v>
      </c>
    </row>
    <row r="35" spans="2:8" ht="16.5" customHeight="1" x14ac:dyDescent="0.2">
      <c r="B35" s="127" t="s">
        <v>93</v>
      </c>
      <c r="C35" s="141">
        <f>'5 Outcomes &amp; Payments Profile'!C41</f>
        <v>2000</v>
      </c>
      <c r="D35" s="139">
        <f>'5 Outcomes &amp; Payments Profile'!D41</f>
        <v>0</v>
      </c>
      <c r="E35" s="129">
        <f>'5 Outcomes &amp; Payments Profile'!E41</f>
        <v>1</v>
      </c>
      <c r="F35" s="71">
        <f>'5 Outcomes &amp; Payments Profile'!P93</f>
        <v>0</v>
      </c>
      <c r="G35" s="139">
        <f>'5 Outcomes &amp; Payments Profile'!P139</f>
        <v>0</v>
      </c>
      <c r="H35" s="142">
        <f>('5 Outcomes &amp; Payments Profile'!P93)*'5 Outcomes &amp; Payments Profile'!C41</f>
        <v>0</v>
      </c>
    </row>
    <row r="36" spans="2:8" ht="16.5" customHeight="1" x14ac:dyDescent="0.2">
      <c r="B36" s="127" t="s">
        <v>94</v>
      </c>
      <c r="C36" s="141">
        <f>'5 Outcomes &amp; Payments Profile'!C42</f>
        <v>4500</v>
      </c>
      <c r="D36" s="139">
        <f>'5 Outcomes &amp; Payments Profile'!D42</f>
        <v>0</v>
      </c>
      <c r="E36" s="129">
        <f>'5 Outcomes &amp; Payments Profile'!E42</f>
        <v>1</v>
      </c>
      <c r="F36" s="71">
        <f>'5 Outcomes &amp; Payments Profile'!P94</f>
        <v>0</v>
      </c>
      <c r="G36" s="139">
        <f>'5 Outcomes &amp; Payments Profile'!P140</f>
        <v>0</v>
      </c>
      <c r="H36" s="142">
        <f>('5 Outcomes &amp; Payments Profile'!P94)*'5 Outcomes &amp; Payments Profile'!C42</f>
        <v>0</v>
      </c>
    </row>
    <row r="37" spans="2:8" ht="16.5" customHeight="1" thickBot="1" x14ac:dyDescent="0.25">
      <c r="B37" s="106" t="s">
        <v>95</v>
      </c>
      <c r="C37" s="143">
        <f>'5 Outcomes &amp; Payments Profile'!C43</f>
        <v>3500</v>
      </c>
      <c r="D37" s="144">
        <f>'5 Outcomes &amp; Payments Profile'!D43</f>
        <v>0</v>
      </c>
      <c r="E37" s="147">
        <f>'5 Outcomes &amp; Payments Profile'!E43</f>
        <v>1</v>
      </c>
      <c r="F37" s="72">
        <f>'5 Outcomes &amp; Payments Profile'!P95</f>
        <v>0</v>
      </c>
      <c r="G37" s="144">
        <f>'5 Outcomes &amp; Payments Profile'!P141</f>
        <v>0</v>
      </c>
      <c r="H37" s="146">
        <f>('5 Outcomes &amp; Payments Profile'!P95)*'5 Outcomes &amp; Payments Profile'!C43</f>
        <v>0</v>
      </c>
    </row>
    <row r="40" spans="2:8" ht="13.5" thickBot="1" x14ac:dyDescent="0.25"/>
    <row r="41" spans="2:8" ht="23.25" customHeight="1" thickBot="1" x14ac:dyDescent="0.25">
      <c r="B41" s="77" t="s">
        <v>132</v>
      </c>
      <c r="C41" s="150">
        <f>SUM(G10:G14)+SUM(G20:G23)+SUM(G29:G37)</f>
        <v>0</v>
      </c>
      <c r="D41" s="93"/>
      <c r="E41" s="91"/>
      <c r="F41" s="92"/>
      <c r="G41" s="66"/>
    </row>
    <row r="42" spans="2:8" s="65" customFormat="1" ht="42.75" customHeight="1" thickBot="1" x14ac:dyDescent="0.25">
      <c r="B42" s="94"/>
      <c r="C42" s="93"/>
      <c r="D42" s="90"/>
      <c r="E42" s="91"/>
      <c r="F42" s="92"/>
    </row>
    <row r="43" spans="2:8" ht="20.25" customHeight="1" thickBot="1" x14ac:dyDescent="0.25">
      <c r="B43" s="77" t="s">
        <v>133</v>
      </c>
      <c r="C43" s="150">
        <f>SUM(H10:H14)+SUM(H20:H23)+SUM(H29:H37)</f>
        <v>0</v>
      </c>
      <c r="D43" s="93"/>
      <c r="E43" s="66"/>
      <c r="F43" s="66"/>
      <c r="G43" s="66"/>
    </row>
    <row r="44" spans="2:8" ht="13.5" thickBot="1" x14ac:dyDescent="0.25">
      <c r="D44" s="242"/>
      <c r="E44" s="66"/>
      <c r="F44" s="66"/>
      <c r="G44" s="66"/>
    </row>
    <row r="45" spans="2:8" ht="15" thickBot="1" x14ac:dyDescent="0.25">
      <c r="B45" s="77" t="s">
        <v>55</v>
      </c>
      <c r="C45" s="151" t="e">
        <f>1-(C41/C43)</f>
        <v>#DIV/0!</v>
      </c>
      <c r="D45" s="243"/>
      <c r="E45" s="66"/>
      <c r="F45" s="66"/>
      <c r="G45" s="66"/>
    </row>
    <row r="46" spans="2:8" ht="13.5" thickBot="1" x14ac:dyDescent="0.25">
      <c r="D46" s="242"/>
      <c r="E46" s="66"/>
      <c r="F46" s="66"/>
      <c r="G46" s="66"/>
    </row>
    <row r="47" spans="2:8" ht="22.5" customHeight="1" thickBot="1" x14ac:dyDescent="0.25">
      <c r="B47" s="77" t="s">
        <v>125</v>
      </c>
      <c r="C47" s="150" t="e">
        <f>C43/$C$3</f>
        <v>#DIV/0!</v>
      </c>
      <c r="D47" s="244"/>
      <c r="E47" s="66"/>
      <c r="F47" s="66"/>
      <c r="G47" s="66"/>
    </row>
  </sheetData>
  <sheetProtection password="8297" sheet="1" objects="1" scenarios="1"/>
  <hyperlinks>
    <hyperlink ref="B23" location="_ftn1" display="_ftn1"/>
  </hyperlink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O10"/>
  <sheetViews>
    <sheetView topLeftCell="C1" zoomScale="75" zoomScaleNormal="75" workbookViewId="0">
      <selection activeCell="F35" sqref="F35"/>
    </sheetView>
  </sheetViews>
  <sheetFormatPr defaultRowHeight="12.75" x14ac:dyDescent="0.2"/>
  <cols>
    <col min="1" max="1" width="2.5703125" customWidth="1"/>
    <col min="2" max="2" width="46.85546875" customWidth="1"/>
    <col min="3" max="3" width="35" bestFit="1" customWidth="1"/>
    <col min="4" max="4" width="15.42578125" bestFit="1" customWidth="1"/>
    <col min="5" max="5" width="15" bestFit="1" customWidth="1"/>
    <col min="6" max="6" width="16.42578125" bestFit="1" customWidth="1"/>
    <col min="7" max="7" width="15.85546875" bestFit="1" customWidth="1"/>
    <col min="8" max="8" width="15.42578125" bestFit="1" customWidth="1"/>
    <col min="9" max="9" width="15.7109375" bestFit="1" customWidth="1"/>
    <col min="10" max="10" width="16.42578125" bestFit="1" customWidth="1"/>
    <col min="11" max="11" width="15.85546875" bestFit="1" customWidth="1"/>
    <col min="12" max="12" width="15.42578125" bestFit="1" customWidth="1"/>
    <col min="13" max="13" width="16.140625" bestFit="1" customWidth="1"/>
    <col min="14" max="14" width="16.42578125" bestFit="1" customWidth="1"/>
    <col min="15" max="15" width="15.85546875" bestFit="1" customWidth="1"/>
    <col min="16" max="16" width="12.85546875" customWidth="1"/>
  </cols>
  <sheetData>
    <row r="1" spans="2:15" ht="10.5" customHeight="1" x14ac:dyDescent="0.2"/>
    <row r="2" spans="2:15" ht="10.5" customHeight="1" thickBot="1" x14ac:dyDescent="0.25"/>
    <row r="3" spans="2:15" ht="13.5" thickBot="1" x14ac:dyDescent="0.25">
      <c r="C3" s="100" t="s">
        <v>1</v>
      </c>
      <c r="D3" s="101" t="s">
        <v>0</v>
      </c>
      <c r="E3" s="101" t="s">
        <v>2</v>
      </c>
      <c r="F3" s="101" t="s">
        <v>3</v>
      </c>
      <c r="G3" s="101" t="s">
        <v>11</v>
      </c>
      <c r="H3" s="101" t="s">
        <v>4</v>
      </c>
      <c r="I3" s="101" t="s">
        <v>12</v>
      </c>
      <c r="J3" s="101" t="s">
        <v>13</v>
      </c>
      <c r="K3" s="101" t="s">
        <v>5</v>
      </c>
      <c r="L3" s="101" t="s">
        <v>14</v>
      </c>
      <c r="M3" s="101" t="s">
        <v>15</v>
      </c>
      <c r="N3" s="101" t="s">
        <v>16</v>
      </c>
      <c r="O3" s="99" t="s">
        <v>17</v>
      </c>
    </row>
    <row r="4" spans="2:15" x14ac:dyDescent="0.2">
      <c r="B4" s="100" t="s">
        <v>56</v>
      </c>
      <c r="C4" s="154">
        <f>-'3 Input - Bidder Cost Profile'!C41</f>
        <v>0</v>
      </c>
      <c r="D4" s="159">
        <f>-'3 Input - Bidder Cost Profile'!D41</f>
        <v>0</v>
      </c>
      <c r="E4" s="159">
        <f>-'3 Input - Bidder Cost Profile'!E41</f>
        <v>0</v>
      </c>
      <c r="F4" s="159">
        <f>-'3 Input - Bidder Cost Profile'!F41</f>
        <v>0</v>
      </c>
      <c r="G4" s="159">
        <f>-'3 Input - Bidder Cost Profile'!G41</f>
        <v>0</v>
      </c>
      <c r="H4" s="159">
        <f>-'3 Input - Bidder Cost Profile'!H41</f>
        <v>0</v>
      </c>
      <c r="I4" s="159">
        <f>-'3 Input - Bidder Cost Profile'!I41</f>
        <v>0</v>
      </c>
      <c r="J4" s="159">
        <f>-'3 Input - Bidder Cost Profile'!J41</f>
        <v>0</v>
      </c>
      <c r="K4" s="159">
        <f>-'3 Input - Bidder Cost Profile'!K41</f>
        <v>0</v>
      </c>
      <c r="L4" s="159">
        <f>-'3 Input - Bidder Cost Profile'!L41</f>
        <v>0</v>
      </c>
      <c r="M4" s="159">
        <f>-'3 Input - Bidder Cost Profile'!M41</f>
        <v>0</v>
      </c>
      <c r="N4" s="159">
        <f>-'3 Input - Bidder Cost Profile'!N41</f>
        <v>0</v>
      </c>
      <c r="O4" s="285"/>
    </row>
    <row r="5" spans="2:15" x14ac:dyDescent="0.2">
      <c r="B5" s="156" t="s">
        <v>57</v>
      </c>
      <c r="C5" s="160">
        <f>'5 Outcomes &amp; Payments Profile'!C145</f>
        <v>0</v>
      </c>
      <c r="D5" s="158">
        <f>'5 Outcomes &amp; Payments Profile'!D145</f>
        <v>0</v>
      </c>
      <c r="E5" s="158">
        <f>'5 Outcomes &amp; Payments Profile'!E145</f>
        <v>0</v>
      </c>
      <c r="F5" s="158">
        <f>'5 Outcomes &amp; Payments Profile'!F145</f>
        <v>0</v>
      </c>
      <c r="G5" s="158">
        <f>'5 Outcomes &amp; Payments Profile'!G145</f>
        <v>0</v>
      </c>
      <c r="H5" s="158">
        <f>'5 Outcomes &amp; Payments Profile'!H145</f>
        <v>0</v>
      </c>
      <c r="I5" s="158">
        <f>'5 Outcomes &amp; Payments Profile'!I145</f>
        <v>0</v>
      </c>
      <c r="J5" s="158">
        <f>'5 Outcomes &amp; Payments Profile'!J145</f>
        <v>0</v>
      </c>
      <c r="K5" s="158">
        <f>'5 Outcomes &amp; Payments Profile'!K145</f>
        <v>0</v>
      </c>
      <c r="L5" s="158">
        <f>'5 Outcomes &amp; Payments Profile'!L145</f>
        <v>0</v>
      </c>
      <c r="M5" s="158">
        <f>'5 Outcomes &amp; Payments Profile'!M145</f>
        <v>0</v>
      </c>
      <c r="N5" s="158">
        <f>'5 Outcomes &amp; Payments Profile'!N145</f>
        <v>0</v>
      </c>
      <c r="O5" s="299">
        <f>'5 Outcomes &amp; Payments Profile'!O145</f>
        <v>0</v>
      </c>
    </row>
    <row r="6" spans="2:15" ht="13.5" thickBot="1" x14ac:dyDescent="0.25">
      <c r="B6" s="157" t="s">
        <v>58</v>
      </c>
      <c r="C6" s="155">
        <f>SUM(C4:C5)</f>
        <v>0</v>
      </c>
      <c r="D6" s="161">
        <f>SUM(D4:D5)</f>
        <v>0</v>
      </c>
      <c r="E6" s="161">
        <f t="shared" ref="E6:N6" si="0">SUM(E4:E5)</f>
        <v>0</v>
      </c>
      <c r="F6" s="161">
        <f t="shared" si="0"/>
        <v>0</v>
      </c>
      <c r="G6" s="161">
        <f t="shared" si="0"/>
        <v>0</v>
      </c>
      <c r="H6" s="161">
        <f t="shared" si="0"/>
        <v>0</v>
      </c>
      <c r="I6" s="161">
        <f t="shared" si="0"/>
        <v>0</v>
      </c>
      <c r="J6" s="161">
        <f t="shared" si="0"/>
        <v>0</v>
      </c>
      <c r="K6" s="161">
        <f t="shared" si="0"/>
        <v>0</v>
      </c>
      <c r="L6" s="161">
        <f t="shared" si="0"/>
        <v>0</v>
      </c>
      <c r="M6" s="161">
        <f t="shared" si="0"/>
        <v>0</v>
      </c>
      <c r="N6" s="161">
        <f t="shared" si="0"/>
        <v>0</v>
      </c>
      <c r="O6" s="300">
        <f>SUM(O4:O5)</f>
        <v>0</v>
      </c>
    </row>
    <row r="7" spans="2:15" ht="13.5" thickBot="1" x14ac:dyDescent="0.25"/>
    <row r="8" spans="2:15" ht="13.5" thickBot="1" x14ac:dyDescent="0.25">
      <c r="B8" s="78" t="s">
        <v>59</v>
      </c>
      <c r="C8" s="164">
        <f>C6</f>
        <v>0</v>
      </c>
      <c r="D8" s="163">
        <f t="shared" ref="D8:I8" si="1">D6+C8</f>
        <v>0</v>
      </c>
      <c r="E8" s="163">
        <f t="shared" si="1"/>
        <v>0</v>
      </c>
      <c r="F8" s="163">
        <f t="shared" si="1"/>
        <v>0</v>
      </c>
      <c r="G8" s="163">
        <f t="shared" si="1"/>
        <v>0</v>
      </c>
      <c r="H8" s="163">
        <f t="shared" si="1"/>
        <v>0</v>
      </c>
      <c r="I8" s="163">
        <f t="shared" si="1"/>
        <v>0</v>
      </c>
      <c r="J8" s="163">
        <f t="shared" ref="J8:M8" si="2">J6+I8</f>
        <v>0</v>
      </c>
      <c r="K8" s="163">
        <f>K6+J8</f>
        <v>0</v>
      </c>
      <c r="L8" s="163">
        <f t="shared" si="2"/>
        <v>0</v>
      </c>
      <c r="M8" s="163">
        <f t="shared" si="2"/>
        <v>0</v>
      </c>
      <c r="N8" s="163">
        <f>N6+M8</f>
        <v>0</v>
      </c>
      <c r="O8" s="286">
        <f>O6+N8</f>
        <v>0</v>
      </c>
    </row>
    <row r="10" spans="2:15" x14ac:dyDescent="0.2">
      <c r="C10" s="162"/>
    </row>
  </sheetData>
  <sheetProtection password="8297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56EAC59-1045-4994-B04E-40AB58A172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 Summary Sheet</vt:lpstr>
      <vt:lpstr>2 Inputs - Outcomes and Payment</vt:lpstr>
      <vt:lpstr>3 Input - Bidder Cost Profile</vt:lpstr>
      <vt:lpstr>4 Financial Funding Capability</vt:lpstr>
      <vt:lpstr>5 Outcomes &amp; Payments Profile</vt:lpstr>
      <vt:lpstr>6 VfM Calculation</vt:lpstr>
      <vt:lpstr>7 Cash Flow Statement</vt:lpstr>
      <vt:lpstr>'5 Outcomes &amp; Payments Profile'!_ftn1</vt:lpstr>
      <vt:lpstr>'5 Outcomes &amp; Payments Profile'!_ftn2</vt:lpstr>
      <vt:lpstr>'5 Outcomes &amp; Payments Profile'!_ftn3</vt:lpstr>
      <vt:lpstr>'5 Outcomes &amp; Payments Profile'!_ftnref1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TGRAY</dc:creator>
  <cp:lastModifiedBy>bdroy</cp:lastModifiedBy>
  <cp:lastPrinted>2014-08-06T13:34:07Z</cp:lastPrinted>
  <dcterms:created xsi:type="dcterms:W3CDTF">2014-01-08T11:35:11Z</dcterms:created>
  <dcterms:modified xsi:type="dcterms:W3CDTF">2014-08-14T13:04:02Z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4d19d3aa-ce33-42e3-9cbc-60dbb7787cb6</vt:lpwstr>
  </property>
  <property fmtid="{D5CDD505-2E9C-101B-9397-08002B2CF9AE}" pid="3" name="bjSaver">
    <vt:lpwstr>1keLKateteyCWyNltP0a6QrPkbxXVChP</vt:lpwstr>
  </property>
  <property fmtid="{D5CDD505-2E9C-101B-9397-08002B2CF9AE}" pid="4" name="bjDocumentSecurityLabel">
    <vt:lpwstr>No Marking</vt:lpwstr>
  </property>
</Properties>
</file>