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760" tabRatio="734" activeTab="0"/>
  </bookViews>
  <sheets>
    <sheet name="May 2014" sheetId="1" r:id="rId1"/>
  </sheets>
  <definedNames>
    <definedName name="List_of_organisations">#REF!</definedName>
    <definedName name="Main_Department">#REF!</definedName>
    <definedName name="Month">#REF!</definedName>
    <definedName name="Organisation_Type">#REF!</definedName>
    <definedName name="_xlnm.Print_Area" localSheetId="0">'May 2014'!$A$1:$AO$21</definedName>
    <definedName name="Yes_No">#REF!</definedName>
  </definedNames>
  <calcPr fullCalcOnLoad="1"/>
</workbook>
</file>

<file path=xl/sharedStrings.xml><?xml version="1.0" encoding="utf-8"?>
<sst xmlns="http://schemas.openxmlformats.org/spreadsheetml/2006/main" count="80" uniqueCount="46">
  <si>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</si>
  <si>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</si>
  <si>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</si>
  <si>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</si>
  <si>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</si>
  <si>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</si>
  <si>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</si>
  <si>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</si>
  <si>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</si>
  <si>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</si>
  <si>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</si>
  <si>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</si>
  <si>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</si>
  <si>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</si>
  <si>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</si>
  <si>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</si>
  <si>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</si>
  <si>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</si>
  <si>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</si>
  <si>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</si>
  <si>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</si>
  <si>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</si>
  <si>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</si>
  <si>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</si>
  <si>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</si>
  <si>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</si>
  <si>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</si>
  <si>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</si>
  <si>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</si>
  <si>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</si>
  <si>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</si>
  <si>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</si>
  <si>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</si>
  <si>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</si>
  <si>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</si>
  <si>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</si>
  <si>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</si>
  <si>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</si>
  <si>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</si>
  <si>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Teaching and Leadership</t>
  </si>
  <si>
    <t>Standards and Testing Agency</t>
  </si>
  <si>
    <t>Office for Standards in Education, Children's Services &amp; Skills</t>
  </si>
  <si>
    <t>Non-Ministerial Department</t>
  </si>
  <si>
    <t>Office of Qualifications &amp; Examinations Regulation</t>
  </si>
  <si>
    <t>The Office of the Children's Commissioner</t>
  </si>
  <si>
    <t>Executive Non-Departmental Public Body</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</si>
</sst>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50">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164" fontId="2" fillId="0" borderId="0" applyFont="0" applyFill="0" applyBorder="0" applyAlignment="0" applyProtection="0"/>
    <xf numFmtId="0" fontId="31" fillId="26" borderId="0" applyNumberFormat="0" applyBorder="0" applyAlignment="0" applyProtection="0"/>
    <xf numFmtId="0" fontId="32" fillId="27" borderId="1" applyNumberFormat="0" applyAlignment="0" applyProtection="0"/>
    <xf numFmtId="165" fontId="7" fillId="28" borderId="0" applyNumberFormat="0">
      <alignment/>
      <protection locked="0"/>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0" fontId="2" fillId="0" borderId="0" applyNumberFormat="0" applyFill="0" applyBorder="0" applyAlignment="0" applyProtection="0"/>
    <xf numFmtId="0" fontId="44" fillId="0" borderId="0">
      <alignment/>
      <protection/>
    </xf>
    <xf numFmtId="0" fontId="4" fillId="0" borderId="0">
      <alignment/>
      <protection/>
    </xf>
    <xf numFmtId="0" fontId="1" fillId="0" borderId="0">
      <alignment/>
      <protection/>
    </xf>
    <xf numFmtId="0" fontId="45"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46"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7" fillId="0" borderId="0" applyNumberFormat="0" applyFill="0" applyBorder="0" applyAlignment="0" applyProtection="0"/>
    <xf numFmtId="178" fontId="2" fillId="0" borderId="0" applyFont="0" applyFill="0" applyBorder="0" applyAlignment="0" applyProtection="0"/>
    <xf numFmtId="0" fontId="4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9" fillId="0" borderId="0" applyNumberFormat="0" applyFill="0" applyBorder="0" applyAlignment="0" applyProtection="0"/>
  </cellStyleXfs>
  <cellXfs count="60">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48" fillId="0" borderId="11" xfId="0" applyFont="1" applyFill="1" applyBorder="1" applyAlignment="1" applyProtection="1">
      <alignment horizontal="center" wrapText="1"/>
      <protection/>
    </xf>
    <xf numFmtId="0" fontId="48"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48" fillId="0" borderId="12" xfId="0" applyFont="1" applyFill="1" applyBorder="1" applyAlignment="1" applyProtection="1">
      <alignment horizontal="center" wrapText="1"/>
      <protection/>
    </xf>
    <xf numFmtId="0" fontId="48" fillId="0" borderId="13" xfId="0" applyFont="1" applyFill="1" applyBorder="1" applyAlignment="1" applyProtection="1">
      <alignment horizontal="center" wrapText="1"/>
      <protection/>
    </xf>
    <xf numFmtId="0" fontId="48" fillId="0" borderId="14" xfId="0" applyFont="1" applyFill="1" applyBorder="1" applyAlignment="1" applyProtection="1">
      <alignment horizontal="center" wrapText="1"/>
      <protection/>
    </xf>
    <xf numFmtId="0" fontId="48" fillId="0" borderId="11" xfId="0" applyFont="1" applyFill="1" applyBorder="1" applyAlignment="1" applyProtection="1">
      <alignment horizontal="center" wrapText="1"/>
      <protection/>
    </xf>
    <xf numFmtId="0" fontId="48" fillId="0" borderId="15" xfId="0" applyFont="1" applyFill="1" applyBorder="1" applyAlignment="1" applyProtection="1">
      <alignment horizontal="center" wrapText="1"/>
      <protection/>
    </xf>
    <xf numFmtId="0" fontId="48" fillId="0" borderId="16" xfId="0" applyFont="1" applyFill="1" applyBorder="1" applyAlignment="1" applyProtection="1">
      <alignment horizontal="center" wrapText="1"/>
      <protection/>
    </xf>
    <xf numFmtId="0" fontId="48" fillId="0" borderId="17" xfId="0" applyFont="1" applyFill="1" applyBorder="1" applyAlignment="1" applyProtection="1">
      <alignment horizontal="center" wrapText="1"/>
      <protection/>
    </xf>
    <xf numFmtId="0" fontId="48" fillId="0" borderId="18"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10" fillId="0" borderId="13"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xf>
    <xf numFmtId="0" fontId="48" fillId="0" borderId="10" xfId="0" applyFont="1" applyFill="1" applyBorder="1" applyAlignment="1" applyProtection="1">
      <alignment horizontal="center"/>
      <protection/>
    </xf>
    <xf numFmtId="0" fontId="48" fillId="0" borderId="11" xfId="0" applyFont="1" applyFill="1" applyBorder="1" applyAlignment="1" applyProtection="1">
      <alignment horizontal="center"/>
      <protection/>
    </xf>
    <xf numFmtId="0" fontId="48" fillId="0" borderId="16" xfId="0" applyFont="1" applyFill="1" applyBorder="1" applyAlignment="1" applyProtection="1">
      <alignment horizontal="center"/>
      <protection/>
    </xf>
    <xf numFmtId="0" fontId="48" fillId="0" borderId="13" xfId="0" applyFont="1" applyFill="1" applyBorder="1" applyAlignment="1" applyProtection="1">
      <alignment/>
      <protection/>
    </xf>
    <xf numFmtId="0" fontId="48" fillId="0" borderId="14" xfId="0" applyFont="1" applyFill="1" applyBorder="1" applyAlignment="1" applyProtection="1">
      <alignment/>
      <protection/>
    </xf>
    <xf numFmtId="0" fontId="48" fillId="0" borderId="19" xfId="0" applyFont="1" applyFill="1" applyBorder="1" applyAlignment="1" applyProtection="1">
      <alignment horizontal="center"/>
      <protection/>
    </xf>
    <xf numFmtId="0" fontId="48" fillId="0" borderId="20" xfId="0" applyFont="1" applyFill="1" applyBorder="1" applyAlignment="1" applyProtection="1">
      <alignment horizontal="center"/>
      <protection/>
    </xf>
    <xf numFmtId="0" fontId="48" fillId="0" borderId="21" xfId="0" applyFont="1" applyFill="1" applyBorder="1" applyAlignment="1" applyProtection="1">
      <alignment horizontal="center"/>
      <protection/>
    </xf>
    <xf numFmtId="0" fontId="10" fillId="0" borderId="19" xfId="0" applyFont="1" applyFill="1" applyBorder="1" applyAlignment="1" applyProtection="1">
      <alignment horizontal="center" wrapText="1"/>
      <protection/>
    </xf>
    <xf numFmtId="0" fontId="10" fillId="0" borderId="21"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48" fillId="0" borderId="15" xfId="0" applyFont="1" applyFill="1" applyBorder="1" applyAlignment="1" applyProtection="1">
      <alignment horizontal="center"/>
      <protection/>
    </xf>
    <xf numFmtId="0" fontId="48" fillId="0" borderId="10" xfId="0" applyFont="1" applyFill="1" applyBorder="1" applyAlignment="1" applyProtection="1">
      <alignment horizontal="center" wrapText="1"/>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187" fontId="0" fillId="0" borderId="10" xfId="0" applyNumberFormat="1" applyFont="1" applyBorder="1" applyAlignment="1" applyProtection="1">
      <alignment horizontal="right" vertical="center" wrapText="1"/>
      <protection locked="0"/>
    </xf>
    <xf numFmtId="3" fontId="0" fillId="35" borderId="10" xfId="0" applyNumberFormat="1" applyFont="1" applyFill="1" applyBorder="1" applyAlignment="1" applyProtection="1">
      <alignment horizontal="right" vertical="center"/>
      <protection/>
    </xf>
    <xf numFmtId="1" fontId="0" fillId="35" borderId="10" xfId="0" applyNumberFormat="1" applyFont="1" applyFill="1" applyBorder="1" applyAlignment="1" applyProtection="1">
      <alignment horizontal="right" vertical="center"/>
      <protection/>
    </xf>
    <xf numFmtId="0" fontId="0" fillId="35" borderId="10" xfId="0" applyFill="1" applyBorder="1" applyAlignment="1" applyProtection="1">
      <alignment horizontal="right" vertical="center"/>
      <protection/>
    </xf>
    <xf numFmtId="1" fontId="0" fillId="35" borderId="10" xfId="0" applyNumberFormat="1"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6" borderId="10" xfId="0" applyNumberFormat="1" applyFont="1" applyFill="1" applyBorder="1" applyAlignment="1" applyProtection="1">
      <alignment horizontal="right" vertical="center"/>
      <protection/>
    </xf>
    <xf numFmtId="186" fontId="0" fillId="34" borderId="10" xfId="0" applyNumberFormat="1" applyFill="1" applyBorder="1" applyAlignment="1" applyProtection="1">
      <alignment horizontal="right" vertical="center"/>
      <protection locked="0"/>
    </xf>
    <xf numFmtId="186" fontId="0" fillId="36" borderId="10" xfId="0" applyNumberFormat="1" applyFill="1" applyBorder="1" applyAlignment="1" applyProtection="1">
      <alignment horizontal="right" vertical="center"/>
      <protection/>
    </xf>
    <xf numFmtId="0" fontId="0" fillId="34" borderId="10" xfId="0" applyNumberFormat="1" applyFill="1" applyBorder="1" applyAlignment="1" applyProtection="1">
      <alignment vertical="center"/>
      <protection locked="0"/>
    </xf>
    <xf numFmtId="0" fontId="1" fillId="0" borderId="0" xfId="0" applyFont="1" applyAlignment="1">
      <alignment/>
    </xf>
    <xf numFmtId="0" fontId="0" fillId="34" borderId="10" xfId="0" applyFont="1" applyFill="1" applyBorder="1" applyAlignment="1" applyProtection="1">
      <alignment vertical="center"/>
      <protection locked="0"/>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32">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selection activeCell="A11" sqref="A11"/>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18" t="s">
        <v>12</v>
      </c>
      <c r="B1" s="18" t="s">
        <v>1</v>
      </c>
      <c r="C1" s="18" t="s">
        <v>0</v>
      </c>
      <c r="D1" s="21" t="s">
        <v>8</v>
      </c>
      <c r="E1" s="22"/>
      <c r="F1" s="22"/>
      <c r="G1" s="22"/>
      <c r="H1" s="22"/>
      <c r="I1" s="22"/>
      <c r="J1" s="22"/>
      <c r="K1" s="22"/>
      <c r="L1" s="22"/>
      <c r="M1" s="22"/>
      <c r="N1" s="22"/>
      <c r="O1" s="22"/>
      <c r="P1" s="22"/>
      <c r="Q1" s="23"/>
      <c r="R1" s="30" t="s">
        <v>15</v>
      </c>
      <c r="S1" s="41"/>
      <c r="T1" s="41"/>
      <c r="U1" s="41"/>
      <c r="V1" s="41"/>
      <c r="W1" s="41"/>
      <c r="X1" s="41"/>
      <c r="Y1" s="41"/>
      <c r="Z1" s="41"/>
      <c r="AA1" s="31"/>
      <c r="AB1" s="37" t="s">
        <v>25</v>
      </c>
      <c r="AC1" s="38"/>
      <c r="AD1" s="34" t="s">
        <v>11</v>
      </c>
      <c r="AE1" s="35"/>
      <c r="AF1" s="35"/>
      <c r="AG1" s="35"/>
      <c r="AH1" s="35"/>
      <c r="AI1" s="35"/>
      <c r="AJ1" s="36"/>
      <c r="AK1" s="29" t="s">
        <v>32</v>
      </c>
      <c r="AL1" s="29"/>
      <c r="AM1" s="29"/>
      <c r="AN1" s="26" t="s">
        <v>24</v>
      </c>
      <c r="AO1" s="18" t="s">
        <v>33</v>
      </c>
    </row>
    <row r="2" spans="1:41" s="1" customFormat="1" ht="53.25" customHeight="1">
      <c r="A2" s="32"/>
      <c r="B2" s="32"/>
      <c r="C2" s="32"/>
      <c r="D2" s="24" t="s">
        <v>28</v>
      </c>
      <c r="E2" s="25"/>
      <c r="F2" s="24" t="s">
        <v>29</v>
      </c>
      <c r="G2" s="25"/>
      <c r="H2" s="24" t="s">
        <v>30</v>
      </c>
      <c r="I2" s="25"/>
      <c r="J2" s="24" t="s">
        <v>6</v>
      </c>
      <c r="K2" s="25"/>
      <c r="L2" s="24" t="s">
        <v>31</v>
      </c>
      <c r="M2" s="25"/>
      <c r="N2" s="24" t="s">
        <v>5</v>
      </c>
      <c r="O2" s="25"/>
      <c r="P2" s="21" t="s">
        <v>9</v>
      </c>
      <c r="Q2" s="23"/>
      <c r="R2" s="21" t="s">
        <v>13</v>
      </c>
      <c r="S2" s="31"/>
      <c r="T2" s="30" t="s">
        <v>3</v>
      </c>
      <c r="U2" s="31"/>
      <c r="V2" s="30" t="s">
        <v>4</v>
      </c>
      <c r="W2" s="31"/>
      <c r="X2" s="30" t="s">
        <v>14</v>
      </c>
      <c r="Y2" s="31"/>
      <c r="Z2" s="21" t="s">
        <v>10</v>
      </c>
      <c r="AA2" s="23"/>
      <c r="AB2" s="39"/>
      <c r="AC2" s="40"/>
      <c r="AD2" s="18" t="s">
        <v>17</v>
      </c>
      <c r="AE2" s="18" t="s">
        <v>16</v>
      </c>
      <c r="AF2" s="18" t="s">
        <v>18</v>
      </c>
      <c r="AG2" s="18" t="s">
        <v>19</v>
      </c>
      <c r="AH2" s="18" t="s">
        <v>20</v>
      </c>
      <c r="AI2" s="18" t="s">
        <v>21</v>
      </c>
      <c r="AJ2" s="42" t="s">
        <v>23</v>
      </c>
      <c r="AK2" s="18" t="s">
        <v>26</v>
      </c>
      <c r="AL2" s="18" t="s">
        <v>27</v>
      </c>
      <c r="AM2" s="18" t="s">
        <v>22</v>
      </c>
      <c r="AN2" s="27"/>
      <c r="AO2" s="19"/>
    </row>
    <row r="3" spans="1:41" ht="57.75" customHeight="1">
      <c r="A3" s="33"/>
      <c r="B3" s="33"/>
      <c r="C3" s="3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0"/>
      <c r="AE3" s="20"/>
      <c r="AF3" s="20"/>
      <c r="AG3" s="20"/>
      <c r="AH3" s="20"/>
      <c r="AI3" s="20"/>
      <c r="AJ3" s="42"/>
      <c r="AK3" s="20"/>
      <c r="AL3" s="20"/>
      <c r="AM3" s="20"/>
      <c r="AN3" s="28"/>
      <c r="AO3" s="20"/>
    </row>
    <row r="4" spans="1:41" ht="15">
      <c r="A4" s="43" t="s">
        <v>34</v>
      </c>
      <c r="B4" s="43" t="s">
        <v>35</v>
      </c>
      <c r="C4" s="44" t="s">
        <v>34</v>
      </c>
      <c r="D4" s="45">
        <v>115</v>
      </c>
      <c r="E4" s="46">
        <v>106.27</v>
      </c>
      <c r="F4" s="45">
        <v>446</v>
      </c>
      <c r="G4" s="46">
        <v>423.6</v>
      </c>
      <c r="H4" s="45">
        <v>943</v>
      </c>
      <c r="I4" s="46">
        <v>909.08</v>
      </c>
      <c r="J4" s="45">
        <v>670</v>
      </c>
      <c r="K4" s="46">
        <v>640.33</v>
      </c>
      <c r="L4" s="45">
        <v>90</v>
      </c>
      <c r="M4" s="46">
        <v>86.27</v>
      </c>
      <c r="N4" s="45"/>
      <c r="O4" s="46"/>
      <c r="P4" s="47">
        <f>SUM(D4,F4,H4,J4,L4,N4)</f>
        <v>2264</v>
      </c>
      <c r="Q4" s="48">
        <f>SUM(E4,G4,I4,K4,M4,O4)</f>
        <v>2165.55</v>
      </c>
      <c r="R4" s="45">
        <v>42</v>
      </c>
      <c r="S4" s="46">
        <v>33.35</v>
      </c>
      <c r="T4" s="45"/>
      <c r="U4" s="46"/>
      <c r="V4" s="45">
        <v>8</v>
      </c>
      <c r="W4" s="46">
        <v>8</v>
      </c>
      <c r="X4" s="45"/>
      <c r="Y4" s="46"/>
      <c r="Z4" s="49">
        <f>SUM(R4,T4,V4,X4,)</f>
        <v>50</v>
      </c>
      <c r="AA4" s="50">
        <f>SUM(S4,U4,W4,Y4)</f>
        <v>41.35</v>
      </c>
      <c r="AB4" s="51">
        <f>P4+Z4</f>
        <v>2314</v>
      </c>
      <c r="AC4" s="51">
        <f>Q4+AA4</f>
        <v>2206.9</v>
      </c>
      <c r="AD4" s="52">
        <v>7908209.260000001</v>
      </c>
      <c r="AE4" s="53">
        <v>0</v>
      </c>
      <c r="AF4" s="53">
        <v>37610.47</v>
      </c>
      <c r="AG4" s="53">
        <v>58410.100000000006</v>
      </c>
      <c r="AH4" s="53">
        <v>1545196.1500000001</v>
      </c>
      <c r="AI4" s="53">
        <v>671942.15</v>
      </c>
      <c r="AJ4" s="54">
        <f>SUM(AD4:AI4)</f>
        <v>10221368.13</v>
      </c>
      <c r="AK4" s="55">
        <v>173687.31999999998</v>
      </c>
      <c r="AL4" s="55">
        <v>297309.88999999996</v>
      </c>
      <c r="AM4" s="56">
        <f>SUM(AK4:AL4)</f>
        <v>470997.20999999996</v>
      </c>
      <c r="AN4" s="56">
        <f>SUM(AM4,AJ4)</f>
        <v>10692365.34</v>
      </c>
      <c r="AO4" s="57" t="s">
        <v>36</v>
      </c>
    </row>
    <row r="5" spans="1:41" ht="15">
      <c r="A5" s="43" t="s">
        <v>37</v>
      </c>
      <c r="B5" s="43" t="s">
        <v>38</v>
      </c>
      <c r="C5" s="43" t="s">
        <v>34</v>
      </c>
      <c r="D5" s="45">
        <v>25</v>
      </c>
      <c r="E5" s="46">
        <v>22.99</v>
      </c>
      <c r="F5" s="45">
        <v>76</v>
      </c>
      <c r="G5" s="46">
        <v>72.34</v>
      </c>
      <c r="H5" s="45">
        <v>306</v>
      </c>
      <c r="I5" s="46">
        <v>298.02</v>
      </c>
      <c r="J5" s="45">
        <v>321</v>
      </c>
      <c r="K5" s="46">
        <v>316.43</v>
      </c>
      <c r="L5" s="45">
        <v>30</v>
      </c>
      <c r="M5" s="46">
        <v>29.93</v>
      </c>
      <c r="N5" s="45"/>
      <c r="O5" s="46"/>
      <c r="P5" s="47">
        <f aca="true" t="shared" si="0" ref="P5:Q10">SUM(D5,F5,H5,J5,L5,N5)</f>
        <v>758</v>
      </c>
      <c r="Q5" s="48">
        <f t="shared" si="0"/>
        <v>739.7099999999999</v>
      </c>
      <c r="R5" s="45">
        <v>26</v>
      </c>
      <c r="S5" s="46">
        <v>26</v>
      </c>
      <c r="T5" s="45">
        <v>41</v>
      </c>
      <c r="U5" s="46">
        <v>36.2</v>
      </c>
      <c r="V5" s="45">
        <v>133</v>
      </c>
      <c r="W5" s="46">
        <v>127.74</v>
      </c>
      <c r="X5" s="45">
        <v>0</v>
      </c>
      <c r="Y5" s="46">
        <v>0</v>
      </c>
      <c r="Z5" s="49">
        <f aca="true" t="shared" si="1" ref="Z5:Z10">SUM(R5,T5,V5,X5,)</f>
        <v>200</v>
      </c>
      <c r="AA5" s="50">
        <f aca="true" t="shared" si="2" ref="AA5:AA10">SUM(S5,U5,W5,Y5)</f>
        <v>189.94</v>
      </c>
      <c r="AB5" s="51">
        <f aca="true" t="shared" si="3" ref="AB5:AC10">P5+Z5</f>
        <v>958</v>
      </c>
      <c r="AC5" s="51">
        <f t="shared" si="3"/>
        <v>929.6499999999999</v>
      </c>
      <c r="AD5" s="52">
        <v>2311465.3600000003</v>
      </c>
      <c r="AE5" s="53">
        <v>0</v>
      </c>
      <c r="AF5" s="53">
        <v>0</v>
      </c>
      <c r="AG5" s="53">
        <v>164.29</v>
      </c>
      <c r="AH5" s="53">
        <v>580993.29</v>
      </c>
      <c r="AI5" s="53">
        <v>257900.12</v>
      </c>
      <c r="AJ5" s="54">
        <f aca="true" t="shared" si="4" ref="AJ5:AJ10">SUM(AD5:AI5)</f>
        <v>3150523.0600000005</v>
      </c>
      <c r="AK5" s="55">
        <v>949576.0499999999</v>
      </c>
      <c r="AL5" s="55">
        <v>0</v>
      </c>
      <c r="AM5" s="56">
        <f aca="true" t="shared" si="5" ref="AM5:AM10">SUM(AK5:AL5)</f>
        <v>949576.0499999999</v>
      </c>
      <c r="AN5" s="56">
        <f aca="true" t="shared" si="6" ref="AN5:AN10">SUM(AM5,AJ5)</f>
        <v>4100099.1100000003</v>
      </c>
      <c r="AO5" s="58"/>
    </row>
    <row r="6" spans="1:41" ht="15">
      <c r="A6" s="43" t="s">
        <v>39</v>
      </c>
      <c r="B6" s="43" t="s">
        <v>38</v>
      </c>
      <c r="C6" s="43" t="s">
        <v>34</v>
      </c>
      <c r="D6" s="45">
        <v>19</v>
      </c>
      <c r="E6" s="46">
        <v>18.51</v>
      </c>
      <c r="F6" s="45">
        <v>84</v>
      </c>
      <c r="G6" s="46">
        <v>78.7</v>
      </c>
      <c r="H6" s="45">
        <v>120</v>
      </c>
      <c r="I6" s="46">
        <v>112.89</v>
      </c>
      <c r="J6" s="45">
        <v>79</v>
      </c>
      <c r="K6" s="46">
        <v>76.86</v>
      </c>
      <c r="L6" s="45">
        <v>13</v>
      </c>
      <c r="M6" s="46">
        <v>13</v>
      </c>
      <c r="N6" s="45"/>
      <c r="O6" s="46"/>
      <c r="P6" s="47">
        <f t="shared" si="0"/>
        <v>315</v>
      </c>
      <c r="Q6" s="48">
        <f t="shared" si="0"/>
        <v>299.96000000000004</v>
      </c>
      <c r="R6" s="45">
        <v>11</v>
      </c>
      <c r="S6" s="46">
        <v>9.11</v>
      </c>
      <c r="T6" s="45">
        <v>0</v>
      </c>
      <c r="U6" s="46">
        <v>0</v>
      </c>
      <c r="V6" s="45">
        <v>0</v>
      </c>
      <c r="W6" s="46">
        <v>0</v>
      </c>
      <c r="X6" s="45">
        <v>0</v>
      </c>
      <c r="Y6" s="46">
        <v>0</v>
      </c>
      <c r="Z6" s="49">
        <f t="shared" si="1"/>
        <v>11</v>
      </c>
      <c r="AA6" s="50">
        <f t="shared" si="2"/>
        <v>9.11</v>
      </c>
      <c r="AB6" s="51">
        <f t="shared" si="3"/>
        <v>326</v>
      </c>
      <c r="AC6" s="51">
        <f t="shared" si="3"/>
        <v>309.07000000000005</v>
      </c>
      <c r="AD6" s="52">
        <v>1039031.4799999999</v>
      </c>
      <c r="AE6" s="53">
        <v>0</v>
      </c>
      <c r="AF6" s="53">
        <v>0</v>
      </c>
      <c r="AG6" s="53">
        <v>133.94</v>
      </c>
      <c r="AH6" s="53">
        <v>190068.08000000002</v>
      </c>
      <c r="AI6" s="53">
        <v>92579.54000000001</v>
      </c>
      <c r="AJ6" s="54">
        <f t="shared" si="4"/>
        <v>1321813.0399999998</v>
      </c>
      <c r="AK6" s="55">
        <v>13031.34</v>
      </c>
      <c r="AL6" s="55">
        <v>0</v>
      </c>
      <c r="AM6" s="56">
        <f t="shared" si="5"/>
        <v>13031.34</v>
      </c>
      <c r="AN6" s="56">
        <f t="shared" si="6"/>
        <v>1334844.38</v>
      </c>
      <c r="AO6" s="59"/>
    </row>
    <row r="7" spans="1:41" ht="15">
      <c r="A7" s="43" t="s">
        <v>40</v>
      </c>
      <c r="B7" s="43" t="s">
        <v>38</v>
      </c>
      <c r="C7" s="43" t="s">
        <v>34</v>
      </c>
      <c r="D7" s="45">
        <v>0</v>
      </c>
      <c r="E7" s="46">
        <v>0</v>
      </c>
      <c r="F7" s="45">
        <v>22</v>
      </c>
      <c r="G7" s="46">
        <v>21.61</v>
      </c>
      <c r="H7" s="45">
        <v>41</v>
      </c>
      <c r="I7" s="46">
        <v>40.31</v>
      </c>
      <c r="J7" s="45">
        <v>37</v>
      </c>
      <c r="K7" s="46">
        <v>36.07</v>
      </c>
      <c r="L7" s="45">
        <v>3</v>
      </c>
      <c r="M7" s="46">
        <v>3</v>
      </c>
      <c r="N7" s="45"/>
      <c r="O7" s="46"/>
      <c r="P7" s="47">
        <f t="shared" si="0"/>
        <v>103</v>
      </c>
      <c r="Q7" s="48">
        <f t="shared" si="0"/>
        <v>100.99000000000001</v>
      </c>
      <c r="R7" s="45">
        <v>2</v>
      </c>
      <c r="S7" s="46">
        <v>1.85</v>
      </c>
      <c r="T7" s="45">
        <v>0</v>
      </c>
      <c r="U7" s="46">
        <v>0</v>
      </c>
      <c r="V7" s="45">
        <v>8</v>
      </c>
      <c r="W7" s="46">
        <v>1.2</v>
      </c>
      <c r="X7" s="45">
        <v>0</v>
      </c>
      <c r="Y7" s="46">
        <v>0</v>
      </c>
      <c r="Z7" s="49">
        <f>SUM(R7,T7,V7,X7,)</f>
        <v>10</v>
      </c>
      <c r="AA7" s="50">
        <f t="shared" si="2"/>
        <v>3.05</v>
      </c>
      <c r="AB7" s="51">
        <f t="shared" si="3"/>
        <v>113</v>
      </c>
      <c r="AC7" s="51">
        <f t="shared" si="3"/>
        <v>104.04</v>
      </c>
      <c r="AD7" s="52">
        <v>423504.63999999996</v>
      </c>
      <c r="AE7" s="53">
        <v>0</v>
      </c>
      <c r="AF7" s="53">
        <v>46601.75</v>
      </c>
      <c r="AG7" s="53">
        <v>988.04</v>
      </c>
      <c r="AH7" s="53">
        <v>69875.78</v>
      </c>
      <c r="AI7" s="53">
        <v>48279.07000000001</v>
      </c>
      <c r="AJ7" s="54">
        <f t="shared" si="4"/>
        <v>589249.28</v>
      </c>
      <c r="AK7" s="55">
        <v>5886.92</v>
      </c>
      <c r="AL7" s="55">
        <v>41000</v>
      </c>
      <c r="AM7" s="56">
        <f t="shared" si="5"/>
        <v>46886.92</v>
      </c>
      <c r="AN7" s="56">
        <f t="shared" si="6"/>
        <v>636136.2000000001</v>
      </c>
      <c r="AO7" s="59"/>
    </row>
    <row r="8" spans="1:41" ht="15">
      <c r="A8" s="43" t="s">
        <v>41</v>
      </c>
      <c r="B8" s="43" t="s">
        <v>42</v>
      </c>
      <c r="C8" s="43" t="s">
        <v>34</v>
      </c>
      <c r="D8" s="45">
        <v>201</v>
      </c>
      <c r="E8" s="46">
        <v>186.58</v>
      </c>
      <c r="F8" s="45">
        <v>128</v>
      </c>
      <c r="G8" s="46">
        <v>123.7</v>
      </c>
      <c r="H8" s="45">
        <v>434</v>
      </c>
      <c r="I8" s="46">
        <v>425.6</v>
      </c>
      <c r="J8" s="45">
        <v>498</v>
      </c>
      <c r="K8" s="46">
        <v>477.2</v>
      </c>
      <c r="L8" s="45">
        <v>29</v>
      </c>
      <c r="M8" s="46">
        <v>29</v>
      </c>
      <c r="N8" s="45">
        <v>6</v>
      </c>
      <c r="O8" s="46">
        <v>6</v>
      </c>
      <c r="P8" s="47">
        <f t="shared" si="0"/>
        <v>1296</v>
      </c>
      <c r="Q8" s="48">
        <f t="shared" si="0"/>
        <v>1248.0800000000002</v>
      </c>
      <c r="R8" s="45">
        <v>64</v>
      </c>
      <c r="S8" s="46">
        <v>46.5</v>
      </c>
      <c r="T8" s="45">
        <v>0</v>
      </c>
      <c r="U8" s="46">
        <v>0</v>
      </c>
      <c r="V8" s="45">
        <v>0</v>
      </c>
      <c r="W8" s="46">
        <v>0</v>
      </c>
      <c r="X8" s="45">
        <v>0</v>
      </c>
      <c r="Y8" s="46">
        <v>0</v>
      </c>
      <c r="Z8" s="49">
        <f t="shared" si="1"/>
        <v>64</v>
      </c>
      <c r="AA8" s="50">
        <f t="shared" si="2"/>
        <v>46.5</v>
      </c>
      <c r="AB8" s="51">
        <f t="shared" si="3"/>
        <v>1360</v>
      </c>
      <c r="AC8" s="51">
        <f t="shared" si="3"/>
        <v>1294.5800000000002</v>
      </c>
      <c r="AD8" s="52">
        <v>4552688.9</v>
      </c>
      <c r="AE8" s="53">
        <v>412331.52</v>
      </c>
      <c r="AF8" s="53">
        <v>2200</v>
      </c>
      <c r="AG8" s="53">
        <v>9856.249999999998</v>
      </c>
      <c r="AH8" s="53">
        <v>984091.1</v>
      </c>
      <c r="AI8" s="53">
        <v>474707.58</v>
      </c>
      <c r="AJ8" s="54">
        <f t="shared" si="4"/>
        <v>6435875.35</v>
      </c>
      <c r="AK8" s="55">
        <v>126265.53749999996</v>
      </c>
      <c r="AL8" s="55">
        <v>0</v>
      </c>
      <c r="AM8" s="56">
        <f t="shared" si="5"/>
        <v>126265.53749999996</v>
      </c>
      <c r="AN8" s="56">
        <f t="shared" si="6"/>
        <v>6562140.887499999</v>
      </c>
      <c r="AO8" s="59"/>
    </row>
    <row r="9" spans="1:41" ht="15">
      <c r="A9" s="43" t="s">
        <v>43</v>
      </c>
      <c r="B9" s="43" t="s">
        <v>42</v>
      </c>
      <c r="C9" s="43" t="s">
        <v>34</v>
      </c>
      <c r="D9" s="45">
        <v>4</v>
      </c>
      <c r="E9" s="46">
        <v>4</v>
      </c>
      <c r="F9" s="45">
        <v>27</v>
      </c>
      <c r="G9" s="46">
        <v>25.82</v>
      </c>
      <c r="H9" s="45">
        <v>74</v>
      </c>
      <c r="I9" s="46">
        <v>73.38</v>
      </c>
      <c r="J9" s="45">
        <v>56</v>
      </c>
      <c r="K9" s="46">
        <v>54.88</v>
      </c>
      <c r="L9" s="45">
        <v>9</v>
      </c>
      <c r="M9" s="46">
        <v>9</v>
      </c>
      <c r="N9" s="45">
        <v>18</v>
      </c>
      <c r="O9" s="46">
        <v>18</v>
      </c>
      <c r="P9" s="47">
        <f t="shared" si="0"/>
        <v>188</v>
      </c>
      <c r="Q9" s="48">
        <f t="shared" si="0"/>
        <v>185.07999999999998</v>
      </c>
      <c r="R9" s="45">
        <v>17</v>
      </c>
      <c r="S9" s="46">
        <v>17</v>
      </c>
      <c r="T9" s="45">
        <v>14</v>
      </c>
      <c r="U9" s="46">
        <v>14</v>
      </c>
      <c r="V9" s="45">
        <v>8</v>
      </c>
      <c r="W9" s="46">
        <v>8</v>
      </c>
      <c r="X9" s="45">
        <v>0</v>
      </c>
      <c r="Y9" s="46">
        <v>0</v>
      </c>
      <c r="Z9" s="49">
        <f t="shared" si="1"/>
        <v>39</v>
      </c>
      <c r="AA9" s="50">
        <f t="shared" si="2"/>
        <v>39</v>
      </c>
      <c r="AB9" s="51">
        <f t="shared" si="3"/>
        <v>227</v>
      </c>
      <c r="AC9" s="51">
        <f t="shared" si="3"/>
        <v>224.07999999999998</v>
      </c>
      <c r="AD9" s="52">
        <v>929545</v>
      </c>
      <c r="AE9" s="53">
        <v>0</v>
      </c>
      <c r="AF9" s="53">
        <v>0</v>
      </c>
      <c r="AG9" s="53">
        <v>5370</v>
      </c>
      <c r="AH9" s="53">
        <v>126178</v>
      </c>
      <c r="AI9" s="53">
        <v>58856</v>
      </c>
      <c r="AJ9" s="54">
        <f t="shared" si="4"/>
        <v>1119949</v>
      </c>
      <c r="AK9" s="55">
        <v>268551</v>
      </c>
      <c r="AL9" s="55">
        <v>0</v>
      </c>
      <c r="AM9" s="56">
        <f t="shared" si="5"/>
        <v>268551</v>
      </c>
      <c r="AN9" s="56">
        <f t="shared" si="6"/>
        <v>1388500</v>
      </c>
      <c r="AO9" s="59"/>
    </row>
    <row r="10" spans="1:41" ht="15">
      <c r="A10" s="43" t="s">
        <v>44</v>
      </c>
      <c r="B10" s="43" t="s">
        <v>45</v>
      </c>
      <c r="C10" s="43" t="s">
        <v>34</v>
      </c>
      <c r="D10" s="45">
        <v>1</v>
      </c>
      <c r="E10" s="46">
        <v>1</v>
      </c>
      <c r="F10" s="45">
        <v>7</v>
      </c>
      <c r="G10" s="46">
        <v>7</v>
      </c>
      <c r="H10" s="45">
        <v>9</v>
      </c>
      <c r="I10" s="46">
        <v>8</v>
      </c>
      <c r="J10" s="45">
        <v>11</v>
      </c>
      <c r="K10" s="46">
        <v>8.4</v>
      </c>
      <c r="L10" s="45">
        <v>2</v>
      </c>
      <c r="M10" s="46">
        <v>2</v>
      </c>
      <c r="N10" s="45"/>
      <c r="O10" s="46"/>
      <c r="P10" s="47">
        <f t="shared" si="0"/>
        <v>30</v>
      </c>
      <c r="Q10" s="48">
        <f t="shared" si="0"/>
        <v>26.4</v>
      </c>
      <c r="R10" s="45">
        <v>0</v>
      </c>
      <c r="S10" s="46">
        <v>0</v>
      </c>
      <c r="T10" s="45">
        <v>0</v>
      </c>
      <c r="U10" s="46">
        <v>0</v>
      </c>
      <c r="V10" s="45">
        <v>0</v>
      </c>
      <c r="W10" s="46">
        <v>0</v>
      </c>
      <c r="X10" s="45">
        <v>0</v>
      </c>
      <c r="Y10" s="46">
        <v>0</v>
      </c>
      <c r="Z10" s="49">
        <f t="shared" si="1"/>
        <v>0</v>
      </c>
      <c r="AA10" s="50">
        <f t="shared" si="2"/>
        <v>0</v>
      </c>
      <c r="AB10" s="51">
        <f t="shared" si="3"/>
        <v>30</v>
      </c>
      <c r="AC10" s="51">
        <f t="shared" si="3"/>
        <v>26.4</v>
      </c>
      <c r="AD10" s="52">
        <v>94767.24</v>
      </c>
      <c r="AE10" s="53">
        <v>0</v>
      </c>
      <c r="AF10" s="53">
        <v>0</v>
      </c>
      <c r="AG10" s="53">
        <v>0</v>
      </c>
      <c r="AH10" s="53">
        <v>22692.26</v>
      </c>
      <c r="AI10" s="53">
        <v>10356.400000000001</v>
      </c>
      <c r="AJ10" s="54">
        <f t="shared" si="4"/>
        <v>127815.9</v>
      </c>
      <c r="AK10" s="55">
        <v>1799.24</v>
      </c>
      <c r="AL10" s="55">
        <v>0</v>
      </c>
      <c r="AM10" s="56">
        <f t="shared" si="5"/>
        <v>1799.24</v>
      </c>
      <c r="AN10" s="56">
        <f t="shared" si="6"/>
        <v>129615.14</v>
      </c>
      <c r="AO10" s="59"/>
    </row>
    <row r="11" spans="1:41" ht="15">
      <c r="A11" s="3"/>
      <c r="B11" s="3"/>
      <c r="C11" s="3"/>
      <c r="D11" s="12"/>
      <c r="E11" s="12"/>
      <c r="F11" s="12"/>
      <c r="G11" s="12"/>
      <c r="H11" s="12"/>
      <c r="I11" s="12"/>
      <c r="J11" s="12"/>
      <c r="K11" s="12"/>
      <c r="L11" s="12"/>
      <c r="M11" s="12"/>
      <c r="N11" s="12"/>
      <c r="O11" s="12"/>
      <c r="P11" s="13"/>
      <c r="Q11" s="13"/>
      <c r="R11" s="12"/>
      <c r="S11" s="12"/>
      <c r="T11" s="12"/>
      <c r="U11" s="12"/>
      <c r="V11" s="12"/>
      <c r="W11" s="12"/>
      <c r="X11" s="12"/>
      <c r="Y11" s="12"/>
      <c r="Z11" s="14"/>
      <c r="AA11" s="14"/>
      <c r="AB11" s="4"/>
      <c r="AC11" s="4"/>
      <c r="AD11" s="6"/>
      <c r="AE11" s="6"/>
      <c r="AF11" s="6"/>
      <c r="AG11" s="6"/>
      <c r="AH11" s="6"/>
      <c r="AI11" s="6"/>
      <c r="AJ11" s="7"/>
      <c r="AK11" s="5"/>
      <c r="AL11" s="5"/>
      <c r="AM11" s="8"/>
      <c r="AN11" s="8"/>
      <c r="AO11" s="9"/>
    </row>
    <row r="12" spans="1:41" ht="15">
      <c r="A12" s="3"/>
      <c r="B12" s="3"/>
      <c r="C12" s="3"/>
      <c r="D12" s="12"/>
      <c r="E12" s="12"/>
      <c r="F12" s="12"/>
      <c r="G12" s="12"/>
      <c r="H12" s="12"/>
      <c r="I12" s="12"/>
      <c r="J12" s="12"/>
      <c r="K12" s="12"/>
      <c r="L12" s="12"/>
      <c r="M12" s="12"/>
      <c r="N12" s="12"/>
      <c r="O12" s="12"/>
      <c r="P12" s="13"/>
      <c r="Q12" s="13"/>
      <c r="R12" s="12"/>
      <c r="S12" s="12"/>
      <c r="T12" s="12"/>
      <c r="U12" s="12"/>
      <c r="V12" s="12"/>
      <c r="W12" s="12"/>
      <c r="X12" s="12"/>
      <c r="Y12" s="12"/>
      <c r="Z12" s="14"/>
      <c r="AA12" s="14"/>
      <c r="AB12" s="4"/>
      <c r="AC12" s="4"/>
      <c r="AD12" s="6"/>
      <c r="AE12" s="6"/>
      <c r="AF12" s="6"/>
      <c r="AG12" s="6"/>
      <c r="AH12" s="6"/>
      <c r="AI12" s="6"/>
      <c r="AJ12" s="7"/>
      <c r="AK12" s="5"/>
      <c r="AL12" s="5"/>
      <c r="AM12" s="8"/>
      <c r="AN12" s="8"/>
      <c r="AO12" s="9"/>
    </row>
    <row r="13" spans="1:41" ht="15">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password="CF33" sheet="1" objects="1" scenarios="1" selectLockedCells="1" selectUn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conditionalFormatting sqref="B11:B100">
    <cfRule type="expression" priority="27" dxfId="1">
      <formula>AND(NOT(ISBLANK($A11)),ISBLANK(B11))</formula>
    </cfRule>
  </conditionalFormatting>
  <conditionalFormatting sqref="C11:C100">
    <cfRule type="expression" priority="26" dxfId="1">
      <formula>AND(NOT(ISBLANK(A11)),ISBLANK(C11))</formula>
    </cfRule>
  </conditionalFormatting>
  <conditionalFormatting sqref="D11:D100">
    <cfRule type="expression" priority="25" dxfId="1">
      <formula>AND(NOT(ISBLANK(E11)),ISBLANK(D11))</formula>
    </cfRule>
  </conditionalFormatting>
  <conditionalFormatting sqref="E11:E100">
    <cfRule type="expression" priority="24" dxfId="1">
      <formula>AND(NOT(ISBLANK(D11)),ISBLANK(E11))</formula>
    </cfRule>
  </conditionalFormatting>
  <conditionalFormatting sqref="F11:F100">
    <cfRule type="expression" priority="23" dxfId="1">
      <formula>AND(NOT(ISBLANK(G11)),ISBLANK(F11))</formula>
    </cfRule>
  </conditionalFormatting>
  <conditionalFormatting sqref="G11:G100">
    <cfRule type="expression" priority="22" dxfId="1">
      <formula>AND(NOT(ISBLANK(F11)),ISBLANK(G11))</formula>
    </cfRule>
  </conditionalFormatting>
  <conditionalFormatting sqref="H11:H100">
    <cfRule type="expression" priority="21" dxfId="1">
      <formula>AND(NOT(ISBLANK(I11)),ISBLANK(H11))</formula>
    </cfRule>
  </conditionalFormatting>
  <conditionalFormatting sqref="I11:I100">
    <cfRule type="expression" priority="20" dxfId="1">
      <formula>AND(NOT(ISBLANK(H11)),ISBLANK(I11))</formula>
    </cfRule>
  </conditionalFormatting>
  <conditionalFormatting sqref="J11:J100">
    <cfRule type="expression" priority="19" dxfId="1">
      <formula>AND(NOT(ISBLANK(K11)),ISBLANK(J11))</formula>
    </cfRule>
  </conditionalFormatting>
  <conditionalFormatting sqref="K11:K100">
    <cfRule type="expression" priority="18" dxfId="1">
      <formula>AND(NOT(ISBLANK(J11)),ISBLANK(K11))</formula>
    </cfRule>
  </conditionalFormatting>
  <conditionalFormatting sqref="L11:L100">
    <cfRule type="expression" priority="17" dxfId="1">
      <formula>AND(NOT(ISBLANK(M11)),ISBLANK(L11))</formula>
    </cfRule>
  </conditionalFormatting>
  <conditionalFormatting sqref="M11:M100">
    <cfRule type="expression" priority="16" dxfId="1">
      <formula>AND(NOT(ISBLANK(L11)),ISBLANK(M11))</formula>
    </cfRule>
  </conditionalFormatting>
  <conditionalFormatting sqref="N11:N100">
    <cfRule type="expression" priority="15" dxfId="1">
      <formula>AND(NOT(ISBLANK(O11)),ISBLANK(N11))</formula>
    </cfRule>
  </conditionalFormatting>
  <conditionalFormatting sqref="O11:O100">
    <cfRule type="expression" priority="14" dxfId="1">
      <formula>AND(NOT(ISBLANK(N11)),ISBLANK(O11))</formula>
    </cfRule>
  </conditionalFormatting>
  <conditionalFormatting sqref="R11:R100">
    <cfRule type="expression" priority="13" dxfId="1">
      <formula>AND(NOT(ISBLANK(S11)),ISBLANK(R11))</formula>
    </cfRule>
  </conditionalFormatting>
  <conditionalFormatting sqref="S11:S100">
    <cfRule type="expression" priority="12" dxfId="1">
      <formula>AND(NOT(ISBLANK(R11)),ISBLANK(S11))</formula>
    </cfRule>
  </conditionalFormatting>
  <conditionalFormatting sqref="T11:T100">
    <cfRule type="expression" priority="11" dxfId="1">
      <formula>AND(NOT(ISBLANK(U11)),ISBLANK(T11))</formula>
    </cfRule>
  </conditionalFormatting>
  <conditionalFormatting sqref="U11:U100">
    <cfRule type="expression" priority="10" dxfId="1">
      <formula>AND(NOT(ISBLANK(T11)),ISBLANK(U11))</formula>
    </cfRule>
  </conditionalFormatting>
  <conditionalFormatting sqref="V11:V100">
    <cfRule type="expression" priority="9" dxfId="1">
      <formula>AND(NOT(ISBLANK(W11)),ISBLANK(V11))</formula>
    </cfRule>
  </conditionalFormatting>
  <conditionalFormatting sqref="W11:W100">
    <cfRule type="expression" priority="8" dxfId="1">
      <formula>AND(NOT(ISBLANK(V11)),ISBLANK(W11))</formula>
    </cfRule>
  </conditionalFormatting>
  <conditionalFormatting sqref="X11:X100">
    <cfRule type="expression" priority="7" dxfId="1">
      <formula>AND(NOT(ISBLANK(Y11)),ISBLANK(X11))</formula>
    </cfRule>
  </conditionalFormatting>
  <conditionalFormatting sqref="Y11:Y100">
    <cfRule type="expression" priority="6" dxfId="1">
      <formula>AND(NOT(ISBLANK(X11)),ISBLANK(Y11))</formula>
    </cfRule>
  </conditionalFormatting>
  <conditionalFormatting sqref="B8:B10 B4">
    <cfRule type="expression" priority="4" dxfId="1">
      <formula>AND(NOT(ISBLANK($A4)),ISBLANK(B4))</formula>
    </cfRule>
  </conditionalFormatting>
  <conditionalFormatting sqref="C4:C10">
    <cfRule type="expression" priority="3" dxfId="1">
      <formula>AND(NOT(ISBLANK(A4)),ISBLANK(C4))</formula>
    </cfRule>
  </conditionalFormatting>
  <conditionalFormatting sqref="D4:D10 F4:F10 H4:H10 J4:J10 L4:L10 N4:N10 R4:R10 T4:T10 V4:V10 X4:X10">
    <cfRule type="expression" priority="2" dxfId="1">
      <formula>AND(NOT(ISBLANK(E4)),ISBLANK(D4))</formula>
    </cfRule>
  </conditionalFormatting>
  <conditionalFormatting sqref="E4:E10 W4:W10 G4:G10 I4:I10 K4:K10 M4:M10 O4:O10 S4:S10 U4:U10 Y4:Y10">
    <cfRule type="expression" priority="1" dxfId="1">
      <formula>AND(NOT(ISBLANK(D4)),ISBLANK(E4))</formula>
    </cfRule>
  </conditionalFormatting>
  <conditionalFormatting sqref="B5:B7">
    <cfRule type="expression" priority="5" dxfId="0" stopIfTrue="1">
      <formula>AND(NOT(ISBLANK($A3)),ISBLANK(B5))</formula>
    </cfRule>
  </conditionalFormatting>
  <dataValidations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H4&gt;=I4</formula1>
    </dataValidation>
    <dataValidation operator="lessThanOrEqual" allowBlank="1" showInputMessage="1" showErrorMessage="1" error="FTE cannot be greater than Headcount&#10;" sqref="AP1:IV65536 R101:AN65536 AO1 P4:Q65536 R1 A1:C1 P2 A101:O65536 AB1 AB3:AC100 AO6:AO65536 AO4"/>
    <dataValidation type="decimal" operator="greaterThan" allowBlank="1" showInputMessage="1" showErrorMessage="1" sqref="AK11:AL100 AD11:AI100">
      <formula1>0</formula1>
    </dataValidation>
    <dataValidation type="decimal" operator="greaterThanOrEqual" allowBlank="1" showInputMessage="1" showErrorMessage="1" sqref="AK4:AL10 AD4:AI1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0">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0">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 A6:A10">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BURNETT, Lynne</cp:lastModifiedBy>
  <cp:lastPrinted>2011-05-16T09:46:00Z</cp:lastPrinted>
  <dcterms:created xsi:type="dcterms:W3CDTF">2011-03-30T15:28:39Z</dcterms:created>
  <dcterms:modified xsi:type="dcterms:W3CDTF">2014-06-19T12:05:44Z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