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9390" windowHeight="4560" activeTab="0"/>
  </bookViews>
  <sheets>
    <sheet name="Title" sheetId="1" r:id="rId1"/>
    <sheet name="Table 1" sheetId="2" r:id="rId2"/>
    <sheet name="Table 2" sheetId="3" r:id="rId3"/>
    <sheet name="Table 3" sheetId="4" r:id="rId4"/>
    <sheet name="Table 4" sheetId="5" r:id="rId5"/>
    <sheet name="Table 5" sheetId="6" r:id="rId6"/>
    <sheet name="Table 6" sheetId="7" r:id="rId7"/>
    <sheet name="Table 7" sheetId="8" r:id="rId8"/>
    <sheet name="Table 8" sheetId="9" r:id="rId9"/>
    <sheet name="Table 9" sheetId="10" r:id="rId10"/>
    <sheet name="Table 10" sheetId="11" r:id="rId11"/>
    <sheet name="Table 11" sheetId="12" r:id="rId12"/>
    <sheet name="Table 12" sheetId="13" r:id="rId13"/>
    <sheet name="Table 13" sheetId="14" r:id="rId14"/>
    <sheet name="Table 14" sheetId="15" r:id="rId15"/>
    <sheet name="Table 15" sheetId="16" r:id="rId16"/>
    <sheet name="Table 16" sheetId="17" r:id="rId17"/>
    <sheet name="Table 17" sheetId="18" r:id="rId18"/>
    <sheet name="Table 18" sheetId="19" r:id="rId19"/>
    <sheet name="Table 19" sheetId="20" r:id="rId20"/>
    <sheet name="Table 20" sheetId="21" r:id="rId21"/>
    <sheet name="Table 21" sheetId="22" r:id="rId22"/>
    <sheet name="Table 22" sheetId="23" r:id="rId23"/>
    <sheet name="Table 23" sheetId="24" r:id="rId24"/>
    <sheet name="Table 24" sheetId="25" r:id="rId25"/>
    <sheet name="Table 25" sheetId="26" r:id="rId26"/>
    <sheet name="Table 26" sheetId="27" r:id="rId27"/>
    <sheet name="Table 27" sheetId="28" r:id="rId28"/>
    <sheet name="Table 28" sheetId="29" r:id="rId29"/>
    <sheet name="Table 29" sheetId="30" r:id="rId30"/>
    <sheet name="Table 30" sheetId="31" r:id="rId31"/>
    <sheet name="Table 31" sheetId="32" r:id="rId32"/>
    <sheet name="Table 32" sheetId="33" r:id="rId33"/>
    <sheet name="Table 33" sheetId="34" r:id="rId34"/>
    <sheet name="Table 34" sheetId="35" r:id="rId35"/>
    <sheet name="Table 35" sheetId="36" r:id="rId36"/>
    <sheet name="Table 36" sheetId="37" r:id="rId37"/>
    <sheet name="Table 37" sheetId="38" r:id="rId38"/>
  </sheets>
  <definedNames/>
  <calcPr fullCalcOnLoad="1"/>
</workbook>
</file>

<file path=xl/sharedStrings.xml><?xml version="1.0" encoding="utf-8"?>
<sst xmlns="http://schemas.openxmlformats.org/spreadsheetml/2006/main" count="497" uniqueCount="378">
  <si>
    <t>DECC is the source of all data except where stated</t>
  </si>
  <si>
    <t>Contents</t>
  </si>
  <si>
    <t>Table 1 Contribution to GDP by the energy industries</t>
  </si>
  <si>
    <t>Table 3 Investment in the energy industries</t>
  </si>
  <si>
    <t>Table 4 Production of primary fuels</t>
  </si>
  <si>
    <t>Table 5 Inland energy consumption</t>
  </si>
  <si>
    <t>Table 6 Final energy consumption</t>
  </si>
  <si>
    <t>Table 7 Import dependency</t>
  </si>
  <si>
    <t>Table 10 Energy and carbon ratios</t>
  </si>
  <si>
    <t>Table 2 Trends in employment in the energy industries</t>
  </si>
  <si>
    <t>Table 34 Fuel price indices for the industrial sector</t>
  </si>
  <si>
    <t>Table 35 Fuel price indices for the domestic sector</t>
  </si>
  <si>
    <t>Table 36 Petrol and diesel prices</t>
  </si>
  <si>
    <t>Table 37 Fuel expenditure of households</t>
  </si>
  <si>
    <t>UK Energy in Brief 2014: dataset</t>
  </si>
  <si>
    <t>Relates to URN 14D/220</t>
  </si>
  <si>
    <t>This workbook was produced in July 2014</t>
  </si>
  <si>
    <t>Table 12 Greenhouse gas emissions by National Communication sector</t>
  </si>
  <si>
    <t>Table 11 Greenhouse gas emissions by gas</t>
  </si>
  <si>
    <t>Table 8 Key sources of imports</t>
  </si>
  <si>
    <t>Table 9 Proportion of UK energy supplied from low carbon sources</t>
  </si>
  <si>
    <t>Table 13 Reliability - gas and electricity capacity margins - maximum supply and maximum demand</t>
  </si>
  <si>
    <t>Table 14 Coal production and imports</t>
  </si>
  <si>
    <t>Table 15 Coal consumption</t>
  </si>
  <si>
    <t>Table 16 Foreign trade in crude oil and petroleum products</t>
  </si>
  <si>
    <t>Table 17 Demand by product</t>
  </si>
  <si>
    <t>Table 18 Demand for road fuels</t>
  </si>
  <si>
    <t>Table 19 UK Continental Shelf production</t>
  </si>
  <si>
    <t>Table 20 Oil and gas production and reserves</t>
  </si>
  <si>
    <t>Table 21 Natural gas consumption</t>
  </si>
  <si>
    <t>Table 22 UK trade in natural gas</t>
  </si>
  <si>
    <t>Table 23 Electricity supplied by fuel type</t>
  </si>
  <si>
    <t>Table 24 Electricity capacity</t>
  </si>
  <si>
    <t>Table 25 Feed in Tariffs</t>
  </si>
  <si>
    <t>Table 26 Renewable energy sources</t>
  </si>
  <si>
    <t>Table 27 Electricity generation from renewable sources</t>
  </si>
  <si>
    <t>Table 28 UK progress against 2009 EU Renewable Energy Directive</t>
  </si>
  <si>
    <t>Table 29 Combined heat and power</t>
  </si>
  <si>
    <t>Table 30 Energy intensity</t>
  </si>
  <si>
    <t>Table 31 Number of homes with energy efficiency measures</t>
  </si>
  <si>
    <t>Table 32 Number of households in fuel poverty, Low Income High Costs indicator</t>
  </si>
  <si>
    <t>Table 33 Number of households in fuel poverty by SAP rating, Low Income High Costs indicator</t>
  </si>
  <si>
    <t>2013p</t>
  </si>
  <si>
    <t>Total</t>
  </si>
  <si>
    <t>Gas</t>
  </si>
  <si>
    <t>Electricity</t>
  </si>
  <si>
    <t>Nuclear fuel processing</t>
  </si>
  <si>
    <t>Refining</t>
  </si>
  <si>
    <t>Oil and gas extraction</t>
  </si>
  <si>
    <t>Coal extraction</t>
  </si>
  <si>
    <t>Contribution to GDP by the energy industries, 1980 to 2013</t>
  </si>
  <si>
    <t>Source: Office for National Statistics</t>
  </si>
  <si>
    <t xml:space="preserve"> Solid fuels production</t>
  </si>
  <si>
    <t>Thousands of people</t>
  </si>
  <si>
    <t>Trends in employment in the energy industries, 1980 to 2013</t>
  </si>
  <si>
    <t>Coke, Refined Petroleum Products</t>
  </si>
  <si>
    <t>Investment in the energy industries, 2004 to 2013</t>
  </si>
  <si>
    <t xml:space="preserve">Primary electricity  </t>
  </si>
  <si>
    <t>Coal</t>
  </si>
  <si>
    <t>Natural gas</t>
  </si>
  <si>
    <t>Renewables</t>
  </si>
  <si>
    <t>Primary oil</t>
  </si>
  <si>
    <t>Production of Primary Fuels, 1980 to 2013</t>
  </si>
  <si>
    <t>Bioenergy and waste</t>
  </si>
  <si>
    <t>Primary electricity (mainly nuclear)</t>
  </si>
  <si>
    <t>Oil</t>
  </si>
  <si>
    <t>Million tonnes of oil equivalent</t>
  </si>
  <si>
    <t>Inland Energy Consumption, 1980 to 2013</t>
  </si>
  <si>
    <t>Industry</t>
  </si>
  <si>
    <t>Transport</t>
  </si>
  <si>
    <t>Domestic</t>
  </si>
  <si>
    <t>Thousand tonnes of oil equivalent</t>
  </si>
  <si>
    <t>Final energy consumption, 1980 to 2013</t>
  </si>
  <si>
    <t>Services (inc Agriculture)</t>
  </si>
  <si>
    <t>£billion (current prices)</t>
  </si>
  <si>
    <t>% of GDP</t>
  </si>
  <si>
    <t>Denominator</t>
  </si>
  <si>
    <t>Marine bunkers</t>
  </si>
  <si>
    <t>Net imports</t>
  </si>
  <si>
    <t>Exports</t>
  </si>
  <si>
    <t>Imports</t>
  </si>
  <si>
    <t>Primary supply (inland consumption)</t>
  </si>
  <si>
    <t>Import dependency, 1970 to 2013</t>
  </si>
  <si>
    <t>Import dependency %</t>
  </si>
  <si>
    <t>Petroleum Products</t>
  </si>
  <si>
    <t xml:space="preserve">Coal </t>
  </si>
  <si>
    <t>Natural Gas</t>
  </si>
  <si>
    <t>Other</t>
  </si>
  <si>
    <t>Key sources of imports, 1998 to 2013</t>
  </si>
  <si>
    <t>Transport fuels</t>
  </si>
  <si>
    <t>Biomass</t>
  </si>
  <si>
    <t>Hydro</t>
  </si>
  <si>
    <t>Wind</t>
  </si>
  <si>
    <t>Nuclear</t>
  </si>
  <si>
    <t>non energy use</t>
  </si>
  <si>
    <t>Total primary supply</t>
  </si>
  <si>
    <t>Total low carbon</t>
  </si>
  <si>
    <t>Carbon ratio</t>
  </si>
  <si>
    <t>Energy ratio</t>
  </si>
  <si>
    <t>GDP</t>
  </si>
  <si>
    <t>Carbon dioxide emissions</t>
  </si>
  <si>
    <t>Energy consumption</t>
  </si>
  <si>
    <t>Ratio</t>
  </si>
  <si>
    <t>£1 million GDP</t>
  </si>
  <si>
    <t>CO2 emissions</t>
  </si>
  <si>
    <t xml:space="preserve">Tonnes of CO2 per </t>
  </si>
  <si>
    <t>Million tonnes of</t>
  </si>
  <si>
    <t>(C)</t>
  </si>
  <si>
    <t>(B)</t>
  </si>
  <si>
    <t>(A)</t>
  </si>
  <si>
    <t>£ billion</t>
  </si>
  <si>
    <t>Index</t>
  </si>
  <si>
    <t>Tonnes of oil equivalent per</t>
  </si>
  <si>
    <t>Gross domestic product at</t>
  </si>
  <si>
    <t>Total inland consumption of primary</t>
  </si>
  <si>
    <r>
      <t>oil equivalent</t>
    </r>
    <r>
      <rPr>
        <i/>
        <sz val="10"/>
        <rFont val="Arial"/>
        <family val="2"/>
      </rPr>
      <t xml:space="preserve"> </t>
    </r>
  </si>
  <si>
    <t>Proportion of UK energy supplied from low carbon sources, 2000 to 2013</t>
  </si>
  <si>
    <t>Energy and carbon ratios, 1980 to 2013</t>
  </si>
  <si>
    <t xml:space="preserve">energy (temperature corrected) </t>
  </si>
  <si>
    <r>
      <t>market prices (2009 prices)</t>
    </r>
    <r>
      <rPr>
        <i/>
        <sz val="10"/>
        <rFont val="Arial"/>
        <family val="2"/>
      </rPr>
      <t xml:space="preserve"> </t>
    </r>
  </si>
  <si>
    <t xml:space="preserve">Energy ratio </t>
  </si>
  <si>
    <t>1980 = 100</t>
  </si>
  <si>
    <t>Nitrous Oxide</t>
  </si>
  <si>
    <t>Methane</t>
  </si>
  <si>
    <t>Net carbon dioxide emissions</t>
  </si>
  <si>
    <t>Kyoto greenhouse gas basket</t>
  </si>
  <si>
    <t>Sulphur hexafluoride</t>
  </si>
  <si>
    <t>Perfluorocarbons</t>
  </si>
  <si>
    <t>Hydrofluorocarbons</t>
  </si>
  <si>
    <t>Greenhouse gas emissions weighted by global warming potential (million tonnes carbon dioxide equivalent)</t>
  </si>
  <si>
    <t xml:space="preserve">Adjustment </t>
  </si>
  <si>
    <t>Greenhouse gas emissions by gas, 1990 to 2013</t>
  </si>
  <si>
    <t>Source: Ricardo-AEA</t>
  </si>
  <si>
    <t>Total GHG</t>
  </si>
  <si>
    <t>LULUCF</t>
  </si>
  <si>
    <t>Waste Management</t>
  </si>
  <si>
    <t>Industrial process</t>
  </si>
  <si>
    <t>Agriculture</t>
  </si>
  <si>
    <t>Residential</t>
  </si>
  <si>
    <t>Public</t>
  </si>
  <si>
    <t>Business</t>
  </si>
  <si>
    <t>Energy supply</t>
  </si>
  <si>
    <t>Total GHG emissions</t>
  </si>
  <si>
    <t>Business and Industrial process</t>
  </si>
  <si>
    <t>Public, Agriculture, Waste Management and LULUCF</t>
  </si>
  <si>
    <t>Greenhouse gas emissions by National Communication sector, 1990 to 2012</t>
  </si>
  <si>
    <t>Million tonnes carbon dioxide equivalent</t>
  </si>
  <si>
    <t>13/14</t>
  </si>
  <si>
    <t>12/13</t>
  </si>
  <si>
    <t>11/12</t>
  </si>
  <si>
    <t>10/11</t>
  </si>
  <si>
    <t>09/10</t>
  </si>
  <si>
    <t>08/09</t>
  </si>
  <si>
    <t>07/08</t>
  </si>
  <si>
    <t>06/07</t>
  </si>
  <si>
    <t>05/06</t>
  </si>
  <si>
    <t>04/05</t>
  </si>
  <si>
    <t>03/04</t>
  </si>
  <si>
    <t>02/03</t>
  </si>
  <si>
    <t>01/02</t>
  </si>
  <si>
    <t>00/01</t>
  </si>
  <si>
    <t>99/00</t>
  </si>
  <si>
    <t>98/99</t>
  </si>
  <si>
    <t>97/98</t>
  </si>
  <si>
    <t>96/97</t>
  </si>
  <si>
    <t>95/96</t>
  </si>
  <si>
    <t>94/95</t>
  </si>
  <si>
    <t>93/94</t>
  </si>
  <si>
    <t>Implied percentage margin</t>
  </si>
  <si>
    <t>Simultaneous maximum electricity load met (right hand scale)</t>
  </si>
  <si>
    <t>Total electricity declared net capacity (right hand scale)</t>
  </si>
  <si>
    <t>Winter</t>
  </si>
  <si>
    <t>producers (GW)</t>
  </si>
  <si>
    <t xml:space="preserve">maximum load met for major power </t>
  </si>
  <si>
    <t xml:space="preserve">Electricity generating capacity and simultaneous </t>
  </si>
  <si>
    <t xml:space="preserve">Average daily demand </t>
  </si>
  <si>
    <r>
      <t xml:space="preserve">Calendar year demand </t>
    </r>
    <r>
      <rPr>
        <sz val="10"/>
        <rFont val="Arial"/>
        <family val="2"/>
      </rPr>
      <t>- DUKES 4.1.1</t>
    </r>
  </si>
  <si>
    <t>Actual maximum gas demand (left hand scale)</t>
  </si>
  <si>
    <t>Forecast maximum gas supply (left hand scale)</t>
  </si>
  <si>
    <t>Gas supply year</t>
  </si>
  <si>
    <t>National Grid historic supply and demand data (TWh/d)</t>
  </si>
  <si>
    <t>Reliability - gas and electricity capacity margins - maximum supply and maximum demand 1993/94 to 2013/14</t>
  </si>
  <si>
    <t>Source: National Grid &amp; DECC</t>
  </si>
  <si>
    <t>Imports: Yr/yr percentage change</t>
  </si>
  <si>
    <t>Surface mining Production: Yr/yr percentage change</t>
  </si>
  <si>
    <t>Deep mined Production: Yr/yr percentage change</t>
  </si>
  <si>
    <t>Production: Yr/yr percentage change</t>
  </si>
  <si>
    <t>UK production as a percentage of UK Supply</t>
  </si>
  <si>
    <t>Imports as a percentage of UK supply</t>
  </si>
  <si>
    <t>Surface mining</t>
  </si>
  <si>
    <t>Deep mined</t>
  </si>
  <si>
    <t>Coal production and imports, 1980 to 2013</t>
  </si>
  <si>
    <t>Total Production (Million tonnes)</t>
  </si>
  <si>
    <t>Total consumption: Yr/yr percentage change</t>
  </si>
  <si>
    <t>Power stations as a percentage of total consumption</t>
  </si>
  <si>
    <t>Power stations</t>
  </si>
  <si>
    <t>Other energy industries</t>
  </si>
  <si>
    <t>Services inc Transport</t>
  </si>
  <si>
    <t>Coal consumption, 1980 to 2013</t>
  </si>
  <si>
    <t>Total (Million tonnes)</t>
  </si>
  <si>
    <t>Net Imports</t>
  </si>
  <si>
    <t>BQNE</t>
  </si>
  <si>
    <t>BQAQ</t>
  </si>
  <si>
    <t>BOKL</t>
  </si>
  <si>
    <t>dataset</t>
  </si>
  <si>
    <t>Cumulative</t>
  </si>
  <si>
    <t>Net IMP</t>
  </si>
  <si>
    <t>Net Exp</t>
  </si>
  <si>
    <t>(£ billion)</t>
  </si>
  <si>
    <t>Foreign trade in crude oil and petroleum products, 1980 to 2013</t>
  </si>
  <si>
    <t>Fuel oil</t>
  </si>
  <si>
    <t>Gas oil</t>
  </si>
  <si>
    <t>Burning oil</t>
  </si>
  <si>
    <t>ATF</t>
  </si>
  <si>
    <t>DERV fuel</t>
  </si>
  <si>
    <t>Motor Spirit</t>
  </si>
  <si>
    <t>2013 data</t>
  </si>
  <si>
    <t>1980 data</t>
  </si>
  <si>
    <t>Demand by product, 1980 to 2013</t>
  </si>
  <si>
    <t>2013e</t>
  </si>
  <si>
    <t>Methodology change</t>
  </si>
  <si>
    <t xml:space="preserve">Data revised by AEA </t>
  </si>
  <si>
    <t>Cars &amp; taxis</t>
  </si>
  <si>
    <t>Light goods vehicles</t>
  </si>
  <si>
    <t>Heavy goods vehicles</t>
  </si>
  <si>
    <t>Buses &amp; coaches</t>
  </si>
  <si>
    <t>million tonnes</t>
  </si>
  <si>
    <t>Demand for road fuels, 1990 to 2013</t>
  </si>
  <si>
    <t xml:space="preserve"> </t>
  </si>
  <si>
    <t xml:space="preserve">Oil </t>
  </si>
  <si>
    <t>UK Continental Shelf production, 1980 to 2013</t>
  </si>
  <si>
    <t>Cumulative production</t>
  </si>
  <si>
    <t>Remaining reserves - proven and probable</t>
  </si>
  <si>
    <t>Remaining oil and gas production and reserves, 1980 to 2013</t>
  </si>
  <si>
    <t>OIL (Million tonnes)</t>
  </si>
  <si>
    <t>GAS (billion cubic metres)</t>
  </si>
  <si>
    <t>Town gas consumption</t>
  </si>
  <si>
    <t>Electricity generators</t>
  </si>
  <si>
    <t>Energy industries</t>
  </si>
  <si>
    <t xml:space="preserve">Services </t>
  </si>
  <si>
    <t>Industrial</t>
  </si>
  <si>
    <t>Natural gas consumption, 1980 to 2013</t>
  </si>
  <si>
    <t>TWh</t>
  </si>
  <si>
    <t>LNG Imports</t>
  </si>
  <si>
    <t>Pipeline Imports</t>
  </si>
  <si>
    <t>UK trade in natural gas, 1980 to 2013</t>
  </si>
  <si>
    <t>Total all generating companies</t>
  </si>
  <si>
    <t>Other fuels</t>
  </si>
  <si>
    <t>Pumped storage (net supply)</t>
  </si>
  <si>
    <t>Other renewables</t>
  </si>
  <si>
    <t>Wind &amp; Solar</t>
  </si>
  <si>
    <t>Hydro (natural flow)</t>
  </si>
  <si>
    <t>Electricity supplied by fuel type, 1980 to 2013</t>
  </si>
  <si>
    <t>Renewable (2)</t>
  </si>
  <si>
    <t>Pumped Storage</t>
  </si>
  <si>
    <t>CCGT</t>
  </si>
  <si>
    <t>Conventional steam (1)</t>
  </si>
  <si>
    <t>GW</t>
  </si>
  <si>
    <t>Electricity capacity, 1996 to 2013</t>
  </si>
  <si>
    <t>Plant Capacity - UK</t>
  </si>
  <si>
    <t>(1) Mainly coal, includes Gas turbines, oil engines mixed/dual fired and co-firing</t>
  </si>
  <si>
    <t>(2) Renewable capacity is on an Installed capacity basis. Data for other fuels/technologies relates to Declared Net Capacity from 1996 to 2005, data for 2006 onwards is transmassion entry capacity (TEC)</t>
  </si>
  <si>
    <t>Photovoltaics</t>
  </si>
  <si>
    <t xml:space="preserve">Anaerobic digestion </t>
  </si>
  <si>
    <t>MicroCHP pilot</t>
  </si>
  <si>
    <t>Q1</t>
  </si>
  <si>
    <t>Q4</t>
  </si>
  <si>
    <t>Q3</t>
  </si>
  <si>
    <t>Q2</t>
  </si>
  <si>
    <t>Installated Capacity (MW) by Technology</t>
  </si>
  <si>
    <t>Feed in Tariffs, 2010 to 2014</t>
  </si>
  <si>
    <t>Sewage gas</t>
  </si>
  <si>
    <t>Deep geothermal and Heat pumps</t>
  </si>
  <si>
    <t>Active solar heating &amp; solar PV</t>
  </si>
  <si>
    <t>Liquid biofuels</t>
  </si>
  <si>
    <t>Plant biomass</t>
  </si>
  <si>
    <t>Anaerobic Digestion</t>
  </si>
  <si>
    <t>Animal biomass</t>
  </si>
  <si>
    <t>Waste combustion</t>
  </si>
  <si>
    <t>Co-firing</t>
  </si>
  <si>
    <t>Industrial wood</t>
  </si>
  <si>
    <t>Domestic wood</t>
  </si>
  <si>
    <t>Landfill gas</t>
  </si>
  <si>
    <t xml:space="preserve">Others </t>
  </si>
  <si>
    <t>Hydro &amp; wave/tidal</t>
  </si>
  <si>
    <t>Renewable energy sources, 1990 to 2013</t>
  </si>
  <si>
    <t xml:space="preserve">   Total bioenergy</t>
  </si>
  <si>
    <t xml:space="preserve">       Anaerobic digestion</t>
  </si>
  <si>
    <t xml:space="preserve">       Co-firing with fossil fuels</t>
  </si>
  <si>
    <t xml:space="preserve">       Sewage sludge digestion</t>
  </si>
  <si>
    <t xml:space="preserve">       Landfill gas </t>
  </si>
  <si>
    <t xml:space="preserve">   Bioenergy:</t>
  </si>
  <si>
    <t xml:space="preserve">   Hydro:</t>
  </si>
  <si>
    <t xml:space="preserve">   Solar photovoltaics</t>
  </si>
  <si>
    <t xml:space="preserve">   Shoreline wave / tidal</t>
  </si>
  <si>
    <t xml:space="preserve">   Wind:</t>
  </si>
  <si>
    <t>Generation (GWh)</t>
  </si>
  <si>
    <t>GWh</t>
  </si>
  <si>
    <t>Electricity generation from renewable sources, 1990 to 2013</t>
  </si>
  <si>
    <r>
      <t xml:space="preserve">       Onshore </t>
    </r>
    <r>
      <rPr>
        <i/>
        <sz val="10"/>
        <rFont val="Arial"/>
        <family val="2"/>
      </rPr>
      <t>(6)</t>
    </r>
  </si>
  <si>
    <r>
      <t xml:space="preserve">       Offshore </t>
    </r>
    <r>
      <rPr>
        <i/>
        <sz val="10"/>
        <rFont val="Arial"/>
        <family val="2"/>
      </rPr>
      <t>(7)</t>
    </r>
  </si>
  <si>
    <r>
      <t xml:space="preserve">       Small scale </t>
    </r>
    <r>
      <rPr>
        <i/>
        <sz val="10"/>
        <rFont val="Arial"/>
        <family val="2"/>
      </rPr>
      <t xml:space="preserve">(6) </t>
    </r>
  </si>
  <si>
    <r>
      <t xml:space="preserve">       Large scale</t>
    </r>
    <r>
      <rPr>
        <i/>
        <sz val="10"/>
        <rFont val="Arial"/>
        <family val="2"/>
      </rPr>
      <t xml:space="preserve"> (2)</t>
    </r>
  </si>
  <si>
    <r>
      <t xml:space="preserve">       Municipal solid waste combustion</t>
    </r>
    <r>
      <rPr>
        <i/>
        <sz val="10"/>
        <rFont val="Arial"/>
        <family val="2"/>
      </rPr>
      <t xml:space="preserve"> (8)</t>
    </r>
  </si>
  <si>
    <r>
      <t xml:space="preserve">       Animal Biomass</t>
    </r>
    <r>
      <rPr>
        <i/>
        <sz val="10"/>
        <rFont val="Arial"/>
        <family val="2"/>
      </rPr>
      <t xml:space="preserve"> (9)</t>
    </r>
  </si>
  <si>
    <r>
      <t xml:space="preserve">       Plant Biomass </t>
    </r>
    <r>
      <rPr>
        <i/>
        <sz val="10"/>
        <rFont val="Arial"/>
        <family val="2"/>
      </rPr>
      <t>(10)</t>
    </r>
  </si>
  <si>
    <r>
      <t>Total generation</t>
    </r>
    <r>
      <rPr>
        <i/>
        <sz val="10"/>
        <rFont val="Arial"/>
        <family val="2"/>
      </rPr>
      <t xml:space="preserve"> </t>
    </r>
  </si>
  <si>
    <t>Transport percentage</t>
  </si>
  <si>
    <t>Heating &amp; Cooling percentage</t>
  </si>
  <si>
    <t>Electricity percentage</t>
  </si>
  <si>
    <t>Overall percentage</t>
  </si>
  <si>
    <t>Percentage of final energy consumption from renewable sources</t>
  </si>
  <si>
    <t xml:space="preserve"> UK progress against 2009 EU Renewable Energy Directive</t>
  </si>
  <si>
    <t>Number</t>
  </si>
  <si>
    <t>Cap MWe</t>
  </si>
  <si>
    <t>Year</t>
  </si>
  <si>
    <t>Combined heat and power, 1983 to 2013</t>
  </si>
  <si>
    <t>Road freight transport per tonne/km</t>
  </si>
  <si>
    <t>Road passenger transport per passenger/km</t>
  </si>
  <si>
    <t>Service sector per unit of value added</t>
  </si>
  <si>
    <t>Domestic sector per household</t>
  </si>
  <si>
    <t>Industrial sector per unit of output</t>
  </si>
  <si>
    <t>Energy intensity, 1980 to 2013</t>
  </si>
  <si>
    <t>Loft insulation &gt;= 125mm</t>
  </si>
  <si>
    <t>Cavity wall insulation</t>
  </si>
  <si>
    <t>Mar 2014</t>
  </si>
  <si>
    <t>Dec 2013</t>
  </si>
  <si>
    <t>Sep 2013</t>
  </si>
  <si>
    <t>Jun 2013</t>
  </si>
  <si>
    <t>Mar 2013</t>
  </si>
  <si>
    <t>Mar 2012</t>
  </si>
  <si>
    <t>Mar 2011</t>
  </si>
  <si>
    <t>Mar 2010</t>
  </si>
  <si>
    <t>Mar 2009</t>
  </si>
  <si>
    <t>Mar 2008</t>
  </si>
  <si>
    <t>Date</t>
  </si>
  <si>
    <t>Number of homes with energy efficiency measures, March 2008 to March 2014</t>
  </si>
  <si>
    <t>Fuel Poverty Gap £m (2011 prices)</t>
  </si>
  <si>
    <t>Low Income High Costs (millions)</t>
  </si>
  <si>
    <t>England</t>
  </si>
  <si>
    <t>Number of households in fuel poverty, Low Income High Costs indicator, 1996 to 2012</t>
  </si>
  <si>
    <t>SAP09 band</t>
  </si>
  <si>
    <t>Average fuel poverty gap (£)</t>
  </si>
  <si>
    <t>Fuel poor</t>
  </si>
  <si>
    <t>A, B, C</t>
  </si>
  <si>
    <t>D</t>
  </si>
  <si>
    <t>E</t>
  </si>
  <si>
    <t>F</t>
  </si>
  <si>
    <t>G</t>
  </si>
  <si>
    <t>Number of households in fuel poverty by SAP rating, Low Income High Costs indicator, 2012</t>
  </si>
  <si>
    <t>Heavy Fuel Oil</t>
  </si>
  <si>
    <t>Fuel price indices for the industrial sector, 1980 to 2013</t>
  </si>
  <si>
    <t>Liquid fuels</t>
  </si>
  <si>
    <t xml:space="preserve">Electricity </t>
  </si>
  <si>
    <t xml:space="preserve">Gas </t>
  </si>
  <si>
    <t>Solid fuels</t>
  </si>
  <si>
    <t>Fuel price index numbers 2010=100 relative to the GDP deflator</t>
  </si>
  <si>
    <t>Fuel price indices for the domestic sector, 1996 to 2013</t>
  </si>
  <si>
    <t>Source: Consumer Price Index: Office for National Statistics</t>
  </si>
  <si>
    <t>The LRP series has been discontinued from September 2005 due to the low volume of sales.</t>
  </si>
  <si>
    <t>2005=100</t>
  </si>
  <si>
    <t>(ex VAT &amp; Duty)</t>
  </si>
  <si>
    <t>(Retail)</t>
  </si>
  <si>
    <t xml:space="preserve"> (ex VAT &amp; Duty)</t>
  </si>
  <si>
    <t>Diesel (Derv )</t>
  </si>
  <si>
    <t xml:space="preserve">Unleaded </t>
  </si>
  <si>
    <t>Unleaded/ULSP</t>
  </si>
  <si>
    <t>4 Star/LRP</t>
  </si>
  <si>
    <t>Quarter</t>
  </si>
  <si>
    <t>Petrol and diesel prices, 1990 to 2013</t>
  </si>
  <si>
    <t>average</t>
  </si>
  <si>
    <t>highest</t>
  </si>
  <si>
    <t>lowest</t>
  </si>
  <si>
    <t>Fuel expenditure (£ per week)</t>
  </si>
  <si>
    <t>Fuel expenditure as per cent of household expenditure</t>
  </si>
  <si>
    <t>income decile</t>
  </si>
  <si>
    <t>Fuel expenditure of households, 2012</t>
  </si>
  <si>
    <t>Source: Living Costs and Food Survey 2012, Office for National Statistics</t>
  </si>
</sst>
</file>

<file path=xl/styles.xml><?xml version="1.0" encoding="utf-8"?>
<styleSheet xmlns="http://schemas.openxmlformats.org/spreadsheetml/2006/main">
  <numFmts count="7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0"/>
    <numFmt numFmtId="165" formatCode="0.0000"/>
    <numFmt numFmtId="166" formatCode="0.000"/>
    <numFmt numFmtId="167" formatCode="0.0"/>
    <numFmt numFmtId="168" formatCode="0.0%"/>
    <numFmt numFmtId="169" formatCode="0.00000"/>
    <numFmt numFmtId="170" formatCode="#,##0.0"/>
    <numFmt numFmtId="171" formatCode="#,##0.000"/>
    <numFmt numFmtId="172" formatCode="0.000%"/>
    <numFmt numFmtId="173" formatCode="d\-mmm\-yy"/>
    <numFmt numFmtId="174" formatCode="mmm\-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&quot;£&quot;#,##0.00"/>
    <numFmt numFmtId="179" formatCode="&quot;£&quot;#,##0"/>
    <numFmt numFmtId="180" formatCode="_-* #,##0.0_-;\-* #,##0.0_-;_-* &quot;-&quot;??_-;_-@_-"/>
    <numFmt numFmtId="181" formatCode="_-* #,##0_-;\-* #,##0_-;_-* &quot;-&quot;??_-;_-@_-"/>
    <numFmt numFmtId="182" formatCode="_-* #,##0.000_-;\-* #,##0.000_-;_-* &quot;-&quot;??_-;_-@_-"/>
    <numFmt numFmtId="183" formatCode="#,##0_ ;[Red]\-#,##0\ "/>
    <numFmt numFmtId="184" formatCode="0.00000000"/>
    <numFmt numFmtId="185" formatCode="0.0000000"/>
    <numFmt numFmtId="186" formatCode="&quot;£&quot;#,##0.000"/>
    <numFmt numFmtId="187" formatCode="0.0\ "/>
    <numFmt numFmtId="188" formatCode="_-* #,##0.0000_-;\-* #,##0.0000_-;_-* &quot;-&quot;??_-;_-@_-"/>
    <numFmt numFmtId="189" formatCode="_-* #,##0.00000_-;\-* #,##0.00000_-;_-* &quot;-&quot;??_-;_-@_-"/>
    <numFmt numFmtId="190" formatCode="_-* #,##0.000000_-;\-* #,##0.000000_-;_-* &quot;-&quot;??_-;_-@_-"/>
    <numFmt numFmtId="191" formatCode="m/d"/>
    <numFmt numFmtId="192" formatCode="[$€-2]\ #,##0.00_);[Red]\([$€-2]\ #,##0.00\)"/>
    <numFmt numFmtId="193" formatCode="[&gt;0.5]#,##0;[&lt;-0.5]\-#,##0;\-"/>
    <numFmt numFmtId="194" formatCode="0.000000000"/>
    <numFmt numFmtId="195" formatCode="0.00\(\p\)"/>
    <numFmt numFmtId="196" formatCode="#,##0.0\ "/>
    <numFmt numFmtId="197" formatCode="#,##0.0;[Red]#,##0.0"/>
    <numFmt numFmtId="198" formatCode="#,##0\ ;\-#,##0\ ;&quot;-&quot;"/>
    <numFmt numFmtId="199" formatCode="###0;\-###0;\-"/>
    <numFmt numFmtId="200" formatCode="#,##0.0_ ;\-#,##0.0\ "/>
    <numFmt numFmtId="201" formatCode="#,##0.00\r;\-#,##0.00\r;&quot;-&quot;\ "/>
    <numFmt numFmtId="202" formatCode="#,##0.00\ ;\-#,##0.00\ ;&quot;-&quot;\ "/>
    <numFmt numFmtId="203" formatCode="#,##0.00_ ;\-#,##0.00\ "/>
    <numFmt numFmtId="204" formatCode="#,##0.00\ "/>
    <numFmt numFmtId="205" formatCode="#,##0\ ;\-#,##0\ ;&quot;- &quot;"/>
    <numFmt numFmtId="206" formatCode="#,##0.0\ ;\-#,##0.0\ ;&quot;- &quot;\ "/>
    <numFmt numFmtId="207" formatCode="#,##0.000\ ;\-#,##0.000\ ;&quot;- &quot;\ "/>
    <numFmt numFmtId="208" formatCode="#,##0\ ;\-#,##0\ ;&quot;- &quot;\ "/>
    <numFmt numFmtId="209" formatCode="_-&quot;£&quot;* #,##0_-;\-&quot;£&quot;* #,##0_-;_-&quot;£&quot;* &quot;-&quot;??_-;_-@_-"/>
    <numFmt numFmtId="210" formatCode="_-[$€-2]* #,##0.00_-;\-[$€-2]* #,##0.00_-;_-[$€-2]* &quot;-&quot;??_-"/>
    <numFmt numFmtId="211" formatCode="#,##0.0\r;\-#,##0.0\r;&quot;-r&quot;\ "/>
    <numFmt numFmtId="212" formatCode="0.000000000000"/>
    <numFmt numFmtId="213" formatCode="0.0000000000"/>
    <numFmt numFmtId="214" formatCode="#,##0.0000000000000000"/>
    <numFmt numFmtId="215" formatCode="#,##0.00000000000000000"/>
    <numFmt numFmtId="216" formatCode="#,##0.0000000000000000000"/>
    <numFmt numFmtId="217" formatCode="_-[$£-809]* #,##0.00_-;\-[$£-809]* #,##0.00_-;_-[$£-809]* &quot;-&quot;??_-;_-@_-"/>
    <numFmt numFmtId="218" formatCode="#,##0_ ;\-#,##0\ "/>
    <numFmt numFmtId="219" formatCode="_-* #,##0.0_-;\-* #,##0.0_-;_-* &quot;-&quot;?_-;_-@_-"/>
    <numFmt numFmtId="220" formatCode="#,##0\r;\-#,##0\r;&quot;-&quot;\ "/>
    <numFmt numFmtId="221" formatCode="#,##0.0\ ;\-#,##0.0\ ;&quot;-&quot;\ "/>
    <numFmt numFmtId="222" formatCode="0.000000000000000%"/>
    <numFmt numFmtId="223" formatCode="_(* #,##0.00_);_(* \(#,##0.00\);_(* &quot;-&quot;??_);_(@_)"/>
    <numFmt numFmtId="224" formatCode="_(* #,##0_);_(* \(#,##0\);_(* &quot;-&quot;??_);_(@_)"/>
    <numFmt numFmtId="225" formatCode="_(* #,##0.0_);_(* \(#,##0.0\);_(* &quot;-&quot;??_);_(@_)"/>
    <numFmt numFmtId="226" formatCode="#,##0.00\ ;\-#,##0.00\ ;&quot;- &quot;\ "/>
    <numFmt numFmtId="227" formatCode="0.0000%"/>
  </numFmts>
  <fonts count="85">
    <font>
      <sz val="12"/>
      <name val="Arial"/>
      <family val="0"/>
    </font>
    <font>
      <u val="single"/>
      <sz val="12"/>
      <color indexed="36"/>
      <name val="Arial"/>
      <family val="0"/>
    </font>
    <font>
      <u val="single"/>
      <sz val="12"/>
      <color indexed="12"/>
      <name val="Arial"/>
      <family val="0"/>
    </font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sz val="18"/>
      <name val="Arial"/>
      <family val="0"/>
    </font>
    <font>
      <sz val="16"/>
      <name val="Arial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9"/>
      <name val="Times New Roman"/>
      <family val="1"/>
    </font>
    <font>
      <sz val="11"/>
      <color indexed="20"/>
      <name val="Calibri"/>
      <family val="2"/>
    </font>
    <font>
      <b/>
      <sz val="9"/>
      <name val="Times New Roma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5"/>
      <color indexed="12"/>
      <name val="Arial"/>
      <family val="2"/>
    </font>
    <font>
      <u val="single"/>
      <sz val="10"/>
      <color indexed="12"/>
      <name val="Tms Rmn"/>
      <family val="0"/>
    </font>
    <font>
      <u val="single"/>
      <sz val="10"/>
      <color indexed="12"/>
      <name val="Helvetica"/>
      <family val="2"/>
    </font>
    <font>
      <u val="single"/>
      <sz val="8.2"/>
      <color indexed="12"/>
      <name val="Times New Roman"/>
      <family val="1"/>
    </font>
    <font>
      <u val="single"/>
      <sz val="7.5"/>
      <color indexed="12"/>
      <name val="Tms Rmn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ms Rmn"/>
      <family val="0"/>
    </font>
    <font>
      <b/>
      <sz val="11"/>
      <color indexed="63"/>
      <name val="Calibri"/>
      <family val="2"/>
    </font>
    <font>
      <i/>
      <sz val="12"/>
      <name val="Times New Roman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MS Sans Serif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2"/>
      <color indexed="60"/>
      <name val="Arial"/>
      <family val="2"/>
    </font>
    <font>
      <b/>
      <sz val="12"/>
      <color indexed="16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0"/>
      <name val="MS Sans Serif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0"/>
      <color indexed="8"/>
      <name val="MS Sans Serif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u val="single"/>
      <sz val="10"/>
      <color indexed="12"/>
      <name val="System"/>
      <family val="2"/>
    </font>
    <font>
      <sz val="10"/>
      <color indexed="40"/>
      <name val="Arial"/>
      <family val="2"/>
    </font>
    <font>
      <sz val="10"/>
      <color theme="1"/>
      <name val="Arial"/>
      <family val="2"/>
    </font>
    <font>
      <u val="single"/>
      <sz val="10"/>
      <color theme="10"/>
      <name val="System"/>
      <family val="2"/>
    </font>
    <font>
      <u val="single"/>
      <sz val="10"/>
      <color theme="10"/>
      <name val="Arial"/>
      <family val="2"/>
    </font>
    <font>
      <sz val="11"/>
      <color theme="1"/>
      <name val="Calibri"/>
      <family val="2"/>
    </font>
    <font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00B0F0"/>
      <name val="Arial"/>
      <family val="2"/>
    </font>
    <font>
      <sz val="10"/>
      <color rgb="FF00000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double"/>
      <bottom/>
    </border>
    <border>
      <left style="double"/>
      <right style="double"/>
      <top/>
      <bottom/>
    </border>
    <border>
      <left/>
      <right style="double"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 style="double"/>
    </border>
    <border>
      <left style="double"/>
      <right style="double"/>
      <top style="thin"/>
      <bottom style="double"/>
    </border>
    <border>
      <left/>
      <right style="thin"/>
      <top/>
      <bottom/>
    </border>
    <border>
      <left/>
      <right style="thin"/>
      <top/>
      <bottom style="thin"/>
    </border>
    <border>
      <left style="double"/>
      <right style="double"/>
      <top/>
      <bottom style="thin"/>
    </border>
    <border>
      <left/>
      <right style="double"/>
      <top/>
      <bottom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 style="double"/>
      <right style="double"/>
      <top style="double"/>
      <bottom style="double"/>
    </border>
    <border>
      <left/>
      <right style="double"/>
      <top/>
      <bottom style="double"/>
    </border>
    <border>
      <left/>
      <right style="double"/>
      <top style="thin"/>
      <bottom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2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2" borderId="0" applyNumberFormat="0" applyBorder="0" applyAlignment="0" applyProtection="0"/>
    <xf numFmtId="0" fontId="29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29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29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29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29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29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29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29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29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29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29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29" fillId="11" borderId="0" applyNumberFormat="0" applyBorder="0" applyAlignment="0" applyProtection="0"/>
    <xf numFmtId="0" fontId="8" fillId="11" borderId="0" applyNumberFormat="0" applyBorder="0" applyAlignment="0" applyProtection="0"/>
    <xf numFmtId="0" fontId="30" fillId="0" borderId="0" applyNumberFormat="0" applyFont="0" applyFill="0" applyBorder="0" applyProtection="0">
      <alignment horizontal="left" vertical="center" indent="5"/>
    </xf>
    <xf numFmtId="0" fontId="9" fillId="12" borderId="0" applyNumberFormat="0" applyBorder="0" applyAlignment="0" applyProtection="0"/>
    <xf numFmtId="0" fontId="31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31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31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31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31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31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31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31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31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31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31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31" fillId="19" borderId="0" applyNumberFormat="0" applyBorder="0" applyAlignment="0" applyProtection="0"/>
    <xf numFmtId="0" fontId="9" fillId="19" borderId="0" applyNumberFormat="0" applyBorder="0" applyAlignment="0" applyProtection="0"/>
    <xf numFmtId="4" fontId="32" fillId="6" borderId="1">
      <alignment horizontal="right" vertical="center"/>
      <protection/>
    </xf>
    <xf numFmtId="0" fontId="10" fillId="3" borderId="0" applyNumberFormat="0" applyBorder="0" applyAlignment="0" applyProtection="0"/>
    <xf numFmtId="0" fontId="33" fillId="3" borderId="0" applyNumberFormat="0" applyBorder="0" applyAlignment="0" applyProtection="0"/>
    <xf numFmtId="0" fontId="10" fillId="3" borderId="0" applyNumberFormat="0" applyBorder="0" applyAlignment="0" applyProtection="0"/>
    <xf numFmtId="4" fontId="34" fillId="0" borderId="2" applyFill="0" applyBorder="0" applyProtection="0">
      <alignment horizontal="right" vertical="center"/>
    </xf>
    <xf numFmtId="0" fontId="11" fillId="20" borderId="3" applyNumberFormat="0" applyAlignment="0" applyProtection="0"/>
    <xf numFmtId="0" fontId="35" fillId="20" borderId="3" applyNumberFormat="0" applyAlignment="0" applyProtection="0"/>
    <xf numFmtId="0" fontId="11" fillId="20" borderId="3" applyNumberFormat="0" applyAlignment="0" applyProtection="0"/>
    <xf numFmtId="0" fontId="12" fillId="21" borderId="4" applyNumberFormat="0" applyAlignment="0" applyProtection="0"/>
    <xf numFmtId="0" fontId="36" fillId="21" borderId="4" applyNumberFormat="0" applyAlignment="0" applyProtection="0"/>
    <xf numFmtId="0" fontId="12" fillId="21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22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38" fillId="4" borderId="0" applyNumberFormat="0" applyBorder="0" applyAlignment="0" applyProtection="0"/>
    <xf numFmtId="0" fontId="14" fillId="4" borderId="0" applyNumberFormat="0" applyBorder="0" applyAlignment="0" applyProtection="0"/>
    <xf numFmtId="193" fontId="5" fillId="0" borderId="0">
      <alignment horizontal="left" vertical="center"/>
      <protection/>
    </xf>
    <xf numFmtId="0" fontId="15" fillId="0" borderId="5" applyNumberFormat="0" applyFill="0" applyAlignment="0" applyProtection="0"/>
    <xf numFmtId="0" fontId="39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40" fillId="0" borderId="6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41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93" fontId="5" fillId="0" borderId="0">
      <alignment horizontal="left" vertical="center"/>
      <protection/>
    </xf>
    <xf numFmtId="193" fontId="5" fillId="0" borderId="0">
      <alignment horizontal="left" vertical="center"/>
      <protection/>
    </xf>
    <xf numFmtId="0" fontId="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8" fillId="7" borderId="3" applyNumberFormat="0" applyAlignment="0" applyProtection="0"/>
    <xf numFmtId="0" fontId="47" fillId="7" borderId="3" applyNumberFormat="0" applyAlignment="0" applyProtection="0"/>
    <xf numFmtId="0" fontId="18" fillId="7" borderId="3" applyNumberFormat="0" applyAlignment="0" applyProtection="0"/>
    <xf numFmtId="4" fontId="32" fillId="0" borderId="8">
      <alignment horizontal="right" vertical="center"/>
      <protection/>
    </xf>
    <xf numFmtId="0" fontId="19" fillId="0" borderId="9" applyNumberFormat="0" applyFill="0" applyAlignment="0" applyProtection="0"/>
    <xf numFmtId="0" fontId="48" fillId="0" borderId="9" applyNumberFormat="0" applyFill="0" applyAlignment="0" applyProtection="0"/>
    <xf numFmtId="0" fontId="19" fillId="0" borderId="9" applyNumberFormat="0" applyFill="0" applyAlignment="0" applyProtection="0"/>
    <xf numFmtId="0" fontId="20" fillId="22" borderId="0" applyNumberFormat="0" applyBorder="0" applyAlignment="0" applyProtection="0"/>
    <xf numFmtId="0" fontId="49" fillId="22" borderId="0" applyNumberFormat="0" applyBorder="0" applyAlignment="0" applyProtection="0"/>
    <xf numFmtId="0" fontId="20" fillId="22" borderId="0" applyNumberFormat="0" applyBorder="0" applyAlignment="0" applyProtection="0"/>
    <xf numFmtId="0" fontId="7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217" fontId="74" fillId="0" borderId="0">
      <alignment/>
      <protection/>
    </xf>
    <xf numFmtId="0" fontId="0" fillId="0" borderId="0">
      <alignment/>
      <protection/>
    </xf>
    <xf numFmtId="0" fontId="30" fillId="21" borderId="0" applyNumberFormat="0" applyFont="0" applyBorder="0" applyAlignment="0" applyProtection="0"/>
    <xf numFmtId="0" fontId="0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0" fillId="23" borderId="10" applyNumberFormat="0" applyFont="0" applyAlignment="0" applyProtection="0"/>
    <xf numFmtId="0" fontId="50" fillId="23" borderId="10" applyNumberFormat="0" applyFont="0" applyAlignment="0" applyProtection="0"/>
    <xf numFmtId="0" fontId="0" fillId="23" borderId="10" applyNumberFormat="0" applyFont="0" applyAlignment="0" applyProtection="0"/>
    <xf numFmtId="0" fontId="21" fillId="20" borderId="11" applyNumberFormat="0" applyAlignment="0" applyProtection="0"/>
    <xf numFmtId="0" fontId="51" fillId="20" borderId="11" applyNumberFormat="0" applyAlignment="0" applyProtection="0"/>
    <xf numFmtId="0" fontId="21" fillId="2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193" fontId="25" fillId="0" borderId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2" fillId="21" borderId="1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3" fillId="0" borderId="0">
      <alignment horizontal="left" vertical="center"/>
      <protection/>
    </xf>
    <xf numFmtId="0" fontId="3" fillId="0" borderId="0">
      <alignment/>
      <protection/>
    </xf>
    <xf numFmtId="0" fontId="28" fillId="0" borderId="0">
      <alignment vertical="top"/>
      <protection/>
    </xf>
    <xf numFmtId="0" fontId="3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2" applyNumberFormat="0" applyFill="0" applyAlignment="0" applyProtection="0"/>
    <xf numFmtId="0" fontId="53" fillId="0" borderId="12" applyNumberFormat="0" applyFill="0" applyAlignment="0" applyProtection="0"/>
    <xf numFmtId="0" fontId="23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" fontId="32" fillId="0" borderId="0">
      <alignment/>
      <protection/>
    </xf>
  </cellStyleXfs>
  <cellXfs count="442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left"/>
    </xf>
    <xf numFmtId="0" fontId="3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6" fillId="24" borderId="0" xfId="0" applyFont="1" applyFill="1" applyAlignment="1">
      <alignment horizontal="left"/>
    </xf>
    <xf numFmtId="0" fontId="2" fillId="24" borderId="0" xfId="141" applyFill="1" applyAlignment="1" applyProtection="1">
      <alignment/>
      <protection/>
    </xf>
    <xf numFmtId="0" fontId="27" fillId="24" borderId="0" xfId="0" applyFont="1" applyFill="1" applyAlignment="1">
      <alignment/>
    </xf>
    <xf numFmtId="0" fontId="78" fillId="24" borderId="0" xfId="0" applyFont="1" applyFill="1" applyAlignment="1">
      <alignment/>
    </xf>
    <xf numFmtId="0" fontId="3" fillId="0" borderId="0" xfId="179" applyFont="1">
      <alignment/>
      <protection/>
    </xf>
    <xf numFmtId="2" fontId="3" fillId="0" borderId="0" xfId="179" applyNumberFormat="1" applyFont="1">
      <alignment/>
      <protection/>
    </xf>
    <xf numFmtId="0" fontId="3" fillId="0" borderId="0" xfId="159">
      <alignment/>
      <protection/>
    </xf>
    <xf numFmtId="0" fontId="55" fillId="24" borderId="0" xfId="159" applyFont="1" applyFill="1" applyBorder="1">
      <alignment/>
      <protection/>
    </xf>
    <xf numFmtId="0" fontId="3" fillId="0" borderId="0" xfId="179" applyFont="1" applyFill="1">
      <alignment/>
      <protection/>
    </xf>
    <xf numFmtId="167" fontId="0" fillId="0" borderId="0" xfId="189" applyNumberFormat="1" applyFont="1" applyFill="1" applyAlignment="1">
      <alignment/>
    </xf>
    <xf numFmtId="2" fontId="3" fillId="0" borderId="0" xfId="179" applyNumberFormat="1" applyFont="1" applyFill="1">
      <alignment/>
      <protection/>
    </xf>
    <xf numFmtId="0" fontId="55" fillId="0" borderId="0" xfId="179" applyFont="1" applyFill="1">
      <alignment/>
      <protection/>
    </xf>
    <xf numFmtId="167" fontId="3" fillId="0" borderId="0" xfId="179" applyNumberFormat="1" applyFont="1" applyFill="1">
      <alignment/>
      <protection/>
    </xf>
    <xf numFmtId="167" fontId="3" fillId="0" borderId="0" xfId="189" applyNumberFormat="1" applyFont="1" applyFill="1" applyAlignment="1">
      <alignment/>
    </xf>
    <xf numFmtId="0" fontId="55" fillId="0" borderId="0" xfId="179" applyFont="1" applyFill="1" applyAlignment="1">
      <alignment horizontal="left"/>
      <protection/>
    </xf>
    <xf numFmtId="1" fontId="3" fillId="0" borderId="0" xfId="179" applyNumberFormat="1" applyFont="1">
      <alignment/>
      <protection/>
    </xf>
    <xf numFmtId="167" fontId="3" fillId="0" borderId="0" xfId="179" applyNumberFormat="1" applyFont="1">
      <alignment/>
      <protection/>
    </xf>
    <xf numFmtId="0" fontId="55" fillId="0" borderId="0" xfId="159" applyFont="1">
      <alignment/>
      <protection/>
    </xf>
    <xf numFmtId="0" fontId="55" fillId="24" borderId="0" xfId="159" applyFont="1" applyFill="1" applyAlignment="1">
      <alignment/>
      <protection/>
    </xf>
    <xf numFmtId="0" fontId="55" fillId="24" borderId="0" xfId="159" applyFont="1" applyFill="1" applyAlignment="1">
      <alignment horizontal="right"/>
      <protection/>
    </xf>
    <xf numFmtId="0" fontId="79" fillId="24" borderId="0" xfId="159" applyFont="1" applyFill="1" applyAlignment="1">
      <alignment/>
      <protection/>
    </xf>
    <xf numFmtId="0" fontId="79" fillId="24" borderId="0" xfId="159" applyFont="1" applyFill="1" applyAlignment="1">
      <alignment horizontal="right"/>
      <protection/>
    </xf>
    <xf numFmtId="0" fontId="55" fillId="0" borderId="0" xfId="179" applyFont="1" applyAlignment="1">
      <alignment/>
      <protection/>
    </xf>
    <xf numFmtId="0" fontId="55" fillId="0" borderId="0" xfId="179" applyFont="1" applyAlignment="1">
      <alignment horizontal="right"/>
      <protection/>
    </xf>
    <xf numFmtId="0" fontId="55" fillId="0" borderId="0" xfId="179" applyFont="1" applyBorder="1">
      <alignment/>
      <protection/>
    </xf>
    <xf numFmtId="0" fontId="55" fillId="0" borderId="0" xfId="179" applyFont="1">
      <alignment/>
      <protection/>
    </xf>
    <xf numFmtId="0" fontId="55" fillId="0" borderId="13" xfId="179" applyFont="1" applyBorder="1" applyAlignment="1">
      <alignment horizontal="center"/>
      <protection/>
    </xf>
    <xf numFmtId="0" fontId="55" fillId="0" borderId="13" xfId="179" applyFont="1" applyBorder="1" applyAlignment="1">
      <alignment horizontal="left"/>
      <protection/>
    </xf>
    <xf numFmtId="2" fontId="3" fillId="0" borderId="0" xfId="179" applyNumberFormat="1" applyFont="1" applyFill="1" applyAlignment="1">
      <alignment horizontal="center"/>
      <protection/>
    </xf>
    <xf numFmtId="2" fontId="3" fillId="0" borderId="0" xfId="159" applyNumberFormat="1" applyFont="1" applyFill="1" applyBorder="1" applyAlignment="1">
      <alignment horizontal="center"/>
      <protection/>
    </xf>
    <xf numFmtId="168" fontId="3" fillId="0" borderId="0" xfId="179" applyNumberFormat="1" applyFont="1">
      <alignment/>
      <protection/>
    </xf>
    <xf numFmtId="0" fontId="3" fillId="0" borderId="0" xfId="161" applyFont="1" applyAlignment="1">
      <alignment horizontal="center"/>
      <protection/>
    </xf>
    <xf numFmtId="1" fontId="3" fillId="0" borderId="0" xfId="161" applyNumberFormat="1" applyFont="1" applyAlignment="1">
      <alignment horizontal="right"/>
      <protection/>
    </xf>
    <xf numFmtId="9" fontId="3" fillId="0" borderId="0" xfId="161" applyNumberFormat="1" applyFont="1" applyAlignment="1">
      <alignment horizontal="right"/>
      <protection/>
    </xf>
    <xf numFmtId="0" fontId="3" fillId="0" borderId="0" xfId="161" applyFont="1">
      <alignment/>
      <protection/>
    </xf>
    <xf numFmtId="0" fontId="55" fillId="0" borderId="0" xfId="161" applyFont="1">
      <alignment/>
      <protection/>
    </xf>
    <xf numFmtId="0" fontId="55" fillId="24" borderId="0" xfId="179" applyFont="1" applyFill="1" applyBorder="1">
      <alignment/>
      <protection/>
    </xf>
    <xf numFmtId="0" fontId="55" fillId="0" borderId="0" xfId="179" applyFont="1" applyAlignment="1">
      <alignment wrapText="1"/>
      <protection/>
    </xf>
    <xf numFmtId="0" fontId="55" fillId="0" borderId="0" xfId="179" applyFont="1" applyAlignment="1">
      <alignment horizontal="left"/>
      <protection/>
    </xf>
    <xf numFmtId="166" fontId="3" fillId="0" borderId="0" xfId="179" applyNumberFormat="1" applyFont="1">
      <alignment/>
      <protection/>
    </xf>
    <xf numFmtId="170" fontId="3" fillId="0" borderId="0" xfId="161" applyNumberFormat="1" applyFont="1" applyBorder="1" applyAlignment="1">
      <alignment/>
      <protection/>
    </xf>
    <xf numFmtId="167" fontId="3" fillId="0" borderId="0" xfId="161" applyNumberFormat="1" applyFont="1">
      <alignment/>
      <protection/>
    </xf>
    <xf numFmtId="1" fontId="3" fillId="0" borderId="0" xfId="161" applyNumberFormat="1" applyFont="1">
      <alignment/>
      <protection/>
    </xf>
    <xf numFmtId="0" fontId="3" fillId="0" borderId="0" xfId="161" applyFont="1" applyBorder="1">
      <alignment/>
      <protection/>
    </xf>
    <xf numFmtId="171" fontId="3" fillId="0" borderId="0" xfId="161" applyNumberFormat="1" applyFont="1">
      <alignment/>
      <protection/>
    </xf>
    <xf numFmtId="0" fontId="3" fillId="0" borderId="0" xfId="161" applyFont="1" applyFill="1">
      <alignment/>
      <protection/>
    </xf>
    <xf numFmtId="167" fontId="55" fillId="0" borderId="14" xfId="161" applyNumberFormat="1" applyFont="1" applyBorder="1">
      <alignment/>
      <protection/>
    </xf>
    <xf numFmtId="0" fontId="3" fillId="0" borderId="0" xfId="161" applyFont="1" applyAlignment="1">
      <alignment horizontal="right"/>
      <protection/>
    </xf>
    <xf numFmtId="0" fontId="55" fillId="0" borderId="0" xfId="161" applyFont="1" applyAlignment="1">
      <alignment horizontal="left"/>
      <protection/>
    </xf>
    <xf numFmtId="0" fontId="55" fillId="0" borderId="14" xfId="161" applyFont="1" applyBorder="1">
      <alignment/>
      <protection/>
    </xf>
    <xf numFmtId="167" fontId="3" fillId="0" borderId="0" xfId="161" applyNumberFormat="1" applyFont="1" applyFill="1">
      <alignment/>
      <protection/>
    </xf>
    <xf numFmtId="0" fontId="3" fillId="0" borderId="0" xfId="161" applyFill="1">
      <alignment/>
      <protection/>
    </xf>
    <xf numFmtId="167" fontId="3" fillId="0" borderId="0" xfId="176" applyNumberFormat="1" applyFont="1" applyFill="1">
      <alignment/>
      <protection/>
    </xf>
    <xf numFmtId="0" fontId="55" fillId="0" borderId="0" xfId="176" applyFont="1">
      <alignment/>
      <protection/>
    </xf>
    <xf numFmtId="0" fontId="55" fillId="24" borderId="0" xfId="179" applyFont="1" applyFill="1">
      <alignment/>
      <protection/>
    </xf>
    <xf numFmtId="196" fontId="57" fillId="0" borderId="0" xfId="161" applyNumberFormat="1" applyFont="1">
      <alignment/>
      <protection/>
    </xf>
    <xf numFmtId="1" fontId="3" fillId="0" borderId="0" xfId="161" applyNumberFormat="1" applyFont="1" applyFill="1">
      <alignment/>
      <protection/>
    </xf>
    <xf numFmtId="1" fontId="3" fillId="0" borderId="0" xfId="161" applyNumberFormat="1" applyFont="1" applyFill="1" applyAlignment="1">
      <alignment horizontal="left"/>
      <protection/>
    </xf>
    <xf numFmtId="3" fontId="3" fillId="0" borderId="0" xfId="161" applyNumberFormat="1" applyFont="1" applyFill="1">
      <alignment/>
      <protection/>
    </xf>
    <xf numFmtId="0" fontId="55" fillId="0" borderId="0" xfId="161" applyFont="1" applyFill="1">
      <alignment/>
      <protection/>
    </xf>
    <xf numFmtId="0" fontId="55" fillId="24" borderId="0" xfId="161" applyFont="1" applyFill="1">
      <alignment/>
      <protection/>
    </xf>
    <xf numFmtId="0" fontId="74" fillId="0" borderId="0" xfId="164">
      <alignment/>
      <protection/>
    </xf>
    <xf numFmtId="0" fontId="74" fillId="0" borderId="0" xfId="164" applyAlignment="1">
      <alignment wrapText="1"/>
      <protection/>
    </xf>
    <xf numFmtId="1" fontId="74" fillId="0" borderId="0" xfId="190" applyNumberFormat="1" applyFont="1" applyAlignment="1">
      <alignment/>
    </xf>
    <xf numFmtId="3" fontId="74" fillId="0" borderId="0" xfId="164" applyNumberFormat="1">
      <alignment/>
      <protection/>
    </xf>
    <xf numFmtId="0" fontId="80" fillId="0" borderId="0" xfId="164" applyFont="1">
      <alignment/>
      <protection/>
    </xf>
    <xf numFmtId="0" fontId="74" fillId="0" borderId="0" xfId="164" applyFont="1">
      <alignment/>
      <protection/>
    </xf>
    <xf numFmtId="3" fontId="74" fillId="0" borderId="0" xfId="164" applyNumberFormat="1" applyFont="1">
      <alignment/>
      <protection/>
    </xf>
    <xf numFmtId="0" fontId="74" fillId="0" borderId="0" xfId="164" applyNumberFormat="1" applyFont="1">
      <alignment/>
      <protection/>
    </xf>
    <xf numFmtId="0" fontId="3" fillId="0" borderId="0" xfId="0" applyFont="1" applyAlignment="1">
      <alignment/>
    </xf>
    <xf numFmtId="0" fontId="55" fillId="0" borderId="0" xfId="0" applyFont="1" applyAlignment="1">
      <alignment/>
    </xf>
    <xf numFmtId="1" fontId="74" fillId="0" borderId="0" xfId="164" applyNumberFormat="1">
      <alignment/>
      <protection/>
    </xf>
    <xf numFmtId="168" fontId="74" fillId="0" borderId="0" xfId="164" applyNumberFormat="1">
      <alignment/>
      <protection/>
    </xf>
    <xf numFmtId="0" fontId="74" fillId="0" borderId="0" xfId="164" applyAlignment="1">
      <alignment horizontal="left" wrapText="1"/>
      <protection/>
    </xf>
    <xf numFmtId="10" fontId="74" fillId="0" borderId="0" xfId="190" applyNumberFormat="1" applyFont="1" applyAlignment="1">
      <alignment/>
    </xf>
    <xf numFmtId="168" fontId="74" fillId="0" borderId="0" xfId="190" applyNumberFormat="1" applyFont="1" applyAlignment="1">
      <alignment/>
    </xf>
    <xf numFmtId="168" fontId="74" fillId="0" borderId="0" xfId="190" applyNumberFormat="1" applyFont="1" applyFill="1" applyAlignment="1">
      <alignment/>
    </xf>
    <xf numFmtId="0" fontId="74" fillId="0" borderId="0" xfId="164" applyAlignment="1">
      <alignment horizontal="right"/>
      <protection/>
    </xf>
    <xf numFmtId="222" fontId="74" fillId="0" borderId="0" xfId="164" applyNumberFormat="1">
      <alignment/>
      <protection/>
    </xf>
    <xf numFmtId="3" fontId="74" fillId="0" borderId="0" xfId="164" applyNumberFormat="1" applyFill="1">
      <alignment/>
      <protection/>
    </xf>
    <xf numFmtId="37" fontId="74" fillId="0" borderId="0" xfId="164" applyNumberFormat="1">
      <alignment/>
      <protection/>
    </xf>
    <xf numFmtId="0" fontId="74" fillId="0" borderId="0" xfId="164" applyFill="1">
      <alignment/>
      <protection/>
    </xf>
    <xf numFmtId="9" fontId="74" fillId="0" borderId="0" xfId="190" applyFont="1" applyAlignment="1">
      <alignment/>
    </xf>
    <xf numFmtId="1" fontId="74" fillId="0" borderId="0" xfId="164" applyNumberFormat="1" applyFill="1">
      <alignment/>
      <protection/>
    </xf>
    <xf numFmtId="0" fontId="80" fillId="0" borderId="0" xfId="164" applyFont="1" applyFill="1">
      <alignment/>
      <protection/>
    </xf>
    <xf numFmtId="0" fontId="3" fillId="0" borderId="0" xfId="161" applyFont="1" applyBorder="1" applyAlignment="1">
      <alignment horizontal="right"/>
      <protection/>
    </xf>
    <xf numFmtId="0" fontId="56" fillId="0" borderId="0" xfId="179" applyFont="1" applyAlignment="1">
      <alignment horizontal="center"/>
      <protection/>
    </xf>
    <xf numFmtId="0" fontId="55" fillId="0" borderId="0" xfId="179" applyFont="1" applyFill="1" applyAlignment="1">
      <alignment horizontal="center"/>
      <protection/>
    </xf>
    <xf numFmtId="166" fontId="3" fillId="0" borderId="0" xfId="0" applyNumberFormat="1" applyFont="1" applyAlignment="1">
      <alignment/>
    </xf>
    <xf numFmtId="1" fontId="3" fillId="0" borderId="0" xfId="161" applyNumberFormat="1">
      <alignment/>
      <protection/>
    </xf>
    <xf numFmtId="0" fontId="3" fillId="0" borderId="0" xfId="161">
      <alignment/>
      <protection/>
    </xf>
    <xf numFmtId="0" fontId="3" fillId="24" borderId="0" xfId="161" applyFont="1" applyFill="1">
      <alignment/>
      <protection/>
    </xf>
    <xf numFmtId="167" fontId="3" fillId="24" borderId="0" xfId="161" applyNumberFormat="1" applyFont="1" applyFill="1">
      <alignment/>
      <protection/>
    </xf>
    <xf numFmtId="0" fontId="3" fillId="24" borderId="0" xfId="161" applyFont="1" applyFill="1" applyBorder="1" applyAlignment="1">
      <alignment horizontal="left"/>
      <protection/>
    </xf>
    <xf numFmtId="0" fontId="58" fillId="24" borderId="0" xfId="161" applyFont="1" applyFill="1">
      <alignment/>
      <protection/>
    </xf>
    <xf numFmtId="0" fontId="59" fillId="24" borderId="0" xfId="161" applyFont="1" applyFill="1">
      <alignment/>
      <protection/>
    </xf>
    <xf numFmtId="0" fontId="3" fillId="24" borderId="15" xfId="161" applyFont="1" applyFill="1" applyBorder="1">
      <alignment/>
      <protection/>
    </xf>
    <xf numFmtId="0" fontId="3" fillId="24" borderId="15" xfId="161" applyFont="1" applyFill="1" applyBorder="1" applyAlignment="1">
      <alignment horizontal="right"/>
      <protection/>
    </xf>
    <xf numFmtId="0" fontId="3" fillId="24" borderId="13" xfId="161" applyFont="1" applyFill="1" applyBorder="1" applyAlignment="1">
      <alignment horizontal="right"/>
      <protection/>
    </xf>
    <xf numFmtId="0" fontId="3" fillId="24" borderId="0" xfId="161" applyFont="1" applyFill="1" applyBorder="1" applyAlignment="1">
      <alignment horizontal="right"/>
      <protection/>
    </xf>
    <xf numFmtId="0" fontId="3" fillId="24" borderId="0" xfId="161" applyFont="1" applyFill="1" applyAlignment="1">
      <alignment horizontal="right"/>
      <protection/>
    </xf>
    <xf numFmtId="0" fontId="60" fillId="24" borderId="13" xfId="161" applyFont="1" applyFill="1" applyBorder="1" applyAlignment="1" quotePrefix="1">
      <alignment horizontal="right"/>
      <protection/>
    </xf>
    <xf numFmtId="206" fontId="3" fillId="24" borderId="0" xfId="161" applyNumberFormat="1" applyFont="1" applyFill="1" applyAlignment="1">
      <alignment horizontal="right"/>
      <protection/>
    </xf>
    <xf numFmtId="206" fontId="3" fillId="24" borderId="0" xfId="161" applyNumberFormat="1" applyFont="1" applyFill="1">
      <alignment/>
      <protection/>
    </xf>
    <xf numFmtId="211" fontId="3" fillId="24" borderId="0" xfId="161" applyNumberFormat="1" applyFont="1" applyFill="1">
      <alignment/>
      <protection/>
    </xf>
    <xf numFmtId="208" fontId="3" fillId="24" borderId="0" xfId="161" applyNumberFormat="1" applyFont="1" applyFill="1" applyAlignment="1">
      <alignment horizontal="right"/>
      <protection/>
    </xf>
    <xf numFmtId="0" fontId="3" fillId="24" borderId="0" xfId="161" applyFont="1" applyFill="1" applyBorder="1">
      <alignment/>
      <protection/>
    </xf>
    <xf numFmtId="0" fontId="3" fillId="24" borderId="0" xfId="161" applyNumberFormat="1" applyFont="1" applyFill="1" applyBorder="1">
      <alignment/>
      <protection/>
    </xf>
    <xf numFmtId="206" fontId="3" fillId="24" borderId="0" xfId="161" applyNumberFormat="1" applyFont="1" applyFill="1" applyBorder="1">
      <alignment/>
      <protection/>
    </xf>
    <xf numFmtId="211" fontId="3" fillId="24" borderId="0" xfId="161" applyNumberFormat="1" applyFont="1" applyFill="1" applyBorder="1">
      <alignment/>
      <protection/>
    </xf>
    <xf numFmtId="1" fontId="3" fillId="0" borderId="0" xfId="161" applyNumberFormat="1" applyFont="1" applyBorder="1">
      <alignment/>
      <protection/>
    </xf>
    <xf numFmtId="0" fontId="60" fillId="24" borderId="0" xfId="161" applyFont="1" applyFill="1">
      <alignment/>
      <protection/>
    </xf>
    <xf numFmtId="0" fontId="60" fillId="24" borderId="0" xfId="161" applyFont="1" applyFill="1" applyBorder="1">
      <alignment/>
      <protection/>
    </xf>
    <xf numFmtId="2" fontId="55" fillId="24" borderId="0" xfId="161" applyNumberFormat="1" applyFont="1" applyFill="1" applyAlignment="1">
      <alignment horizontal="left"/>
      <protection/>
    </xf>
    <xf numFmtId="167" fontId="3" fillId="0" borderId="0" xfId="161" applyNumberFormat="1" applyFont="1" applyFill="1" applyBorder="1">
      <alignment/>
      <protection/>
    </xf>
    <xf numFmtId="0" fontId="77" fillId="0" borderId="0" xfId="158">
      <alignment/>
      <protection/>
    </xf>
    <xf numFmtId="9" fontId="77" fillId="0" borderId="0" xfId="158" applyNumberFormat="1">
      <alignment/>
      <protection/>
    </xf>
    <xf numFmtId="0" fontId="3" fillId="0" borderId="16" xfId="171" applyFont="1" applyFill="1" applyBorder="1" applyAlignment="1">
      <alignment vertical="center" wrapText="1"/>
      <protection/>
    </xf>
    <xf numFmtId="0" fontId="60" fillId="25" borderId="16" xfId="171" applyFont="1" applyFill="1" applyBorder="1" applyAlignment="1">
      <alignment vertical="center" wrapText="1"/>
      <protection/>
    </xf>
    <xf numFmtId="167" fontId="55" fillId="0" borderId="17" xfId="171" applyNumberFormat="1" applyFont="1" applyFill="1" applyBorder="1" applyAlignment="1">
      <alignment horizontal="right" vertical="center"/>
      <protection/>
    </xf>
    <xf numFmtId="167" fontId="3" fillId="0" borderId="18" xfId="171" applyNumberFormat="1" applyFont="1" applyBorder="1" applyAlignment="1">
      <alignment horizontal="right" vertical="center"/>
      <protection/>
    </xf>
    <xf numFmtId="167" fontId="3" fillId="0" borderId="19" xfId="171" applyNumberFormat="1" applyFont="1" applyBorder="1" applyAlignment="1">
      <alignment horizontal="right" vertical="center"/>
      <protection/>
    </xf>
    <xf numFmtId="167" fontId="3" fillId="0" borderId="19" xfId="171" applyNumberFormat="1" applyFont="1" applyFill="1" applyBorder="1" applyAlignment="1">
      <alignment horizontal="right" vertical="center"/>
      <protection/>
    </xf>
    <xf numFmtId="0" fontId="55" fillId="0" borderId="20" xfId="171" applyFont="1" applyBorder="1" applyAlignment="1">
      <alignment vertical="center" wrapText="1"/>
      <protection/>
    </xf>
    <xf numFmtId="167" fontId="3" fillId="0" borderId="21" xfId="171" applyNumberFormat="1" applyFont="1" applyFill="1" applyBorder="1" applyAlignment="1">
      <alignment horizontal="right" vertical="center"/>
      <protection/>
    </xf>
    <xf numFmtId="167" fontId="3" fillId="0" borderId="0" xfId="171" applyNumberFormat="1" applyFont="1" applyFill="1" applyBorder="1" applyAlignment="1">
      <alignment horizontal="right" vertical="center"/>
      <protection/>
    </xf>
    <xf numFmtId="167" fontId="3" fillId="0" borderId="22" xfId="171" applyNumberFormat="1" applyFont="1" applyFill="1" applyBorder="1" applyAlignment="1">
      <alignment horizontal="right" vertical="center"/>
      <protection/>
    </xf>
    <xf numFmtId="167" fontId="3" fillId="0" borderId="13" xfId="171" applyNumberFormat="1" applyFont="1" applyFill="1" applyBorder="1" applyAlignment="1">
      <alignment horizontal="right" vertical="center"/>
      <protection/>
    </xf>
    <xf numFmtId="0" fontId="3" fillId="0" borderId="23" xfId="171" applyFont="1" applyFill="1" applyBorder="1" applyAlignment="1">
      <alignment vertical="center" wrapText="1"/>
      <protection/>
    </xf>
    <xf numFmtId="167" fontId="60" fillId="25" borderId="24" xfId="171" applyNumberFormat="1" applyFont="1" applyFill="1" applyBorder="1" applyAlignment="1">
      <alignment horizontal="right" vertical="center"/>
      <protection/>
    </xf>
    <xf numFmtId="167" fontId="60" fillId="25" borderId="21" xfId="171" applyNumberFormat="1" applyFont="1" applyFill="1" applyBorder="1" applyAlignment="1">
      <alignment horizontal="right" vertical="center"/>
      <protection/>
    </xf>
    <xf numFmtId="167" fontId="60" fillId="25" borderId="15" xfId="171" applyNumberFormat="1" applyFont="1" applyFill="1" applyBorder="1" applyAlignment="1">
      <alignment horizontal="right" vertical="center"/>
      <protection/>
    </xf>
    <xf numFmtId="167" fontId="60" fillId="25" borderId="0" xfId="171" applyNumberFormat="1" applyFont="1" applyFill="1" applyBorder="1" applyAlignment="1">
      <alignment horizontal="right" vertical="center"/>
      <protection/>
    </xf>
    <xf numFmtId="0" fontId="55" fillId="0" borderId="25" xfId="171" applyFont="1" applyBorder="1" applyAlignment="1">
      <alignment horizontal="right" vertical="center"/>
      <protection/>
    </xf>
    <xf numFmtId="0" fontId="55" fillId="0" borderId="26" xfId="171" applyFont="1" applyBorder="1" applyAlignment="1">
      <alignment horizontal="right" vertical="center"/>
      <protection/>
    </xf>
    <xf numFmtId="0" fontId="55" fillId="0" borderId="26" xfId="171" applyFont="1" applyBorder="1" applyAlignment="1">
      <alignment vertical="center"/>
      <protection/>
    </xf>
    <xf numFmtId="0" fontId="3" fillId="0" borderId="27" xfId="171" applyFont="1" applyBorder="1" applyAlignment="1">
      <alignment horizontal="right"/>
      <protection/>
    </xf>
    <xf numFmtId="0" fontId="81" fillId="0" borderId="0" xfId="158" applyFont="1">
      <alignment/>
      <protection/>
    </xf>
    <xf numFmtId="0" fontId="55" fillId="0" borderId="28" xfId="171" applyFont="1" applyFill="1" applyBorder="1" applyAlignment="1">
      <alignment horizontal="right" vertical="center"/>
      <protection/>
    </xf>
    <xf numFmtId="167" fontId="3" fillId="0" borderId="24" xfId="171" applyNumberFormat="1" applyFont="1" applyFill="1" applyBorder="1" applyAlignment="1">
      <alignment vertical="center"/>
      <protection/>
    </xf>
    <xf numFmtId="167" fontId="3" fillId="0" borderId="29" xfId="171" applyNumberFormat="1" applyFont="1" applyFill="1" applyBorder="1" applyAlignment="1">
      <alignment vertical="center"/>
      <protection/>
    </xf>
    <xf numFmtId="167" fontId="3" fillId="0" borderId="24" xfId="171" applyNumberFormat="1" applyFont="1" applyFill="1" applyBorder="1" applyAlignment="1">
      <alignment horizontal="right" vertical="center"/>
      <protection/>
    </xf>
    <xf numFmtId="0" fontId="3" fillId="0" borderId="0" xfId="161" applyBorder="1">
      <alignment/>
      <protection/>
    </xf>
    <xf numFmtId="167" fontId="3" fillId="0" borderId="30" xfId="161" applyNumberFormat="1" applyFont="1" applyFill="1" applyBorder="1" applyAlignment="1">
      <alignment vertical="center"/>
      <protection/>
    </xf>
    <xf numFmtId="167" fontId="3" fillId="0" borderId="2" xfId="161" applyNumberFormat="1" applyFont="1" applyFill="1" applyBorder="1" applyAlignment="1">
      <alignment vertical="center"/>
      <protection/>
    </xf>
    <xf numFmtId="0" fontId="3" fillId="0" borderId="31" xfId="161" applyFont="1" applyFill="1" applyBorder="1" applyAlignment="1">
      <alignment vertical="center" wrapText="1"/>
      <protection/>
    </xf>
    <xf numFmtId="167" fontId="3" fillId="0" borderId="32" xfId="161" applyNumberFormat="1" applyFont="1" applyFill="1" applyBorder="1" applyAlignment="1">
      <alignment vertical="center"/>
      <protection/>
    </xf>
    <xf numFmtId="167" fontId="3" fillId="0" borderId="8" xfId="161" applyNumberFormat="1" applyFont="1" applyFill="1" applyBorder="1" applyAlignment="1">
      <alignment vertical="center"/>
      <protection/>
    </xf>
    <xf numFmtId="0" fontId="3" fillId="0" borderId="33" xfId="161" applyFont="1" applyFill="1" applyBorder="1" applyAlignment="1">
      <alignment vertical="center" wrapText="1"/>
      <protection/>
    </xf>
    <xf numFmtId="167" fontId="3" fillId="0" borderId="1" xfId="161" applyNumberFormat="1" applyFont="1" applyFill="1" applyBorder="1" applyAlignment="1">
      <alignment vertical="center"/>
      <protection/>
    </xf>
    <xf numFmtId="0" fontId="3" fillId="0" borderId="34" xfId="161" applyFont="1" applyFill="1" applyBorder="1" applyAlignment="1">
      <alignment vertical="center" wrapText="1"/>
      <protection/>
    </xf>
    <xf numFmtId="0" fontId="55" fillId="0" borderId="0" xfId="161" applyFont="1" applyBorder="1" applyAlignment="1">
      <alignment horizontal="right"/>
      <protection/>
    </xf>
    <xf numFmtId="0" fontId="3" fillId="0" borderId="35" xfId="161" applyFont="1" applyBorder="1">
      <alignment/>
      <protection/>
    </xf>
    <xf numFmtId="0" fontId="55" fillId="0" borderId="0" xfId="161" applyFont="1" applyBorder="1">
      <alignment/>
      <protection/>
    </xf>
    <xf numFmtId="0" fontId="55" fillId="0" borderId="35" xfId="161" applyFont="1" applyBorder="1">
      <alignment/>
      <protection/>
    </xf>
    <xf numFmtId="0" fontId="55" fillId="0" borderId="35" xfId="161" applyFont="1" applyFill="1" applyBorder="1" applyAlignment="1">
      <alignment horizontal="left" wrapText="1"/>
      <protection/>
    </xf>
    <xf numFmtId="0" fontId="3" fillId="0" borderId="0" xfId="161" applyFont="1" applyFill="1" applyBorder="1" applyAlignment="1">
      <alignment wrapText="1"/>
      <protection/>
    </xf>
    <xf numFmtId="167" fontId="3" fillId="0" borderId="0" xfId="161" applyNumberFormat="1" applyFont="1" applyBorder="1">
      <alignment/>
      <protection/>
    </xf>
    <xf numFmtId="0" fontId="3" fillId="0" borderId="0" xfId="161" applyFont="1" applyFill="1" applyBorder="1">
      <alignment/>
      <protection/>
    </xf>
    <xf numFmtId="9" fontId="3" fillId="0" borderId="0" xfId="188" applyFont="1" applyBorder="1" applyAlignment="1">
      <alignment/>
    </xf>
    <xf numFmtId="166" fontId="3" fillId="0" borderId="0" xfId="161" applyNumberFormat="1" applyFont="1" applyBorder="1">
      <alignment/>
      <protection/>
    </xf>
    <xf numFmtId="167" fontId="3" fillId="0" borderId="1" xfId="161" applyNumberFormat="1" applyFont="1" applyBorder="1">
      <alignment/>
      <protection/>
    </xf>
    <xf numFmtId="9" fontId="3" fillId="0" borderId="0" xfId="161" applyNumberFormat="1" applyFont="1" applyBorder="1">
      <alignment/>
      <protection/>
    </xf>
    <xf numFmtId="2" fontId="3" fillId="0" borderId="0" xfId="161" applyNumberFormat="1" applyFont="1" applyBorder="1">
      <alignment/>
      <protection/>
    </xf>
    <xf numFmtId="185" fontId="3" fillId="0" borderId="0" xfId="161" applyNumberFormat="1" applyFont="1" applyBorder="1">
      <alignment/>
      <protection/>
    </xf>
    <xf numFmtId="184" fontId="3" fillId="0" borderId="0" xfId="161" applyNumberFormat="1" applyFont="1" applyBorder="1">
      <alignment/>
      <protection/>
    </xf>
    <xf numFmtId="213" fontId="3" fillId="0" borderId="0" xfId="161" applyNumberFormat="1" applyFont="1" applyBorder="1">
      <alignment/>
      <protection/>
    </xf>
    <xf numFmtId="0" fontId="55" fillId="0" borderId="0" xfId="161" applyFont="1" applyBorder="1" applyAlignment="1">
      <alignment horizontal="left"/>
      <protection/>
    </xf>
    <xf numFmtId="0" fontId="61" fillId="0" borderId="0" xfId="161" applyFont="1">
      <alignment/>
      <protection/>
    </xf>
    <xf numFmtId="49" fontId="61" fillId="0" borderId="0" xfId="161" applyNumberFormat="1" applyFont="1">
      <alignment/>
      <protection/>
    </xf>
    <xf numFmtId="14" fontId="58" fillId="0" borderId="0" xfId="161" applyNumberFormat="1" applyFont="1" applyAlignment="1">
      <alignment horizontal="right"/>
      <protection/>
    </xf>
    <xf numFmtId="49" fontId="3" fillId="0" borderId="0" xfId="161" applyNumberFormat="1">
      <alignment/>
      <protection/>
    </xf>
    <xf numFmtId="166" fontId="3" fillId="0" borderId="0" xfId="161" applyNumberFormat="1">
      <alignment/>
      <protection/>
    </xf>
    <xf numFmtId="49" fontId="3" fillId="0" borderId="0" xfId="161" applyNumberFormat="1" applyFont="1">
      <alignment/>
      <protection/>
    </xf>
    <xf numFmtId="165" fontId="3" fillId="0" borderId="0" xfId="161" applyNumberFormat="1">
      <alignment/>
      <protection/>
    </xf>
    <xf numFmtId="167" fontId="3" fillId="0" borderId="0" xfId="161" applyNumberFormat="1">
      <alignment/>
      <protection/>
    </xf>
    <xf numFmtId="14" fontId="3" fillId="0" borderId="0" xfId="161" applyNumberFormat="1">
      <alignment/>
      <protection/>
    </xf>
    <xf numFmtId="166" fontId="3" fillId="0" borderId="0" xfId="161" applyNumberFormat="1" applyFill="1">
      <alignment/>
      <protection/>
    </xf>
    <xf numFmtId="49" fontId="3" fillId="0" borderId="0" xfId="161" applyNumberFormat="1" quotePrefix="1">
      <alignment/>
      <protection/>
    </xf>
    <xf numFmtId="2" fontId="3" fillId="0" borderId="0" xfId="161" applyNumberFormat="1">
      <alignment/>
      <protection/>
    </xf>
    <xf numFmtId="0" fontId="28" fillId="0" borderId="0" xfId="161" applyFont="1">
      <alignment/>
      <protection/>
    </xf>
    <xf numFmtId="9" fontId="0" fillId="0" borderId="0" xfId="188" applyFont="1" applyAlignment="1">
      <alignment/>
    </xf>
    <xf numFmtId="0" fontId="3" fillId="0" borderId="0" xfId="161" applyAlignment="1">
      <alignment wrapText="1"/>
      <protection/>
    </xf>
    <xf numFmtId="0" fontId="55" fillId="0" borderId="0" xfId="161" applyFont="1" applyAlignment="1">
      <alignment wrapText="1"/>
      <protection/>
    </xf>
    <xf numFmtId="0" fontId="62" fillId="0" borderId="0" xfId="161" applyFont="1">
      <alignment/>
      <protection/>
    </xf>
    <xf numFmtId="10" fontId="3" fillId="0" borderId="0" xfId="161" applyNumberFormat="1">
      <alignment/>
      <protection/>
    </xf>
    <xf numFmtId="173" fontId="3" fillId="0" borderId="0" xfId="161" applyNumberFormat="1">
      <alignment/>
      <protection/>
    </xf>
    <xf numFmtId="165" fontId="28" fillId="0" borderId="0" xfId="161" applyNumberFormat="1" applyFont="1" applyFill="1">
      <alignment/>
      <protection/>
    </xf>
    <xf numFmtId="168" fontId="0" fillId="0" borderId="0" xfId="188" applyNumberFormat="1" applyFont="1" applyAlignment="1">
      <alignment/>
    </xf>
    <xf numFmtId="165" fontId="3" fillId="0" borderId="0" xfId="161" applyNumberFormat="1" applyFill="1">
      <alignment/>
      <protection/>
    </xf>
    <xf numFmtId="165" fontId="3" fillId="0" borderId="0" xfId="161" applyNumberFormat="1" applyFont="1" applyFill="1">
      <alignment/>
      <protection/>
    </xf>
    <xf numFmtId="1" fontId="3" fillId="0" borderId="0" xfId="161" applyNumberFormat="1" applyFill="1">
      <alignment/>
      <protection/>
    </xf>
    <xf numFmtId="14" fontId="3" fillId="0" borderId="0" xfId="161" applyNumberFormat="1" applyFill="1">
      <alignment/>
      <protection/>
    </xf>
    <xf numFmtId="165" fontId="28" fillId="0" borderId="0" xfId="161" applyNumberFormat="1" applyFont="1">
      <alignment/>
      <protection/>
    </xf>
    <xf numFmtId="0" fontId="55" fillId="0" borderId="0" xfId="161" applyFont="1" applyAlignment="1">
      <alignment horizontal="center" vertical="top" wrapText="1"/>
      <protection/>
    </xf>
    <xf numFmtId="0" fontId="63" fillId="0" borderId="0" xfId="161" applyFont="1" applyAlignment="1">
      <alignment vertical="center"/>
      <protection/>
    </xf>
    <xf numFmtId="49" fontId="4" fillId="0" borderId="0" xfId="161" applyNumberFormat="1" applyFont="1">
      <alignment/>
      <protection/>
    </xf>
    <xf numFmtId="212" fontId="74" fillId="0" borderId="0" xfId="164" applyNumberFormat="1">
      <alignment/>
      <protection/>
    </xf>
    <xf numFmtId="2" fontId="3" fillId="0" borderId="0" xfId="190" applyNumberFormat="1" applyFont="1" applyAlignment="1">
      <alignment/>
    </xf>
    <xf numFmtId="2" fontId="74" fillId="0" borderId="0" xfId="164" applyNumberFormat="1">
      <alignment/>
      <protection/>
    </xf>
    <xf numFmtId="167" fontId="74" fillId="0" borderId="0" xfId="164" applyNumberFormat="1">
      <alignment/>
      <protection/>
    </xf>
    <xf numFmtId="9" fontId="3" fillId="0" borderId="0" xfId="190" applyFont="1" applyAlignment="1">
      <alignment/>
    </xf>
    <xf numFmtId="197" fontId="74" fillId="0" borderId="0" xfId="164" applyNumberFormat="1">
      <alignment/>
      <protection/>
    </xf>
    <xf numFmtId="197" fontId="3" fillId="0" borderId="0" xfId="161" applyNumberFormat="1" applyFont="1">
      <alignment/>
      <protection/>
    </xf>
    <xf numFmtId="197" fontId="3" fillId="0" borderId="0" xfId="166" applyNumberFormat="1" applyFill="1" applyBorder="1" applyAlignment="1">
      <alignment horizontal="right"/>
      <protection/>
    </xf>
    <xf numFmtId="213" fontId="74" fillId="0" borderId="0" xfId="190" applyNumberFormat="1" applyFont="1" applyAlignment="1">
      <alignment/>
    </xf>
    <xf numFmtId="0" fontId="74" fillId="0" borderId="0" xfId="164" applyAlignment="1">
      <alignment vertical="center" wrapText="1"/>
      <protection/>
    </xf>
    <xf numFmtId="0" fontId="55" fillId="0" borderId="0" xfId="169" applyFont="1" applyFill="1" applyAlignment="1">
      <alignment horizontal="center" vertical="center" wrapText="1"/>
      <protection/>
    </xf>
    <xf numFmtId="0" fontId="80" fillId="0" borderId="0" xfId="164" applyFont="1" applyAlignment="1">
      <alignment horizontal="center" vertical="center" wrapText="1"/>
      <protection/>
    </xf>
    <xf numFmtId="0" fontId="55" fillId="0" borderId="0" xfId="161" applyFont="1" applyAlignment="1">
      <alignment horizontal="center" vertical="center" wrapText="1"/>
      <protection/>
    </xf>
    <xf numFmtId="0" fontId="3" fillId="0" borderId="0" xfId="161" applyAlignment="1">
      <alignment vertical="center" wrapText="1"/>
      <protection/>
    </xf>
    <xf numFmtId="3" fontId="3" fillId="0" borderId="0" xfId="163" applyNumberFormat="1" applyFont="1" applyFill="1" applyBorder="1">
      <alignment/>
      <protection/>
    </xf>
    <xf numFmtId="214" fontId="3" fillId="0" borderId="0" xfId="163" applyNumberFormat="1" applyFont="1" applyFill="1" applyBorder="1">
      <alignment/>
      <protection/>
    </xf>
    <xf numFmtId="215" fontId="3" fillId="0" borderId="0" xfId="163" applyNumberFormat="1" applyFont="1" applyFill="1" applyBorder="1">
      <alignment/>
      <protection/>
    </xf>
    <xf numFmtId="1" fontId="3" fillId="0" borderId="0" xfId="192" applyNumberFormat="1" applyFont="1" applyFill="1" applyBorder="1" applyAlignment="1">
      <alignment/>
    </xf>
    <xf numFmtId="1" fontId="3" fillId="0" borderId="0" xfId="163" applyNumberFormat="1" applyFont="1" applyFill="1" applyBorder="1">
      <alignment/>
      <protection/>
    </xf>
    <xf numFmtId="167" fontId="3" fillId="0" borderId="0" xfId="163" applyNumberFormat="1" applyFont="1" applyFill="1" applyBorder="1">
      <alignment/>
      <protection/>
    </xf>
    <xf numFmtId="9" fontId="3" fillId="0" borderId="0" xfId="192" applyNumberFormat="1" applyFont="1" applyAlignment="1">
      <alignment/>
    </xf>
    <xf numFmtId="198" fontId="3" fillId="0" borderId="0" xfId="163" applyNumberFormat="1" applyFont="1" applyFill="1" applyAlignment="1">
      <alignment horizontal="right"/>
      <protection/>
    </xf>
    <xf numFmtId="3" fontId="55" fillId="0" borderId="0" xfId="106" applyNumberFormat="1" applyFont="1" applyFill="1" applyBorder="1" applyAlignment="1">
      <alignment/>
    </xf>
    <xf numFmtId="3" fontId="74" fillId="0" borderId="0" xfId="106" applyNumberFormat="1" applyFont="1" applyFill="1" applyBorder="1" applyAlignment="1">
      <alignment horizontal="right"/>
    </xf>
    <xf numFmtId="3" fontId="3" fillId="0" borderId="0" xfId="106" applyNumberFormat="1" applyFont="1" applyFill="1" applyBorder="1" applyAlignment="1">
      <alignment/>
    </xf>
    <xf numFmtId="0" fontId="55" fillId="0" borderId="0" xfId="163" applyFont="1">
      <alignment/>
      <protection/>
    </xf>
    <xf numFmtId="3" fontId="3" fillId="0" borderId="0" xfId="106" applyNumberFormat="1" applyFont="1" applyFill="1" applyBorder="1" applyAlignment="1">
      <alignment horizontal="right"/>
    </xf>
    <xf numFmtId="9" fontId="74" fillId="0" borderId="0" xfId="192" applyFont="1" applyAlignment="1">
      <alignment/>
    </xf>
    <xf numFmtId="3" fontId="80" fillId="0" borderId="0" xfId="106" applyNumberFormat="1" applyFont="1" applyFill="1" applyBorder="1" applyAlignment="1">
      <alignment/>
    </xf>
    <xf numFmtId="3" fontId="74" fillId="0" borderId="0" xfId="106" applyNumberFormat="1" applyFont="1" applyFill="1" applyBorder="1" applyAlignment="1">
      <alignment/>
    </xf>
    <xf numFmtId="1" fontId="74" fillId="0" borderId="0" xfId="163" applyNumberFormat="1" applyFont="1" applyFill="1" applyBorder="1">
      <alignment/>
      <protection/>
    </xf>
    <xf numFmtId="3" fontId="74" fillId="0" borderId="0" xfId="163" applyNumberFormat="1" applyFont="1" applyFill="1" applyBorder="1">
      <alignment/>
      <protection/>
    </xf>
    <xf numFmtId="3" fontId="55" fillId="0" borderId="0" xfId="163" applyNumberFormat="1" applyFont="1" applyFill="1" applyBorder="1" applyAlignment="1">
      <alignment horizontal="right"/>
      <protection/>
    </xf>
    <xf numFmtId="0" fontId="3" fillId="0" borderId="0" xfId="163" applyFont="1">
      <alignment/>
      <protection/>
    </xf>
    <xf numFmtId="168" fontId="3" fillId="0" borderId="0" xfId="192" applyNumberFormat="1" applyFont="1" applyAlignment="1">
      <alignment/>
    </xf>
    <xf numFmtId="0" fontId="55" fillId="0" borderId="0" xfId="163" applyFont="1" applyAlignment="1">
      <alignment horizontal="center" vertical="center" wrapText="1"/>
      <protection/>
    </xf>
    <xf numFmtId="0" fontId="55" fillId="0" borderId="0" xfId="163" applyFont="1" applyFill="1" applyAlignment="1">
      <alignment horizontal="center" vertical="center" wrapText="1"/>
      <protection/>
    </xf>
    <xf numFmtId="0" fontId="55" fillId="0" borderId="0" xfId="163" applyFont="1" applyFill="1" applyBorder="1" applyAlignment="1">
      <alignment horizontal="center" vertical="center" wrapText="1"/>
      <protection/>
    </xf>
    <xf numFmtId="0" fontId="3" fillId="0" borderId="0" xfId="163" applyFont="1" applyFill="1" applyBorder="1">
      <alignment/>
      <protection/>
    </xf>
    <xf numFmtId="0" fontId="3" fillId="0" borderId="0" xfId="163" applyFont="1" applyFill="1">
      <alignment/>
      <protection/>
    </xf>
    <xf numFmtId="3" fontId="3" fillId="0" borderId="0" xfId="163" applyNumberFormat="1" applyFont="1">
      <alignment/>
      <protection/>
    </xf>
    <xf numFmtId="216" fontId="3" fillId="0" borderId="0" xfId="163" applyNumberFormat="1" applyFont="1">
      <alignment/>
      <protection/>
    </xf>
    <xf numFmtId="167" fontId="3" fillId="0" borderId="0" xfId="161" applyNumberFormat="1" applyFont="1" applyAlignment="1">
      <alignment horizontal="center"/>
      <protection/>
    </xf>
    <xf numFmtId="0" fontId="55" fillId="0" borderId="0" xfId="161" applyFont="1" applyAlignment="1">
      <alignment horizontal="center"/>
      <protection/>
    </xf>
    <xf numFmtId="169" fontId="3" fillId="0" borderId="0" xfId="161" applyNumberFormat="1" applyFont="1" applyAlignment="1">
      <alignment horizontal="center"/>
      <protection/>
    </xf>
    <xf numFmtId="166" fontId="3" fillId="0" borderId="0" xfId="161" applyNumberFormat="1" applyFont="1" applyAlignment="1">
      <alignment horizontal="center"/>
      <protection/>
    </xf>
    <xf numFmtId="0" fontId="55" fillId="0" borderId="0" xfId="161" applyFont="1" applyAlignment="1" quotePrefix="1">
      <alignment horizontal="center"/>
      <protection/>
    </xf>
    <xf numFmtId="0" fontId="28" fillId="0" borderId="0" xfId="161" applyFont="1" applyFill="1" applyBorder="1" applyAlignment="1">
      <alignment horizontal="center" wrapText="1"/>
      <protection/>
    </xf>
    <xf numFmtId="1" fontId="28" fillId="0" borderId="0" xfId="161" applyNumberFormat="1" applyFont="1" applyFill="1" applyBorder="1" applyAlignment="1">
      <alignment horizontal="center" wrapText="1"/>
      <protection/>
    </xf>
    <xf numFmtId="0" fontId="28" fillId="0" borderId="10" xfId="161" applyFont="1" applyFill="1" applyBorder="1" applyAlignment="1">
      <alignment horizontal="center" wrapText="1"/>
      <protection/>
    </xf>
    <xf numFmtId="1" fontId="28" fillId="0" borderId="10" xfId="161" applyNumberFormat="1" applyFont="1" applyFill="1" applyBorder="1" applyAlignment="1">
      <alignment horizontal="center" wrapText="1"/>
      <protection/>
    </xf>
    <xf numFmtId="0" fontId="28" fillId="0" borderId="10" xfId="161" applyFont="1" applyFill="1" applyBorder="1" applyAlignment="1">
      <alignment horizontal="right" wrapText="1"/>
      <protection/>
    </xf>
    <xf numFmtId="0" fontId="55" fillId="0" borderId="0" xfId="161" applyFont="1" applyFill="1" applyAlignment="1">
      <alignment horizontal="center"/>
      <protection/>
    </xf>
    <xf numFmtId="167" fontId="3" fillId="0" borderId="0" xfId="161" applyNumberFormat="1" applyFont="1" applyFill="1" applyAlignment="1">
      <alignment horizontal="center"/>
      <protection/>
    </xf>
    <xf numFmtId="0" fontId="64" fillId="0" borderId="0" xfId="163" applyFont="1">
      <alignment/>
      <protection/>
    </xf>
    <xf numFmtId="0" fontId="55" fillId="0" borderId="0" xfId="163" applyFont="1" applyAlignment="1">
      <alignment horizontal="left"/>
      <protection/>
    </xf>
    <xf numFmtId="167" fontId="3" fillId="0" borderId="0" xfId="163" applyNumberFormat="1" applyFont="1">
      <alignment/>
      <protection/>
    </xf>
    <xf numFmtId="180" fontId="3" fillId="0" borderId="0" xfId="106" applyNumberFormat="1" applyFont="1" applyAlignment="1">
      <alignment/>
    </xf>
    <xf numFmtId="166" fontId="3" fillId="0" borderId="0" xfId="163" applyNumberFormat="1" applyFont="1">
      <alignment/>
      <protection/>
    </xf>
    <xf numFmtId="165" fontId="3" fillId="0" borderId="0" xfId="163" applyNumberFormat="1" applyFont="1">
      <alignment/>
      <protection/>
    </xf>
    <xf numFmtId="2" fontId="3" fillId="0" borderId="0" xfId="163" applyNumberFormat="1" applyFont="1">
      <alignment/>
      <protection/>
    </xf>
    <xf numFmtId="0" fontId="65" fillId="26" borderId="0" xfId="163" applyFont="1" applyFill="1">
      <alignment/>
      <protection/>
    </xf>
    <xf numFmtId="0" fontId="3" fillId="26" borderId="0" xfId="163" applyFont="1" applyFill="1">
      <alignment/>
      <protection/>
    </xf>
    <xf numFmtId="0" fontId="61" fillId="26" borderId="0" xfId="163" applyFont="1" applyFill="1">
      <alignment/>
      <protection/>
    </xf>
    <xf numFmtId="168" fontId="3" fillId="0" borderId="0" xfId="163" applyNumberFormat="1" applyFont="1">
      <alignment/>
      <protection/>
    </xf>
    <xf numFmtId="9" fontId="3" fillId="0" borderId="0" xfId="163" applyNumberFormat="1" applyFont="1">
      <alignment/>
      <protection/>
    </xf>
    <xf numFmtId="0" fontId="55" fillId="0" borderId="0" xfId="163" applyFont="1" applyFill="1">
      <alignment/>
      <protection/>
    </xf>
    <xf numFmtId="0" fontId="55" fillId="0" borderId="0" xfId="163" applyFont="1" applyAlignment="1">
      <alignment horizontal="right"/>
      <protection/>
    </xf>
    <xf numFmtId="219" fontId="3" fillId="0" borderId="0" xfId="163" applyNumberFormat="1" applyFont="1">
      <alignment/>
      <protection/>
    </xf>
    <xf numFmtId="181" fontId="3" fillId="0" borderId="0" xfId="106" applyNumberFormat="1" applyFont="1" applyAlignment="1">
      <alignment/>
    </xf>
    <xf numFmtId="199" fontId="55" fillId="0" borderId="0" xfId="106" applyNumberFormat="1" applyFont="1" applyAlignment="1">
      <alignment/>
    </xf>
    <xf numFmtId="199" fontId="55" fillId="0" borderId="0" xfId="106" applyNumberFormat="1" applyFont="1" applyFill="1" applyAlignment="1">
      <alignment/>
    </xf>
    <xf numFmtId="199" fontId="55" fillId="27" borderId="0" xfId="106" applyNumberFormat="1" applyFont="1" applyFill="1" applyAlignment="1">
      <alignment/>
    </xf>
    <xf numFmtId="0" fontId="55" fillId="0" borderId="0" xfId="163" applyFont="1" applyAlignment="1">
      <alignment horizontal="right" wrapText="1"/>
      <protection/>
    </xf>
    <xf numFmtId="0" fontId="55" fillId="0" borderId="0" xfId="163" applyFont="1" applyAlignment="1">
      <alignment wrapText="1"/>
      <protection/>
    </xf>
    <xf numFmtId="0" fontId="55" fillId="0" borderId="0" xfId="163" applyFont="1" applyFill="1" applyAlignment="1">
      <alignment horizontal="center"/>
      <protection/>
    </xf>
    <xf numFmtId="0" fontId="55" fillId="4" borderId="0" xfId="163" applyFont="1" applyFill="1" applyAlignment="1">
      <alignment horizontal="center"/>
      <protection/>
    </xf>
    <xf numFmtId="0" fontId="3" fillId="0" borderId="0" xfId="163" applyFont="1" applyAlignment="1">
      <alignment horizontal="left"/>
      <protection/>
    </xf>
    <xf numFmtId="0" fontId="3" fillId="0" borderId="0" xfId="163" applyFont="1" applyAlignment="1">
      <alignment horizontal="right"/>
      <protection/>
    </xf>
    <xf numFmtId="181" fontId="3" fillId="0" borderId="0" xfId="106" applyNumberFormat="1" applyFont="1" applyFill="1" applyAlignment="1">
      <alignment/>
    </xf>
    <xf numFmtId="43" fontId="3" fillId="0" borderId="0" xfId="163" applyNumberFormat="1" applyFont="1">
      <alignment/>
      <protection/>
    </xf>
    <xf numFmtId="170" fontId="3" fillId="0" borderId="0" xfId="163" applyNumberFormat="1" applyFont="1">
      <alignment/>
      <protection/>
    </xf>
    <xf numFmtId="0" fontId="82" fillId="0" borderId="0" xfId="161" applyFont="1" applyFill="1" applyBorder="1">
      <alignment/>
      <protection/>
    </xf>
    <xf numFmtId="0" fontId="55" fillId="0" borderId="0" xfId="161" applyFont="1" applyFill="1" applyBorder="1">
      <alignment/>
      <protection/>
    </xf>
    <xf numFmtId="0" fontId="55" fillId="0" borderId="0" xfId="161" applyFont="1" applyFill="1" applyBorder="1" applyAlignment="1">
      <alignment horizontal="center"/>
      <protection/>
    </xf>
    <xf numFmtId="0" fontId="83" fillId="0" borderId="0" xfId="161" applyFont="1" applyFill="1" applyBorder="1">
      <alignment/>
      <protection/>
    </xf>
    <xf numFmtId="0" fontId="55" fillId="24" borderId="0" xfId="161" applyFont="1" applyFill="1" applyBorder="1" applyAlignment="1">
      <alignment vertical="center"/>
      <protection/>
    </xf>
    <xf numFmtId="0" fontId="57" fillId="0" borderId="0" xfId="161" applyFont="1" applyFill="1" applyBorder="1" applyAlignment="1">
      <alignment horizontal="left"/>
      <protection/>
    </xf>
    <xf numFmtId="0" fontId="66" fillId="0" borderId="0" xfId="161" applyFont="1" applyFill="1" applyBorder="1" applyAlignment="1">
      <alignment horizontal="left"/>
      <protection/>
    </xf>
    <xf numFmtId="1" fontId="3" fillId="0" borderId="0" xfId="161" applyNumberFormat="1" applyFont="1" applyFill="1" applyBorder="1">
      <alignment/>
      <protection/>
    </xf>
    <xf numFmtId="0" fontId="3" fillId="0" borderId="0" xfId="159" applyFont="1">
      <alignment/>
      <protection/>
    </xf>
    <xf numFmtId="0" fontId="3" fillId="0" borderId="0" xfId="159" applyFont="1" applyFill="1">
      <alignment/>
      <protection/>
    </xf>
    <xf numFmtId="0" fontId="3" fillId="0" borderId="13" xfId="159" applyFont="1" applyFill="1" applyBorder="1" applyAlignment="1">
      <alignment horizontal="right"/>
      <protection/>
    </xf>
    <xf numFmtId="0" fontId="3" fillId="0" borderId="13" xfId="159" applyFont="1" applyFill="1" applyBorder="1">
      <alignment/>
      <protection/>
    </xf>
    <xf numFmtId="0" fontId="3" fillId="0" borderId="0" xfId="159" applyFont="1" applyFill="1" applyAlignment="1">
      <alignment horizontal="left"/>
      <protection/>
    </xf>
    <xf numFmtId="1" fontId="3" fillId="0" borderId="0" xfId="159" applyNumberFormat="1" applyFont="1" applyFill="1">
      <alignment/>
      <protection/>
    </xf>
    <xf numFmtId="0" fontId="3" fillId="24" borderId="0" xfId="159" applyFont="1" applyFill="1" applyAlignment="1">
      <alignment horizontal="left"/>
      <protection/>
    </xf>
    <xf numFmtId="167" fontId="3" fillId="0" borderId="0" xfId="159" applyNumberFormat="1" applyFont="1">
      <alignment/>
      <protection/>
    </xf>
    <xf numFmtId="9" fontId="3" fillId="0" borderId="0" xfId="189" applyFont="1" applyAlignment="1">
      <alignment/>
    </xf>
    <xf numFmtId="9" fontId="3" fillId="0" borderId="0" xfId="188" applyFont="1" applyAlignment="1">
      <alignment/>
    </xf>
    <xf numFmtId="224" fontId="55" fillId="0" borderId="0" xfId="110" applyNumberFormat="1" applyFont="1" applyAlignment="1">
      <alignment/>
    </xf>
    <xf numFmtId="1" fontId="3" fillId="0" borderId="0" xfId="179" applyNumberFormat="1" applyFont="1" applyFill="1">
      <alignment/>
      <protection/>
    </xf>
    <xf numFmtId="0" fontId="3" fillId="0" borderId="0" xfId="179" applyFont="1" applyAlignment="1">
      <alignment horizontal="center"/>
      <protection/>
    </xf>
    <xf numFmtId="0" fontId="3" fillId="0" borderId="0" xfId="161" applyFont="1" applyAlignment="1">
      <alignment/>
      <protection/>
    </xf>
    <xf numFmtId="224" fontId="3" fillId="0" borderId="0" xfId="110" applyNumberFormat="1" applyFont="1" applyFill="1" applyBorder="1" applyAlignment="1">
      <alignment/>
    </xf>
    <xf numFmtId="225" fontId="3" fillId="0" borderId="0" xfId="11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82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1" fontId="82" fillId="0" borderId="0" xfId="0" applyNumberFormat="1" applyFont="1" applyFill="1" applyAlignment="1">
      <alignment/>
    </xf>
    <xf numFmtId="1" fontId="3" fillId="0" borderId="0" xfId="0" applyNumberFormat="1" applyFont="1" applyAlignment="1">
      <alignment/>
    </xf>
    <xf numFmtId="0" fontId="80" fillId="0" borderId="0" xfId="164" applyFont="1" applyAlignment="1">
      <alignment horizontal="right"/>
      <protection/>
    </xf>
    <xf numFmtId="0" fontId="55" fillId="24" borderId="0" xfId="164" applyFont="1" applyFill="1">
      <alignment/>
      <protection/>
    </xf>
    <xf numFmtId="0" fontId="55" fillId="24" borderId="0" xfId="164" applyFont="1" applyFill="1" applyAlignment="1">
      <alignment horizontal="right"/>
      <protection/>
    </xf>
    <xf numFmtId="0" fontId="3" fillId="24" borderId="0" xfId="164" applyFont="1" applyFill="1">
      <alignment/>
      <protection/>
    </xf>
    <xf numFmtId="0" fontId="3" fillId="24" borderId="0" xfId="164" applyFont="1" applyFill="1" applyAlignment="1">
      <alignment horizontal="right"/>
      <protection/>
    </xf>
    <xf numFmtId="208" fontId="3" fillId="24" borderId="0" xfId="164" applyNumberFormat="1" applyFont="1" applyFill="1" applyAlignment="1">
      <alignment horizontal="right"/>
      <protection/>
    </xf>
    <xf numFmtId="0" fontId="3" fillId="24" borderId="0" xfId="164" applyFont="1" applyFill="1" applyBorder="1">
      <alignment/>
      <protection/>
    </xf>
    <xf numFmtId="0" fontId="3" fillId="24" borderId="13" xfId="164" applyFont="1" applyFill="1" applyBorder="1">
      <alignment/>
      <protection/>
    </xf>
    <xf numFmtId="0" fontId="3" fillId="24" borderId="14" xfId="164" applyFont="1" applyFill="1" applyBorder="1">
      <alignment/>
      <protection/>
    </xf>
    <xf numFmtId="0" fontId="55" fillId="24" borderId="26" xfId="164" applyFont="1" applyFill="1" applyBorder="1">
      <alignment/>
      <protection/>
    </xf>
    <xf numFmtId="206" fontId="74" fillId="0" borderId="0" xfId="164" applyNumberFormat="1" applyFont="1">
      <alignment/>
      <protection/>
    </xf>
    <xf numFmtId="226" fontId="74" fillId="0" borderId="0" xfId="164" applyNumberFormat="1" applyFont="1">
      <alignment/>
      <protection/>
    </xf>
    <xf numFmtId="167" fontId="74" fillId="0" borderId="0" xfId="164" applyNumberFormat="1" applyFont="1">
      <alignment/>
      <protection/>
    </xf>
    <xf numFmtId="208" fontId="3" fillId="24" borderId="14" xfId="164" applyNumberFormat="1" applyFont="1" applyFill="1" applyBorder="1" applyAlignment="1">
      <alignment horizontal="right"/>
      <protection/>
    </xf>
    <xf numFmtId="208" fontId="55" fillId="24" borderId="26" xfId="164" applyNumberFormat="1" applyFont="1" applyFill="1" applyBorder="1" applyAlignment="1">
      <alignment horizontal="right"/>
      <protection/>
    </xf>
    <xf numFmtId="168" fontId="3" fillId="0" borderId="0" xfId="188" applyNumberFormat="1" applyFont="1" applyAlignment="1">
      <alignment/>
    </xf>
    <xf numFmtId="172" fontId="3" fillId="0" borderId="0" xfId="188" applyNumberFormat="1" applyFont="1" applyAlignment="1">
      <alignment/>
    </xf>
    <xf numFmtId="168" fontId="3" fillId="0" borderId="0" xfId="161" applyNumberFormat="1" applyFont="1">
      <alignment/>
      <protection/>
    </xf>
    <xf numFmtId="172" fontId="3" fillId="0" borderId="0" xfId="161" applyNumberFormat="1" applyFont="1">
      <alignment/>
      <protection/>
    </xf>
    <xf numFmtId="227" fontId="3" fillId="0" borderId="0" xfId="188" applyNumberFormat="1" applyFont="1" applyAlignment="1">
      <alignment/>
    </xf>
    <xf numFmtId="0" fontId="0" fillId="0" borderId="0" xfId="163">
      <alignment/>
      <protection/>
    </xf>
    <xf numFmtId="0" fontId="68" fillId="0" borderId="0" xfId="163" applyFont="1">
      <alignment/>
      <protection/>
    </xf>
    <xf numFmtId="1" fontId="3" fillId="0" borderId="0" xfId="163" applyNumberFormat="1" applyFont="1">
      <alignment/>
      <protection/>
    </xf>
    <xf numFmtId="205" fontId="55" fillId="0" borderId="0" xfId="163" applyNumberFormat="1" applyFont="1" applyFill="1" applyAlignment="1">
      <alignment horizontal="right"/>
      <protection/>
    </xf>
    <xf numFmtId="3" fontId="55" fillId="0" borderId="0" xfId="163" applyNumberFormat="1" applyFont="1" applyFill="1">
      <alignment/>
      <protection/>
    </xf>
    <xf numFmtId="0" fontId="55" fillId="24" borderId="0" xfId="163" applyFont="1" applyFill="1" applyBorder="1">
      <alignment/>
      <protection/>
    </xf>
    <xf numFmtId="0" fontId="55" fillId="0" borderId="0" xfId="163" applyFont="1" applyFill="1" applyAlignment="1">
      <alignment wrapText="1"/>
      <protection/>
    </xf>
    <xf numFmtId="167" fontId="3" fillId="0" borderId="0" xfId="163" applyNumberFormat="1" applyFont="1" applyFill="1">
      <alignment/>
      <protection/>
    </xf>
    <xf numFmtId="167" fontId="55" fillId="0" borderId="0" xfId="163" applyNumberFormat="1" applyFont="1">
      <alignment/>
      <protection/>
    </xf>
    <xf numFmtId="164" fontId="3" fillId="0" borderId="0" xfId="163" applyNumberFormat="1" applyFont="1">
      <alignment/>
      <protection/>
    </xf>
    <xf numFmtId="167" fontId="61" fillId="0" borderId="0" xfId="163" applyNumberFormat="1" applyFont="1">
      <alignment/>
      <protection/>
    </xf>
    <xf numFmtId="0" fontId="61" fillId="0" borderId="0" xfId="163" applyFont="1">
      <alignment/>
      <protection/>
    </xf>
    <xf numFmtId="0" fontId="74" fillId="0" borderId="0" xfId="164" applyFont="1" applyAlignment="1">
      <alignment horizontal="left"/>
      <protection/>
    </xf>
    <xf numFmtId="0" fontId="74" fillId="0" borderId="36" xfId="164" applyFont="1" applyBorder="1" applyAlignment="1">
      <alignment horizontal="left"/>
      <protection/>
    </xf>
    <xf numFmtId="0" fontId="74" fillId="0" borderId="36" xfId="164" applyFont="1" applyBorder="1">
      <alignment/>
      <protection/>
    </xf>
    <xf numFmtId="0" fontId="80" fillId="0" borderId="37" xfId="164" applyFont="1" applyBorder="1" applyAlignment="1">
      <alignment horizontal="left"/>
      <protection/>
    </xf>
    <xf numFmtId="0" fontId="80" fillId="0" borderId="37" xfId="164" applyFont="1" applyBorder="1" applyAlignment="1">
      <alignment horizontal="right" wrapText="1"/>
      <protection/>
    </xf>
    <xf numFmtId="0" fontId="74" fillId="0" borderId="0" xfId="164" applyFont="1" applyBorder="1">
      <alignment/>
      <protection/>
    </xf>
    <xf numFmtId="174" fontId="3" fillId="0" borderId="0" xfId="164" applyNumberFormat="1" applyFont="1" applyBorder="1" applyAlignment="1" quotePrefix="1">
      <alignment horizontal="left"/>
      <protection/>
    </xf>
    <xf numFmtId="3" fontId="74" fillId="0" borderId="0" xfId="164" applyNumberFormat="1" applyFont="1" applyBorder="1" applyAlignment="1">
      <alignment horizontal="right"/>
      <protection/>
    </xf>
    <xf numFmtId="3" fontId="74" fillId="0" borderId="0" xfId="164" applyNumberFormat="1" applyFont="1" applyFill="1" applyBorder="1" applyAlignment="1">
      <alignment horizontal="right"/>
      <protection/>
    </xf>
    <xf numFmtId="174" fontId="3" fillId="0" borderId="36" xfId="164" applyNumberFormat="1" applyFont="1" applyBorder="1" applyAlignment="1" quotePrefix="1">
      <alignment horizontal="left"/>
      <protection/>
    </xf>
    <xf numFmtId="3" fontId="74" fillId="0" borderId="36" xfId="164" applyNumberFormat="1" applyFont="1" applyFill="1" applyBorder="1" applyAlignment="1" quotePrefix="1">
      <alignment horizontal="right"/>
      <protection/>
    </xf>
    <xf numFmtId="0" fontId="74" fillId="0" borderId="0" xfId="164" applyFont="1" applyBorder="1" applyAlignment="1">
      <alignment horizontal="left"/>
      <protection/>
    </xf>
    <xf numFmtId="0" fontId="80" fillId="0" borderId="0" xfId="164" applyFont="1" applyAlignment="1">
      <alignment horizontal="left"/>
      <protection/>
    </xf>
    <xf numFmtId="218" fontId="74" fillId="0" borderId="0" xfId="107" applyNumberFormat="1" applyFont="1" applyFill="1" applyBorder="1" applyAlignment="1">
      <alignment horizontal="center"/>
    </xf>
    <xf numFmtId="3" fontId="74" fillId="0" borderId="0" xfId="164" applyNumberFormat="1" applyFont="1" applyFill="1" applyBorder="1" applyAlignment="1">
      <alignment horizontal="center" wrapText="1"/>
      <protection/>
    </xf>
    <xf numFmtId="203" fontId="74" fillId="0" borderId="0" xfId="107" applyNumberFormat="1" applyFont="1" applyFill="1" applyBorder="1" applyAlignment="1">
      <alignment horizontal="center" wrapText="1"/>
    </xf>
    <xf numFmtId="1" fontId="74" fillId="0" borderId="0" xfId="164" applyNumberFormat="1" applyFont="1" applyFill="1" applyBorder="1" applyAlignment="1">
      <alignment horizontal="center"/>
      <protection/>
    </xf>
    <xf numFmtId="0" fontId="3" fillId="0" borderId="0" xfId="164" applyFont="1" applyFill="1" applyBorder="1" applyAlignment="1">
      <alignment horizontal="center" wrapText="1"/>
      <protection/>
    </xf>
    <xf numFmtId="0" fontId="3" fillId="0" borderId="0" xfId="164" applyFont="1" applyFill="1" applyBorder="1" applyAlignment="1">
      <alignment horizontal="center"/>
      <protection/>
    </xf>
    <xf numFmtId="181" fontId="74" fillId="0" borderId="0" xfId="105" applyNumberFormat="1" applyFont="1" applyAlignment="1">
      <alignment/>
    </xf>
    <xf numFmtId="166" fontId="3" fillId="0" borderId="0" xfId="161" applyNumberFormat="1" applyFont="1" applyFill="1" applyBorder="1">
      <alignment/>
      <protection/>
    </xf>
    <xf numFmtId="0" fontId="74" fillId="0" borderId="0" xfId="164" applyFont="1" applyFill="1" applyBorder="1" applyAlignment="1">
      <alignment horizontal="center"/>
      <protection/>
    </xf>
    <xf numFmtId="203" fontId="74" fillId="0" borderId="0" xfId="164" applyNumberFormat="1" applyFont="1" applyFill="1" applyBorder="1" applyAlignment="1">
      <alignment horizontal="center"/>
      <protection/>
    </xf>
    <xf numFmtId="0" fontId="74" fillId="0" borderId="0" xfId="164" applyFont="1" applyFill="1" applyBorder="1">
      <alignment/>
      <protection/>
    </xf>
    <xf numFmtId="218" fontId="74" fillId="0" borderId="0" xfId="164" applyNumberFormat="1" applyFont="1">
      <alignment/>
      <protection/>
    </xf>
    <xf numFmtId="2" fontId="68" fillId="0" borderId="0" xfId="163" applyNumberFormat="1" applyFont="1">
      <alignment/>
      <protection/>
    </xf>
    <xf numFmtId="0" fontId="68" fillId="0" borderId="0" xfId="163" applyFont="1" applyAlignment="1">
      <alignment horizontal="left"/>
      <protection/>
    </xf>
    <xf numFmtId="0" fontId="3" fillId="0" borderId="0" xfId="163" applyNumberFormat="1" applyFont="1" applyAlignment="1">
      <alignment horizontal="right"/>
      <protection/>
    </xf>
    <xf numFmtId="167" fontId="3" fillId="0" borderId="0" xfId="163" applyNumberFormat="1" applyFont="1" applyAlignment="1">
      <alignment horizontal="right"/>
      <protection/>
    </xf>
    <xf numFmtId="167" fontId="3" fillId="0" borderId="0" xfId="192" applyNumberFormat="1" applyFont="1" applyAlignment="1">
      <alignment horizontal="right"/>
    </xf>
    <xf numFmtId="9" fontId="3" fillId="0" borderId="0" xfId="192" applyFont="1" applyAlignment="1">
      <alignment horizontal="right"/>
    </xf>
    <xf numFmtId="0" fontId="55" fillId="24" borderId="0" xfId="163" applyFont="1" applyFill="1">
      <alignment/>
      <protection/>
    </xf>
    <xf numFmtId="0" fontId="55" fillId="0" borderId="0" xfId="163" applyFont="1" applyBorder="1">
      <alignment/>
      <protection/>
    </xf>
    <xf numFmtId="0" fontId="55" fillId="0" borderId="0" xfId="163" applyNumberFormat="1" applyFont="1" applyBorder="1" applyAlignment="1">
      <alignment horizontal="center"/>
      <protection/>
    </xf>
    <xf numFmtId="0" fontId="3" fillId="0" borderId="0" xfId="163" applyFont="1" applyBorder="1">
      <alignment/>
      <protection/>
    </xf>
    <xf numFmtId="167" fontId="68" fillId="0" borderId="0" xfId="192" applyNumberFormat="1" applyFont="1" applyAlignment="1">
      <alignment/>
    </xf>
    <xf numFmtId="167" fontId="68" fillId="0" borderId="0" xfId="163" applyNumberFormat="1" applyFont="1">
      <alignment/>
      <protection/>
    </xf>
    <xf numFmtId="0" fontId="55" fillId="0" borderId="0" xfId="163" applyFont="1" applyFill="1" applyBorder="1">
      <alignment/>
      <protection/>
    </xf>
    <xf numFmtId="1" fontId="55" fillId="0" borderId="0" xfId="163" applyNumberFormat="1" applyFont="1" applyFill="1" applyBorder="1">
      <alignment/>
      <protection/>
    </xf>
    <xf numFmtId="0" fontId="55" fillId="0" borderId="0" xfId="163" applyFont="1" applyFill="1" applyBorder="1" applyAlignment="1">
      <alignment horizontal="right" wrapText="1"/>
      <protection/>
    </xf>
    <xf numFmtId="0" fontId="55" fillId="0" borderId="0" xfId="163" applyFont="1" applyFill="1" applyBorder="1" applyAlignment="1">
      <alignment horizontal="right"/>
      <protection/>
    </xf>
    <xf numFmtId="0" fontId="3" fillId="0" borderId="0" xfId="163" applyFont="1" applyFill="1" applyBorder="1" applyAlignment="1">
      <alignment horizontal="right"/>
      <protection/>
    </xf>
    <xf numFmtId="196" fontId="55" fillId="0" borderId="0" xfId="163" applyNumberFormat="1" applyFont="1" applyFill="1" applyAlignment="1">
      <alignment horizontal="left"/>
      <protection/>
    </xf>
    <xf numFmtId="196" fontId="3" fillId="0" borderId="0" xfId="163" applyNumberFormat="1" applyFont="1" applyFill="1" applyAlignment="1">
      <alignment horizontal="right"/>
      <protection/>
    </xf>
    <xf numFmtId="196" fontId="55" fillId="24" borderId="0" xfId="163" applyNumberFormat="1" applyFont="1" applyFill="1" applyBorder="1" applyAlignment="1">
      <alignment horizontal="left"/>
      <protection/>
    </xf>
    <xf numFmtId="0" fontId="68" fillId="24" borderId="0" xfId="0" applyFont="1" applyFill="1" applyBorder="1" applyAlignment="1">
      <alignment/>
    </xf>
    <xf numFmtId="0" fontId="68" fillId="0" borderId="0" xfId="163" applyFont="1" applyAlignment="1">
      <alignment horizontal="center"/>
      <protection/>
    </xf>
    <xf numFmtId="0" fontId="55" fillId="0" borderId="0" xfId="163" applyFont="1" applyAlignment="1">
      <alignment horizontal="center"/>
      <protection/>
    </xf>
    <xf numFmtId="167" fontId="68" fillId="0" borderId="0" xfId="163" applyNumberFormat="1" applyFont="1" applyFill="1" applyBorder="1">
      <alignment/>
      <protection/>
    </xf>
    <xf numFmtId="0" fontId="70" fillId="0" borderId="38" xfId="177" applyFont="1" applyFill="1" applyBorder="1" applyAlignment="1">
      <alignment horizontal="center" wrapText="1"/>
      <protection/>
    </xf>
    <xf numFmtId="0" fontId="70" fillId="0" borderId="39" xfId="177" applyFont="1" applyFill="1" applyBorder="1" applyAlignment="1">
      <alignment horizontal="center" wrapText="1"/>
      <protection/>
    </xf>
    <xf numFmtId="0" fontId="70" fillId="0" borderId="10" xfId="177" applyFont="1" applyFill="1" applyBorder="1" applyAlignment="1">
      <alignment horizontal="center" wrapText="1"/>
      <protection/>
    </xf>
    <xf numFmtId="0" fontId="70" fillId="0" borderId="10" xfId="177" applyFont="1" applyFill="1" applyBorder="1" applyAlignment="1">
      <alignment horizontal="left" wrapText="1"/>
      <protection/>
    </xf>
    <xf numFmtId="0" fontId="70" fillId="0" borderId="40" xfId="177" applyFont="1" applyFill="1" applyBorder="1" applyAlignment="1">
      <alignment horizontal="left" wrapText="1"/>
      <protection/>
    </xf>
    <xf numFmtId="0" fontId="70" fillId="0" borderId="0" xfId="177" applyFont="1" applyFill="1" applyBorder="1" applyAlignment="1">
      <alignment horizontal="left" wrapText="1"/>
      <protection/>
    </xf>
    <xf numFmtId="0" fontId="70" fillId="0" borderId="39" xfId="178" applyFont="1" applyFill="1" applyBorder="1" applyAlignment="1">
      <alignment horizontal="center" wrapText="1"/>
      <protection/>
    </xf>
    <xf numFmtId="0" fontId="70" fillId="0" borderId="0" xfId="178" applyFont="1" applyFill="1" applyBorder="1" applyAlignment="1">
      <alignment horizontal="left" wrapText="1"/>
      <protection/>
    </xf>
    <xf numFmtId="0" fontId="70" fillId="0" borderId="10" xfId="178" applyFont="1" applyFill="1" applyBorder="1" applyAlignment="1">
      <alignment horizontal="center" wrapText="1"/>
      <protection/>
    </xf>
    <xf numFmtId="0" fontId="70" fillId="0" borderId="41" xfId="178" applyFont="1" applyFill="1" applyBorder="1" applyAlignment="1">
      <alignment horizontal="left" wrapText="1"/>
      <protection/>
    </xf>
    <xf numFmtId="0" fontId="70" fillId="0" borderId="10" xfId="178" applyFont="1" applyFill="1" applyBorder="1" applyAlignment="1">
      <alignment horizontal="left" wrapText="1"/>
      <protection/>
    </xf>
    <xf numFmtId="0" fontId="67" fillId="0" borderId="0" xfId="178" applyFont="1" applyFill="1" applyBorder="1" applyAlignment="1">
      <alignment horizontal="right"/>
      <protection/>
    </xf>
    <xf numFmtId="0" fontId="71" fillId="0" borderId="0" xfId="178" applyFont="1" applyFill="1" applyBorder="1" applyAlignment="1">
      <alignment horizontal="right"/>
      <protection/>
    </xf>
    <xf numFmtId="0" fontId="67" fillId="0" borderId="0" xfId="178" applyFont="1" applyFill="1" applyBorder="1" applyAlignment="1">
      <alignment horizontal="center"/>
      <protection/>
    </xf>
    <xf numFmtId="0" fontId="67" fillId="0" borderId="0" xfId="178" applyFont="1" applyFill="1" applyBorder="1" applyAlignment="1">
      <alignment horizontal="left"/>
      <protection/>
    </xf>
    <xf numFmtId="0" fontId="68" fillId="0" borderId="0" xfId="163" applyFont="1" applyAlignment="1">
      <alignment horizontal="right"/>
      <protection/>
    </xf>
    <xf numFmtId="0" fontId="3" fillId="0" borderId="0" xfId="163" applyFont="1" applyAlignment="1">
      <alignment horizontal="center"/>
      <protection/>
    </xf>
    <xf numFmtId="0" fontId="55" fillId="0" borderId="0" xfId="163" applyFont="1" applyFill="1" applyAlignment="1">
      <alignment horizontal="left"/>
      <protection/>
    </xf>
    <xf numFmtId="168" fontId="3" fillId="0" borderId="0" xfId="192" applyNumberFormat="1" applyFont="1" applyFill="1" applyBorder="1" applyAlignment="1">
      <alignment/>
    </xf>
    <xf numFmtId="0" fontId="55" fillId="0" borderId="0" xfId="163" applyNumberFormat="1" applyFont="1" applyFill="1" applyBorder="1" applyAlignment="1">
      <alignment horizontal="right" vertical="center"/>
      <protection/>
    </xf>
    <xf numFmtId="2" fontId="55" fillId="0" borderId="0" xfId="163" applyNumberFormat="1" applyFont="1" applyFill="1" applyAlignment="1">
      <alignment horizontal="right" vertical="center"/>
      <protection/>
    </xf>
    <xf numFmtId="2" fontId="55" fillId="24" borderId="0" xfId="163" applyNumberFormat="1" applyFont="1" applyFill="1" applyAlignment="1">
      <alignment horizontal="right" vertical="center"/>
      <protection/>
    </xf>
    <xf numFmtId="0" fontId="3" fillId="24" borderId="0" xfId="163" applyFont="1" applyFill="1">
      <alignment/>
      <protection/>
    </xf>
    <xf numFmtId="168" fontId="74" fillId="0" borderId="0" xfId="163" applyNumberFormat="1" applyFont="1" applyFill="1" applyBorder="1">
      <alignment/>
      <protection/>
    </xf>
    <xf numFmtId="179" fontId="74" fillId="0" borderId="0" xfId="163" applyNumberFormat="1" applyFont="1" applyFill="1" applyAlignment="1">
      <alignment vertical="center"/>
      <protection/>
    </xf>
    <xf numFmtId="9" fontId="3" fillId="0" borderId="0" xfId="163" applyNumberFormat="1" applyFont="1" applyFill="1" applyBorder="1">
      <alignment/>
      <protection/>
    </xf>
    <xf numFmtId="9" fontId="3" fillId="0" borderId="0" xfId="192" applyFont="1" applyFill="1" applyBorder="1" applyAlignment="1">
      <alignment/>
    </xf>
    <xf numFmtId="0" fontId="74" fillId="0" borderId="0" xfId="163" applyFont="1" applyFill="1" applyBorder="1">
      <alignment/>
      <protection/>
    </xf>
    <xf numFmtId="209" fontId="3" fillId="0" borderId="0" xfId="163" applyNumberFormat="1" applyFont="1" applyFill="1" applyBorder="1" applyAlignment="1">
      <alignment vertical="center"/>
      <protection/>
    </xf>
    <xf numFmtId="168" fontId="3" fillId="0" borderId="0" xfId="163" applyNumberFormat="1" applyFont="1" applyBorder="1">
      <alignment/>
      <protection/>
    </xf>
    <xf numFmtId="0" fontId="84" fillId="0" borderId="0" xfId="0" applyFont="1" applyAlignment="1">
      <alignment vertical="center"/>
    </xf>
    <xf numFmtId="4" fontId="3" fillId="0" borderId="0" xfId="161" applyNumberFormat="1" applyFont="1" applyBorder="1" applyAlignment="1">
      <alignment horizontal="center"/>
      <protection/>
    </xf>
    <xf numFmtId="171" fontId="3" fillId="0" borderId="0" xfId="161" applyNumberFormat="1" applyFont="1" applyBorder="1" applyAlignment="1">
      <alignment horizontal="center"/>
      <protection/>
    </xf>
    <xf numFmtId="0" fontId="27" fillId="24" borderId="0" xfId="137" applyFont="1" applyFill="1" applyAlignment="1" applyProtection="1">
      <alignment/>
      <protection/>
    </xf>
    <xf numFmtId="0" fontId="0" fillId="0" borderId="0" xfId="0" applyAlignment="1">
      <alignment/>
    </xf>
    <xf numFmtId="0" fontId="7" fillId="24" borderId="0" xfId="0" applyFont="1" applyFill="1" applyAlignment="1">
      <alignment horizontal="center"/>
    </xf>
    <xf numFmtId="0" fontId="6" fillId="24" borderId="0" xfId="0" applyFont="1" applyFill="1" applyAlignment="1">
      <alignment horizontal="center"/>
    </xf>
    <xf numFmtId="0" fontId="7" fillId="24" borderId="0" xfId="0" applyFont="1" applyFill="1" applyAlignment="1">
      <alignment horizontal="center"/>
    </xf>
    <xf numFmtId="0" fontId="6" fillId="24" borderId="0" xfId="0" applyFont="1" applyFill="1" applyAlignment="1">
      <alignment horizontal="center"/>
    </xf>
    <xf numFmtId="0" fontId="82" fillId="0" borderId="0" xfId="164" applyFont="1" applyAlignment="1">
      <alignment horizontal="left" wrapText="1"/>
      <protection/>
    </xf>
    <xf numFmtId="0" fontId="82" fillId="0" borderId="0" xfId="164" applyFont="1">
      <alignment/>
      <protection/>
    </xf>
    <xf numFmtId="0" fontId="82" fillId="0" borderId="0" xfId="164" applyFont="1" applyAlignment="1">
      <alignment wrapText="1"/>
      <protection/>
    </xf>
    <xf numFmtId="0" fontId="3" fillId="24" borderId="13" xfId="161" applyFont="1" applyFill="1" applyBorder="1" applyAlignment="1">
      <alignment horizontal="center"/>
      <protection/>
    </xf>
    <xf numFmtId="0" fontId="55" fillId="0" borderId="42" xfId="171" applyFont="1" applyBorder="1" applyAlignment="1">
      <alignment horizontal="center" vertical="center"/>
      <protection/>
    </xf>
    <xf numFmtId="0" fontId="55" fillId="0" borderId="26" xfId="171" applyFont="1" applyBorder="1" applyAlignment="1">
      <alignment horizontal="center" vertical="center"/>
      <protection/>
    </xf>
    <xf numFmtId="0" fontId="55" fillId="0" borderId="43" xfId="171" applyFont="1" applyBorder="1" applyAlignment="1">
      <alignment horizontal="center" vertical="center"/>
      <protection/>
    </xf>
    <xf numFmtId="0" fontId="3" fillId="0" borderId="0" xfId="179" applyFont="1" applyAlignment="1">
      <alignment horizontal="center"/>
      <protection/>
    </xf>
    <xf numFmtId="0" fontId="3" fillId="0" borderId="0" xfId="161" applyFont="1" applyAlignment="1">
      <alignment/>
      <protection/>
    </xf>
  </cellXfs>
  <cellStyles count="199">
    <cellStyle name="Normal" xfId="0"/>
    <cellStyle name="%" xfId="15"/>
    <cellStyle name="% 2" xfId="16"/>
    <cellStyle name="%_freight lifted Q4" xfId="17"/>
    <cellStyle name="20% - Accent1" xfId="18"/>
    <cellStyle name="20% - Accent1 2" xfId="19"/>
    <cellStyle name="20% - Accent1 3" xfId="20"/>
    <cellStyle name="20% - Accent2" xfId="21"/>
    <cellStyle name="20% - Accent2 2" xfId="22"/>
    <cellStyle name="20% - Accent2 3" xfId="23"/>
    <cellStyle name="20% - Accent3" xfId="24"/>
    <cellStyle name="20% - Accent3 2" xfId="25"/>
    <cellStyle name="20% - Accent3 3" xfId="26"/>
    <cellStyle name="20% - Accent4" xfId="27"/>
    <cellStyle name="20% - Accent4 2" xfId="28"/>
    <cellStyle name="20% - Accent4 3" xfId="29"/>
    <cellStyle name="20% - Accent5" xfId="30"/>
    <cellStyle name="20% - Accent5 2" xfId="31"/>
    <cellStyle name="20% - Accent5 3" xfId="32"/>
    <cellStyle name="20% - Accent6" xfId="33"/>
    <cellStyle name="20% - Accent6 2" xfId="34"/>
    <cellStyle name="20% - Accent6 3" xfId="35"/>
    <cellStyle name="40% - Accent1" xfId="36"/>
    <cellStyle name="40% - Accent1 2" xfId="37"/>
    <cellStyle name="40% - Accent1 3" xfId="38"/>
    <cellStyle name="40% - Accent2" xfId="39"/>
    <cellStyle name="40% - Accent2 2" xfId="40"/>
    <cellStyle name="40% - Accent2 3" xfId="41"/>
    <cellStyle name="40% - Accent3" xfId="42"/>
    <cellStyle name="40% - Accent3 2" xfId="43"/>
    <cellStyle name="40% - Accent3 3" xfId="44"/>
    <cellStyle name="40% - Accent4" xfId="45"/>
    <cellStyle name="40% - Accent4 2" xfId="46"/>
    <cellStyle name="40% - Accent4 3" xfId="47"/>
    <cellStyle name="40% - Accent5" xfId="48"/>
    <cellStyle name="40% - Accent5 2" xfId="49"/>
    <cellStyle name="40% - Accent5 3" xfId="50"/>
    <cellStyle name="40% - Accent6" xfId="51"/>
    <cellStyle name="40% - Accent6 2" xfId="52"/>
    <cellStyle name="40% - Accent6 3" xfId="53"/>
    <cellStyle name="5x indented GHG Textfiels" xfId="54"/>
    <cellStyle name="60% - Accent1" xfId="55"/>
    <cellStyle name="60% - Accent1 2" xfId="56"/>
    <cellStyle name="60% - Accent1 3" xfId="57"/>
    <cellStyle name="60% - Accent2" xfId="58"/>
    <cellStyle name="60% - Accent2 2" xfId="59"/>
    <cellStyle name="60% - Accent2 3" xfId="60"/>
    <cellStyle name="60% - Accent3" xfId="61"/>
    <cellStyle name="60% - Accent3 2" xfId="62"/>
    <cellStyle name="60% - Accent3 3" xfId="63"/>
    <cellStyle name="60% - Accent4" xfId="64"/>
    <cellStyle name="60% - Accent4 2" xfId="65"/>
    <cellStyle name="60% - Accent4 3" xfId="66"/>
    <cellStyle name="60% - Accent5" xfId="67"/>
    <cellStyle name="60% - Accent5 2" xfId="68"/>
    <cellStyle name="60% - Accent5 3" xfId="69"/>
    <cellStyle name="60% - Accent6" xfId="70"/>
    <cellStyle name="60% - Accent6 2" xfId="71"/>
    <cellStyle name="60% - Accent6 3" xfId="72"/>
    <cellStyle name="Accent1" xfId="73"/>
    <cellStyle name="Accent1 2" xfId="74"/>
    <cellStyle name="Accent1 3" xfId="75"/>
    <cellStyle name="Accent2" xfId="76"/>
    <cellStyle name="Accent2 2" xfId="77"/>
    <cellStyle name="Accent2 3" xfId="78"/>
    <cellStyle name="Accent3" xfId="79"/>
    <cellStyle name="Accent3 2" xfId="80"/>
    <cellStyle name="Accent3 3" xfId="81"/>
    <cellStyle name="Accent4" xfId="82"/>
    <cellStyle name="Accent4 2" xfId="83"/>
    <cellStyle name="Accent4 3" xfId="84"/>
    <cellStyle name="Accent5" xfId="85"/>
    <cellStyle name="Accent5 2" xfId="86"/>
    <cellStyle name="Accent5 3" xfId="87"/>
    <cellStyle name="Accent6" xfId="88"/>
    <cellStyle name="Accent6 2" xfId="89"/>
    <cellStyle name="Accent6 3" xfId="90"/>
    <cellStyle name="AggblueCels_1x" xfId="91"/>
    <cellStyle name="Bad" xfId="92"/>
    <cellStyle name="Bad 2" xfId="93"/>
    <cellStyle name="Bad 3" xfId="94"/>
    <cellStyle name="Bold GHG Numbers (0.00)" xfId="95"/>
    <cellStyle name="Calculation" xfId="96"/>
    <cellStyle name="Calculation 2" xfId="97"/>
    <cellStyle name="Calculation 3" xfId="98"/>
    <cellStyle name="Check Cell" xfId="99"/>
    <cellStyle name="Check Cell 2" xfId="100"/>
    <cellStyle name="Check Cell 3" xfId="101"/>
    <cellStyle name="Comma" xfId="102"/>
    <cellStyle name="Comma [0]" xfId="103"/>
    <cellStyle name="Comma 2" xfId="104"/>
    <cellStyle name="Comma 2 2" xfId="105"/>
    <cellStyle name="Comma 3" xfId="106"/>
    <cellStyle name="Comma 3 2" xfId="107"/>
    <cellStyle name="Comma 4" xfId="108"/>
    <cellStyle name="Comma 5" xfId="109"/>
    <cellStyle name="Comma 6" xfId="110"/>
    <cellStyle name="Currency" xfId="111"/>
    <cellStyle name="Currency [0]" xfId="112"/>
    <cellStyle name="Currency 2" xfId="113"/>
    <cellStyle name="Euro" xfId="114"/>
    <cellStyle name="Explanatory Text" xfId="115"/>
    <cellStyle name="Explanatory Text 2" xfId="116"/>
    <cellStyle name="Explanatory Text 3" xfId="117"/>
    <cellStyle name="Followed Hyperlink" xfId="118"/>
    <cellStyle name="Good" xfId="119"/>
    <cellStyle name="Good 2" xfId="120"/>
    <cellStyle name="Good 3" xfId="121"/>
    <cellStyle name="Heading" xfId="122"/>
    <cellStyle name="Heading 1" xfId="123"/>
    <cellStyle name="Heading 1 2" xfId="124"/>
    <cellStyle name="Heading 1 3" xfId="125"/>
    <cellStyle name="Heading 2" xfId="126"/>
    <cellStyle name="Heading 2 2" xfId="127"/>
    <cellStyle name="Heading 2 3" xfId="128"/>
    <cellStyle name="Heading 3" xfId="129"/>
    <cellStyle name="Heading 3 2" xfId="130"/>
    <cellStyle name="Heading 3 3" xfId="131"/>
    <cellStyle name="Heading 4" xfId="132"/>
    <cellStyle name="Heading 4 2" xfId="133"/>
    <cellStyle name="Heading 4 3" xfId="134"/>
    <cellStyle name="Heading 5" xfId="135"/>
    <cellStyle name="Heading 6" xfId="136"/>
    <cellStyle name="Hyperlink" xfId="137"/>
    <cellStyle name="Hyperlink 10" xfId="138"/>
    <cellStyle name="Hyperlink 2" xfId="139"/>
    <cellStyle name="Hyperlink 2 2" xfId="140"/>
    <cellStyle name="Hyperlink 3" xfId="141"/>
    <cellStyle name="Hyperlink 4" xfId="142"/>
    <cellStyle name="Hyperlink 5" xfId="143"/>
    <cellStyle name="Hyperlink 6" xfId="144"/>
    <cellStyle name="Hyperlink 7" xfId="145"/>
    <cellStyle name="Hyperlink 8" xfId="146"/>
    <cellStyle name="Hyperlink 9" xfId="147"/>
    <cellStyle name="Input" xfId="148"/>
    <cellStyle name="Input 2" xfId="149"/>
    <cellStyle name="Input 3" xfId="150"/>
    <cellStyle name="InputCells12_BBorder_CRFReport-template" xfId="151"/>
    <cellStyle name="Linked Cell" xfId="152"/>
    <cellStyle name="Linked Cell 2" xfId="153"/>
    <cellStyle name="Linked Cell 3" xfId="154"/>
    <cellStyle name="Neutral" xfId="155"/>
    <cellStyle name="Neutral 2" xfId="156"/>
    <cellStyle name="Neutral 3" xfId="157"/>
    <cellStyle name="Normal 10" xfId="158"/>
    <cellStyle name="Normal 2" xfId="159"/>
    <cellStyle name="Normal 2 2" xfId="160"/>
    <cellStyle name="Normal 2 2 2" xfId="161"/>
    <cellStyle name="Normal 2 3" xfId="162"/>
    <cellStyle name="Normal 2 4" xfId="163"/>
    <cellStyle name="Normal 2 5" xfId="164"/>
    <cellStyle name="Normal 3" xfId="165"/>
    <cellStyle name="Normal 3 2" xfId="166"/>
    <cellStyle name="Normal 4" xfId="167"/>
    <cellStyle name="Normal 4 2" xfId="168"/>
    <cellStyle name="Normal 5" xfId="169"/>
    <cellStyle name="Normal 6" xfId="170"/>
    <cellStyle name="Normal 6 2" xfId="171"/>
    <cellStyle name="Normal 7" xfId="172"/>
    <cellStyle name="Normal 8" xfId="173"/>
    <cellStyle name="Normal 9" xfId="174"/>
    <cellStyle name="Normal GHG-Shade" xfId="175"/>
    <cellStyle name="Normal_Inland energy consumption" xfId="176"/>
    <cellStyle name="Normal_Real 1995 prices" xfId="177"/>
    <cellStyle name="Normal_Sheet1" xfId="178"/>
    <cellStyle name="Normal_ukeb_data2002" xfId="179"/>
    <cellStyle name="Note" xfId="180"/>
    <cellStyle name="Note 2" xfId="181"/>
    <cellStyle name="Note 3" xfId="182"/>
    <cellStyle name="Output" xfId="183"/>
    <cellStyle name="Output 2" xfId="184"/>
    <cellStyle name="Output 3" xfId="185"/>
    <cellStyle name="Percent" xfId="186"/>
    <cellStyle name="Percent 2" xfId="187"/>
    <cellStyle name="Percent 2 2" xfId="188"/>
    <cellStyle name="Percent 3" xfId="189"/>
    <cellStyle name="Percent 4" xfId="190"/>
    <cellStyle name="Percent 5" xfId="191"/>
    <cellStyle name="Percent 6" xfId="192"/>
    <cellStyle name="Publication_style" xfId="193"/>
    <cellStyle name="Refdb standard" xfId="194"/>
    <cellStyle name="Refdb standard 2" xfId="195"/>
    <cellStyle name="Shade" xfId="196"/>
    <cellStyle name="Source" xfId="197"/>
    <cellStyle name="Source 2" xfId="198"/>
    <cellStyle name="Source_1_1" xfId="199"/>
    <cellStyle name="Style 1" xfId="200"/>
    <cellStyle name="Style 1 2" xfId="201"/>
    <cellStyle name="Tabref" xfId="202"/>
    <cellStyle name="Title" xfId="203"/>
    <cellStyle name="Title 2" xfId="204"/>
    <cellStyle name="Title 3" xfId="205"/>
    <cellStyle name="Total" xfId="206"/>
    <cellStyle name="Total 2" xfId="207"/>
    <cellStyle name="Total 3" xfId="208"/>
    <cellStyle name="Warning Text" xfId="209"/>
    <cellStyle name="Warning Text 2" xfId="210"/>
    <cellStyle name="Warning Text 3" xfId="211"/>
    <cellStyle name="Обычный_2++_CRFReport-template" xfId="212"/>
  </cellStyles>
  <dxfs count="4">
    <dxf>
      <font>
        <b/>
        <i val="0"/>
        <color rgb="FFFF0000"/>
      </font>
    </dxf>
    <dxf>
      <font>
        <b/>
        <i val="0"/>
      </font>
    </dxf>
    <dxf>
      <font>
        <b/>
        <i val="0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2</xdr:row>
      <xdr:rowOff>123825</xdr:rowOff>
    </xdr:from>
    <xdr:to>
      <xdr:col>3</xdr:col>
      <xdr:colOff>666750</xdr:colOff>
      <xdr:row>6</xdr:row>
      <xdr:rowOff>66675</xdr:rowOff>
    </xdr:to>
    <xdr:pic>
      <xdr:nvPicPr>
        <xdr:cNvPr id="1" name="Picture 6" descr="http://deccintranet/services/communications/branding/PublishingImages/DECC_CYAN_SML_AW-18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609600"/>
          <a:ext cx="17145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1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3.5546875" style="1" customWidth="1"/>
    <col min="2" max="2" width="4.21484375" style="1" customWidth="1"/>
    <col min="3" max="16384" width="8.88671875" style="1" customWidth="1"/>
  </cols>
  <sheetData>
    <row r="1" spans="3:9" ht="15" customHeight="1">
      <c r="C1" s="2"/>
      <c r="D1" s="430"/>
      <c r="E1" s="430"/>
      <c r="F1" s="430"/>
      <c r="G1" s="430"/>
      <c r="H1" s="430"/>
      <c r="I1" s="430"/>
    </row>
    <row r="2" spans="2:9" ht="23.25">
      <c r="B2" s="5" t="s">
        <v>14</v>
      </c>
      <c r="C2" s="5"/>
      <c r="D2" s="5"/>
      <c r="E2" s="5"/>
      <c r="F2" s="5"/>
      <c r="G2" s="5"/>
      <c r="H2" s="5"/>
      <c r="I2" s="5"/>
    </row>
    <row r="3" spans="3:9" ht="23.25">
      <c r="C3" s="2"/>
      <c r="D3" s="430"/>
      <c r="E3" s="430"/>
      <c r="F3" s="430"/>
      <c r="G3" s="430"/>
      <c r="H3" s="430"/>
      <c r="I3" s="430"/>
    </row>
    <row r="4" spans="5:16" ht="27" customHeight="1">
      <c r="E4" s="431"/>
      <c r="F4" s="431"/>
      <c r="G4" s="431"/>
      <c r="H4" s="431"/>
      <c r="J4" s="432"/>
      <c r="K4" s="432"/>
      <c r="L4" s="432"/>
      <c r="M4" s="432"/>
      <c r="N4" s="432"/>
      <c r="O4" s="432"/>
      <c r="P4" s="432"/>
    </row>
    <row r="5" spans="10:15" ht="23.25">
      <c r="J5" s="2"/>
      <c r="K5" s="432"/>
      <c r="L5" s="432"/>
      <c r="M5" s="432"/>
      <c r="N5" s="432"/>
      <c r="O5" s="432"/>
    </row>
    <row r="6" spans="11:14" ht="20.25">
      <c r="K6" s="429"/>
      <c r="L6" s="429"/>
      <c r="M6" s="429"/>
      <c r="N6" s="429"/>
    </row>
    <row r="8" spans="2:5" ht="15">
      <c r="B8" s="3" t="s">
        <v>15</v>
      </c>
      <c r="C8" s="3"/>
      <c r="D8" s="3"/>
      <c r="E8" s="4"/>
    </row>
    <row r="9" spans="2:12" ht="15">
      <c r="B9" s="3" t="s">
        <v>16</v>
      </c>
      <c r="C9" s="4"/>
      <c r="D9" s="4"/>
      <c r="E9" s="4"/>
      <c r="L9" s="6"/>
    </row>
    <row r="10" ht="15">
      <c r="B10" s="3" t="s">
        <v>0</v>
      </c>
    </row>
    <row r="11" ht="15">
      <c r="I11" s="3"/>
    </row>
    <row r="12" spans="2:17" s="3" customFormat="1" ht="15">
      <c r="B12" s="7" t="s">
        <v>1</v>
      </c>
      <c r="J12" s="1"/>
      <c r="K12" s="427" t="s">
        <v>27</v>
      </c>
      <c r="L12" s="428"/>
      <c r="M12" s="428"/>
      <c r="N12" s="428"/>
      <c r="O12" s="428"/>
      <c r="P12" s="428"/>
      <c r="Q12" s="428"/>
    </row>
    <row r="13" spans="2:17" ht="15">
      <c r="B13" s="427" t="s">
        <v>2</v>
      </c>
      <c r="C13" s="428"/>
      <c r="D13" s="428"/>
      <c r="E13" s="428"/>
      <c r="F13" s="428"/>
      <c r="G13" s="428"/>
      <c r="H13" s="428"/>
      <c r="I13" s="428"/>
      <c r="J13" s="8"/>
      <c r="K13" s="427" t="s">
        <v>28</v>
      </c>
      <c r="L13" s="428"/>
      <c r="M13" s="428"/>
      <c r="N13" s="428"/>
      <c r="O13" s="428"/>
      <c r="P13" s="428"/>
      <c r="Q13" s="428"/>
    </row>
    <row r="14" spans="2:18" ht="15">
      <c r="B14" s="427" t="s">
        <v>9</v>
      </c>
      <c r="C14" s="428"/>
      <c r="D14" s="428"/>
      <c r="E14" s="428"/>
      <c r="F14" s="428"/>
      <c r="G14" s="428"/>
      <c r="H14" s="428"/>
      <c r="I14" s="428"/>
      <c r="J14" s="8"/>
      <c r="K14" s="427" t="s">
        <v>29</v>
      </c>
      <c r="L14" s="428"/>
      <c r="M14" s="428"/>
      <c r="N14" s="428"/>
      <c r="O14" s="428"/>
      <c r="P14" s="428"/>
      <c r="Q14" s="428"/>
      <c r="R14" s="3"/>
    </row>
    <row r="15" spans="2:18" ht="15">
      <c r="B15" s="427" t="s">
        <v>3</v>
      </c>
      <c r="C15" s="428"/>
      <c r="D15" s="428"/>
      <c r="E15" s="428"/>
      <c r="F15" s="428"/>
      <c r="G15" s="428"/>
      <c r="H15" s="428"/>
      <c r="I15" s="428"/>
      <c r="J15" s="8"/>
      <c r="K15" s="427" t="s">
        <v>30</v>
      </c>
      <c r="L15" s="428"/>
      <c r="M15" s="428"/>
      <c r="N15" s="428"/>
      <c r="O15" s="428"/>
      <c r="P15" s="428"/>
      <c r="Q15" s="428"/>
      <c r="R15" s="3"/>
    </row>
    <row r="16" spans="2:18" ht="15">
      <c r="B16" s="427" t="s">
        <v>4</v>
      </c>
      <c r="C16" s="428"/>
      <c r="D16" s="428"/>
      <c r="E16" s="428"/>
      <c r="F16" s="428"/>
      <c r="G16" s="428"/>
      <c r="H16" s="428"/>
      <c r="I16" s="428"/>
      <c r="J16" s="8"/>
      <c r="K16" s="427" t="s">
        <v>31</v>
      </c>
      <c r="L16" s="428"/>
      <c r="M16" s="428"/>
      <c r="N16" s="428"/>
      <c r="O16" s="428"/>
      <c r="P16" s="428"/>
      <c r="Q16" s="428"/>
      <c r="R16" s="3"/>
    </row>
    <row r="17" spans="2:18" ht="15">
      <c r="B17" s="427" t="s">
        <v>5</v>
      </c>
      <c r="C17" s="428"/>
      <c r="D17" s="428"/>
      <c r="E17" s="428"/>
      <c r="F17" s="428"/>
      <c r="G17" s="428"/>
      <c r="H17" s="428"/>
      <c r="I17" s="428"/>
      <c r="J17" s="8"/>
      <c r="K17" s="427" t="s">
        <v>32</v>
      </c>
      <c r="L17" s="428"/>
      <c r="M17" s="428"/>
      <c r="N17" s="428"/>
      <c r="O17" s="428"/>
      <c r="P17" s="428"/>
      <c r="Q17" s="428"/>
      <c r="R17" s="3"/>
    </row>
    <row r="18" spans="2:18" ht="15">
      <c r="B18" s="427" t="s">
        <v>6</v>
      </c>
      <c r="C18" s="428"/>
      <c r="D18" s="428"/>
      <c r="E18" s="428"/>
      <c r="F18" s="428"/>
      <c r="G18" s="428"/>
      <c r="H18" s="428"/>
      <c r="I18" s="428"/>
      <c r="J18" s="8"/>
      <c r="K18" s="427" t="s">
        <v>33</v>
      </c>
      <c r="L18" s="428"/>
      <c r="M18" s="428"/>
      <c r="N18" s="428"/>
      <c r="O18" s="428"/>
      <c r="P18" s="428"/>
      <c r="Q18" s="428"/>
      <c r="R18" s="3"/>
    </row>
    <row r="19" spans="2:18" ht="15">
      <c r="B19" s="427" t="s">
        <v>7</v>
      </c>
      <c r="C19" s="428"/>
      <c r="D19" s="428"/>
      <c r="E19" s="428"/>
      <c r="F19" s="428"/>
      <c r="G19" s="428"/>
      <c r="H19" s="428"/>
      <c r="I19" s="428"/>
      <c r="J19" s="8"/>
      <c r="K19" s="427" t="s">
        <v>34</v>
      </c>
      <c r="L19" s="428"/>
      <c r="M19" s="428"/>
      <c r="N19" s="428"/>
      <c r="O19" s="428"/>
      <c r="P19" s="428"/>
      <c r="Q19" s="428"/>
      <c r="R19" s="3"/>
    </row>
    <row r="20" spans="2:18" ht="15">
      <c r="B20" s="427" t="s">
        <v>19</v>
      </c>
      <c r="C20" s="428"/>
      <c r="D20" s="428"/>
      <c r="E20" s="428"/>
      <c r="F20" s="428"/>
      <c r="G20" s="428"/>
      <c r="H20" s="428"/>
      <c r="I20" s="428"/>
      <c r="J20" s="8"/>
      <c r="K20" s="427" t="s">
        <v>35</v>
      </c>
      <c r="L20" s="428"/>
      <c r="M20" s="428"/>
      <c r="N20" s="428"/>
      <c r="O20" s="428"/>
      <c r="P20" s="428"/>
      <c r="Q20" s="428"/>
      <c r="R20" s="3"/>
    </row>
    <row r="21" spans="2:18" ht="15">
      <c r="B21" s="427" t="s">
        <v>20</v>
      </c>
      <c r="C21" s="428"/>
      <c r="D21" s="428"/>
      <c r="E21" s="428"/>
      <c r="F21" s="428"/>
      <c r="G21" s="428"/>
      <c r="H21" s="428"/>
      <c r="I21" s="428"/>
      <c r="J21" s="8"/>
      <c r="K21" s="427" t="s">
        <v>36</v>
      </c>
      <c r="L21" s="428"/>
      <c r="M21" s="428"/>
      <c r="N21" s="428"/>
      <c r="O21" s="428"/>
      <c r="P21" s="428"/>
      <c r="Q21" s="428"/>
      <c r="R21" s="3"/>
    </row>
    <row r="22" spans="2:18" ht="15">
      <c r="B22" s="427" t="s">
        <v>8</v>
      </c>
      <c r="C22" s="428"/>
      <c r="D22" s="428"/>
      <c r="E22" s="428"/>
      <c r="F22" s="428"/>
      <c r="G22" s="428"/>
      <c r="H22" s="428"/>
      <c r="I22" s="428"/>
      <c r="J22" s="8"/>
      <c r="K22" s="427" t="s">
        <v>37</v>
      </c>
      <c r="L22" s="428"/>
      <c r="M22" s="428"/>
      <c r="N22" s="428"/>
      <c r="O22" s="428"/>
      <c r="P22" s="428"/>
      <c r="Q22" s="428"/>
      <c r="R22" s="3"/>
    </row>
    <row r="23" spans="2:18" ht="15">
      <c r="B23" s="427" t="s">
        <v>18</v>
      </c>
      <c r="C23" s="428"/>
      <c r="D23" s="428"/>
      <c r="E23" s="428"/>
      <c r="F23" s="428"/>
      <c r="G23" s="428"/>
      <c r="H23" s="428"/>
      <c r="I23" s="428"/>
      <c r="J23" s="8"/>
      <c r="K23" s="427" t="s">
        <v>38</v>
      </c>
      <c r="L23" s="428"/>
      <c r="M23" s="428"/>
      <c r="N23" s="428"/>
      <c r="O23" s="428"/>
      <c r="P23" s="428"/>
      <c r="Q23" s="428"/>
      <c r="R23" s="3"/>
    </row>
    <row r="24" spans="2:18" ht="15">
      <c r="B24" s="427" t="s">
        <v>17</v>
      </c>
      <c r="C24" s="428"/>
      <c r="D24" s="428"/>
      <c r="E24" s="428"/>
      <c r="F24" s="428"/>
      <c r="G24" s="428"/>
      <c r="H24" s="428"/>
      <c r="I24" s="428"/>
      <c r="J24" s="8"/>
      <c r="K24" s="427" t="s">
        <v>39</v>
      </c>
      <c r="L24" s="428"/>
      <c r="M24" s="428"/>
      <c r="N24" s="428"/>
      <c r="O24" s="428"/>
      <c r="P24" s="428"/>
      <c r="Q24" s="428"/>
      <c r="R24" s="3"/>
    </row>
    <row r="25" spans="2:18" ht="15">
      <c r="B25" s="427" t="s">
        <v>21</v>
      </c>
      <c r="C25" s="428"/>
      <c r="D25" s="428"/>
      <c r="E25" s="428"/>
      <c r="F25" s="428"/>
      <c r="G25" s="428"/>
      <c r="H25" s="428"/>
      <c r="I25" s="428"/>
      <c r="J25" s="8"/>
      <c r="K25" s="427" t="s">
        <v>40</v>
      </c>
      <c r="L25" s="428"/>
      <c r="M25" s="428"/>
      <c r="N25" s="428"/>
      <c r="O25" s="428"/>
      <c r="P25" s="428"/>
      <c r="Q25" s="428"/>
      <c r="R25" s="3"/>
    </row>
    <row r="26" spans="2:18" ht="15">
      <c r="B26" s="427" t="s">
        <v>22</v>
      </c>
      <c r="C26" s="428"/>
      <c r="D26" s="428"/>
      <c r="E26" s="428"/>
      <c r="F26" s="428"/>
      <c r="G26" s="428"/>
      <c r="H26" s="428"/>
      <c r="I26" s="428"/>
      <c r="J26" s="8"/>
      <c r="K26" s="427" t="s">
        <v>41</v>
      </c>
      <c r="L26" s="428"/>
      <c r="M26" s="428"/>
      <c r="N26" s="428"/>
      <c r="O26" s="428"/>
      <c r="P26" s="428"/>
      <c r="Q26" s="428"/>
      <c r="R26" s="8"/>
    </row>
    <row r="27" spans="2:18" ht="15">
      <c r="B27" s="427" t="s">
        <v>23</v>
      </c>
      <c r="C27" s="428"/>
      <c r="D27" s="428"/>
      <c r="E27" s="428"/>
      <c r="F27" s="428"/>
      <c r="G27" s="428"/>
      <c r="H27" s="428"/>
      <c r="I27" s="428"/>
      <c r="J27" s="8"/>
      <c r="K27" s="427" t="s">
        <v>10</v>
      </c>
      <c r="L27" s="428"/>
      <c r="M27" s="428"/>
      <c r="N27" s="428"/>
      <c r="O27" s="428"/>
      <c r="P27" s="428"/>
      <c r="Q27" s="428"/>
      <c r="R27" s="8"/>
    </row>
    <row r="28" spans="2:18" ht="15">
      <c r="B28" s="427" t="s">
        <v>24</v>
      </c>
      <c r="C28" s="428"/>
      <c r="D28" s="428"/>
      <c r="E28" s="428"/>
      <c r="F28" s="428"/>
      <c r="G28" s="428"/>
      <c r="H28" s="428"/>
      <c r="I28" s="428"/>
      <c r="J28" s="8"/>
      <c r="K28" s="427" t="s">
        <v>11</v>
      </c>
      <c r="L28" s="428"/>
      <c r="M28" s="428"/>
      <c r="N28" s="428"/>
      <c r="O28" s="428"/>
      <c r="P28" s="428"/>
      <c r="Q28" s="428"/>
      <c r="R28" s="3"/>
    </row>
    <row r="29" spans="2:18" ht="15">
      <c r="B29" s="427" t="s">
        <v>25</v>
      </c>
      <c r="C29" s="428"/>
      <c r="D29" s="428"/>
      <c r="E29" s="428"/>
      <c r="F29" s="428"/>
      <c r="G29" s="428"/>
      <c r="H29" s="428"/>
      <c r="I29" s="428"/>
      <c r="J29" s="8"/>
      <c r="K29" s="427" t="s">
        <v>12</v>
      </c>
      <c r="L29" s="428"/>
      <c r="M29" s="428"/>
      <c r="N29" s="428"/>
      <c r="O29" s="428"/>
      <c r="P29" s="428"/>
      <c r="Q29" s="428"/>
      <c r="R29" s="3"/>
    </row>
    <row r="30" spans="2:18" ht="15">
      <c r="B30" s="427" t="s">
        <v>26</v>
      </c>
      <c r="C30" s="428"/>
      <c r="D30" s="428"/>
      <c r="E30" s="428"/>
      <c r="F30" s="428"/>
      <c r="G30" s="428"/>
      <c r="H30" s="428"/>
      <c r="I30" s="428"/>
      <c r="J30" s="8"/>
      <c r="K30" s="427" t="s">
        <v>13</v>
      </c>
      <c r="L30" s="428"/>
      <c r="M30" s="428"/>
      <c r="N30" s="428"/>
      <c r="O30" s="428"/>
      <c r="P30" s="428"/>
      <c r="Q30" s="428"/>
      <c r="R30" s="3"/>
    </row>
    <row r="31" spans="10:18" ht="15">
      <c r="J31" s="8"/>
      <c r="R31" s="3"/>
    </row>
  </sheetData>
  <sheetProtection/>
  <mergeCells count="43">
    <mergeCell ref="K29:Q29"/>
    <mergeCell ref="K30:Q30"/>
    <mergeCell ref="K23:Q23"/>
    <mergeCell ref="K24:Q24"/>
    <mergeCell ref="K25:Q25"/>
    <mergeCell ref="K26:Q26"/>
    <mergeCell ref="K27:Q27"/>
    <mergeCell ref="K28:Q28"/>
    <mergeCell ref="D1:I1"/>
    <mergeCell ref="J4:P4"/>
    <mergeCell ref="K5:O5"/>
    <mergeCell ref="K20:Q20"/>
    <mergeCell ref="K21:Q21"/>
    <mergeCell ref="K22:Q22"/>
    <mergeCell ref="B13:I13"/>
    <mergeCell ref="B14:I14"/>
    <mergeCell ref="B15:I15"/>
    <mergeCell ref="B16:I16"/>
    <mergeCell ref="K6:N6"/>
    <mergeCell ref="D3:I3"/>
    <mergeCell ref="E4:H4"/>
    <mergeCell ref="B17:I17"/>
    <mergeCell ref="B18:I18"/>
    <mergeCell ref="B19:I19"/>
    <mergeCell ref="K17:Q17"/>
    <mergeCell ref="K18:Q18"/>
    <mergeCell ref="K19:Q19"/>
    <mergeCell ref="B20:I20"/>
    <mergeCell ref="B21:I21"/>
    <mergeCell ref="B22:I22"/>
    <mergeCell ref="B23:I23"/>
    <mergeCell ref="B24:I24"/>
    <mergeCell ref="B25:I25"/>
    <mergeCell ref="B26:I26"/>
    <mergeCell ref="B27:I27"/>
    <mergeCell ref="B28:I28"/>
    <mergeCell ref="B29:I29"/>
    <mergeCell ref="B30:I30"/>
    <mergeCell ref="K12:Q12"/>
    <mergeCell ref="K13:Q13"/>
    <mergeCell ref="K14:Q14"/>
    <mergeCell ref="K15:Q15"/>
    <mergeCell ref="K16:Q16"/>
  </mergeCells>
  <hyperlinks>
    <hyperlink ref="B13" location="'Table 1'!A1" display="Table 1 Contribution to GDP"/>
    <hyperlink ref="B14" location="'Table 2'!A1" display="Table 2 Trend sin employment in the energy industries"/>
    <hyperlink ref="B15" location="'Table 3'!A1" display="Table 3 Investment in the energy industries"/>
    <hyperlink ref="B16" location="'Table 4'!A1" display="Table 4 Production of primary fuels"/>
    <hyperlink ref="B17" location="'Table 5'!A1" display="Table 5 Inland energy consumption"/>
    <hyperlink ref="B18" location="'Table 6'!A1" display="Table 6 Final energy consumption"/>
    <hyperlink ref="B19" location="'Table 7'!A1" display="Table 7 Import dependency"/>
    <hyperlink ref="K25" location="'Table 32'!A1" display="Table 32 Number of households in fuel poverty, Low Income High Costs indicator"/>
    <hyperlink ref="B26" location="'Table 14'!A1" display="Table 14 Coal production and imports"/>
    <hyperlink ref="B27" location="'Table 15'!A1" display="Table 15 Coal consumption"/>
    <hyperlink ref="B28" location="'Table 16'!A1" display="Table 16 Foreign trade in crude oil and petroleum products"/>
    <hyperlink ref="K26" location="'Table 33'!A1" display="Table 33 Number of households in fuel poverty by SAP rating, Low Income High Costs indicator"/>
    <hyperlink ref="B29" location="'Table 17'!A1" display="Table 17 Demand by product"/>
    <hyperlink ref="B30" location="'Table 18'!A1" display="Table 18 Demand for road fuels"/>
    <hyperlink ref="K12" location="'Table 19'!A1" display="Table 19 UK Continental Shelf production"/>
    <hyperlink ref="K13" location="'Table 20'!A1" display="Table 20 Oil and gas production and reserves"/>
    <hyperlink ref="K14" location="'Table 21'!A1" display="Table 21 Natural gas consumption"/>
    <hyperlink ref="K15" location="'Table 22'!A1" display="Table 22 UK trade in natural gas"/>
    <hyperlink ref="K17" location="'Table 24'!A1" display="Table 24 Electricity capacity"/>
    <hyperlink ref="K22" location="'Table 29'!A1" display="Table 29 Combined heat and power"/>
    <hyperlink ref="K23" location="'Table 30'!A1" display="Table 30 Energy intensity"/>
    <hyperlink ref="K24" location="'Table 31'!A1" display="Table 31 Number of homes with energy efficiency measures"/>
    <hyperlink ref="K27" location="'Table 34'!A1" display="Table 34 Fuel price indices for the industrial sector"/>
    <hyperlink ref="K28" location="'Table 35'!A1" display="Table 35 Fuel price indices for the domestic sector"/>
    <hyperlink ref="K29" location="'Table 36'!A1" display="Table 36 Petrol and diesel prices"/>
    <hyperlink ref="K30" location="'Table 37'!A1" display="Table 37 Fuel expenditure of households"/>
    <hyperlink ref="K21" location="'Table 28'!A1" display="Table 28 UK progress against 2009 EU Renewable Energy Directive"/>
    <hyperlink ref="K20" location="'Table 27'!A1" display="Table 27 Electricity generation from renewable sources"/>
    <hyperlink ref="K19" location="'Table 26'!A1" display="Table 26 Renewable energy sources"/>
    <hyperlink ref="K16" location="'Table 23'!A1" display="Table 23 Electricity supplied by fuel type"/>
    <hyperlink ref="B25" location="'Table 13'!A1" display="Table 13 Reliability - gas and electricity capacity margins - maximum supply and maximum demand"/>
    <hyperlink ref="B21" location="'Table 9'!A1" display="Table 9 Proportion of UK energy supplied from low carbon sources"/>
    <hyperlink ref="K18" location="'Table 25'!A1" display="Table 25 Feed in Tariffs"/>
    <hyperlink ref="B23" location="'Table 11'!A1" display="Table 11 Greenhouse gas emissions by National Communication sector"/>
    <hyperlink ref="B24" location="'Table 12'!A1" display="Table 12 Greenhouse gas emissions by National Communication sector"/>
    <hyperlink ref="B20" location="'Table 8'!A1" display="Table 8 Key sources of imports"/>
    <hyperlink ref="B22" location="'Table 10'!A1" display="Table 10 Energy and carbon ratios"/>
  </hyperlinks>
  <printOptions/>
  <pageMargins left="0.75" right="0.75" top="1" bottom="1" header="0.5" footer="0.5"/>
  <pageSetup horizontalDpi="600" verticalDpi="600" orientation="landscape" paperSize="9" scale="7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N40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7.10546875" style="66" customWidth="1"/>
    <col min="2" max="15" width="8.88671875" style="66" customWidth="1"/>
    <col min="16" max="16" width="15.99609375" style="66" bestFit="1" customWidth="1"/>
    <col min="17" max="17" width="8.88671875" style="66" customWidth="1"/>
    <col min="18" max="18" width="10.3359375" style="66" bestFit="1" customWidth="1"/>
    <col min="19" max="34" width="8.88671875" style="66" customWidth="1"/>
    <col min="35" max="35" width="12.21484375" style="66" bestFit="1" customWidth="1"/>
    <col min="36" max="16384" width="8.88671875" style="66" customWidth="1"/>
  </cols>
  <sheetData>
    <row r="1" spans="1:39" ht="12.75">
      <c r="A1" s="89" t="s">
        <v>116</v>
      </c>
      <c r="B1" s="86"/>
      <c r="C1" s="86"/>
      <c r="D1" s="86"/>
      <c r="E1" s="86"/>
      <c r="F1" s="86"/>
      <c r="AD1" s="85"/>
      <c r="AE1" s="85"/>
      <c r="AF1" s="85"/>
      <c r="AG1" s="85"/>
      <c r="AH1" s="85"/>
      <c r="AI1" s="85"/>
      <c r="AJ1" s="85"/>
      <c r="AK1" s="85"/>
      <c r="AL1" s="85"/>
      <c r="AM1" s="85"/>
    </row>
    <row r="2" spans="14:15" ht="12.75">
      <c r="N2" s="39" t="s">
        <v>71</v>
      </c>
      <c r="O2" s="82"/>
    </row>
    <row r="4" spans="2:15" ht="12.75">
      <c r="B4" s="70">
        <v>2000</v>
      </c>
      <c r="C4" s="70"/>
      <c r="D4" s="70">
        <v>2002</v>
      </c>
      <c r="E4" s="70"/>
      <c r="F4" s="70">
        <v>2004</v>
      </c>
      <c r="G4" s="70"/>
      <c r="H4" s="70">
        <v>2006</v>
      </c>
      <c r="I4" s="70"/>
      <c r="J4" s="70">
        <v>2008</v>
      </c>
      <c r="K4" s="70"/>
      <c r="L4" s="70">
        <v>2010</v>
      </c>
      <c r="M4" s="70"/>
      <c r="N4" s="70"/>
      <c r="O4" s="70">
        <v>2013</v>
      </c>
    </row>
    <row r="5" spans="1:33" ht="12.75">
      <c r="A5" s="70" t="s">
        <v>93</v>
      </c>
      <c r="B5" s="84">
        <v>19634.13889932886</v>
      </c>
      <c r="C5" s="84">
        <v>20795.157422818793</v>
      </c>
      <c r="D5" s="84">
        <v>20098.911761575306</v>
      </c>
      <c r="E5" s="84">
        <v>20040.06607845567</v>
      </c>
      <c r="F5" s="84">
        <v>18162.986805169323</v>
      </c>
      <c r="G5" s="84">
        <v>18370.482938354602</v>
      </c>
      <c r="H5" s="84">
        <v>17130.11451127958</v>
      </c>
      <c r="I5" s="84">
        <v>14035.887590951035</v>
      </c>
      <c r="J5" s="84">
        <v>11908.893092538654</v>
      </c>
      <c r="K5" s="84">
        <v>15229.05186493257</v>
      </c>
      <c r="L5" s="84">
        <v>13925.1845442059</v>
      </c>
      <c r="M5" s="84">
        <v>15625.208100748563</v>
      </c>
      <c r="N5" s="84">
        <v>15205.177244412178</v>
      </c>
      <c r="O5" s="84">
        <v>15442.336170964345</v>
      </c>
      <c r="P5" s="80"/>
      <c r="Q5" s="87"/>
      <c r="AD5" s="85"/>
      <c r="AF5" s="85"/>
      <c r="AG5" s="85"/>
    </row>
    <row r="6" spans="1:40" ht="12.75">
      <c r="A6" s="70" t="s">
        <v>92</v>
      </c>
      <c r="B6" s="69">
        <v>92.42557787950568</v>
      </c>
      <c r="C6" s="69">
        <v>95.93866051041346</v>
      </c>
      <c r="D6" s="69">
        <v>123.8914912084888</v>
      </c>
      <c r="E6" s="69">
        <v>129.68648976405422</v>
      </c>
      <c r="F6" s="69">
        <v>174.20124670825</v>
      </c>
      <c r="G6" s="69">
        <v>245.12741762290005</v>
      </c>
      <c r="H6" s="69">
        <v>344.468999442894</v>
      </c>
      <c r="I6" s="69">
        <v>432.2756985655</v>
      </c>
      <c r="J6" s="69">
        <v>545.928129867273</v>
      </c>
      <c r="K6" s="69">
        <v>726.1454233032964</v>
      </c>
      <c r="L6" s="69">
        <v>714.5655421330396</v>
      </c>
      <c r="M6" s="69">
        <v>1033.0581876470537</v>
      </c>
      <c r="N6" s="69">
        <v>1309.8606421475956</v>
      </c>
      <c r="O6" s="69">
        <v>1825.6252317587564</v>
      </c>
      <c r="P6" s="80"/>
      <c r="Q6" s="87"/>
      <c r="AD6" s="85"/>
      <c r="AF6" s="85"/>
      <c r="AN6" s="85"/>
    </row>
    <row r="7" spans="1:35" ht="12.75">
      <c r="A7" s="70" t="s">
        <v>91</v>
      </c>
      <c r="B7" s="69">
        <v>0</v>
      </c>
      <c r="C7" s="69">
        <v>0</v>
      </c>
      <c r="D7" s="69">
        <v>0</v>
      </c>
      <c r="E7" s="69">
        <v>0</v>
      </c>
      <c r="F7" s="69">
        <v>0</v>
      </c>
      <c r="G7" s="69">
        <v>0</v>
      </c>
      <c r="H7" s="69">
        <v>0</v>
      </c>
      <c r="I7" s="69">
        <v>0</v>
      </c>
      <c r="J7" s="69">
        <v>0</v>
      </c>
      <c r="K7" s="69">
        <v>0.053754296615</v>
      </c>
      <c r="L7" s="69">
        <v>0.15809803995000002</v>
      </c>
      <c r="M7" s="69">
        <v>0.0805593465</v>
      </c>
      <c r="N7" s="69">
        <v>0.30711758297319136</v>
      </c>
      <c r="O7" s="69">
        <v>0.5062667822499464</v>
      </c>
      <c r="P7" s="80"/>
      <c r="Q7" s="87"/>
      <c r="AD7" s="85"/>
      <c r="AF7" s="85"/>
      <c r="AG7" s="76"/>
      <c r="AH7" s="76"/>
      <c r="AI7" s="88"/>
    </row>
    <row r="8" spans="1:34" ht="12.75">
      <c r="A8" s="70" t="s">
        <v>90</v>
      </c>
      <c r="B8" s="69">
        <v>437.25546358152553</v>
      </c>
      <c r="C8" s="69">
        <v>348.73332389520004</v>
      </c>
      <c r="D8" s="69">
        <v>411.6893261812465</v>
      </c>
      <c r="E8" s="69">
        <v>269.778676971</v>
      </c>
      <c r="F8" s="69">
        <v>416.50745803434523</v>
      </c>
      <c r="G8" s="69">
        <v>423.1736973576494</v>
      </c>
      <c r="H8" s="69">
        <v>394.9349296239</v>
      </c>
      <c r="I8" s="69">
        <v>436.571932849</v>
      </c>
      <c r="J8" s="69">
        <v>442.3796511521651</v>
      </c>
      <c r="K8" s="69">
        <v>449.750218971745</v>
      </c>
      <c r="L8" s="69">
        <v>306.761485526254</v>
      </c>
      <c r="M8" s="69">
        <v>488.5861547593475</v>
      </c>
      <c r="N8" s="69">
        <v>454.4045042530656</v>
      </c>
      <c r="O8" s="69">
        <v>403.9627024442688</v>
      </c>
      <c r="P8" s="80"/>
      <c r="Q8" s="87"/>
      <c r="AF8" s="80"/>
      <c r="AG8" s="80"/>
      <c r="AH8" s="80"/>
    </row>
    <row r="9" spans="1:17" ht="12.75">
      <c r="A9" s="70" t="s">
        <v>89</v>
      </c>
      <c r="B9" s="69">
        <v>0</v>
      </c>
      <c r="C9" s="69">
        <v>0</v>
      </c>
      <c r="D9" s="69">
        <v>0</v>
      </c>
      <c r="E9" s="69">
        <v>0</v>
      </c>
      <c r="F9" s="69">
        <v>0</v>
      </c>
      <c r="G9" s="69">
        <v>0</v>
      </c>
      <c r="H9" s="69">
        <v>0</v>
      </c>
      <c r="I9" s="69">
        <v>0</v>
      </c>
      <c r="J9" s="69">
        <v>3.171911022847967</v>
      </c>
      <c r="K9" s="69">
        <v>13.320457466845678</v>
      </c>
      <c r="L9" s="69">
        <v>27.966193166784713</v>
      </c>
      <c r="M9" s="69">
        <v>46.891828332484636</v>
      </c>
      <c r="N9" s="69">
        <v>68.17801768559234</v>
      </c>
      <c r="O9" s="69">
        <v>90.60102602688261</v>
      </c>
      <c r="P9" s="80"/>
      <c r="Q9" s="87"/>
    </row>
    <row r="10" spans="1:32" ht="12.75">
      <c r="A10" s="70" t="s">
        <v>87</v>
      </c>
      <c r="B10" s="69">
        <v>1999.3335963736652</v>
      </c>
      <c r="C10" s="69">
        <v>2206.3846680992147</v>
      </c>
      <c r="D10" s="69">
        <v>2393.5987276010937</v>
      </c>
      <c r="E10" s="69">
        <v>2760.7241603022403</v>
      </c>
      <c r="F10" s="69">
        <v>3178.894672825386</v>
      </c>
      <c r="G10" s="69">
        <v>3709.0700651530374</v>
      </c>
      <c r="H10" s="69">
        <v>3848.4054543910943</v>
      </c>
      <c r="I10" s="69">
        <v>3877.974594820682</v>
      </c>
      <c r="J10" s="69">
        <v>4227.696766963717</v>
      </c>
      <c r="K10" s="69">
        <v>4608.463877790677</v>
      </c>
      <c r="L10" s="69">
        <v>5293.376726794606</v>
      </c>
      <c r="M10" s="69">
        <v>5802.099917684298</v>
      </c>
      <c r="N10" s="69">
        <v>6496.730973870978</v>
      </c>
      <c r="O10" s="69">
        <v>7788.975916405472</v>
      </c>
      <c r="P10" s="80"/>
      <c r="Q10" s="87"/>
      <c r="AF10" s="85"/>
    </row>
    <row r="11" spans="1:32" ht="12.75">
      <c r="A11" s="70" t="s">
        <v>96</v>
      </c>
      <c r="B11" s="69">
        <v>22163.153537163555</v>
      </c>
      <c r="C11" s="69">
        <v>23446.21407532362</v>
      </c>
      <c r="D11" s="69">
        <v>23028.091306566133</v>
      </c>
      <c r="E11" s="69">
        <v>23200.255405492968</v>
      </c>
      <c r="F11" s="69">
        <v>21932.590182737305</v>
      </c>
      <c r="G11" s="69">
        <v>22747.85411848819</v>
      </c>
      <c r="H11" s="69">
        <v>21717.92389473747</v>
      </c>
      <c r="I11" s="69">
        <v>18782.709817186216</v>
      </c>
      <c r="J11" s="69">
        <v>17128.069551544657</v>
      </c>
      <c r="K11" s="69">
        <v>21026.785596761747</v>
      </c>
      <c r="L11" s="69">
        <v>20268.012589866536</v>
      </c>
      <c r="M11" s="69">
        <v>22995.92474851825</v>
      </c>
      <c r="N11" s="69">
        <v>23534.658499952384</v>
      </c>
      <c r="O11" s="69">
        <v>25552.007314381968</v>
      </c>
      <c r="P11" s="80"/>
      <c r="Q11" s="87"/>
      <c r="AF11" s="85"/>
    </row>
    <row r="12" spans="1:32" ht="12.75">
      <c r="A12" s="70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AF12" s="85"/>
    </row>
    <row r="13" spans="1:32" ht="12.75">
      <c r="A13" s="89" t="s">
        <v>95</v>
      </c>
      <c r="B13" s="84">
        <v>247089.77837957593</v>
      </c>
      <c r="C13" s="84">
        <v>247586.40936064738</v>
      </c>
      <c r="D13" s="84">
        <v>241148.84925225578</v>
      </c>
      <c r="E13" s="84">
        <v>244152.01434809336</v>
      </c>
      <c r="F13" s="84">
        <v>246061.75433083944</v>
      </c>
      <c r="G13" s="84">
        <v>248434.58206136027</v>
      </c>
      <c r="H13" s="84">
        <v>244487.89924789406</v>
      </c>
      <c r="I13" s="84">
        <v>237221.47134432744</v>
      </c>
      <c r="J13" s="84">
        <v>234127.14007918973</v>
      </c>
      <c r="K13" s="84">
        <v>220059.05783530587</v>
      </c>
      <c r="L13" s="84">
        <v>227339.70652982552</v>
      </c>
      <c r="M13" s="84">
        <v>211312.7561352417</v>
      </c>
      <c r="N13" s="84">
        <v>214562.73890944218</v>
      </c>
      <c r="O13" s="84">
        <v>213529.69767549162</v>
      </c>
      <c r="AF13" s="85"/>
    </row>
    <row r="14" spans="1:15" ht="12.75">
      <c r="A14" s="70" t="s">
        <v>94</v>
      </c>
      <c r="B14" s="84">
        <v>12283.159106112736</v>
      </c>
      <c r="C14" s="84">
        <v>10731.661515367881</v>
      </c>
      <c r="D14" s="84">
        <v>11544.146512418218</v>
      </c>
      <c r="E14" s="84">
        <v>12285.08915678819</v>
      </c>
      <c r="F14" s="84">
        <v>12428.541392524661</v>
      </c>
      <c r="G14" s="84">
        <v>12144.949264764402</v>
      </c>
      <c r="H14" s="84">
        <v>11414.72854196648</v>
      </c>
      <c r="I14" s="84">
        <v>9729.222249156877</v>
      </c>
      <c r="J14" s="84">
        <v>9382.838580960653</v>
      </c>
      <c r="K14" s="84">
        <v>8839.503363094609</v>
      </c>
      <c r="L14" s="84">
        <v>8655.226922833845</v>
      </c>
      <c r="M14" s="84">
        <v>8375.580401272733</v>
      </c>
      <c r="N14" s="84">
        <v>7324.341805569511</v>
      </c>
      <c r="O14" s="84">
        <v>7609.202730637886</v>
      </c>
    </row>
    <row r="16" spans="1:15" ht="12.75">
      <c r="A16" s="66" t="s">
        <v>76</v>
      </c>
      <c r="B16" s="69">
        <f aca="true" t="shared" si="0" ref="B16:O16">+B13-B14</f>
        <v>234806.6192734632</v>
      </c>
      <c r="C16" s="69">
        <f t="shared" si="0"/>
        <v>236854.7478452795</v>
      </c>
      <c r="D16" s="69">
        <f t="shared" si="0"/>
        <v>229604.70273983755</v>
      </c>
      <c r="E16" s="69">
        <f t="shared" si="0"/>
        <v>231866.92519130517</v>
      </c>
      <c r="F16" s="69">
        <f t="shared" si="0"/>
        <v>233633.21293831477</v>
      </c>
      <c r="G16" s="69">
        <f t="shared" si="0"/>
        <v>236289.63279659586</v>
      </c>
      <c r="H16" s="69">
        <f t="shared" si="0"/>
        <v>233073.1707059276</v>
      </c>
      <c r="I16" s="69">
        <f t="shared" si="0"/>
        <v>227492.24909517055</v>
      </c>
      <c r="J16" s="69">
        <f t="shared" si="0"/>
        <v>224744.3014982291</v>
      </c>
      <c r="K16" s="69">
        <f t="shared" si="0"/>
        <v>211219.55447221125</v>
      </c>
      <c r="L16" s="69">
        <f t="shared" si="0"/>
        <v>218684.47960699166</v>
      </c>
      <c r="M16" s="69">
        <f t="shared" si="0"/>
        <v>202937.17573396896</v>
      </c>
      <c r="N16" s="69">
        <f t="shared" si="0"/>
        <v>207238.39710387267</v>
      </c>
      <c r="O16" s="69">
        <f t="shared" si="0"/>
        <v>205920.49494485374</v>
      </c>
    </row>
    <row r="18" spans="2:15" ht="12.75">
      <c r="B18" s="80">
        <f aca="true" t="shared" si="1" ref="B18:O18">+B11/B16</f>
        <v>0.0943889640153272</v>
      </c>
      <c r="C18" s="80">
        <f t="shared" si="1"/>
        <v>0.09898984203871386</v>
      </c>
      <c r="D18" s="80">
        <f t="shared" si="1"/>
        <v>0.10029451066017145</v>
      </c>
      <c r="E18" s="80">
        <f t="shared" si="1"/>
        <v>0.10005849426929374</v>
      </c>
      <c r="F18" s="80">
        <f t="shared" si="1"/>
        <v>0.09387616557979742</v>
      </c>
      <c r="G18" s="80">
        <f t="shared" si="1"/>
        <v>0.09627106297156136</v>
      </c>
      <c r="H18" s="80">
        <f t="shared" si="1"/>
        <v>0.09318071157207256</v>
      </c>
      <c r="I18" s="80">
        <f t="shared" si="1"/>
        <v>0.0825641747879003</v>
      </c>
      <c r="J18" s="80">
        <f t="shared" si="1"/>
        <v>0.07621136303506952</v>
      </c>
      <c r="K18" s="80">
        <f t="shared" si="1"/>
        <v>0.09954942689516988</v>
      </c>
      <c r="L18" s="80">
        <f t="shared" si="1"/>
        <v>0.09268153197836056</v>
      </c>
      <c r="M18" s="80">
        <f t="shared" si="1"/>
        <v>0.11331548625996296</v>
      </c>
      <c r="N18" s="80">
        <f t="shared" si="1"/>
        <v>0.11356321429255346</v>
      </c>
      <c r="O18" s="80">
        <f t="shared" si="1"/>
        <v>0.12408676135527398</v>
      </c>
    </row>
    <row r="21" spans="16:26" ht="12.75">
      <c r="P21" s="83"/>
      <c r="S21" s="77"/>
      <c r="T21" s="77"/>
      <c r="U21" s="77"/>
      <c r="V21" s="77"/>
      <c r="W21" s="77"/>
      <c r="X21" s="77"/>
      <c r="Y21" s="77"/>
      <c r="Z21" s="77"/>
    </row>
    <row r="22" spans="24:27" ht="12.75">
      <c r="X22" s="82"/>
      <c r="Z22" s="82"/>
      <c r="AA22" s="82"/>
    </row>
    <row r="24" spans="18:36" ht="12.75">
      <c r="R24" s="80"/>
      <c r="S24" s="80"/>
      <c r="T24" s="80"/>
      <c r="U24" s="80"/>
      <c r="V24" s="80"/>
      <c r="W24" s="80"/>
      <c r="X24" s="80"/>
      <c r="Y24" s="81"/>
      <c r="Z24" s="81"/>
      <c r="AA24" s="77"/>
      <c r="AC24" s="80"/>
      <c r="AD24" s="80"/>
      <c r="AE24" s="80"/>
      <c r="AF24" s="80"/>
      <c r="AG24" s="80"/>
      <c r="AH24" s="80"/>
      <c r="AI24" s="80"/>
      <c r="AJ24" s="80"/>
    </row>
    <row r="25" spans="18:36" ht="12.75">
      <c r="R25" s="80"/>
      <c r="S25" s="80"/>
      <c r="T25" s="80"/>
      <c r="U25" s="80"/>
      <c r="V25" s="80"/>
      <c r="W25" s="80"/>
      <c r="X25" s="80"/>
      <c r="Y25" s="81"/>
      <c r="Z25" s="81"/>
      <c r="AA25" s="77"/>
      <c r="AC25" s="80"/>
      <c r="AD25" s="80"/>
      <c r="AE25" s="80"/>
      <c r="AF25" s="80"/>
      <c r="AG25" s="80"/>
      <c r="AH25" s="80"/>
      <c r="AI25" s="80"/>
      <c r="AJ25" s="80"/>
    </row>
    <row r="26" spans="18:36" ht="12.75">
      <c r="R26" s="80"/>
      <c r="S26" s="80"/>
      <c r="T26" s="80"/>
      <c r="U26" s="80"/>
      <c r="V26" s="80"/>
      <c r="W26" s="80"/>
      <c r="X26" s="80"/>
      <c r="Y26" s="81"/>
      <c r="Z26" s="81"/>
      <c r="AA26" s="77"/>
      <c r="AC26" s="80"/>
      <c r="AD26" s="80"/>
      <c r="AE26" s="80"/>
      <c r="AF26" s="80"/>
      <c r="AG26" s="80"/>
      <c r="AH26" s="80"/>
      <c r="AI26" s="80"/>
      <c r="AJ26" s="80"/>
    </row>
    <row r="27" spans="18:36" ht="12.75">
      <c r="R27" s="80"/>
      <c r="S27" s="80"/>
      <c r="T27" s="80"/>
      <c r="U27" s="80"/>
      <c r="V27" s="80"/>
      <c r="W27" s="80"/>
      <c r="X27" s="80"/>
      <c r="Y27" s="81"/>
      <c r="Z27" s="81"/>
      <c r="AA27" s="77"/>
      <c r="AC27" s="80"/>
      <c r="AD27" s="80"/>
      <c r="AE27" s="80"/>
      <c r="AF27" s="80"/>
      <c r="AG27" s="80"/>
      <c r="AH27" s="80"/>
      <c r="AI27" s="80"/>
      <c r="AJ27" s="80"/>
    </row>
    <row r="28" spans="18:36" ht="12.75">
      <c r="R28" s="80"/>
      <c r="S28" s="80"/>
      <c r="T28" s="80"/>
      <c r="U28" s="80"/>
      <c r="V28" s="80"/>
      <c r="W28" s="80"/>
      <c r="X28" s="80"/>
      <c r="Y28" s="81"/>
      <c r="Z28" s="81"/>
      <c r="AA28" s="77"/>
      <c r="AC28" s="80"/>
      <c r="AD28" s="80"/>
      <c r="AE28" s="80"/>
      <c r="AF28" s="80"/>
      <c r="AG28" s="80"/>
      <c r="AH28" s="80"/>
      <c r="AI28" s="80"/>
      <c r="AJ28" s="80"/>
    </row>
    <row r="29" spans="18:36" ht="12.75">
      <c r="R29" s="80"/>
      <c r="S29" s="80"/>
      <c r="T29" s="80"/>
      <c r="U29" s="80"/>
      <c r="V29" s="80"/>
      <c r="W29" s="80"/>
      <c r="X29" s="80"/>
      <c r="Y29" s="81"/>
      <c r="Z29" s="81"/>
      <c r="AA29" s="77"/>
      <c r="AC29" s="80"/>
      <c r="AD29" s="80"/>
      <c r="AE29" s="80"/>
      <c r="AF29" s="80"/>
      <c r="AG29" s="80"/>
      <c r="AH29" s="80"/>
      <c r="AI29" s="80"/>
      <c r="AJ29" s="80"/>
    </row>
    <row r="30" spans="18:36" ht="12.75">
      <c r="R30" s="80"/>
      <c r="S30" s="80"/>
      <c r="T30" s="80"/>
      <c r="U30" s="80"/>
      <c r="V30" s="80"/>
      <c r="W30" s="80"/>
      <c r="X30" s="80"/>
      <c r="Y30" s="81"/>
      <c r="Z30" s="81"/>
      <c r="AA30" s="77"/>
      <c r="AC30" s="80"/>
      <c r="AD30" s="80"/>
      <c r="AE30" s="80"/>
      <c r="AF30" s="80"/>
      <c r="AG30" s="80"/>
      <c r="AH30" s="80"/>
      <c r="AI30" s="80"/>
      <c r="AJ30" s="80"/>
    </row>
    <row r="31" spans="25:26" ht="12.75">
      <c r="Y31" s="79"/>
      <c r="Z31" s="79"/>
    </row>
    <row r="32" spans="18:36" ht="12.75">
      <c r="R32" s="433"/>
      <c r="S32" s="433"/>
      <c r="T32" s="433"/>
      <c r="U32" s="433"/>
      <c r="V32" s="433"/>
      <c r="W32" s="433"/>
      <c r="X32" s="433"/>
      <c r="Y32" s="78"/>
      <c r="Z32" s="78"/>
      <c r="AC32" s="77"/>
      <c r="AD32" s="77"/>
      <c r="AE32" s="77"/>
      <c r="AF32" s="77"/>
      <c r="AG32" s="77"/>
      <c r="AH32" s="77"/>
      <c r="AI32" s="77"/>
      <c r="AJ32" s="77"/>
    </row>
    <row r="33" spans="18:36" ht="12.75">
      <c r="R33" s="434"/>
      <c r="S33" s="434"/>
      <c r="T33" s="434"/>
      <c r="U33" s="434"/>
      <c r="V33" s="434"/>
      <c r="W33" s="434"/>
      <c r="X33" s="434"/>
      <c r="AC33" s="77"/>
      <c r="AD33" s="77"/>
      <c r="AE33" s="77"/>
      <c r="AF33" s="77"/>
      <c r="AG33" s="77"/>
      <c r="AH33" s="77"/>
      <c r="AI33" s="77"/>
      <c r="AJ33" s="77"/>
    </row>
    <row r="34" spans="18:36" ht="12.75">
      <c r="R34" s="435"/>
      <c r="S34" s="435"/>
      <c r="T34" s="435"/>
      <c r="U34" s="435"/>
      <c r="V34" s="435"/>
      <c r="W34" s="435"/>
      <c r="X34" s="435"/>
      <c r="Y34" s="67"/>
      <c r="Z34" s="67"/>
      <c r="AC34" s="77"/>
      <c r="AD34" s="77"/>
      <c r="AE34" s="77"/>
      <c r="AF34" s="77"/>
      <c r="AG34" s="77"/>
      <c r="AH34" s="77"/>
      <c r="AI34" s="77"/>
      <c r="AJ34" s="77"/>
    </row>
    <row r="35" spans="18:36" ht="12.75">
      <c r="R35" s="435"/>
      <c r="S35" s="435"/>
      <c r="T35" s="435"/>
      <c r="U35" s="435"/>
      <c r="V35" s="435"/>
      <c r="W35" s="435"/>
      <c r="X35" s="435"/>
      <c r="Y35" s="67"/>
      <c r="Z35" s="67"/>
      <c r="AC35" s="77"/>
      <c r="AD35" s="77"/>
      <c r="AE35" s="77"/>
      <c r="AF35" s="77"/>
      <c r="AG35" s="77"/>
      <c r="AH35" s="77"/>
      <c r="AI35" s="77"/>
      <c r="AJ35" s="77"/>
    </row>
    <row r="36" spans="29:36" ht="12.75">
      <c r="AC36" s="77"/>
      <c r="AD36" s="77"/>
      <c r="AE36" s="77"/>
      <c r="AF36" s="77"/>
      <c r="AG36" s="77"/>
      <c r="AH36" s="77"/>
      <c r="AI36" s="77"/>
      <c r="AJ36" s="77"/>
    </row>
    <row r="37" spans="29:36" ht="41.25" customHeight="1">
      <c r="AC37" s="77"/>
      <c r="AD37" s="77"/>
      <c r="AE37" s="77"/>
      <c r="AF37" s="77"/>
      <c r="AG37" s="77"/>
      <c r="AH37" s="77"/>
      <c r="AI37" s="77"/>
      <c r="AJ37" s="77"/>
    </row>
    <row r="38" spans="29:36" ht="12.75">
      <c r="AC38" s="77"/>
      <c r="AD38" s="77"/>
      <c r="AE38" s="77"/>
      <c r="AF38" s="77"/>
      <c r="AG38" s="77"/>
      <c r="AH38" s="77"/>
      <c r="AI38" s="77"/>
      <c r="AJ38" s="77"/>
    </row>
    <row r="39" spans="29:35" ht="43.5" customHeight="1">
      <c r="AC39" s="77"/>
      <c r="AD39" s="77"/>
      <c r="AE39" s="77"/>
      <c r="AF39" s="77"/>
      <c r="AG39" s="77"/>
      <c r="AH39" s="77"/>
      <c r="AI39" s="77"/>
    </row>
    <row r="40" ht="43.5" customHeight="1">
      <c r="O40" s="76"/>
    </row>
  </sheetData>
  <sheetProtection/>
  <mergeCells count="4">
    <mergeCell ref="R32:X32"/>
    <mergeCell ref="R33:X33"/>
    <mergeCell ref="R34:X34"/>
    <mergeCell ref="R35:X35"/>
  </mergeCells>
  <printOptions/>
  <pageMargins left="0.7" right="0.7" top="0.75" bottom="0.75" header="0.3" footer="0.3"/>
  <pageSetup horizontalDpi="600" verticalDpi="600" orientation="portrait" paperSize="9" scale="47" r:id="rId1"/>
  <colBreaks count="1" manualBreakCount="1">
    <brk id="16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W7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5.5546875" style="96" customWidth="1"/>
    <col min="2" max="2" width="19.6640625" style="96" customWidth="1"/>
    <col min="3" max="3" width="0.78125" style="96" customWidth="1"/>
    <col min="4" max="4" width="20.88671875" style="96" bestFit="1" customWidth="1"/>
    <col min="5" max="5" width="0.78125" style="96" customWidth="1"/>
    <col min="6" max="6" width="15.5546875" style="96" customWidth="1"/>
    <col min="7" max="7" width="8.99609375" style="96" customWidth="1"/>
    <col min="8" max="8" width="4.4453125" style="96" customWidth="1"/>
    <col min="9" max="9" width="5.6640625" style="96" customWidth="1"/>
    <col min="10" max="10" width="11.3359375" style="96" bestFit="1" customWidth="1"/>
    <col min="11" max="11" width="13.4453125" style="96" bestFit="1" customWidth="1"/>
    <col min="12" max="12" width="3.5546875" style="96" customWidth="1"/>
    <col min="13" max="13" width="4.5546875" style="96" customWidth="1"/>
    <col min="14" max="14" width="14.21484375" style="96" bestFit="1" customWidth="1"/>
    <col min="15" max="15" width="17.6640625" style="96" bestFit="1" customWidth="1"/>
    <col min="16" max="22" width="8.88671875" style="96" customWidth="1"/>
    <col min="23" max="23" width="11.3359375" style="96" bestFit="1" customWidth="1"/>
    <col min="24" max="16384" width="8.88671875" style="96" customWidth="1"/>
  </cols>
  <sheetData>
    <row r="1" spans="1:2" s="99" customFormat="1" ht="12.75">
      <c r="A1" s="118" t="s">
        <v>117</v>
      </c>
      <c r="B1" s="100"/>
    </row>
    <row r="2" spans="1:2" s="99" customFormat="1" ht="13.5" thickBot="1">
      <c r="A2" s="100"/>
      <c r="B2" s="100"/>
    </row>
    <row r="3" spans="1:7" ht="13.5" thickTop="1">
      <c r="A3" s="101"/>
      <c r="B3" s="102" t="s">
        <v>114</v>
      </c>
      <c r="C3" s="102"/>
      <c r="D3" s="102" t="s">
        <v>113</v>
      </c>
      <c r="E3" s="102"/>
      <c r="F3" s="102"/>
      <c r="G3" s="102"/>
    </row>
    <row r="4" spans="2:7" ht="12.75">
      <c r="B4" s="103" t="s">
        <v>118</v>
      </c>
      <c r="C4" s="104"/>
      <c r="D4" s="103" t="s">
        <v>119</v>
      </c>
      <c r="E4" s="104"/>
      <c r="F4" s="436" t="s">
        <v>120</v>
      </c>
      <c r="G4" s="436"/>
    </row>
    <row r="5" spans="2:7" ht="12.75">
      <c r="B5" s="105" t="s">
        <v>106</v>
      </c>
      <c r="C5" s="105"/>
      <c r="D5" s="105"/>
      <c r="E5" s="105"/>
      <c r="F5" s="105" t="s">
        <v>112</v>
      </c>
      <c r="G5" s="105" t="s">
        <v>111</v>
      </c>
    </row>
    <row r="6" spans="2:7" ht="12.75">
      <c r="B6" s="104" t="s">
        <v>115</v>
      </c>
      <c r="C6" s="104"/>
      <c r="D6" s="104" t="s">
        <v>110</v>
      </c>
      <c r="E6" s="104"/>
      <c r="F6" s="104" t="s">
        <v>103</v>
      </c>
      <c r="G6" s="104" t="s">
        <v>121</v>
      </c>
    </row>
    <row r="7" spans="2:7" ht="12.75">
      <c r="B7" s="106" t="s">
        <v>109</v>
      </c>
      <c r="C7" s="103"/>
      <c r="D7" s="106" t="s">
        <v>108</v>
      </c>
      <c r="E7" s="103"/>
      <c r="F7" s="106" t="s">
        <v>107</v>
      </c>
      <c r="G7" s="106"/>
    </row>
    <row r="9" spans="1:7" ht="10.5" customHeight="1" hidden="1">
      <c r="A9" s="96">
        <v>1970</v>
      </c>
      <c r="B9" s="107">
        <v>211.9</v>
      </c>
      <c r="C9" s="107"/>
      <c r="D9" s="108">
        <v>547.652</v>
      </c>
      <c r="E9" s="109"/>
      <c r="F9" s="108">
        <f aca="true" t="shared" si="0" ref="F9:F18">B9*1000/D9</f>
        <v>386.9245433231322</v>
      </c>
      <c r="G9" s="108"/>
    </row>
    <row r="10" spans="2:7" ht="10.5" customHeight="1" hidden="1">
      <c r="B10" s="107">
        <v>209.7</v>
      </c>
      <c r="C10" s="107"/>
      <c r="D10" s="108">
        <v>560.431</v>
      </c>
      <c r="E10" s="109"/>
      <c r="F10" s="108">
        <f t="shared" si="0"/>
        <v>374.17630359491176</v>
      </c>
      <c r="G10" s="108"/>
    </row>
    <row r="11" spans="2:7" ht="10.5" customHeight="1" hidden="1">
      <c r="B11" s="107">
        <v>212.6</v>
      </c>
      <c r="C11" s="107"/>
      <c r="D11" s="108">
        <v>582.077</v>
      </c>
      <c r="E11" s="109"/>
      <c r="F11" s="108">
        <f t="shared" si="0"/>
        <v>365.243773590092</v>
      </c>
      <c r="G11" s="108"/>
    </row>
    <row r="12" spans="2:7" ht="10.5" customHeight="1" hidden="1">
      <c r="B12" s="107">
        <v>223.1</v>
      </c>
      <c r="C12" s="107"/>
      <c r="D12" s="108">
        <v>625.423</v>
      </c>
      <c r="E12" s="109"/>
      <c r="F12" s="108">
        <f t="shared" si="0"/>
        <v>356.71857286988165</v>
      </c>
      <c r="G12" s="108"/>
    </row>
    <row r="13" spans="2:7" ht="10.5" customHeight="1" hidden="1">
      <c r="B13" s="107">
        <v>212.4</v>
      </c>
      <c r="C13" s="107"/>
      <c r="D13" s="108">
        <v>618.412</v>
      </c>
      <c r="E13" s="109"/>
      <c r="F13" s="108">
        <f t="shared" si="0"/>
        <v>343.4603468238003</v>
      </c>
      <c r="G13" s="108"/>
    </row>
    <row r="14" spans="1:7" ht="10.5" customHeight="1" hidden="1">
      <c r="A14" s="96">
        <v>1975</v>
      </c>
      <c r="B14" s="107">
        <v>206</v>
      </c>
      <c r="C14" s="107"/>
      <c r="D14" s="108">
        <v>615.252</v>
      </c>
      <c r="E14" s="109"/>
      <c r="F14" s="108">
        <f t="shared" si="0"/>
        <v>334.8221541742246</v>
      </c>
      <c r="G14" s="108"/>
    </row>
    <row r="15" spans="2:7" ht="10.5" customHeight="1" hidden="1">
      <c r="B15" s="107">
        <v>208.9</v>
      </c>
      <c r="C15" s="107"/>
      <c r="D15" s="108">
        <v>631.055</v>
      </c>
      <c r="E15" s="109"/>
      <c r="F15" s="108">
        <f t="shared" si="0"/>
        <v>331.032952753722</v>
      </c>
      <c r="G15" s="108"/>
    </row>
    <row r="16" spans="2:7" ht="10.5" customHeight="1" hidden="1">
      <c r="B16" s="107">
        <v>213.1</v>
      </c>
      <c r="C16" s="107"/>
      <c r="D16" s="108">
        <v>646.297</v>
      </c>
      <c r="E16" s="109"/>
      <c r="F16" s="108">
        <f t="shared" si="0"/>
        <v>329.72456935433706</v>
      </c>
      <c r="G16" s="108"/>
    </row>
    <row r="17" spans="2:7" ht="10.5" customHeight="1" hidden="1">
      <c r="B17" s="107">
        <v>213.7</v>
      </c>
      <c r="C17" s="107"/>
      <c r="D17" s="108">
        <v>667.497</v>
      </c>
      <c r="E17" s="109"/>
      <c r="F17" s="108">
        <f t="shared" si="0"/>
        <v>320.1512516161122</v>
      </c>
      <c r="G17" s="108"/>
    </row>
    <row r="18" spans="2:7" ht="10.5" customHeight="1" hidden="1">
      <c r="B18" s="107">
        <v>220</v>
      </c>
      <c r="C18" s="107"/>
      <c r="D18" s="108">
        <v>686.455</v>
      </c>
      <c r="E18" s="109"/>
      <c r="F18" s="108">
        <f t="shared" si="0"/>
        <v>320.4871404534893</v>
      </c>
      <c r="G18" s="108"/>
    </row>
    <row r="19" spans="2:11" ht="10.5" customHeight="1">
      <c r="B19" s="107"/>
      <c r="C19" s="107"/>
      <c r="D19" s="108"/>
      <c r="E19" s="109"/>
      <c r="F19" s="108"/>
      <c r="G19" s="108"/>
      <c r="J19" s="96" t="s">
        <v>106</v>
      </c>
      <c r="K19" s="96" t="s">
        <v>105</v>
      </c>
    </row>
    <row r="20" spans="2:11" ht="10.5" customHeight="1">
      <c r="B20" s="107"/>
      <c r="C20" s="107"/>
      <c r="D20" s="108"/>
      <c r="E20" s="109"/>
      <c r="F20" s="108"/>
      <c r="G20" s="108"/>
      <c r="J20" s="96" t="s">
        <v>104</v>
      </c>
      <c r="K20" s="98" t="s">
        <v>103</v>
      </c>
    </row>
    <row r="21" spans="2:18" ht="10.5" customHeight="1">
      <c r="B21" s="107"/>
      <c r="C21" s="107"/>
      <c r="D21" s="107"/>
      <c r="E21" s="107"/>
      <c r="F21" s="110"/>
      <c r="G21" s="107" t="s">
        <v>98</v>
      </c>
      <c r="K21" s="96" t="s">
        <v>102</v>
      </c>
      <c r="N21" s="96" t="s">
        <v>101</v>
      </c>
      <c r="O21" s="96" t="s">
        <v>100</v>
      </c>
      <c r="P21" s="96" t="s">
        <v>99</v>
      </c>
      <c r="Q21" s="96" t="s">
        <v>98</v>
      </c>
      <c r="R21" s="96" t="s">
        <v>97</v>
      </c>
    </row>
    <row r="22" spans="1:18" ht="10.5" customHeight="1">
      <c r="A22" s="96">
        <v>1980</v>
      </c>
      <c r="B22" s="107">
        <v>206.2</v>
      </c>
      <c r="C22" s="107"/>
      <c r="D22" s="107">
        <v>689.32</v>
      </c>
      <c r="E22" s="109"/>
      <c r="F22" s="108">
        <f aca="true" t="shared" si="1" ref="F22:F49">B22*1000/D22</f>
        <v>299.13537979458016</v>
      </c>
      <c r="G22" s="108">
        <f aca="true" t="shared" si="2" ref="G22:G49">100*F22/$F$22</f>
        <v>100</v>
      </c>
      <c r="I22" s="96">
        <v>1980</v>
      </c>
      <c r="J22" s="97">
        <v>606.0551725700805</v>
      </c>
      <c r="K22" s="97">
        <f aca="true" t="shared" si="3" ref="K22:K49">+J22*1000/D22</f>
        <v>879.207294971973</v>
      </c>
      <c r="L22" s="97"/>
      <c r="M22" s="96">
        <v>1980</v>
      </c>
      <c r="N22" s="97">
        <f aca="true" t="shared" si="4" ref="N22:N49">100*B22/$B$22</f>
        <v>100</v>
      </c>
      <c r="O22" s="97">
        <f aca="true" t="shared" si="5" ref="O22:O49">100*J22/$J$22</f>
        <v>100</v>
      </c>
      <c r="P22" s="97">
        <f aca="true" t="shared" si="6" ref="P22:P49">100*D22/$D$22</f>
        <v>99.99999999999999</v>
      </c>
      <c r="Q22" s="97">
        <f aca="true" t="shared" si="7" ref="Q22:Q49">+G22</f>
        <v>100</v>
      </c>
      <c r="R22" s="97">
        <f aca="true" t="shared" si="8" ref="R22:R49">100*K22/$K$22</f>
        <v>100</v>
      </c>
    </row>
    <row r="23" spans="2:18" ht="10.5" customHeight="1">
      <c r="B23" s="107">
        <v>198.7</v>
      </c>
      <c r="C23" s="107"/>
      <c r="D23" s="107">
        <v>680.652</v>
      </c>
      <c r="E23" s="109"/>
      <c r="F23" s="108">
        <f t="shared" si="1"/>
        <v>291.9259768574837</v>
      </c>
      <c r="G23" s="108">
        <f t="shared" si="2"/>
        <v>97.58991967381216</v>
      </c>
      <c r="J23" s="97">
        <v>581.4947219252258</v>
      </c>
      <c r="K23" s="97">
        <f t="shared" si="3"/>
        <v>854.3201546829008</v>
      </c>
      <c r="L23" s="97"/>
      <c r="N23" s="97">
        <f t="shared" si="4"/>
        <v>96.36275460717751</v>
      </c>
      <c r="O23" s="97">
        <f t="shared" si="5"/>
        <v>95.94748931178958</v>
      </c>
      <c r="P23" s="97">
        <f t="shared" si="6"/>
        <v>98.74252886903035</v>
      </c>
      <c r="Q23" s="97">
        <f t="shared" si="7"/>
        <v>97.58991967381216</v>
      </c>
      <c r="R23" s="97">
        <f t="shared" si="8"/>
        <v>97.1693660378619</v>
      </c>
    </row>
    <row r="24" spans="2:18" ht="10.5" customHeight="1">
      <c r="B24" s="107">
        <v>196.3</v>
      </c>
      <c r="C24" s="107"/>
      <c r="D24" s="107">
        <v>695.937</v>
      </c>
      <c r="E24" s="109"/>
      <c r="F24" s="108">
        <f t="shared" si="1"/>
        <v>282.06576169969406</v>
      </c>
      <c r="G24" s="108">
        <f t="shared" si="2"/>
        <v>94.29368130690257</v>
      </c>
      <c r="J24" s="97">
        <v>572.4527577547462</v>
      </c>
      <c r="K24" s="97">
        <f t="shared" si="3"/>
        <v>822.5640507039376</v>
      </c>
      <c r="L24" s="97"/>
      <c r="N24" s="97">
        <f t="shared" si="4"/>
        <v>95.1988360814743</v>
      </c>
      <c r="O24" s="97">
        <f t="shared" si="5"/>
        <v>94.45555184805413</v>
      </c>
      <c r="P24" s="97">
        <f t="shared" si="6"/>
        <v>100.95993152672197</v>
      </c>
      <c r="Q24" s="97">
        <f t="shared" si="7"/>
        <v>94.29368130690257</v>
      </c>
      <c r="R24" s="97">
        <f t="shared" si="8"/>
        <v>93.55746425308708</v>
      </c>
    </row>
    <row r="25" spans="2:18" ht="10.5" customHeight="1">
      <c r="B25" s="107">
        <v>197.5</v>
      </c>
      <c r="C25" s="107"/>
      <c r="D25" s="107">
        <v>722.617</v>
      </c>
      <c r="E25" s="109"/>
      <c r="F25" s="108">
        <f t="shared" si="1"/>
        <v>273.3121418400065</v>
      </c>
      <c r="G25" s="108">
        <f t="shared" si="2"/>
        <v>91.36737420618492</v>
      </c>
      <c r="J25" s="97">
        <v>565.6264335100216</v>
      </c>
      <c r="K25" s="97">
        <f t="shared" si="3"/>
        <v>782.7472001212559</v>
      </c>
      <c r="L25" s="97"/>
      <c r="N25" s="97">
        <f t="shared" si="4"/>
        <v>95.78079534432591</v>
      </c>
      <c r="O25" s="97">
        <f t="shared" si="5"/>
        <v>93.32919824962241</v>
      </c>
      <c r="P25" s="97">
        <f t="shared" si="6"/>
        <v>104.83041258051412</v>
      </c>
      <c r="Q25" s="97">
        <f t="shared" si="7"/>
        <v>91.36737420618492</v>
      </c>
      <c r="R25" s="97">
        <f t="shared" si="8"/>
        <v>89.0287426637205</v>
      </c>
    </row>
    <row r="26" spans="2:18" ht="10.5" customHeight="1">
      <c r="B26" s="107">
        <v>196.7</v>
      </c>
      <c r="C26" s="107"/>
      <c r="D26" s="107">
        <v>743.885</v>
      </c>
      <c r="E26" s="109"/>
      <c r="F26" s="108">
        <f t="shared" si="1"/>
        <v>264.4225922017516</v>
      </c>
      <c r="G26" s="108">
        <f t="shared" si="2"/>
        <v>88.39562621557295</v>
      </c>
      <c r="J26" s="97">
        <v>548.9954245341486</v>
      </c>
      <c r="K26" s="97">
        <f t="shared" si="3"/>
        <v>738.0111502909032</v>
      </c>
      <c r="L26" s="97"/>
      <c r="N26" s="97">
        <f t="shared" si="4"/>
        <v>95.39282250242483</v>
      </c>
      <c r="O26" s="97">
        <f t="shared" si="5"/>
        <v>90.5850571666668</v>
      </c>
      <c r="P26" s="97">
        <f t="shared" si="6"/>
        <v>107.91577206522369</v>
      </c>
      <c r="Q26" s="97">
        <f t="shared" si="7"/>
        <v>88.39562621557295</v>
      </c>
      <c r="R26" s="97">
        <f t="shared" si="8"/>
        <v>83.94051715806442</v>
      </c>
    </row>
    <row r="27" spans="1:18" ht="10.5" customHeight="1">
      <c r="A27" s="96">
        <v>1985</v>
      </c>
      <c r="B27" s="107">
        <v>203.1</v>
      </c>
      <c r="C27" s="107"/>
      <c r="D27" s="107">
        <v>772.661</v>
      </c>
      <c r="E27" s="109"/>
      <c r="F27" s="108">
        <f t="shared" si="1"/>
        <v>262.8578380428157</v>
      </c>
      <c r="G27" s="108">
        <f t="shared" si="2"/>
        <v>87.87253390866815</v>
      </c>
      <c r="I27" s="96">
        <v>1985</v>
      </c>
      <c r="J27" s="97">
        <v>568.7446324350021</v>
      </c>
      <c r="K27" s="97">
        <f t="shared" si="3"/>
        <v>736.0855956687373</v>
      </c>
      <c r="L27" s="97"/>
      <c r="M27" s="96">
        <v>1985</v>
      </c>
      <c r="N27" s="97">
        <f t="shared" si="4"/>
        <v>98.49660523763337</v>
      </c>
      <c r="O27" s="97">
        <f t="shared" si="5"/>
        <v>93.8437056849368</v>
      </c>
      <c r="P27" s="97">
        <f t="shared" si="6"/>
        <v>112.09032089595541</v>
      </c>
      <c r="Q27" s="97">
        <f t="shared" si="7"/>
        <v>87.87253390866815</v>
      </c>
      <c r="R27" s="97">
        <f t="shared" si="8"/>
        <v>83.72150684807521</v>
      </c>
    </row>
    <row r="28" spans="2:18" ht="10.5" customHeight="1">
      <c r="B28" s="107">
        <v>206.8</v>
      </c>
      <c r="C28" s="107"/>
      <c r="D28" s="107">
        <v>805.91</v>
      </c>
      <c r="E28" s="109"/>
      <c r="F28" s="108">
        <f t="shared" si="1"/>
        <v>256.6043354717028</v>
      </c>
      <c r="G28" s="108">
        <f t="shared" si="2"/>
        <v>85.78200801520572</v>
      </c>
      <c r="J28" s="97">
        <v>583.6614862444151</v>
      </c>
      <c r="K28" s="97">
        <f t="shared" si="3"/>
        <v>724.226633550167</v>
      </c>
      <c r="L28" s="97"/>
      <c r="N28" s="97">
        <f t="shared" si="4"/>
        <v>100.2909796314258</v>
      </c>
      <c r="O28" s="97">
        <f t="shared" si="5"/>
        <v>96.30500862970922</v>
      </c>
      <c r="P28" s="97">
        <f t="shared" si="6"/>
        <v>116.91377009226483</v>
      </c>
      <c r="Q28" s="97">
        <f t="shared" si="7"/>
        <v>85.78200801520572</v>
      </c>
      <c r="R28" s="97">
        <f t="shared" si="8"/>
        <v>82.37268249386553</v>
      </c>
    </row>
    <row r="29" spans="2:18" ht="10.5" customHeight="1">
      <c r="B29" s="107">
        <v>210</v>
      </c>
      <c r="C29" s="107"/>
      <c r="D29" s="107">
        <v>847.454</v>
      </c>
      <c r="E29" s="109"/>
      <c r="F29" s="108">
        <f t="shared" si="1"/>
        <v>247.80106058853934</v>
      </c>
      <c r="G29" s="108">
        <f t="shared" si="2"/>
        <v>82.83910139907465</v>
      </c>
      <c r="J29" s="97">
        <v>591.078319082296</v>
      </c>
      <c r="K29" s="97">
        <f t="shared" si="3"/>
        <v>697.4754017118288</v>
      </c>
      <c r="L29" s="97"/>
      <c r="N29" s="97">
        <f t="shared" si="4"/>
        <v>101.84287099903007</v>
      </c>
      <c r="O29" s="97">
        <f t="shared" si="5"/>
        <v>97.52879701953991</v>
      </c>
      <c r="P29" s="97">
        <f t="shared" si="6"/>
        <v>122.94057912145301</v>
      </c>
      <c r="Q29" s="97">
        <f t="shared" si="7"/>
        <v>82.83910139907465</v>
      </c>
      <c r="R29" s="97">
        <f t="shared" si="8"/>
        <v>79.33002895910487</v>
      </c>
    </row>
    <row r="30" spans="2:18" ht="12.75">
      <c r="B30" s="107">
        <v>217.7</v>
      </c>
      <c r="C30" s="107"/>
      <c r="D30" s="107">
        <v>894.656</v>
      </c>
      <c r="E30" s="109"/>
      <c r="F30" s="108">
        <f t="shared" si="1"/>
        <v>243.33375062593893</v>
      </c>
      <c r="G30" s="108">
        <f t="shared" si="2"/>
        <v>81.3456939774356</v>
      </c>
      <c r="J30" s="97">
        <v>591.2425782919739</v>
      </c>
      <c r="K30" s="97">
        <f t="shared" si="3"/>
        <v>660.8602393455965</v>
      </c>
      <c r="L30" s="97"/>
      <c r="N30" s="97">
        <f t="shared" si="4"/>
        <v>105.57710960232784</v>
      </c>
      <c r="O30" s="97">
        <f t="shared" si="5"/>
        <v>97.5559000321223</v>
      </c>
      <c r="P30" s="97">
        <f t="shared" si="6"/>
        <v>129.78819706377297</v>
      </c>
      <c r="Q30" s="97">
        <f t="shared" si="7"/>
        <v>81.3456939774356</v>
      </c>
      <c r="R30" s="97">
        <f t="shared" si="8"/>
        <v>75.1654636085183</v>
      </c>
    </row>
    <row r="31" spans="2:18" ht="12.75">
      <c r="B31" s="107">
        <v>217.8</v>
      </c>
      <c r="C31" s="107"/>
      <c r="D31" s="107">
        <v>917.871</v>
      </c>
      <c r="E31" s="109"/>
      <c r="F31" s="108">
        <f t="shared" si="1"/>
        <v>237.28824638756427</v>
      </c>
      <c r="G31" s="108">
        <f t="shared" si="2"/>
        <v>79.32470126085151</v>
      </c>
      <c r="J31" s="97">
        <v>580.1461656285157</v>
      </c>
      <c r="K31" s="97">
        <f t="shared" si="3"/>
        <v>632.0563190562898</v>
      </c>
      <c r="L31" s="97"/>
      <c r="N31" s="97">
        <f t="shared" si="4"/>
        <v>105.62560620756548</v>
      </c>
      <c r="O31" s="97">
        <f t="shared" si="5"/>
        <v>95.72497552793862</v>
      </c>
      <c r="P31" s="97">
        <f t="shared" si="6"/>
        <v>133.15600882028664</v>
      </c>
      <c r="Q31" s="97">
        <f t="shared" si="7"/>
        <v>79.32470126085151</v>
      </c>
      <c r="R31" s="97">
        <f t="shared" si="8"/>
        <v>71.88933971213673</v>
      </c>
    </row>
    <row r="32" spans="1:18" ht="12.75">
      <c r="A32" s="96">
        <v>1990</v>
      </c>
      <c r="B32" s="107">
        <v>221.6</v>
      </c>
      <c r="C32" s="107"/>
      <c r="D32" s="107">
        <v>934.589</v>
      </c>
      <c r="E32" s="109"/>
      <c r="F32" s="108">
        <f t="shared" si="1"/>
        <v>237.1095743690542</v>
      </c>
      <c r="G32" s="108">
        <f t="shared" si="2"/>
        <v>79.26497177695269</v>
      </c>
      <c r="I32" s="96">
        <v>1990</v>
      </c>
      <c r="J32" s="97">
        <v>591.1</v>
      </c>
      <c r="K32" s="97">
        <f t="shared" si="3"/>
        <v>632.4705298264798</v>
      </c>
      <c r="L32" s="97"/>
      <c r="M32" s="96">
        <v>1990</v>
      </c>
      <c r="N32" s="97">
        <f t="shared" si="4"/>
        <v>107.46847720659554</v>
      </c>
      <c r="O32" s="97">
        <f t="shared" si="5"/>
        <v>97.53237440303323</v>
      </c>
      <c r="P32" s="97">
        <f t="shared" si="6"/>
        <v>135.58129751059016</v>
      </c>
      <c r="Q32" s="97">
        <f t="shared" si="7"/>
        <v>79.26497177695269</v>
      </c>
      <c r="R32" s="97">
        <f t="shared" si="8"/>
        <v>71.93645155624436</v>
      </c>
    </row>
    <row r="33" spans="2:18" ht="12.75">
      <c r="B33" s="107">
        <v>221.4</v>
      </c>
      <c r="C33" s="107"/>
      <c r="D33" s="107">
        <v>922.51</v>
      </c>
      <c r="E33" s="109"/>
      <c r="F33" s="108">
        <f t="shared" si="1"/>
        <v>239.99739840218535</v>
      </c>
      <c r="G33" s="108">
        <f t="shared" si="2"/>
        <v>80.23036210795074</v>
      </c>
      <c r="J33" s="97">
        <v>597.9</v>
      </c>
      <c r="K33" s="97">
        <f t="shared" si="3"/>
        <v>648.1230555766333</v>
      </c>
      <c r="L33" s="97"/>
      <c r="N33" s="97">
        <f t="shared" si="4"/>
        <v>107.37148399612028</v>
      </c>
      <c r="O33" s="97">
        <f t="shared" si="5"/>
        <v>98.65438446214442</v>
      </c>
      <c r="P33" s="97">
        <f t="shared" si="6"/>
        <v>133.8289908895723</v>
      </c>
      <c r="Q33" s="97">
        <f t="shared" si="7"/>
        <v>80.23036210795074</v>
      </c>
      <c r="R33" s="97">
        <f t="shared" si="8"/>
        <v>73.71675136035967</v>
      </c>
    </row>
    <row r="34" spans="2:18" ht="12.75">
      <c r="B34" s="107">
        <v>220.6</v>
      </c>
      <c r="C34" s="107"/>
      <c r="D34" s="107">
        <v>934.454</v>
      </c>
      <c r="E34" s="109"/>
      <c r="F34" s="108">
        <f t="shared" si="1"/>
        <v>236.07368581010945</v>
      </c>
      <c r="G34" s="108">
        <f t="shared" si="2"/>
        <v>78.91867754734464</v>
      </c>
      <c r="J34" s="97">
        <v>580.9</v>
      </c>
      <c r="K34" s="97">
        <f t="shared" si="3"/>
        <v>621.6464373848258</v>
      </c>
      <c r="L34" s="97"/>
      <c r="N34" s="97">
        <f t="shared" si="4"/>
        <v>106.98351115421922</v>
      </c>
      <c r="O34" s="97">
        <f t="shared" si="5"/>
        <v>95.84935931436644</v>
      </c>
      <c r="P34" s="97">
        <f t="shared" si="6"/>
        <v>135.56171299251434</v>
      </c>
      <c r="Q34" s="97">
        <f t="shared" si="7"/>
        <v>78.91867754734464</v>
      </c>
      <c r="R34" s="97">
        <f t="shared" si="8"/>
        <v>70.70533205762838</v>
      </c>
    </row>
    <row r="35" spans="2:18" ht="12.75">
      <c r="B35" s="107">
        <v>222.5</v>
      </c>
      <c r="C35" s="107"/>
      <c r="D35" s="107">
        <v>967.071</v>
      </c>
      <c r="E35" s="109"/>
      <c r="F35" s="108">
        <f t="shared" si="1"/>
        <v>230.07617848120768</v>
      </c>
      <c r="G35" s="108">
        <f t="shared" si="2"/>
        <v>76.91373004396998</v>
      </c>
      <c r="J35" s="97">
        <v>566.4</v>
      </c>
      <c r="K35" s="97">
        <f t="shared" si="3"/>
        <v>585.6860561427237</v>
      </c>
      <c r="L35" s="97"/>
      <c r="N35" s="97">
        <f t="shared" si="4"/>
        <v>107.90494665373424</v>
      </c>
      <c r="O35" s="97">
        <f t="shared" si="5"/>
        <v>93.4568378647911</v>
      </c>
      <c r="P35" s="97">
        <f t="shared" si="6"/>
        <v>140.29347763012825</v>
      </c>
      <c r="Q35" s="97">
        <f t="shared" si="7"/>
        <v>76.91373004396998</v>
      </c>
      <c r="R35" s="97">
        <f t="shared" si="8"/>
        <v>66.61524073926091</v>
      </c>
    </row>
    <row r="36" spans="2:18" ht="10.5" customHeight="1">
      <c r="B36" s="107">
        <v>221.5</v>
      </c>
      <c r="C36" s="107"/>
      <c r="D36" s="107">
        <v>1014.974</v>
      </c>
      <c r="E36" s="109"/>
      <c r="F36" s="108">
        <f t="shared" si="1"/>
        <v>218.23219116942897</v>
      </c>
      <c r="G36" s="108">
        <f t="shared" si="2"/>
        <v>72.95432299559204</v>
      </c>
      <c r="J36" s="97">
        <v>560.4</v>
      </c>
      <c r="K36" s="97">
        <f t="shared" si="3"/>
        <v>552.1323698932189</v>
      </c>
      <c r="L36" s="97"/>
      <c r="N36" s="97">
        <f t="shared" si="4"/>
        <v>107.4199806013579</v>
      </c>
      <c r="O36" s="97">
        <f t="shared" si="5"/>
        <v>92.46682898910476</v>
      </c>
      <c r="P36" s="97">
        <f t="shared" si="6"/>
        <v>147.24278999593804</v>
      </c>
      <c r="Q36" s="97">
        <f t="shared" si="7"/>
        <v>72.95432299559204</v>
      </c>
      <c r="R36" s="97">
        <f t="shared" si="8"/>
        <v>62.7988840687246</v>
      </c>
    </row>
    <row r="37" spans="1:18" ht="10.5" customHeight="1">
      <c r="A37" s="96">
        <v>1995</v>
      </c>
      <c r="B37" s="107">
        <v>223.33424089994037</v>
      </c>
      <c r="C37" s="107"/>
      <c r="D37" s="107">
        <v>1050.837</v>
      </c>
      <c r="E37" s="109"/>
      <c r="F37" s="108">
        <f t="shared" si="1"/>
        <v>212.52986038742486</v>
      </c>
      <c r="G37" s="108">
        <f t="shared" si="2"/>
        <v>71.04805206705126</v>
      </c>
      <c r="I37" s="96">
        <v>1995</v>
      </c>
      <c r="J37" s="97">
        <v>552.9</v>
      </c>
      <c r="K37" s="97">
        <f t="shared" si="3"/>
        <v>526.1520102546828</v>
      </c>
      <c r="L37" s="97"/>
      <c r="M37" s="96">
        <v>1995</v>
      </c>
      <c r="N37" s="97">
        <f t="shared" si="4"/>
        <v>108.3095251697092</v>
      </c>
      <c r="O37" s="97">
        <f t="shared" si="5"/>
        <v>91.22931789449682</v>
      </c>
      <c r="P37" s="97">
        <f t="shared" si="6"/>
        <v>152.44545349039632</v>
      </c>
      <c r="Q37" s="97">
        <f t="shared" si="7"/>
        <v>71.04805206705126</v>
      </c>
      <c r="R37" s="97">
        <f t="shared" si="8"/>
        <v>59.84390862810746</v>
      </c>
    </row>
    <row r="38" spans="2:18" ht="10.5" customHeight="1">
      <c r="B38" s="107">
        <v>226.79257580533533</v>
      </c>
      <c r="C38" s="107"/>
      <c r="D38" s="107">
        <v>1087.525</v>
      </c>
      <c r="E38" s="109"/>
      <c r="F38" s="108">
        <f t="shared" si="1"/>
        <v>208.5401032668999</v>
      </c>
      <c r="G38" s="108">
        <f t="shared" si="2"/>
        <v>69.7142890319784</v>
      </c>
      <c r="J38" s="97">
        <v>573.5</v>
      </c>
      <c r="K38" s="97">
        <f t="shared" si="3"/>
        <v>527.3441989839314</v>
      </c>
      <c r="L38" s="97"/>
      <c r="N38" s="97">
        <f t="shared" si="4"/>
        <v>109.98670019657388</v>
      </c>
      <c r="O38" s="97">
        <f t="shared" si="5"/>
        <v>94.62834836768661</v>
      </c>
      <c r="P38" s="97">
        <f t="shared" si="6"/>
        <v>157.76780015087334</v>
      </c>
      <c r="Q38" s="97">
        <f t="shared" si="7"/>
        <v>69.7142890319784</v>
      </c>
      <c r="R38" s="97">
        <f t="shared" si="8"/>
        <v>59.97950676702948</v>
      </c>
    </row>
    <row r="39" spans="2:18" ht="10.5" customHeight="1">
      <c r="B39" s="107">
        <v>228.9472963242008</v>
      </c>
      <c r="C39" s="107"/>
      <c r="D39" s="107">
        <v>1134.837</v>
      </c>
      <c r="E39" s="109"/>
      <c r="F39" s="108">
        <f t="shared" si="1"/>
        <v>201.74465260138751</v>
      </c>
      <c r="G39" s="108">
        <f t="shared" si="2"/>
        <v>67.44259162521263</v>
      </c>
      <c r="J39" s="97">
        <v>548.6</v>
      </c>
      <c r="K39" s="97">
        <f t="shared" si="3"/>
        <v>483.4174423287221</v>
      </c>
      <c r="L39" s="97"/>
      <c r="N39" s="97">
        <f t="shared" si="4"/>
        <v>111.03166650058235</v>
      </c>
      <c r="O39" s="97">
        <f t="shared" si="5"/>
        <v>90.51981153358827</v>
      </c>
      <c r="P39" s="97">
        <f t="shared" si="6"/>
        <v>164.63137584866243</v>
      </c>
      <c r="Q39" s="97">
        <f t="shared" si="7"/>
        <v>67.44259162521263</v>
      </c>
      <c r="R39" s="97">
        <f t="shared" si="8"/>
        <v>54.98332931190388</v>
      </c>
    </row>
    <row r="40" spans="2:18" ht="10.5" customHeight="1">
      <c r="B40" s="107">
        <v>236.56114886046706</v>
      </c>
      <c r="C40" s="107"/>
      <c r="D40" s="107">
        <v>1175.317</v>
      </c>
      <c r="E40" s="109"/>
      <c r="F40" s="108">
        <f t="shared" si="1"/>
        <v>201.27433608164185</v>
      </c>
      <c r="G40" s="108">
        <f t="shared" si="2"/>
        <v>67.28536631803946</v>
      </c>
      <c r="J40" s="97">
        <v>552.5</v>
      </c>
      <c r="K40" s="97">
        <f t="shared" si="3"/>
        <v>470.0859427711843</v>
      </c>
      <c r="L40" s="97"/>
      <c r="N40" s="97">
        <f t="shared" si="4"/>
        <v>114.72412650847095</v>
      </c>
      <c r="O40" s="97">
        <f t="shared" si="5"/>
        <v>91.16331730278439</v>
      </c>
      <c r="P40" s="97">
        <f t="shared" si="6"/>
        <v>170.50382986131257</v>
      </c>
      <c r="Q40" s="97">
        <f t="shared" si="7"/>
        <v>67.28536631803946</v>
      </c>
      <c r="R40" s="97">
        <f t="shared" si="8"/>
        <v>53.46702028742487</v>
      </c>
    </row>
    <row r="41" spans="2:18" ht="10.5" customHeight="1">
      <c r="B41" s="107">
        <v>237.76569059490524</v>
      </c>
      <c r="C41" s="107"/>
      <c r="D41" s="107">
        <v>1209.852</v>
      </c>
      <c r="E41" s="109"/>
      <c r="F41" s="108">
        <f t="shared" si="1"/>
        <v>196.52460846029533</v>
      </c>
      <c r="G41" s="108">
        <f t="shared" si="2"/>
        <v>65.69754757703723</v>
      </c>
      <c r="J41" s="97">
        <v>544.6</v>
      </c>
      <c r="K41" s="97">
        <f t="shared" si="3"/>
        <v>450.1377027933995</v>
      </c>
      <c r="L41" s="97"/>
      <c r="N41" s="97">
        <f t="shared" si="4"/>
        <v>115.30828835834397</v>
      </c>
      <c r="O41" s="97">
        <f t="shared" si="5"/>
        <v>89.85980561646404</v>
      </c>
      <c r="P41" s="97">
        <f t="shared" si="6"/>
        <v>175.51383972610688</v>
      </c>
      <c r="Q41" s="97">
        <f t="shared" si="7"/>
        <v>65.69754757703723</v>
      </c>
      <c r="R41" s="97">
        <f t="shared" si="8"/>
        <v>51.198131017298806</v>
      </c>
    </row>
    <row r="42" spans="1:18" ht="10.5" customHeight="1">
      <c r="A42" s="111">
        <v>2000</v>
      </c>
      <c r="B42" s="107">
        <v>239.37272722847257</v>
      </c>
      <c r="C42" s="107"/>
      <c r="D42" s="107">
        <v>1262.629</v>
      </c>
      <c r="E42" s="108"/>
      <c r="F42" s="108">
        <f t="shared" si="1"/>
        <v>189.58278894946383</v>
      </c>
      <c r="G42" s="108">
        <f t="shared" si="2"/>
        <v>63.37691953377517</v>
      </c>
      <c r="I42" s="111">
        <v>2000</v>
      </c>
      <c r="J42" s="97">
        <v>552.2</v>
      </c>
      <c r="K42" s="97">
        <f t="shared" si="3"/>
        <v>437.34145184373244</v>
      </c>
      <c r="L42" s="97"/>
      <c r="M42" s="111">
        <v>2000</v>
      </c>
      <c r="N42" s="97">
        <f t="shared" si="4"/>
        <v>116.08764657054927</v>
      </c>
      <c r="O42" s="97">
        <f t="shared" si="5"/>
        <v>91.1138168590001</v>
      </c>
      <c r="P42" s="97">
        <f t="shared" si="6"/>
        <v>183.1702257297046</v>
      </c>
      <c r="Q42" s="97">
        <f t="shared" si="7"/>
        <v>63.37691953377517</v>
      </c>
      <c r="R42" s="97">
        <f t="shared" si="8"/>
        <v>49.74270053772402</v>
      </c>
    </row>
    <row r="43" spans="1:18" ht="10.5" customHeight="1">
      <c r="A43" s="111"/>
      <c r="B43" s="107">
        <v>240.2104959586024</v>
      </c>
      <c r="C43" s="107"/>
      <c r="D43" s="107">
        <v>1290.216</v>
      </c>
      <c r="E43" s="108"/>
      <c r="F43" s="108">
        <f t="shared" si="1"/>
        <v>186.17851271306697</v>
      </c>
      <c r="G43" s="108">
        <f t="shared" si="2"/>
        <v>62.23888088427319</v>
      </c>
      <c r="I43" s="111"/>
      <c r="J43" s="97">
        <v>562.3</v>
      </c>
      <c r="K43" s="97">
        <f t="shared" si="3"/>
        <v>435.8184986079851</v>
      </c>
      <c r="L43" s="97"/>
      <c r="M43" s="111"/>
      <c r="N43" s="97">
        <f t="shared" si="4"/>
        <v>116.49393596440467</v>
      </c>
      <c r="O43" s="97">
        <f t="shared" si="5"/>
        <v>92.78033179973875</v>
      </c>
      <c r="P43" s="97">
        <f t="shared" si="6"/>
        <v>187.17228573086518</v>
      </c>
      <c r="Q43" s="97">
        <f t="shared" si="7"/>
        <v>62.23888088427319</v>
      </c>
      <c r="R43" s="97">
        <f t="shared" si="8"/>
        <v>49.56948163423484</v>
      </c>
    </row>
    <row r="44" spans="1:18" ht="10.5" customHeight="1">
      <c r="A44" s="111"/>
      <c r="B44" s="107">
        <v>235.8883926672132</v>
      </c>
      <c r="C44" s="107"/>
      <c r="D44" s="107">
        <v>1319.829</v>
      </c>
      <c r="E44" s="108"/>
      <c r="F44" s="108">
        <f t="shared" si="1"/>
        <v>178.72648098140988</v>
      </c>
      <c r="G44" s="108">
        <f t="shared" si="2"/>
        <v>59.747690528664144</v>
      </c>
      <c r="I44" s="111"/>
      <c r="J44" s="97">
        <v>545.1</v>
      </c>
      <c r="K44" s="97">
        <f t="shared" si="3"/>
        <v>413.0080487699543</v>
      </c>
      <c r="L44" s="97"/>
      <c r="M44" s="111"/>
      <c r="N44" s="97">
        <f t="shared" si="4"/>
        <v>114.39786259321689</v>
      </c>
      <c r="O44" s="97">
        <f t="shared" si="5"/>
        <v>89.94230635610457</v>
      </c>
      <c r="P44" s="97">
        <f t="shared" si="6"/>
        <v>191.4682585736668</v>
      </c>
      <c r="Q44" s="97">
        <f t="shared" si="7"/>
        <v>59.747690528664144</v>
      </c>
      <c r="R44" s="97">
        <f t="shared" si="8"/>
        <v>46.975047992876355</v>
      </c>
    </row>
    <row r="45" spans="1:18" ht="10.5" customHeight="1">
      <c r="A45" s="111"/>
      <c r="B45" s="107">
        <v>235.02192147211412</v>
      </c>
      <c r="C45" s="107"/>
      <c r="D45" s="107">
        <v>1371.948</v>
      </c>
      <c r="E45" s="108"/>
      <c r="F45" s="108">
        <f t="shared" si="1"/>
        <v>171.305269202706</v>
      </c>
      <c r="G45" s="108">
        <f t="shared" si="2"/>
        <v>57.26680318467959</v>
      </c>
      <c r="I45" s="111"/>
      <c r="J45" s="97">
        <v>555.6</v>
      </c>
      <c r="K45" s="97">
        <f t="shared" si="3"/>
        <v>404.9716170000612</v>
      </c>
      <c r="L45" s="97"/>
      <c r="M45" s="111"/>
      <c r="N45" s="97">
        <f t="shared" si="4"/>
        <v>113.97765347823187</v>
      </c>
      <c r="O45" s="97">
        <f t="shared" si="5"/>
        <v>91.67482188855568</v>
      </c>
      <c r="P45" s="97">
        <f t="shared" si="6"/>
        <v>199.02918818545814</v>
      </c>
      <c r="Q45" s="97">
        <f t="shared" si="7"/>
        <v>57.26680318467959</v>
      </c>
      <c r="R45" s="97">
        <f t="shared" si="8"/>
        <v>46.06099372878506</v>
      </c>
    </row>
    <row r="46" spans="1:18" ht="10.5" customHeight="1">
      <c r="A46" s="111"/>
      <c r="B46" s="107">
        <v>238.15146899712488</v>
      </c>
      <c r="C46" s="107"/>
      <c r="D46" s="107">
        <v>1415.482</v>
      </c>
      <c r="E46" s="108"/>
      <c r="F46" s="108">
        <f t="shared" si="1"/>
        <v>168.24761388496984</v>
      </c>
      <c r="G46" s="108">
        <f t="shared" si="2"/>
        <v>56.244638798829975</v>
      </c>
      <c r="I46" s="111"/>
      <c r="J46" s="97">
        <v>556.2</v>
      </c>
      <c r="K46" s="97">
        <f t="shared" si="3"/>
        <v>392.9403552994669</v>
      </c>
      <c r="L46" s="97"/>
      <c r="M46" s="111"/>
      <c r="N46" s="97">
        <f t="shared" si="4"/>
        <v>115.49537778716046</v>
      </c>
      <c r="O46" s="97">
        <f t="shared" si="5"/>
        <v>91.77382277612432</v>
      </c>
      <c r="P46" s="97">
        <f t="shared" si="6"/>
        <v>205.3446875181338</v>
      </c>
      <c r="Q46" s="97">
        <f t="shared" si="7"/>
        <v>56.244638798829975</v>
      </c>
      <c r="R46" s="97">
        <f t="shared" si="8"/>
        <v>44.69257222348148</v>
      </c>
    </row>
    <row r="47" spans="1:23" s="111" customFormat="1" ht="10.5" customHeight="1">
      <c r="A47" s="111">
        <v>2005</v>
      </c>
      <c r="B47" s="107">
        <v>240.5512919337419</v>
      </c>
      <c r="C47" s="107"/>
      <c r="D47" s="107">
        <v>1461.27</v>
      </c>
      <c r="E47" s="108"/>
      <c r="F47" s="108">
        <f t="shared" si="1"/>
        <v>164.61796378064417</v>
      </c>
      <c r="G47" s="108">
        <f t="shared" si="2"/>
        <v>55.03125838665065</v>
      </c>
      <c r="H47" s="96"/>
      <c r="I47" s="111">
        <v>2005</v>
      </c>
      <c r="J47" s="97">
        <v>552.8</v>
      </c>
      <c r="K47" s="97">
        <f t="shared" si="3"/>
        <v>378.3010668801796</v>
      </c>
      <c r="L47" s="97"/>
      <c r="M47" s="111">
        <v>2005</v>
      </c>
      <c r="N47" s="97">
        <f t="shared" si="4"/>
        <v>116.65921044313382</v>
      </c>
      <c r="O47" s="97">
        <f t="shared" si="5"/>
        <v>91.2128177465687</v>
      </c>
      <c r="P47" s="97">
        <f t="shared" si="6"/>
        <v>211.98717576742294</v>
      </c>
      <c r="Q47" s="97">
        <f t="shared" si="7"/>
        <v>55.03125838665065</v>
      </c>
      <c r="R47" s="97">
        <f t="shared" si="8"/>
        <v>43.027516837452865</v>
      </c>
      <c r="S47" s="96"/>
      <c r="T47" s="96"/>
      <c r="V47" s="96"/>
      <c r="W47" s="96"/>
    </row>
    <row r="48" spans="1:18" ht="12" customHeight="1">
      <c r="A48" s="112"/>
      <c r="B48" s="107">
        <v>235.99042635935388</v>
      </c>
      <c r="C48" s="107"/>
      <c r="D48" s="107">
        <v>1501.528</v>
      </c>
      <c r="E48" s="113"/>
      <c r="F48" s="108">
        <f t="shared" si="1"/>
        <v>157.16685027475603</v>
      </c>
      <c r="G48" s="108">
        <f t="shared" si="2"/>
        <v>52.54037499097713</v>
      </c>
      <c r="I48" s="112"/>
      <c r="J48" s="97">
        <v>552.3</v>
      </c>
      <c r="K48" s="97">
        <f t="shared" si="3"/>
        <v>367.8253086189535</v>
      </c>
      <c r="L48" s="97"/>
      <c r="M48" s="112"/>
      <c r="N48" s="97">
        <f t="shared" si="4"/>
        <v>114.44734547010373</v>
      </c>
      <c r="O48" s="97">
        <f t="shared" si="5"/>
        <v>91.13031700692818</v>
      </c>
      <c r="P48" s="97">
        <f t="shared" si="6"/>
        <v>217.82742412812624</v>
      </c>
      <c r="Q48" s="97">
        <f t="shared" si="7"/>
        <v>52.54037499097713</v>
      </c>
      <c r="R48" s="97">
        <f t="shared" si="8"/>
        <v>41.83601645737924</v>
      </c>
    </row>
    <row r="49" spans="1:18" ht="12" customHeight="1">
      <c r="A49" s="112"/>
      <c r="B49" s="107">
        <v>233.37962837170423</v>
      </c>
      <c r="C49" s="107"/>
      <c r="D49" s="107">
        <v>1552.989</v>
      </c>
      <c r="E49" s="113"/>
      <c r="F49" s="108">
        <f t="shared" si="1"/>
        <v>150.2777085811324</v>
      </c>
      <c r="G49" s="108">
        <f t="shared" si="2"/>
        <v>50.23735697339776</v>
      </c>
      <c r="I49" s="112"/>
      <c r="J49" s="97">
        <v>544.9</v>
      </c>
      <c r="K49" s="97">
        <f t="shared" si="3"/>
        <v>350.871770501916</v>
      </c>
      <c r="L49" s="97"/>
      <c r="M49" s="112"/>
      <c r="N49" s="97">
        <f t="shared" si="4"/>
        <v>113.18119707648121</v>
      </c>
      <c r="O49" s="97">
        <f t="shared" si="5"/>
        <v>89.90930606024835</v>
      </c>
      <c r="P49" s="97">
        <f t="shared" si="6"/>
        <v>225.29289734811115</v>
      </c>
      <c r="Q49" s="97">
        <f t="shared" si="7"/>
        <v>50.23735697339776</v>
      </c>
      <c r="R49" s="97">
        <f t="shared" si="8"/>
        <v>39.90774104224202</v>
      </c>
    </row>
    <row r="50" spans="1:20" s="111" customFormat="1" ht="12" customHeight="1">
      <c r="A50" s="112"/>
      <c r="B50" s="107">
        <v>225.86046257661832</v>
      </c>
      <c r="C50" s="107"/>
      <c r="D50" s="107">
        <v>1541.039</v>
      </c>
      <c r="E50" s="113"/>
      <c r="F50" s="108">
        <v>146.56375508771572</v>
      </c>
      <c r="G50" s="108">
        <v>48.99579420808158</v>
      </c>
      <c r="I50" s="112"/>
      <c r="J50" s="97">
        <v>527.3</v>
      </c>
      <c r="K50" s="97">
        <v>342.17174257108354</v>
      </c>
      <c r="L50" s="97"/>
      <c r="M50" s="112"/>
      <c r="N50" s="97">
        <v>109.53465692367523</v>
      </c>
      <c r="O50" s="97">
        <v>87.00528002490174</v>
      </c>
      <c r="P50" s="97">
        <v>223.55930482214353</v>
      </c>
      <c r="Q50" s="97">
        <v>48.99579420808158</v>
      </c>
      <c r="R50" s="97">
        <v>38.918210134049346</v>
      </c>
      <c r="S50" s="96"/>
      <c r="T50" s="96"/>
    </row>
    <row r="51" spans="1:20" s="111" customFormat="1" ht="12" customHeight="1">
      <c r="A51" s="112"/>
      <c r="B51" s="107">
        <v>212.4845095943578</v>
      </c>
      <c r="C51" s="107"/>
      <c r="D51" s="107">
        <v>1461.361</v>
      </c>
      <c r="E51" s="114">
        <v>0</v>
      </c>
      <c r="F51" s="108">
        <v>145.4017929822664</v>
      </c>
      <c r="G51" s="108">
        <v>48.607353995410215</v>
      </c>
      <c r="I51" s="112"/>
      <c r="J51" s="97">
        <v>477.9</v>
      </c>
      <c r="K51" s="97">
        <v>327.02391811468897</v>
      </c>
      <c r="L51" s="97"/>
      <c r="M51" s="112"/>
      <c r="N51" s="97">
        <v>103.04777380909691</v>
      </c>
      <c r="O51" s="97">
        <v>78.85420694841748</v>
      </c>
      <c r="P51" s="97">
        <v>212.0003771833111</v>
      </c>
      <c r="Q51" s="97">
        <v>48.607353995410215</v>
      </c>
      <c r="R51" s="97">
        <v>37.195314459386246</v>
      </c>
      <c r="S51" s="96"/>
      <c r="T51" s="96"/>
    </row>
    <row r="52" spans="1:20" s="111" customFormat="1" ht="12" customHeight="1">
      <c r="A52" s="112">
        <v>2010</v>
      </c>
      <c r="B52" s="107">
        <v>213.12629650550497</v>
      </c>
      <c r="C52" s="107"/>
      <c r="D52" s="107">
        <v>1485.616</v>
      </c>
      <c r="E52" s="113"/>
      <c r="F52" s="108">
        <v>143.45988230168828</v>
      </c>
      <c r="G52" s="108">
        <v>47.958179470513954</v>
      </c>
      <c r="I52" s="112">
        <v>2010</v>
      </c>
      <c r="J52" s="97">
        <v>495.2</v>
      </c>
      <c r="K52" s="97">
        <v>333.32974335225254</v>
      </c>
      <c r="L52" s="97"/>
      <c r="M52" s="112">
        <v>2010</v>
      </c>
      <c r="N52" s="97">
        <v>103.35901867386275</v>
      </c>
      <c r="O52" s="97">
        <v>81.70873253997979</v>
      </c>
      <c r="P52" s="97">
        <v>215.5190622642604</v>
      </c>
      <c r="Q52" s="97">
        <v>47.958179470513954</v>
      </c>
      <c r="R52" s="97">
        <v>37.912531579128704</v>
      </c>
      <c r="S52" s="96"/>
      <c r="T52" s="96"/>
    </row>
    <row r="53" spans="1:18" ht="12" customHeight="1">
      <c r="A53" s="112"/>
      <c r="B53" s="107">
        <v>208.60304616051477</v>
      </c>
      <c r="C53" s="107"/>
      <c r="D53" s="107">
        <v>1502.216</v>
      </c>
      <c r="F53" s="108">
        <v>138.86354968960174</v>
      </c>
      <c r="G53" s="108">
        <v>46.42164019012428</v>
      </c>
      <c r="I53" s="112"/>
      <c r="J53" s="97">
        <v>454</v>
      </c>
      <c r="K53" s="97">
        <v>302.22018671083254</v>
      </c>
      <c r="L53" s="97"/>
      <c r="M53" s="112"/>
      <c r="N53" s="97">
        <v>101.16539581014295</v>
      </c>
      <c r="O53" s="97">
        <v>74.91067159360021</v>
      </c>
      <c r="P53" s="97">
        <v>217.9272326350606</v>
      </c>
      <c r="Q53" s="97">
        <v>46.42164019012428</v>
      </c>
      <c r="R53" s="97">
        <v>34.37416732540493</v>
      </c>
    </row>
    <row r="54" spans="1:18" ht="12" customHeight="1">
      <c r="A54" s="112"/>
      <c r="B54" s="107">
        <v>207.2918112414307</v>
      </c>
      <c r="C54" s="108"/>
      <c r="D54" s="107">
        <v>1506.388</v>
      </c>
      <c r="F54" s="108">
        <v>137.60851204432768</v>
      </c>
      <c r="G54" s="108">
        <v>46.00208512240347</v>
      </c>
      <c r="I54" s="112"/>
      <c r="J54" s="97">
        <v>474.1</v>
      </c>
      <c r="K54" s="97">
        <v>314.7263520421034</v>
      </c>
      <c r="L54" s="97"/>
      <c r="M54" s="112"/>
      <c r="N54" s="97">
        <v>100.52949138769675</v>
      </c>
      <c r="O54" s="97">
        <v>78.22720132714947</v>
      </c>
      <c r="P54" s="97">
        <v>218.53246677885448</v>
      </c>
      <c r="Q54" s="97">
        <v>46.00208512240347</v>
      </c>
      <c r="R54" s="97">
        <v>35.79660380913196</v>
      </c>
    </row>
    <row r="55" spans="1:18" ht="12.75">
      <c r="A55" s="112">
        <v>2013</v>
      </c>
      <c r="B55" s="107">
        <v>203.6109585748313</v>
      </c>
      <c r="C55" s="108"/>
      <c r="D55" s="107">
        <v>1532.652</v>
      </c>
      <c r="F55" s="108">
        <v>132.84878666183275</v>
      </c>
      <c r="G55" s="108">
        <v>44.41092416184993</v>
      </c>
      <c r="I55" s="112">
        <v>2013</v>
      </c>
      <c r="J55" s="96">
        <v>464.3</v>
      </c>
      <c r="K55" s="97">
        <v>302.93895809355286</v>
      </c>
      <c r="M55" s="112">
        <v>2013</v>
      </c>
      <c r="N55" s="97">
        <v>98.74440280059714</v>
      </c>
      <c r="O55" s="97">
        <v>76.6101868301951</v>
      </c>
      <c r="P55" s="97">
        <v>222.3425985028724</v>
      </c>
      <c r="Q55" s="97">
        <v>44.41092416184993</v>
      </c>
      <c r="R55" s="97">
        <v>34.455919534108254</v>
      </c>
    </row>
    <row r="56" ht="12.75">
      <c r="A56" s="116"/>
    </row>
    <row r="57" ht="12.75">
      <c r="A57" s="116"/>
    </row>
    <row r="58" ht="12.75">
      <c r="A58" s="116"/>
    </row>
    <row r="59" ht="12.75">
      <c r="B59" s="117"/>
    </row>
    <row r="60" spans="1:7" ht="12.75">
      <c r="A60" s="116"/>
      <c r="B60" s="97"/>
      <c r="C60" s="97"/>
      <c r="D60" s="97"/>
      <c r="E60" s="97"/>
      <c r="F60" s="97"/>
      <c r="G60" s="97"/>
    </row>
    <row r="61" spans="2:7" ht="12.75">
      <c r="B61" s="97"/>
      <c r="C61" s="97"/>
      <c r="D61" s="97"/>
      <c r="E61" s="97"/>
      <c r="F61" s="97"/>
      <c r="G61" s="97"/>
    </row>
    <row r="62" spans="2:7" ht="12.75">
      <c r="B62" s="97"/>
      <c r="C62" s="97"/>
      <c r="D62" s="97"/>
      <c r="E62" s="97"/>
      <c r="F62" s="97"/>
      <c r="G62" s="97"/>
    </row>
    <row r="63" spans="2:7" ht="12.75">
      <c r="B63" s="97"/>
      <c r="C63" s="97"/>
      <c r="D63" s="97"/>
      <c r="E63" s="97"/>
      <c r="F63" s="97"/>
      <c r="G63" s="97"/>
    </row>
    <row r="64" spans="2:7" ht="12.75">
      <c r="B64" s="109"/>
      <c r="C64" s="109"/>
      <c r="D64" s="109"/>
      <c r="E64" s="109"/>
      <c r="F64" s="109"/>
      <c r="G64" s="109"/>
    </row>
    <row r="65" spans="2:7" ht="12.75">
      <c r="B65" s="109"/>
      <c r="C65" s="109"/>
      <c r="D65" s="109"/>
      <c r="E65" s="109"/>
      <c r="F65" s="109"/>
      <c r="G65" s="109"/>
    </row>
    <row r="66" spans="2:7" ht="12.75">
      <c r="B66" s="109"/>
      <c r="C66" s="109"/>
      <c r="D66" s="109"/>
      <c r="E66" s="109"/>
      <c r="F66" s="109"/>
      <c r="G66" s="109"/>
    </row>
    <row r="67" spans="2:7" ht="12.75">
      <c r="B67" s="109"/>
      <c r="C67" s="109"/>
      <c r="D67" s="109"/>
      <c r="E67" s="109"/>
      <c r="F67" s="109"/>
      <c r="G67" s="109"/>
    </row>
    <row r="68" spans="2:7" ht="12.75">
      <c r="B68" s="109"/>
      <c r="C68" s="109"/>
      <c r="D68" s="109"/>
      <c r="E68" s="109"/>
      <c r="F68" s="109"/>
      <c r="G68" s="109"/>
    </row>
    <row r="69" spans="2:7" ht="12.75">
      <c r="B69" s="109"/>
      <c r="C69" s="109"/>
      <c r="D69" s="109"/>
      <c r="E69" s="109"/>
      <c r="F69" s="109"/>
      <c r="G69" s="109"/>
    </row>
    <row r="70" spans="2:7" ht="12.75">
      <c r="B70" s="109"/>
      <c r="C70" s="109"/>
      <c r="D70" s="109"/>
      <c r="E70" s="109"/>
      <c r="F70" s="109"/>
      <c r="G70" s="109"/>
    </row>
    <row r="71" spans="2:7" ht="12.75">
      <c r="B71" s="109"/>
      <c r="C71" s="109"/>
      <c r="D71" s="109"/>
      <c r="E71" s="109"/>
      <c r="F71" s="109"/>
      <c r="G71" s="109"/>
    </row>
  </sheetData>
  <sheetProtection/>
  <mergeCells count="1">
    <mergeCell ref="F4:G4"/>
  </mergeCells>
  <printOptions/>
  <pageMargins left="0.5118110236220472" right="0.5118110236220472" top="0.5118110236220472" bottom="0.5118110236220472" header="0.2755905511811024" footer="0.2755905511811024"/>
  <pageSetup firstPageNumber="169" useFirstPageNumber="1" horizontalDpi="600" verticalDpi="600" orientation="portrait" paperSize="9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Y18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120" customWidth="1"/>
    <col min="2" max="16384" width="8.88671875" style="120" customWidth="1"/>
  </cols>
  <sheetData>
    <row r="1" ht="15.75" thickBot="1">
      <c r="A1" s="142" t="s">
        <v>131</v>
      </c>
    </row>
    <row r="2" spans="1:25" ht="16.5" thickBot="1" thickTop="1">
      <c r="A2" s="437" t="s">
        <v>129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Q2" s="438"/>
      <c r="R2" s="438"/>
      <c r="S2" s="438"/>
      <c r="T2" s="438"/>
      <c r="U2" s="438"/>
      <c r="V2" s="438"/>
      <c r="W2" s="438"/>
      <c r="X2" s="438"/>
      <c r="Y2" s="439"/>
    </row>
    <row r="3" spans="1:25" ht="16.5" thickBot="1" thickTop="1">
      <c r="A3" s="141"/>
      <c r="B3" s="140">
        <v>1990</v>
      </c>
      <c r="C3" s="140"/>
      <c r="D3" s="140"/>
      <c r="E3" s="140"/>
      <c r="F3" s="140"/>
      <c r="G3" s="140">
        <v>1995</v>
      </c>
      <c r="H3" s="140"/>
      <c r="I3" s="140"/>
      <c r="J3" s="140"/>
      <c r="K3" s="140"/>
      <c r="L3" s="140">
        <v>2000</v>
      </c>
      <c r="M3" s="140"/>
      <c r="N3" s="140"/>
      <c r="O3" s="140"/>
      <c r="P3" s="139"/>
      <c r="Q3" s="140">
        <v>2005</v>
      </c>
      <c r="R3" s="140"/>
      <c r="S3" s="139"/>
      <c r="T3" s="139"/>
      <c r="U3" s="139"/>
      <c r="V3" s="139">
        <v>2010</v>
      </c>
      <c r="W3" s="139"/>
      <c r="X3" s="138"/>
      <c r="Y3" s="143" t="s">
        <v>42</v>
      </c>
    </row>
    <row r="4" spans="1:25" ht="26.25" thickTop="1">
      <c r="A4" s="123" t="s">
        <v>124</v>
      </c>
      <c r="B4" s="137">
        <v>591.1047329532189</v>
      </c>
      <c r="C4" s="137">
        <v>597.8921698339885</v>
      </c>
      <c r="D4" s="137">
        <v>580.9193126300905</v>
      </c>
      <c r="E4" s="137">
        <v>566.3598335276641</v>
      </c>
      <c r="F4" s="137">
        <v>560.3651465089125</v>
      </c>
      <c r="G4" s="137">
        <v>552.9053682647562</v>
      </c>
      <c r="H4" s="137">
        <v>573.530427159359</v>
      </c>
      <c r="I4" s="137">
        <v>548.6422645261174</v>
      </c>
      <c r="J4" s="137">
        <v>552.469505211639</v>
      </c>
      <c r="K4" s="137">
        <v>544.566332276086</v>
      </c>
      <c r="L4" s="137">
        <v>552.1915418715604</v>
      </c>
      <c r="M4" s="137">
        <v>562.3345519926562</v>
      </c>
      <c r="N4" s="137">
        <v>545.0686757596001</v>
      </c>
      <c r="O4" s="137">
        <v>555.5631187128455</v>
      </c>
      <c r="P4" s="137">
        <v>556.2169406287211</v>
      </c>
      <c r="Q4" s="137">
        <v>552.8321093401632</v>
      </c>
      <c r="R4" s="137">
        <v>552.2534988449111</v>
      </c>
      <c r="S4" s="137">
        <v>544.9182538675241</v>
      </c>
      <c r="T4" s="136">
        <v>527.28554806508</v>
      </c>
      <c r="U4" s="136">
        <v>477.93700080479056</v>
      </c>
      <c r="V4" s="136">
        <v>495.226126558673</v>
      </c>
      <c r="W4" s="136">
        <v>454.02857259905323</v>
      </c>
      <c r="X4" s="135">
        <v>474.05105316289973</v>
      </c>
      <c r="Y4" s="134">
        <v>464.26897694612165</v>
      </c>
    </row>
    <row r="5" spans="1:25" ht="15">
      <c r="A5" s="122" t="s">
        <v>123</v>
      </c>
      <c r="B5" s="130">
        <v>104.25139012094019</v>
      </c>
      <c r="C5" s="130">
        <v>104.40813991878433</v>
      </c>
      <c r="D5" s="130">
        <v>101.95918703850951</v>
      </c>
      <c r="E5" s="130">
        <v>100.81112978198257</v>
      </c>
      <c r="F5" s="130">
        <v>95.35364329658859</v>
      </c>
      <c r="G5" s="130">
        <v>97.11979156754482</v>
      </c>
      <c r="H5" s="130">
        <v>95.97280182001616</v>
      </c>
      <c r="I5" s="130">
        <v>93.37968134397113</v>
      </c>
      <c r="J5" s="130">
        <v>89.991403374308</v>
      </c>
      <c r="K5" s="130">
        <v>83.78505671691926</v>
      </c>
      <c r="L5" s="130">
        <v>78.2425232843381</v>
      </c>
      <c r="M5" s="130">
        <v>74.78747017374924</v>
      </c>
      <c r="N5" s="130">
        <v>74.00400372385323</v>
      </c>
      <c r="O5" s="130">
        <v>69.33332111475757</v>
      </c>
      <c r="P5" s="130">
        <v>65.11951411799164</v>
      </c>
      <c r="Q5" s="130">
        <v>62.26756513416808</v>
      </c>
      <c r="R5" s="130">
        <v>61.23652537152693</v>
      </c>
      <c r="S5" s="130">
        <v>59.17409122767264</v>
      </c>
      <c r="T5" s="130">
        <v>57.95989052462769</v>
      </c>
      <c r="U5" s="130">
        <v>55.73688911610793</v>
      </c>
      <c r="V5" s="130">
        <v>52.500514665781715</v>
      </c>
      <c r="W5" s="130">
        <v>51.68775109484257</v>
      </c>
      <c r="X5" s="129">
        <v>50.62960613734084</v>
      </c>
      <c r="Y5" s="144">
        <v>49.5</v>
      </c>
    </row>
    <row r="6" spans="1:25" ht="15">
      <c r="A6" s="122" t="s">
        <v>122</v>
      </c>
      <c r="B6" s="130">
        <v>69.80523857420545</v>
      </c>
      <c r="C6" s="130">
        <v>70.053645219578</v>
      </c>
      <c r="D6" s="130">
        <v>65.22830006062357</v>
      </c>
      <c r="E6" s="130">
        <v>60.61184427035578</v>
      </c>
      <c r="F6" s="130">
        <v>61.08689299191632</v>
      </c>
      <c r="G6" s="130">
        <v>59.55735851530255</v>
      </c>
      <c r="H6" s="130">
        <v>59.503805198947404</v>
      </c>
      <c r="I6" s="130">
        <v>59.9401338044186</v>
      </c>
      <c r="J6" s="130">
        <v>59.75582645037967</v>
      </c>
      <c r="K6" s="130">
        <v>49.24559229529883</v>
      </c>
      <c r="L6" s="130">
        <v>48.28195907668456</v>
      </c>
      <c r="M6" s="130">
        <v>45.57889997296955</v>
      </c>
      <c r="N6" s="130">
        <v>43.76838737305086</v>
      </c>
      <c r="O6" s="130">
        <v>43.26057297253968</v>
      </c>
      <c r="P6" s="130">
        <v>43.81857969812736</v>
      </c>
      <c r="Q6" s="130">
        <v>42.90369058627633</v>
      </c>
      <c r="R6" s="130">
        <v>40.75389979679147</v>
      </c>
      <c r="S6" s="130">
        <v>40.02583013827225</v>
      </c>
      <c r="T6" s="130">
        <v>38.99673338900414</v>
      </c>
      <c r="U6" s="130">
        <v>36.82956967888268</v>
      </c>
      <c r="V6" s="130">
        <v>37.69641817265804</v>
      </c>
      <c r="W6" s="130">
        <v>36.29318131457342</v>
      </c>
      <c r="X6" s="129">
        <v>35.98967106722336</v>
      </c>
      <c r="Y6" s="144">
        <v>35.5</v>
      </c>
    </row>
    <row r="7" spans="1:25" ht="15">
      <c r="A7" s="122" t="s">
        <v>128</v>
      </c>
      <c r="B7" s="130">
        <v>11.384027009756126</v>
      </c>
      <c r="C7" s="130">
        <v>11.860394405471638</v>
      </c>
      <c r="D7" s="130">
        <v>12.345391104841273</v>
      </c>
      <c r="E7" s="130">
        <v>13.01781781483199</v>
      </c>
      <c r="F7" s="130">
        <v>13.93358245445941</v>
      </c>
      <c r="G7" s="130">
        <v>15.322249225960638</v>
      </c>
      <c r="H7" s="130">
        <v>16.55659705789942</v>
      </c>
      <c r="I7" s="130">
        <v>18.949110072293898</v>
      </c>
      <c r="J7" s="130">
        <v>16.66274790919572</v>
      </c>
      <c r="K7" s="130">
        <v>9.869805642355132</v>
      </c>
      <c r="L7" s="130">
        <v>8.845477814628168</v>
      </c>
      <c r="M7" s="130">
        <v>9.714459248791975</v>
      </c>
      <c r="N7" s="130">
        <v>10.09777719462064</v>
      </c>
      <c r="O7" s="130">
        <v>11.210308741369602</v>
      </c>
      <c r="P7" s="130">
        <v>10.404742739699</v>
      </c>
      <c r="Q7" s="130">
        <v>11.221755927813511</v>
      </c>
      <c r="R7" s="130">
        <v>11.89918217858429</v>
      </c>
      <c r="S7" s="130">
        <v>12.178669945307481</v>
      </c>
      <c r="T7" s="130">
        <v>12.740005571678829</v>
      </c>
      <c r="U7" s="130">
        <v>13.144501354458859</v>
      </c>
      <c r="V7" s="130">
        <v>13.525966713214087</v>
      </c>
      <c r="W7" s="130">
        <v>13.785058170819099</v>
      </c>
      <c r="X7" s="129">
        <v>13.948228194428973</v>
      </c>
      <c r="Y7" s="144">
        <v>14.2</v>
      </c>
    </row>
    <row r="8" spans="1:25" ht="15">
      <c r="A8" s="122" t="s">
        <v>127</v>
      </c>
      <c r="B8" s="130">
        <v>1.4015449617805573</v>
      </c>
      <c r="C8" s="130">
        <v>1.1708153529778405</v>
      </c>
      <c r="D8" s="130">
        <v>0.5733128746103221</v>
      </c>
      <c r="E8" s="130">
        <v>0.489545606836365</v>
      </c>
      <c r="F8" s="130">
        <v>0.4858455265006313</v>
      </c>
      <c r="G8" s="130">
        <v>0.4617562330653621</v>
      </c>
      <c r="H8" s="130">
        <v>0.4795883764627825</v>
      </c>
      <c r="I8" s="130">
        <v>0.3975215359781191</v>
      </c>
      <c r="J8" s="130">
        <v>0.38723280899964263</v>
      </c>
      <c r="K8" s="130">
        <v>0.36635634856022004</v>
      </c>
      <c r="L8" s="130">
        <v>0.4605389765550585</v>
      </c>
      <c r="M8" s="130">
        <v>0.3846621362430067</v>
      </c>
      <c r="N8" s="130">
        <v>0.3186344584007565</v>
      </c>
      <c r="O8" s="130">
        <v>0.27587871683351306</v>
      </c>
      <c r="P8" s="130">
        <v>0.34024383408702297</v>
      </c>
      <c r="Q8" s="130">
        <v>0.2978612405822883</v>
      </c>
      <c r="R8" s="130">
        <v>0.30173018650348815</v>
      </c>
      <c r="S8" s="130">
        <v>0.2190954882424958</v>
      </c>
      <c r="T8" s="130">
        <v>0.20392421074480693</v>
      </c>
      <c r="U8" s="130">
        <v>0.14503114436249237</v>
      </c>
      <c r="V8" s="130">
        <v>0.2206220671132527</v>
      </c>
      <c r="W8" s="130">
        <v>0.32533169647702653</v>
      </c>
      <c r="X8" s="129">
        <v>0.20795425943247867</v>
      </c>
      <c r="Y8" s="144">
        <v>0.2</v>
      </c>
    </row>
    <row r="9" spans="1:25" ht="15">
      <c r="A9" s="133" t="s">
        <v>126</v>
      </c>
      <c r="B9" s="132">
        <v>0.9874010397851369</v>
      </c>
      <c r="C9" s="132">
        <v>1.0292440241421021</v>
      </c>
      <c r="D9" s="132">
        <v>1.0714838829757274</v>
      </c>
      <c r="E9" s="132">
        <v>1.1141537225534655</v>
      </c>
      <c r="F9" s="132">
        <v>1.1572902242984633</v>
      </c>
      <c r="G9" s="132">
        <v>1.200934107863736</v>
      </c>
      <c r="H9" s="132">
        <v>1.2451306598148786</v>
      </c>
      <c r="I9" s="132">
        <v>1.219305837559828</v>
      </c>
      <c r="J9" s="132">
        <v>1.2713482878354807</v>
      </c>
      <c r="K9" s="132">
        <v>1.4498601089577579</v>
      </c>
      <c r="L9" s="132">
        <v>1.7870141606360996</v>
      </c>
      <c r="M9" s="132">
        <v>1.400406872727225</v>
      </c>
      <c r="N9" s="132">
        <v>1.4433477505723116</v>
      </c>
      <c r="O9" s="132">
        <v>1.2603234362607438</v>
      </c>
      <c r="P9" s="132">
        <v>1.0453203744106139</v>
      </c>
      <c r="Q9" s="132">
        <v>0.985188773435108</v>
      </c>
      <c r="R9" s="132">
        <v>0.738840938418403</v>
      </c>
      <c r="S9" s="132">
        <v>0.7459121342473707</v>
      </c>
      <c r="T9" s="132">
        <v>0.5846441728481936</v>
      </c>
      <c r="U9" s="132">
        <v>0.5611592002663202</v>
      </c>
      <c r="V9" s="132">
        <v>0.6476800265121947</v>
      </c>
      <c r="W9" s="132">
        <v>0.5593012251846652</v>
      </c>
      <c r="X9" s="131">
        <v>0.5421605219245886</v>
      </c>
      <c r="Y9" s="144">
        <v>0.5</v>
      </c>
    </row>
    <row r="10" spans="1:25" ht="15">
      <c r="A10" s="122" t="s">
        <v>43</v>
      </c>
      <c r="B10" s="130">
        <v>778.9343346596863</v>
      </c>
      <c r="C10" s="130">
        <v>786.4144087549424</v>
      </c>
      <c r="D10" s="130">
        <v>762.096987591651</v>
      </c>
      <c r="E10" s="130">
        <v>742.4043247242244</v>
      </c>
      <c r="F10" s="130">
        <v>732.3824010026758</v>
      </c>
      <c r="G10" s="130">
        <v>726.5674579144933</v>
      </c>
      <c r="H10" s="130">
        <v>747.2883502724995</v>
      </c>
      <c r="I10" s="130">
        <v>722.528017120339</v>
      </c>
      <c r="J10" s="130">
        <v>720.5380640423575</v>
      </c>
      <c r="K10" s="130">
        <v>689.2830033881771</v>
      </c>
      <c r="L10" s="130">
        <v>689.8090551844024</v>
      </c>
      <c r="M10" s="130">
        <v>694.2004503971373</v>
      </c>
      <c r="N10" s="130">
        <v>674.7008262600979</v>
      </c>
      <c r="O10" s="130">
        <v>680.9035236946066</v>
      </c>
      <c r="P10" s="130">
        <v>676.9453413930368</v>
      </c>
      <c r="Q10" s="130">
        <v>670.5081710024385</v>
      </c>
      <c r="R10" s="130">
        <v>667.1836773167356</v>
      </c>
      <c r="S10" s="130">
        <v>657.2618528012663</v>
      </c>
      <c r="T10" s="130">
        <v>637.7707459339837</v>
      </c>
      <c r="U10" s="130">
        <v>584.3541512988688</v>
      </c>
      <c r="V10" s="130">
        <v>599.8173282039522</v>
      </c>
      <c r="W10" s="130">
        <v>556.67919610095</v>
      </c>
      <c r="X10" s="129">
        <v>575.3686733432501</v>
      </c>
      <c r="Y10" s="145">
        <v>564.1689769461218</v>
      </c>
    </row>
    <row r="11" spans="1:25" ht="15">
      <c r="A11" s="122" t="s">
        <v>130</v>
      </c>
      <c r="B11" s="130">
        <v>-1.3306292942721711</v>
      </c>
      <c r="C11" s="130">
        <v>-1.361975594519663</v>
      </c>
      <c r="D11" s="130">
        <v>-0.9548497455931511</v>
      </c>
      <c r="E11" s="130">
        <v>-0.21510283995394275</v>
      </c>
      <c r="F11" s="130">
        <v>-0.355301485714449</v>
      </c>
      <c r="G11" s="130">
        <v>-1.3885515075594412</v>
      </c>
      <c r="H11" s="130">
        <v>-0.7597489821378076</v>
      </c>
      <c r="I11" s="130">
        <v>-0.44352399021533984</v>
      </c>
      <c r="J11" s="130">
        <v>0.5791031278009768</v>
      </c>
      <c r="K11" s="130">
        <v>0.9530895930004135</v>
      </c>
      <c r="L11" s="130">
        <v>2.341371870045009</v>
      </c>
      <c r="M11" s="130">
        <v>3.37518964555386</v>
      </c>
      <c r="N11" s="130">
        <v>4.240184929748352</v>
      </c>
      <c r="O11" s="130">
        <v>4.422255967512683</v>
      </c>
      <c r="P11" s="130">
        <v>5.3168958493257605</v>
      </c>
      <c r="Q11" s="130">
        <v>5.758889433506965</v>
      </c>
      <c r="R11" s="130">
        <v>6.037673198708603</v>
      </c>
      <c r="S11" s="130">
        <v>6.389502143880804</v>
      </c>
      <c r="T11" s="130">
        <v>6.451982602417274</v>
      </c>
      <c r="U11" s="130">
        <v>6.363192804755954</v>
      </c>
      <c r="V11" s="130">
        <v>6.412150684840185</v>
      </c>
      <c r="W11" s="130">
        <v>6.488629252649048</v>
      </c>
      <c r="X11" s="129">
        <v>5.704362795829184</v>
      </c>
      <c r="Y11" s="146">
        <v>5.7</v>
      </c>
    </row>
    <row r="12" spans="1:25" ht="26.25" thickBot="1">
      <c r="A12" s="128" t="s">
        <v>125</v>
      </c>
      <c r="B12" s="127">
        <v>777.6037053654142</v>
      </c>
      <c r="C12" s="127">
        <v>785.0524331604228</v>
      </c>
      <c r="D12" s="127">
        <v>761.1421378460578</v>
      </c>
      <c r="E12" s="127">
        <v>742.1892218842704</v>
      </c>
      <c r="F12" s="127">
        <v>732.0270995169614</v>
      </c>
      <c r="G12" s="127">
        <v>725.1789064069338</v>
      </c>
      <c r="H12" s="127">
        <v>746.5286012903617</v>
      </c>
      <c r="I12" s="127">
        <v>722.0844931301236</v>
      </c>
      <c r="J12" s="127">
        <v>721.1171671701585</v>
      </c>
      <c r="K12" s="127">
        <v>690.2360929811775</v>
      </c>
      <c r="L12" s="127">
        <v>692.1504270544474</v>
      </c>
      <c r="M12" s="127">
        <v>697.5756400426911</v>
      </c>
      <c r="N12" s="127">
        <v>678.9410111898462</v>
      </c>
      <c r="O12" s="127">
        <v>685.3257796621193</v>
      </c>
      <c r="P12" s="127">
        <v>682.2622372423625</v>
      </c>
      <c r="Q12" s="127">
        <v>676.2670604359455</v>
      </c>
      <c r="R12" s="127">
        <v>673.2213505154442</v>
      </c>
      <c r="S12" s="126">
        <v>663.6513549451471</v>
      </c>
      <c r="T12" s="126">
        <v>644.222728536401</v>
      </c>
      <c r="U12" s="126">
        <v>590.7173441036248</v>
      </c>
      <c r="V12" s="126">
        <v>606.2294788887924</v>
      </c>
      <c r="W12" s="126">
        <v>563.167825353599</v>
      </c>
      <c r="X12" s="125">
        <v>581.0730361390792</v>
      </c>
      <c r="Y12" s="124">
        <v>569.8689769461218</v>
      </c>
    </row>
    <row r="14" ht="15">
      <c r="A14" s="120" t="s">
        <v>132</v>
      </c>
    </row>
    <row r="18" ht="15">
      <c r="Y18" s="121"/>
    </row>
  </sheetData>
  <sheetProtection/>
  <mergeCells count="1">
    <mergeCell ref="A2:Y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45"/>
  <sheetViews>
    <sheetView zoomScalePageLayoutView="0" workbookViewId="0" topLeftCell="A1">
      <pane xSplit="1" ySplit="4" topLeftCell="L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8.88671875" defaultRowHeight="15"/>
  <cols>
    <col min="1" max="1" width="53.5546875" style="157" customWidth="1"/>
    <col min="2" max="24" width="6.77734375" style="48" customWidth="1"/>
    <col min="25" max="16384" width="8.88671875" style="48" customWidth="1"/>
  </cols>
  <sheetData>
    <row r="1" spans="1:6" ht="18.75" customHeight="1">
      <c r="A1" s="160" t="s">
        <v>145</v>
      </c>
      <c r="B1" s="161"/>
      <c r="C1" s="161"/>
      <c r="D1" s="161"/>
      <c r="E1" s="161"/>
      <c r="F1" s="161"/>
    </row>
    <row r="2" spans="1:7" ht="12.75">
      <c r="A2" s="159"/>
      <c r="B2" s="158"/>
      <c r="C2" s="158"/>
      <c r="D2" s="158"/>
      <c r="E2" s="158"/>
      <c r="F2" s="158"/>
      <c r="G2" s="158"/>
    </row>
    <row r="3" spans="20:24" ht="12.75">
      <c r="T3" s="172" t="s">
        <v>146</v>
      </c>
      <c r="U3" s="156"/>
      <c r="W3" s="156"/>
      <c r="X3" s="156"/>
    </row>
    <row r="4" spans="2:24" ht="12.75">
      <c r="B4" s="48">
        <v>1990</v>
      </c>
      <c r="G4" s="48">
        <v>1995</v>
      </c>
      <c r="L4" s="48">
        <v>2000</v>
      </c>
      <c r="Q4" s="48">
        <v>2005</v>
      </c>
      <c r="V4" s="48">
        <v>2010</v>
      </c>
      <c r="W4" s="90"/>
      <c r="X4" s="90">
        <v>2012</v>
      </c>
    </row>
    <row r="5" spans="1:24" ht="12.75">
      <c r="A5" s="157" t="s">
        <v>141</v>
      </c>
      <c r="B5" s="162">
        <f aca="true" t="shared" si="0" ref="B5:X5">B14</f>
        <v>272.3854941626182</v>
      </c>
      <c r="C5" s="162">
        <f t="shared" si="0"/>
        <v>270.0704855035341</v>
      </c>
      <c r="D5" s="162">
        <f t="shared" si="0"/>
        <v>258.9328327101698</v>
      </c>
      <c r="E5" s="162">
        <f t="shared" si="0"/>
        <v>241.11974088311015</v>
      </c>
      <c r="F5" s="162">
        <f t="shared" si="0"/>
        <v>233.184716921604</v>
      </c>
      <c r="G5" s="162">
        <f t="shared" si="0"/>
        <v>233.97982198921545</v>
      </c>
      <c r="H5" s="162">
        <f t="shared" si="0"/>
        <v>234.9334233906361</v>
      </c>
      <c r="I5" s="162">
        <f t="shared" si="0"/>
        <v>218.81574582446558</v>
      </c>
      <c r="J5" s="162">
        <f t="shared" si="0"/>
        <v>222.07284971292336</v>
      </c>
      <c r="K5" s="162">
        <f t="shared" si="0"/>
        <v>209.52463193910282</v>
      </c>
      <c r="L5" s="162">
        <f t="shared" si="0"/>
        <v>218.4265691403465</v>
      </c>
      <c r="M5" s="162">
        <f t="shared" si="0"/>
        <v>227.6356874089793</v>
      </c>
      <c r="N5" s="162">
        <f t="shared" si="0"/>
        <v>224.84639843479604</v>
      </c>
      <c r="O5" s="162">
        <f t="shared" si="0"/>
        <v>230.83491951744963</v>
      </c>
      <c r="P5" s="162">
        <f t="shared" si="0"/>
        <v>229.77020365522813</v>
      </c>
      <c r="Q5" s="162">
        <f t="shared" si="0"/>
        <v>228.31217912393538</v>
      </c>
      <c r="R5" s="162">
        <f t="shared" si="0"/>
        <v>234.83465295432617</v>
      </c>
      <c r="S5" s="162">
        <f t="shared" si="0"/>
        <v>229.08916272327008</v>
      </c>
      <c r="T5" s="162">
        <f t="shared" si="0"/>
        <v>222.09939171790688</v>
      </c>
      <c r="U5" s="162">
        <f t="shared" si="0"/>
        <v>198.88923138089973</v>
      </c>
      <c r="V5" s="162">
        <f t="shared" si="0"/>
        <v>204.40757763655708</v>
      </c>
      <c r="W5" s="162">
        <f t="shared" si="0"/>
        <v>190.7961112204162</v>
      </c>
      <c r="X5" s="162">
        <f t="shared" si="0"/>
        <v>202.0207623267285</v>
      </c>
    </row>
    <row r="6" spans="1:24" ht="12.75">
      <c r="A6" s="157" t="s">
        <v>138</v>
      </c>
      <c r="B6" s="162">
        <f aca="true" t="shared" si="1" ref="B6:X6">B18</f>
        <v>80.78924199626194</v>
      </c>
      <c r="C6" s="162">
        <f t="shared" si="1"/>
        <v>89.58426524603499</v>
      </c>
      <c r="D6" s="162">
        <f t="shared" si="1"/>
        <v>86.92700559639906</v>
      </c>
      <c r="E6" s="162">
        <f t="shared" si="1"/>
        <v>90.937424469643</v>
      </c>
      <c r="F6" s="162">
        <f t="shared" si="1"/>
        <v>86.52782561042376</v>
      </c>
      <c r="G6" s="162">
        <f t="shared" si="1"/>
        <v>82.27922427219296</v>
      </c>
      <c r="H6" s="162">
        <f t="shared" si="1"/>
        <v>93.87907263334722</v>
      </c>
      <c r="I6" s="162">
        <f t="shared" si="1"/>
        <v>87.33058193611183</v>
      </c>
      <c r="J6" s="162">
        <f t="shared" si="1"/>
        <v>89.8480200325708</v>
      </c>
      <c r="K6" s="162">
        <f t="shared" si="1"/>
        <v>89.37314611117398</v>
      </c>
      <c r="L6" s="162">
        <f t="shared" si="1"/>
        <v>89.71801108412511</v>
      </c>
      <c r="M6" s="162">
        <f t="shared" si="1"/>
        <v>92.06941795393008</v>
      </c>
      <c r="N6" s="162">
        <f t="shared" si="1"/>
        <v>88.54789281387602</v>
      </c>
      <c r="O6" s="162">
        <f t="shared" si="1"/>
        <v>89.57319328520344</v>
      </c>
      <c r="P6" s="162">
        <f t="shared" si="1"/>
        <v>90.98288882576186</v>
      </c>
      <c r="Q6" s="162">
        <f t="shared" si="1"/>
        <v>87.03686962967691</v>
      </c>
      <c r="R6" s="162">
        <f t="shared" si="1"/>
        <v>84.4312239290373</v>
      </c>
      <c r="S6" s="162">
        <f t="shared" si="1"/>
        <v>80.66475683827827</v>
      </c>
      <c r="T6" s="162">
        <f t="shared" si="1"/>
        <v>82.5794710258089</v>
      </c>
      <c r="U6" s="162">
        <f t="shared" si="1"/>
        <v>77.34361563662688</v>
      </c>
      <c r="V6" s="162">
        <f t="shared" si="1"/>
        <v>89.18990724412936</v>
      </c>
      <c r="W6" s="162">
        <f t="shared" si="1"/>
        <v>69.04324399107452</v>
      </c>
      <c r="X6" s="162">
        <f t="shared" si="1"/>
        <v>77.51719009563632</v>
      </c>
    </row>
    <row r="7" spans="1:24" ht="12.75">
      <c r="A7" s="157" t="s">
        <v>144</v>
      </c>
      <c r="B7" s="162">
        <f aca="true" t="shared" si="2" ref="B7:X7">B17+B19+B21+B22</f>
        <v>133.3621694347986</v>
      </c>
      <c r="C7" s="162">
        <f t="shared" si="2"/>
        <v>134.09047710703362</v>
      </c>
      <c r="D7" s="162">
        <f t="shared" si="2"/>
        <v>132.07561043267603</v>
      </c>
      <c r="E7" s="162">
        <f t="shared" si="2"/>
        <v>129.95596352508332</v>
      </c>
      <c r="F7" s="162">
        <f t="shared" si="2"/>
        <v>130.60832089022827</v>
      </c>
      <c r="G7" s="162">
        <f t="shared" si="2"/>
        <v>132.24486429282445</v>
      </c>
      <c r="H7" s="162">
        <f t="shared" si="2"/>
        <v>133.00053930445682</v>
      </c>
      <c r="I7" s="162">
        <f t="shared" si="2"/>
        <v>131.28076867256462</v>
      </c>
      <c r="J7" s="162">
        <f t="shared" si="2"/>
        <v>127.29190486177993</v>
      </c>
      <c r="K7" s="162">
        <f t="shared" si="2"/>
        <v>122.09111281331732</v>
      </c>
      <c r="L7" s="162">
        <f t="shared" si="2"/>
        <v>115.00742132583812</v>
      </c>
      <c r="M7" s="162">
        <f t="shared" si="2"/>
        <v>110.33786676672653</v>
      </c>
      <c r="N7" s="162">
        <f t="shared" si="2"/>
        <v>107.69473840051805</v>
      </c>
      <c r="O7" s="162">
        <f t="shared" si="2"/>
        <v>103.52451645498411</v>
      </c>
      <c r="P7" s="162">
        <f t="shared" si="2"/>
        <v>99.27570765754568</v>
      </c>
      <c r="Q7" s="162">
        <f t="shared" si="2"/>
        <v>97.10530335167694</v>
      </c>
      <c r="R7" s="162">
        <f t="shared" si="2"/>
        <v>93.32397546234701</v>
      </c>
      <c r="S7" s="162">
        <f t="shared" si="2"/>
        <v>89.47664119435188</v>
      </c>
      <c r="T7" s="162">
        <f t="shared" si="2"/>
        <v>88.56779924572254</v>
      </c>
      <c r="U7" s="162">
        <f t="shared" si="2"/>
        <v>85.74768948794356</v>
      </c>
      <c r="V7" s="162">
        <f t="shared" si="2"/>
        <v>83.90892935741863</v>
      </c>
      <c r="W7" s="162">
        <f t="shared" si="2"/>
        <v>82.19456209414099</v>
      </c>
      <c r="X7" s="162">
        <f t="shared" si="2"/>
        <v>81.37457719813645</v>
      </c>
    </row>
    <row r="8" spans="1:24" ht="12.75">
      <c r="A8" s="157" t="s">
        <v>143</v>
      </c>
      <c r="B8" s="162">
        <f aca="true" t="shared" si="3" ref="B8:X8">B15+B20</f>
        <v>170.83100454353783</v>
      </c>
      <c r="C8" s="162">
        <f t="shared" si="3"/>
        <v>172.88832622024637</v>
      </c>
      <c r="D8" s="162">
        <f t="shared" si="3"/>
        <v>163.06667923148288</v>
      </c>
      <c r="E8" s="162">
        <f t="shared" si="3"/>
        <v>157.96862187601363</v>
      </c>
      <c r="F8" s="162">
        <f t="shared" si="3"/>
        <v>159.18785874007807</v>
      </c>
      <c r="G8" s="162">
        <f t="shared" si="3"/>
        <v>155.94527342612213</v>
      </c>
      <c r="H8" s="162">
        <f t="shared" si="3"/>
        <v>158.97667468169857</v>
      </c>
      <c r="I8" s="162">
        <f t="shared" si="3"/>
        <v>157.2892749308163</v>
      </c>
      <c r="J8" s="162">
        <f t="shared" si="3"/>
        <v>154.54549103155125</v>
      </c>
      <c r="K8" s="162">
        <f t="shared" si="3"/>
        <v>140.49261943167667</v>
      </c>
      <c r="L8" s="162">
        <f t="shared" si="3"/>
        <v>139.9343718663689</v>
      </c>
      <c r="M8" s="162">
        <f t="shared" si="3"/>
        <v>137.46022589384611</v>
      </c>
      <c r="N8" s="162">
        <f t="shared" si="3"/>
        <v>124.46945422768722</v>
      </c>
      <c r="O8" s="162">
        <f t="shared" si="3"/>
        <v>128.33205253058713</v>
      </c>
      <c r="P8" s="162">
        <f t="shared" si="3"/>
        <v>127.11477925495352</v>
      </c>
      <c r="Q8" s="162">
        <f t="shared" si="3"/>
        <v>127.48903339429602</v>
      </c>
      <c r="R8" s="162">
        <f t="shared" si="3"/>
        <v>123.55101673018144</v>
      </c>
      <c r="S8" s="162">
        <f t="shared" si="3"/>
        <v>123.95484505255894</v>
      </c>
      <c r="T8" s="162">
        <f t="shared" si="3"/>
        <v>117.88598343225766</v>
      </c>
      <c r="U8" s="162">
        <f t="shared" si="3"/>
        <v>100.61295866517217</v>
      </c>
      <c r="V8" s="162">
        <f t="shared" si="3"/>
        <v>102.13519714336334</v>
      </c>
      <c r="W8" s="162">
        <f t="shared" si="3"/>
        <v>96.14603179784204</v>
      </c>
      <c r="X8" s="162">
        <f t="shared" si="3"/>
        <v>96.47941083271829</v>
      </c>
    </row>
    <row r="9" spans="1:24" ht="12.75">
      <c r="A9" s="157" t="s">
        <v>69</v>
      </c>
      <c r="B9" s="162">
        <f aca="true" t="shared" si="4" ref="B9:X9">B16</f>
        <v>121.56642452247091</v>
      </c>
      <c r="C9" s="162">
        <f t="shared" si="4"/>
        <v>119.78085467809326</v>
      </c>
      <c r="D9" s="162">
        <f t="shared" si="4"/>
        <v>121.09485962092265</v>
      </c>
      <c r="E9" s="162">
        <f t="shared" si="4"/>
        <v>122.42257397037426</v>
      </c>
      <c r="F9" s="162">
        <f t="shared" si="4"/>
        <v>122.87367884034198</v>
      </c>
      <c r="G9" s="162">
        <f t="shared" si="4"/>
        <v>122.11827393413861</v>
      </c>
      <c r="H9" s="162">
        <f t="shared" si="4"/>
        <v>126.49864026236109</v>
      </c>
      <c r="I9" s="162">
        <f t="shared" si="4"/>
        <v>127.81164575638027</v>
      </c>
      <c r="J9" s="162">
        <f t="shared" si="4"/>
        <v>126.77979840353206</v>
      </c>
      <c r="K9" s="162">
        <f t="shared" si="4"/>
        <v>127.80149309290641</v>
      </c>
      <c r="L9" s="162">
        <f t="shared" si="4"/>
        <v>126.72268176772397</v>
      </c>
      <c r="M9" s="162">
        <f t="shared" si="4"/>
        <v>126.69725237365498</v>
      </c>
      <c r="N9" s="162">
        <f t="shared" si="4"/>
        <v>129.1423423832207</v>
      </c>
      <c r="O9" s="162">
        <f t="shared" si="4"/>
        <v>128.6388419063819</v>
      </c>
      <c r="P9" s="162">
        <f t="shared" si="4"/>
        <v>129.80176199954727</v>
      </c>
      <c r="Q9" s="162">
        <f t="shared" si="4"/>
        <v>130.56478550285354</v>
      </c>
      <c r="R9" s="162">
        <f t="shared" si="4"/>
        <v>131.04280824084398</v>
      </c>
      <c r="S9" s="162">
        <f t="shared" si="4"/>
        <v>134.0764469928075</v>
      </c>
      <c r="T9" s="162">
        <f t="shared" si="4"/>
        <v>126.63810051228802</v>
      </c>
      <c r="U9" s="162">
        <f t="shared" si="4"/>
        <v>121.7606561282265</v>
      </c>
      <c r="V9" s="162">
        <f t="shared" si="4"/>
        <v>120.1757168224838</v>
      </c>
      <c r="W9" s="162">
        <f t="shared" si="4"/>
        <v>118.49924699747584</v>
      </c>
      <c r="X9" s="162">
        <f t="shared" si="4"/>
        <v>117.97673289003073</v>
      </c>
    </row>
    <row r="10" spans="16:24" ht="12.75">
      <c r="P10" s="163"/>
      <c r="S10" s="163"/>
      <c r="T10" s="163"/>
      <c r="U10" s="90"/>
      <c r="V10" s="90"/>
      <c r="W10" s="90"/>
      <c r="X10" s="90"/>
    </row>
    <row r="11" spans="1:24" ht="12.75">
      <c r="A11" s="157" t="s">
        <v>142</v>
      </c>
      <c r="B11" s="162">
        <f aca="true" t="shared" si="5" ref="B11:X11">B23</f>
        <v>778.9343346596875</v>
      </c>
      <c r="C11" s="162">
        <f t="shared" si="5"/>
        <v>786.4144087549423</v>
      </c>
      <c r="D11" s="162">
        <f t="shared" si="5"/>
        <v>762.0969875916505</v>
      </c>
      <c r="E11" s="162">
        <f t="shared" si="5"/>
        <v>742.4043247242244</v>
      </c>
      <c r="F11" s="162">
        <f t="shared" si="5"/>
        <v>732.3824010026761</v>
      </c>
      <c r="G11" s="162">
        <f t="shared" si="5"/>
        <v>726.5674579144936</v>
      </c>
      <c r="H11" s="162">
        <f t="shared" si="5"/>
        <v>747.2883502724998</v>
      </c>
      <c r="I11" s="162">
        <f t="shared" si="5"/>
        <v>722.5280171203386</v>
      </c>
      <c r="J11" s="162">
        <f t="shared" si="5"/>
        <v>720.5380640423574</v>
      </c>
      <c r="K11" s="162">
        <f t="shared" si="5"/>
        <v>689.2830033881772</v>
      </c>
      <c r="L11" s="162">
        <f t="shared" si="5"/>
        <v>689.8090551844026</v>
      </c>
      <c r="M11" s="162">
        <f t="shared" si="5"/>
        <v>694.200450397137</v>
      </c>
      <c r="N11" s="162">
        <f t="shared" si="5"/>
        <v>674.700826260098</v>
      </c>
      <c r="O11" s="162">
        <f t="shared" si="5"/>
        <v>680.9035236946063</v>
      </c>
      <c r="P11" s="162">
        <f t="shared" si="5"/>
        <v>676.9453413930364</v>
      </c>
      <c r="Q11" s="162">
        <f t="shared" si="5"/>
        <v>670.5081710024388</v>
      </c>
      <c r="R11" s="162">
        <f t="shared" si="5"/>
        <v>667.183677316736</v>
      </c>
      <c r="S11" s="162">
        <f t="shared" si="5"/>
        <v>657.2618528012666</v>
      </c>
      <c r="T11" s="162">
        <f t="shared" si="5"/>
        <v>637.770745933984</v>
      </c>
      <c r="U11" s="162">
        <f t="shared" si="5"/>
        <v>584.3541512988688</v>
      </c>
      <c r="V11" s="162">
        <f t="shared" si="5"/>
        <v>599.8173282039522</v>
      </c>
      <c r="W11" s="162">
        <f t="shared" si="5"/>
        <v>556.6791961009496</v>
      </c>
      <c r="X11" s="162">
        <f t="shared" si="5"/>
        <v>575.3686733432503</v>
      </c>
    </row>
    <row r="12" spans="2:24" ht="12.75"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X12" s="164">
        <f>(X11-B11)/B11</f>
        <v>-0.26133866779075027</v>
      </c>
    </row>
    <row r="13" spans="2:12" ht="12.75"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</row>
    <row r="14" spans="1:24" ht="12.75" customHeight="1">
      <c r="A14" s="155" t="s">
        <v>141</v>
      </c>
      <c r="B14" s="166">
        <v>272.3854941626182</v>
      </c>
      <c r="C14" s="166">
        <v>270.0704855035341</v>
      </c>
      <c r="D14" s="166">
        <v>258.9328327101698</v>
      </c>
      <c r="E14" s="166">
        <v>241.11974088311015</v>
      </c>
      <c r="F14" s="166">
        <v>233.184716921604</v>
      </c>
      <c r="G14" s="166">
        <v>233.97982198921545</v>
      </c>
      <c r="H14" s="166">
        <v>234.9334233906361</v>
      </c>
      <c r="I14" s="166">
        <v>218.81574582446558</v>
      </c>
      <c r="J14" s="166">
        <v>222.07284971292336</v>
      </c>
      <c r="K14" s="166">
        <v>209.52463193910282</v>
      </c>
      <c r="L14" s="166">
        <v>218.4265691403465</v>
      </c>
      <c r="M14" s="166">
        <v>227.6356874089793</v>
      </c>
      <c r="N14" s="166">
        <v>224.84639843479604</v>
      </c>
      <c r="O14" s="166">
        <v>230.83491951744963</v>
      </c>
      <c r="P14" s="166">
        <v>229.77020365522813</v>
      </c>
      <c r="Q14" s="166">
        <v>228.31217912393538</v>
      </c>
      <c r="R14" s="166">
        <v>234.83465295432617</v>
      </c>
      <c r="S14" s="166">
        <v>229.08916272327008</v>
      </c>
      <c r="T14" s="166">
        <v>222.09939171790688</v>
      </c>
      <c r="U14" s="166">
        <v>198.88923138089973</v>
      </c>
      <c r="V14" s="166">
        <v>204.40757763655708</v>
      </c>
      <c r="W14" s="166">
        <v>190.7961112204162</v>
      </c>
      <c r="X14" s="166">
        <v>202.0207623267285</v>
      </c>
    </row>
    <row r="15" spans="1:24" ht="12.75">
      <c r="A15" s="155" t="s">
        <v>140</v>
      </c>
      <c r="B15" s="154">
        <v>116.03416316779084</v>
      </c>
      <c r="C15" s="154">
        <v>120.16031886810156</v>
      </c>
      <c r="D15" s="154">
        <v>115.69713261206816</v>
      </c>
      <c r="E15" s="154">
        <v>114.22642099437108</v>
      </c>
      <c r="F15" s="154">
        <v>113.44277116205126</v>
      </c>
      <c r="G15" s="154">
        <v>110.74506578147036</v>
      </c>
      <c r="H15" s="154">
        <v>112.98989351800638</v>
      </c>
      <c r="I15" s="154">
        <v>110.1616371648846</v>
      </c>
      <c r="J15" s="154">
        <v>110.44401260051907</v>
      </c>
      <c r="K15" s="154">
        <v>113.40915629921113</v>
      </c>
      <c r="L15" s="154">
        <v>115.03933444444863</v>
      </c>
      <c r="M15" s="154">
        <v>114.99830674783244</v>
      </c>
      <c r="N15" s="154">
        <v>105.07125237545334</v>
      </c>
      <c r="O15" s="154">
        <v>108.12588571595899</v>
      </c>
      <c r="P15" s="154">
        <v>107.40207600625762</v>
      </c>
      <c r="Q15" s="154">
        <v>108.43155851162813</v>
      </c>
      <c r="R15" s="154">
        <v>105.89647995986685</v>
      </c>
      <c r="S15" s="154">
        <v>104.92475613858308</v>
      </c>
      <c r="T15" s="154">
        <v>100.66574581007798</v>
      </c>
      <c r="U15" s="154">
        <v>89.69388693471254</v>
      </c>
      <c r="V15" s="154">
        <v>90.31448896689434</v>
      </c>
      <c r="W15" s="154">
        <v>85.87558386115619</v>
      </c>
      <c r="X15" s="154">
        <v>86.6752732586761</v>
      </c>
    </row>
    <row r="16" spans="1:24" ht="12.75">
      <c r="A16" s="155" t="s">
        <v>69</v>
      </c>
      <c r="B16" s="154">
        <v>121.56642452247091</v>
      </c>
      <c r="C16" s="154">
        <v>119.78085467809326</v>
      </c>
      <c r="D16" s="154">
        <v>121.09485962092265</v>
      </c>
      <c r="E16" s="154">
        <v>122.42257397037426</v>
      </c>
      <c r="F16" s="154">
        <v>122.87367884034198</v>
      </c>
      <c r="G16" s="154">
        <v>122.11827393413861</v>
      </c>
      <c r="H16" s="154">
        <v>126.49864026236109</v>
      </c>
      <c r="I16" s="154">
        <v>127.81164575638027</v>
      </c>
      <c r="J16" s="154">
        <v>126.77979840353206</v>
      </c>
      <c r="K16" s="154">
        <v>127.80149309290641</v>
      </c>
      <c r="L16" s="154">
        <v>126.72268176772397</v>
      </c>
      <c r="M16" s="154">
        <v>126.69725237365498</v>
      </c>
      <c r="N16" s="154">
        <v>129.1423423832207</v>
      </c>
      <c r="O16" s="154">
        <v>128.6388419063819</v>
      </c>
      <c r="P16" s="154">
        <v>129.80176199954727</v>
      </c>
      <c r="Q16" s="154">
        <v>130.56478550285354</v>
      </c>
      <c r="R16" s="154">
        <v>131.04280824084398</v>
      </c>
      <c r="S16" s="154">
        <v>134.0764469928075</v>
      </c>
      <c r="T16" s="154">
        <v>126.63810051228802</v>
      </c>
      <c r="U16" s="154">
        <v>121.7606561282265</v>
      </c>
      <c r="V16" s="154">
        <v>120.1757168224838</v>
      </c>
      <c r="W16" s="154">
        <v>118.49924699747584</v>
      </c>
      <c r="X16" s="154">
        <v>117.97673289003073</v>
      </c>
    </row>
    <row r="17" spans="1:24" ht="12.75">
      <c r="A17" s="155" t="s">
        <v>139</v>
      </c>
      <c r="B17" s="154">
        <v>13.143493526761599</v>
      </c>
      <c r="C17" s="154">
        <v>13.986905526839092</v>
      </c>
      <c r="D17" s="154">
        <v>14.634811034052577</v>
      </c>
      <c r="E17" s="154">
        <v>13.301613706937106</v>
      </c>
      <c r="F17" s="154">
        <v>12.945560490145253</v>
      </c>
      <c r="G17" s="154">
        <v>12.783283616185678</v>
      </c>
      <c r="H17" s="154">
        <v>13.815641833714237</v>
      </c>
      <c r="I17" s="154">
        <v>13.467656433437504</v>
      </c>
      <c r="J17" s="154">
        <v>12.468614755677532</v>
      </c>
      <c r="K17" s="154">
        <v>12.237706986579367</v>
      </c>
      <c r="L17" s="154">
        <v>11.501717559171308</v>
      </c>
      <c r="M17" s="154">
        <v>11.990267470916187</v>
      </c>
      <c r="N17" s="154">
        <v>10.188031972881387</v>
      </c>
      <c r="O17" s="154">
        <v>10.203893312467901</v>
      </c>
      <c r="P17" s="154">
        <v>11.144456903894168</v>
      </c>
      <c r="Q17" s="154">
        <v>11.051634612727806</v>
      </c>
      <c r="R17" s="154">
        <v>10.045625158195438</v>
      </c>
      <c r="S17" s="154">
        <v>9.32914231087598</v>
      </c>
      <c r="T17" s="154">
        <v>9.925151882597682</v>
      </c>
      <c r="U17" s="154">
        <v>9.762240210360224</v>
      </c>
      <c r="V17" s="154">
        <v>10.492736943730169</v>
      </c>
      <c r="W17" s="154">
        <v>9.744209170296612</v>
      </c>
      <c r="X17" s="154">
        <v>10.148743516724815</v>
      </c>
    </row>
    <row r="18" spans="1:24" ht="12.75">
      <c r="A18" s="155" t="s">
        <v>138</v>
      </c>
      <c r="B18" s="154">
        <v>80.78924199626194</v>
      </c>
      <c r="C18" s="154">
        <v>89.58426524603499</v>
      </c>
      <c r="D18" s="154">
        <v>86.92700559639906</v>
      </c>
      <c r="E18" s="154">
        <v>90.937424469643</v>
      </c>
      <c r="F18" s="154">
        <v>86.52782561042376</v>
      </c>
      <c r="G18" s="154">
        <v>82.27922427219296</v>
      </c>
      <c r="H18" s="154">
        <v>93.87907263334722</v>
      </c>
      <c r="I18" s="154">
        <v>87.33058193611183</v>
      </c>
      <c r="J18" s="154">
        <v>89.8480200325708</v>
      </c>
      <c r="K18" s="154">
        <v>89.37314611117398</v>
      </c>
      <c r="L18" s="154">
        <v>89.71801108412511</v>
      </c>
      <c r="M18" s="154">
        <v>92.06941795393008</v>
      </c>
      <c r="N18" s="154">
        <v>88.54789281387602</v>
      </c>
      <c r="O18" s="154">
        <v>89.57319328520344</v>
      </c>
      <c r="P18" s="154">
        <v>90.98288882576186</v>
      </c>
      <c r="Q18" s="154">
        <v>87.03686962967691</v>
      </c>
      <c r="R18" s="154">
        <v>84.4312239290373</v>
      </c>
      <c r="S18" s="154">
        <v>80.66475683827827</v>
      </c>
      <c r="T18" s="154">
        <v>82.5794710258089</v>
      </c>
      <c r="U18" s="154">
        <v>77.34361563662688</v>
      </c>
      <c r="V18" s="154">
        <v>89.18990724412936</v>
      </c>
      <c r="W18" s="154">
        <v>69.04324399107452</v>
      </c>
      <c r="X18" s="154">
        <v>77.51719009563632</v>
      </c>
    </row>
    <row r="19" spans="1:24" ht="12.75">
      <c r="A19" s="155" t="s">
        <v>137</v>
      </c>
      <c r="B19" s="154">
        <v>71.0772604666753</v>
      </c>
      <c r="C19" s="154">
        <v>70.94839849290574</v>
      </c>
      <c r="D19" s="154">
        <v>70.77742747296803</v>
      </c>
      <c r="E19" s="154">
        <v>70.12274608461676</v>
      </c>
      <c r="F19" s="154">
        <v>70.52580015145494</v>
      </c>
      <c r="G19" s="154">
        <v>70.08636867969656</v>
      </c>
      <c r="H19" s="154">
        <v>70.71689372885706</v>
      </c>
      <c r="I19" s="154">
        <v>71.03878336399742</v>
      </c>
      <c r="J19" s="154">
        <v>70.3820703764632</v>
      </c>
      <c r="K19" s="154">
        <v>69.56746943480631</v>
      </c>
      <c r="L19" s="154">
        <v>66.84537198903816</v>
      </c>
      <c r="M19" s="154">
        <v>63.56106631775431</v>
      </c>
      <c r="N19" s="154">
        <v>63.30713048929418</v>
      </c>
      <c r="O19" s="154">
        <v>62.65764009268989</v>
      </c>
      <c r="P19" s="154">
        <v>62.51016183765036</v>
      </c>
      <c r="Q19" s="154">
        <v>61.947453843524336</v>
      </c>
      <c r="R19" s="154">
        <v>60.00585996749325</v>
      </c>
      <c r="S19" s="154">
        <v>58.400237943253174</v>
      </c>
      <c r="T19" s="154">
        <v>57.58533580944088</v>
      </c>
      <c r="U19" s="154">
        <v>56.698928068018645</v>
      </c>
      <c r="V19" s="154">
        <v>57.515389085405346</v>
      </c>
      <c r="W19" s="154">
        <v>57.23537909992192</v>
      </c>
      <c r="X19" s="154">
        <v>56.58933721542995</v>
      </c>
    </row>
    <row r="20" spans="1:24" ht="12.75">
      <c r="A20" s="155" t="s">
        <v>136</v>
      </c>
      <c r="B20" s="154">
        <v>54.796841375747</v>
      </c>
      <c r="C20" s="154">
        <v>52.7280073521448</v>
      </c>
      <c r="D20" s="154">
        <v>47.36954661941473</v>
      </c>
      <c r="E20" s="154">
        <v>43.74220088164254</v>
      </c>
      <c r="F20" s="154">
        <v>45.74508757802682</v>
      </c>
      <c r="G20" s="154">
        <v>45.20020764465177</v>
      </c>
      <c r="H20" s="154">
        <v>45.98678116369217</v>
      </c>
      <c r="I20" s="154">
        <v>47.12763776593172</v>
      </c>
      <c r="J20" s="154">
        <v>44.10147843103218</v>
      </c>
      <c r="K20" s="154">
        <v>27.08346313246555</v>
      </c>
      <c r="L20" s="154">
        <v>24.89503742192028</v>
      </c>
      <c r="M20" s="154">
        <v>22.461919146013674</v>
      </c>
      <c r="N20" s="154">
        <v>19.39820185223388</v>
      </c>
      <c r="O20" s="154">
        <v>20.206166814628137</v>
      </c>
      <c r="P20" s="154">
        <v>19.712703248695906</v>
      </c>
      <c r="Q20" s="154">
        <v>19.057474882667893</v>
      </c>
      <c r="R20" s="154">
        <v>17.65453677031459</v>
      </c>
      <c r="S20" s="154">
        <v>19.030088913975856</v>
      </c>
      <c r="T20" s="154">
        <v>17.220237622179674</v>
      </c>
      <c r="U20" s="154">
        <v>10.919071730459638</v>
      </c>
      <c r="V20" s="154">
        <v>11.82070817646899</v>
      </c>
      <c r="W20" s="154">
        <v>10.270447936685859</v>
      </c>
      <c r="X20" s="154">
        <v>9.804137574042185</v>
      </c>
    </row>
    <row r="21" spans="1:24" ht="12.75">
      <c r="A21" s="155" t="s">
        <v>135</v>
      </c>
      <c r="B21" s="154">
        <v>47.26512920635248</v>
      </c>
      <c r="C21" s="154">
        <v>47.35723024575916</v>
      </c>
      <c r="D21" s="154">
        <v>45.36445683325373</v>
      </c>
      <c r="E21" s="154">
        <v>46.04237206714409</v>
      </c>
      <c r="F21" s="154">
        <v>46.5909182327353</v>
      </c>
      <c r="G21" s="154">
        <v>47.88947855406568</v>
      </c>
      <c r="H21" s="154">
        <v>47.71554088826199</v>
      </c>
      <c r="I21" s="154">
        <v>46.38455098099631</v>
      </c>
      <c r="J21" s="154">
        <v>45.090070215436704</v>
      </c>
      <c r="K21" s="154">
        <v>41.432506037494</v>
      </c>
      <c r="L21" s="154">
        <v>38.75589044602728</v>
      </c>
      <c r="M21" s="154">
        <v>37.90513935339536</v>
      </c>
      <c r="N21" s="154">
        <v>38.24029354306396</v>
      </c>
      <c r="O21" s="154">
        <v>34.900581712342124</v>
      </c>
      <c r="P21" s="154">
        <v>30.814455615827416</v>
      </c>
      <c r="Q21" s="154">
        <v>29.787305628602688</v>
      </c>
      <c r="R21" s="154">
        <v>29.47896318065238</v>
      </c>
      <c r="S21" s="154">
        <v>28.291332153494675</v>
      </c>
      <c r="T21" s="154">
        <v>27.916522264003767</v>
      </c>
      <c r="U21" s="154">
        <v>26.224766329264078</v>
      </c>
      <c r="V21" s="154">
        <v>23.151501640544772</v>
      </c>
      <c r="W21" s="154">
        <v>22.70196557343197</v>
      </c>
      <c r="X21" s="154">
        <v>21.61695456853787</v>
      </c>
    </row>
    <row r="22" spans="1:24" ht="13.5" thickBot="1">
      <c r="A22" s="153" t="s">
        <v>134</v>
      </c>
      <c r="B22" s="152">
        <v>1.8762862350092293</v>
      </c>
      <c r="C22" s="152">
        <v>1.7979428415296081</v>
      </c>
      <c r="D22" s="152">
        <v>1.2989150924016983</v>
      </c>
      <c r="E22" s="152">
        <v>0.4892316663853599</v>
      </c>
      <c r="F22" s="151">
        <v>0.5460420158927796</v>
      </c>
      <c r="G22" s="151">
        <v>1.48573344287652</v>
      </c>
      <c r="H22" s="151">
        <v>0.7524628536235286</v>
      </c>
      <c r="I22" s="151">
        <v>0.38977789413339625</v>
      </c>
      <c r="J22" s="151">
        <v>-0.6488504857975077</v>
      </c>
      <c r="K22" s="151">
        <v>-1.1465696455623577</v>
      </c>
      <c r="L22" s="151">
        <v>-2.095558668398624</v>
      </c>
      <c r="M22" s="151">
        <v>-3.118606375339309</v>
      </c>
      <c r="N22" s="151">
        <v>-4.040717604721488</v>
      </c>
      <c r="O22" s="151">
        <v>-4.23759866251581</v>
      </c>
      <c r="P22" s="151">
        <v>-5.1933666998262575</v>
      </c>
      <c r="Q22" s="151">
        <v>-5.681090733177902</v>
      </c>
      <c r="R22" s="151">
        <v>-6.206472843994061</v>
      </c>
      <c r="S22" s="151">
        <v>-6.544071213271955</v>
      </c>
      <c r="T22" s="151">
        <v>-6.85921071031979</v>
      </c>
      <c r="U22" s="151">
        <v>-6.93824511969937</v>
      </c>
      <c r="V22" s="151">
        <v>-7.250698312261655</v>
      </c>
      <c r="W22" s="151">
        <v>-7.48699174950951</v>
      </c>
      <c r="X22" s="151">
        <v>-6.980458102556192</v>
      </c>
    </row>
    <row r="23" spans="1:26" ht="12.75">
      <c r="A23" s="150" t="s">
        <v>133</v>
      </c>
      <c r="B23" s="149">
        <v>778.9343346596875</v>
      </c>
      <c r="C23" s="149">
        <v>786.4144087549423</v>
      </c>
      <c r="D23" s="149">
        <v>762.0969875916505</v>
      </c>
      <c r="E23" s="149">
        <v>742.4043247242244</v>
      </c>
      <c r="F23" s="148">
        <v>732.3824010026761</v>
      </c>
      <c r="G23" s="148">
        <v>726.5674579144936</v>
      </c>
      <c r="H23" s="148">
        <v>747.2883502724998</v>
      </c>
      <c r="I23" s="148">
        <v>722.5280171203386</v>
      </c>
      <c r="J23" s="148">
        <v>720.5380640423574</v>
      </c>
      <c r="K23" s="148">
        <v>689.2830033881772</v>
      </c>
      <c r="L23" s="148">
        <v>689.8090551844026</v>
      </c>
      <c r="M23" s="148">
        <v>694.200450397137</v>
      </c>
      <c r="N23" s="148">
        <v>674.700826260098</v>
      </c>
      <c r="O23" s="148">
        <v>680.9035236946063</v>
      </c>
      <c r="P23" s="148">
        <v>676.9453413930364</v>
      </c>
      <c r="Q23" s="148">
        <v>670.5081710024388</v>
      </c>
      <c r="R23" s="148">
        <v>667.183677316736</v>
      </c>
      <c r="S23" s="148">
        <v>657.2618528012666</v>
      </c>
      <c r="T23" s="148">
        <v>637.770745933984</v>
      </c>
      <c r="U23" s="148">
        <v>584.3541512988688</v>
      </c>
      <c r="V23" s="148">
        <v>599.8173282039522</v>
      </c>
      <c r="W23" s="148">
        <v>556.6791961009496</v>
      </c>
      <c r="X23" s="148">
        <v>575.3686733432503</v>
      </c>
      <c r="Z23" s="167"/>
    </row>
    <row r="24" spans="2:20" ht="12.75"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</row>
    <row r="25" spans="1:24" ht="15">
      <c r="A25" s="120" t="s">
        <v>132</v>
      </c>
      <c r="B25" s="169"/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</row>
    <row r="26" spans="2:24" ht="12.75"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</row>
    <row r="27" spans="2:24" ht="12.75"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</row>
    <row r="28" spans="2:24" ht="12.75"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</row>
    <row r="29" spans="2:23" ht="12.75"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</row>
    <row r="30" spans="2:24" ht="12.75"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</row>
    <row r="32" spans="2:24" ht="12.75"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</row>
    <row r="34" spans="2:24" ht="12.75"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</row>
    <row r="36" spans="2:24" ht="12.75"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</row>
    <row r="37" spans="2:24" ht="12.75">
      <c r="B37" s="171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</row>
    <row r="38" spans="2:24" ht="12.75">
      <c r="B38" s="171"/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</row>
    <row r="39" spans="2:24" ht="12.75">
      <c r="B39" s="171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</row>
    <row r="40" spans="2:24" ht="12.75"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</row>
    <row r="41" spans="2:24" ht="12.75"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</row>
    <row r="42" spans="2:24" ht="12.75"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</row>
    <row r="43" spans="2:24" ht="12.75"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</row>
    <row r="44" spans="2:24" ht="12.75"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</row>
    <row r="45" ht="12.75">
      <c r="B45" s="168"/>
    </row>
  </sheetData>
  <sheetProtection/>
  <printOptions/>
  <pageMargins left="0.75" right="0.75" top="1" bottom="1" header="0.5" footer="0.5"/>
  <pageSetup horizontalDpi="600" verticalDpi="600" orientation="landscape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9.10546875" style="95" customWidth="1"/>
    <col min="2" max="2" width="10.77734375" style="95" customWidth="1"/>
    <col min="3" max="3" width="11.21484375" style="95" customWidth="1"/>
    <col min="4" max="4" width="8.10546875" style="95" customWidth="1"/>
    <col min="5" max="5" width="11.6640625" style="95" customWidth="1"/>
    <col min="6" max="6" width="8.99609375" style="95" customWidth="1"/>
    <col min="7" max="7" width="10.88671875" style="95" customWidth="1"/>
    <col min="8" max="9" width="9.5546875" style="95" customWidth="1"/>
    <col min="10" max="10" width="8.99609375" style="95" customWidth="1"/>
    <col min="11" max="11" width="8.88671875" style="95" customWidth="1"/>
    <col min="12" max="12" width="2.3359375" style="95" customWidth="1"/>
    <col min="13" max="13" width="7.6640625" style="95" customWidth="1"/>
    <col min="14" max="17" width="8.88671875" style="95" customWidth="1"/>
    <col min="18" max="18" width="7.77734375" style="95" bestFit="1" customWidth="1"/>
    <col min="19" max="19" width="9.99609375" style="95" bestFit="1" customWidth="1"/>
    <col min="20" max="16384" width="8.88671875" style="95" customWidth="1"/>
  </cols>
  <sheetData>
    <row r="1" ht="12.75">
      <c r="A1" s="40" t="s">
        <v>181</v>
      </c>
    </row>
    <row r="3" ht="12.75">
      <c r="A3" s="201"/>
    </row>
    <row r="4" spans="1:4" ht="15.75">
      <c r="A4" s="200" t="s">
        <v>180</v>
      </c>
      <c r="B4" s="200"/>
      <c r="C4" s="200"/>
      <c r="D4" s="200"/>
    </row>
    <row r="5" spans="1:14" ht="51">
      <c r="A5" s="199" t="s">
        <v>179</v>
      </c>
      <c r="B5" s="199" t="s">
        <v>178</v>
      </c>
      <c r="C5" s="199" t="s">
        <v>177</v>
      </c>
      <c r="E5" s="199" t="s">
        <v>176</v>
      </c>
      <c r="F5" s="199" t="s">
        <v>175</v>
      </c>
      <c r="G5" s="188" t="s">
        <v>168</v>
      </c>
      <c r="H5" s="199"/>
      <c r="I5" s="199"/>
      <c r="J5" s="199"/>
      <c r="K5" s="199"/>
      <c r="L5" s="199"/>
      <c r="N5" s="199"/>
    </row>
    <row r="6" spans="1:14" ht="15">
      <c r="A6" s="176" t="s">
        <v>167</v>
      </c>
      <c r="B6" s="179">
        <v>4.820416</v>
      </c>
      <c r="C6" s="179">
        <v>3.958048</v>
      </c>
      <c r="E6" s="182">
        <v>717.357</v>
      </c>
      <c r="F6" s="177">
        <f>E6/365</f>
        <v>1.9653616438356163</v>
      </c>
      <c r="G6" s="94">
        <f aca="true" t="shared" si="0" ref="G6:G26">(B6*100/C6)-100</f>
        <v>21.787709497206706</v>
      </c>
      <c r="H6" s="184"/>
      <c r="I6" s="193"/>
      <c r="L6" s="186"/>
      <c r="N6" s="190"/>
    </row>
    <row r="7" spans="1:14" ht="15">
      <c r="A7" s="176" t="s">
        <v>166</v>
      </c>
      <c r="B7" s="179">
        <v>5.008368</v>
      </c>
      <c r="C7" s="179">
        <v>3.64848</v>
      </c>
      <c r="E7" s="182">
        <v>764.667</v>
      </c>
      <c r="F7" s="177">
        <f>E7/365</f>
        <v>2.0949780821917807</v>
      </c>
      <c r="G7" s="94">
        <f t="shared" si="0"/>
        <v>37.27272727272725</v>
      </c>
      <c r="H7" s="184"/>
      <c r="I7" s="193"/>
      <c r="L7" s="186"/>
      <c r="N7" s="190"/>
    </row>
    <row r="8" spans="1:14" ht="15">
      <c r="A8" s="176" t="s">
        <v>165</v>
      </c>
      <c r="B8" s="179">
        <v>5.218432</v>
      </c>
      <c r="C8" s="179">
        <v>4.267616</v>
      </c>
      <c r="E8" s="182">
        <v>808.786</v>
      </c>
      <c r="F8" s="177">
        <f>E8/365</f>
        <v>2.2158520547945204</v>
      </c>
      <c r="G8" s="94">
        <f t="shared" si="0"/>
        <v>22.279792746113984</v>
      </c>
      <c r="H8" s="184"/>
      <c r="I8" s="193"/>
      <c r="L8" s="186"/>
      <c r="N8" s="190"/>
    </row>
    <row r="9" spans="1:14" ht="15">
      <c r="A9" s="176" t="s">
        <v>164</v>
      </c>
      <c r="B9" s="179">
        <v>5.19632</v>
      </c>
      <c r="C9" s="179">
        <v>4.068608</v>
      </c>
      <c r="E9" s="182">
        <v>938.848</v>
      </c>
      <c r="F9" s="177">
        <f>E9/366</f>
        <v>2.565158469945355</v>
      </c>
      <c r="G9" s="94">
        <f t="shared" si="0"/>
        <v>27.717391304347828</v>
      </c>
      <c r="H9" s="184"/>
      <c r="I9" s="193"/>
      <c r="K9" s="147"/>
      <c r="L9" s="186"/>
      <c r="N9" s="190"/>
    </row>
    <row r="10" spans="1:14" ht="15">
      <c r="A10" s="176" t="s">
        <v>163</v>
      </c>
      <c r="B10" s="179">
        <v>5.439552</v>
      </c>
      <c r="C10" s="179">
        <v>4.079664</v>
      </c>
      <c r="E10" s="182">
        <v>960.243</v>
      </c>
      <c r="F10" s="177">
        <f>E10/365</f>
        <v>2.6308027397260276</v>
      </c>
      <c r="G10" s="94">
        <f t="shared" si="0"/>
        <v>33.333333333333314</v>
      </c>
      <c r="H10" s="184"/>
      <c r="I10" s="193"/>
      <c r="K10" s="147"/>
      <c r="L10" s="186"/>
      <c r="N10" s="190"/>
    </row>
    <row r="11" spans="1:14" ht="15">
      <c r="A11" s="176" t="s">
        <v>162</v>
      </c>
      <c r="B11" s="179">
        <v>6.158192</v>
      </c>
      <c r="C11" s="179">
        <v>4.47768</v>
      </c>
      <c r="E11" s="182">
        <v>1005.306</v>
      </c>
      <c r="F11" s="177">
        <f>E11/365</f>
        <v>2.75426301369863</v>
      </c>
      <c r="G11" s="94">
        <f t="shared" si="0"/>
        <v>37.53086419753083</v>
      </c>
      <c r="H11" s="184"/>
      <c r="I11" s="193"/>
      <c r="K11" s="147"/>
      <c r="L11" s="186"/>
      <c r="N11" s="190"/>
    </row>
    <row r="12" spans="1:14" ht="15">
      <c r="A12" s="176" t="s">
        <v>161</v>
      </c>
      <c r="B12" s="179">
        <v>6.257696</v>
      </c>
      <c r="C12" s="179">
        <v>4.58824</v>
      </c>
      <c r="E12" s="182">
        <v>1072.963</v>
      </c>
      <c r="F12" s="177">
        <f>E12/365</f>
        <v>2.9396246575342464</v>
      </c>
      <c r="G12" s="94">
        <f t="shared" si="0"/>
        <v>36.385542168674704</v>
      </c>
      <c r="H12" s="184"/>
      <c r="I12" s="193"/>
      <c r="K12" s="147"/>
      <c r="L12" s="186"/>
      <c r="N12" s="190"/>
    </row>
    <row r="13" spans="1:14" ht="15">
      <c r="A13" s="176" t="s">
        <v>160</v>
      </c>
      <c r="B13" s="179">
        <v>6.379312</v>
      </c>
      <c r="C13" s="179">
        <v>4.58824</v>
      </c>
      <c r="E13" s="182">
        <v>1105.537</v>
      </c>
      <c r="F13" s="177">
        <f>E13/366</f>
        <v>3.0205928961748634</v>
      </c>
      <c r="G13" s="94">
        <f t="shared" si="0"/>
        <v>39.03614457831324</v>
      </c>
      <c r="H13" s="184"/>
      <c r="I13" s="193"/>
      <c r="K13" s="147"/>
      <c r="L13" s="186"/>
      <c r="N13" s="190"/>
    </row>
    <row r="14" spans="1:14" ht="15">
      <c r="A14" s="176" t="s">
        <v>159</v>
      </c>
      <c r="B14" s="179">
        <v>6.125024</v>
      </c>
      <c r="C14" s="179">
        <v>4.720912</v>
      </c>
      <c r="E14" s="182">
        <v>1111.729</v>
      </c>
      <c r="F14" s="177">
        <f>E14/365</f>
        <v>3.045832876712329</v>
      </c>
      <c r="G14" s="94">
        <f t="shared" si="0"/>
        <v>29.742388758782198</v>
      </c>
      <c r="H14" s="184"/>
      <c r="I14" s="193"/>
      <c r="K14" s="147"/>
      <c r="L14" s="186"/>
      <c r="N14" s="190"/>
    </row>
    <row r="15" spans="1:14" ht="15">
      <c r="A15" s="176" t="s">
        <v>158</v>
      </c>
      <c r="B15" s="179">
        <v>6.113968</v>
      </c>
      <c r="C15" s="179">
        <v>4.9752</v>
      </c>
      <c r="E15" s="182">
        <v>1096.267</v>
      </c>
      <c r="F15" s="177">
        <f>E15/365</f>
        <v>3.0034712328767124</v>
      </c>
      <c r="G15" s="94">
        <f t="shared" si="0"/>
        <v>22.888888888888886</v>
      </c>
      <c r="H15" s="184"/>
      <c r="I15" s="193"/>
      <c r="K15" s="147"/>
      <c r="L15" s="186"/>
      <c r="N15" s="190"/>
    </row>
    <row r="16" spans="1:14" ht="15">
      <c r="A16" s="176" t="s">
        <v>157</v>
      </c>
      <c r="B16" s="179">
        <v>6.228</v>
      </c>
      <c r="C16" s="179">
        <v>4.875</v>
      </c>
      <c r="E16" s="182">
        <v>1102.774</v>
      </c>
      <c r="F16" s="177">
        <f>E16/365</f>
        <v>3.021298630136986</v>
      </c>
      <c r="G16" s="94">
        <f t="shared" si="0"/>
        <v>27.75384615384614</v>
      </c>
      <c r="H16" s="184"/>
      <c r="I16" s="193"/>
      <c r="K16" s="147"/>
      <c r="L16" s="186"/>
      <c r="N16" s="190"/>
    </row>
    <row r="17" spans="1:14" ht="15">
      <c r="A17" s="176" t="s">
        <v>156</v>
      </c>
      <c r="B17" s="198">
        <v>5.562</v>
      </c>
      <c r="C17" s="179">
        <v>4.6064</v>
      </c>
      <c r="E17" s="182">
        <v>1124.9956956876015</v>
      </c>
      <c r="F17" s="177">
        <f>E17/366</f>
        <v>3.0737587313868895</v>
      </c>
      <c r="G17" s="94">
        <f t="shared" si="0"/>
        <v>20.745050364709982</v>
      </c>
      <c r="H17" s="184"/>
      <c r="I17" s="193"/>
      <c r="K17" s="147"/>
      <c r="L17" s="186"/>
      <c r="N17" s="190"/>
    </row>
    <row r="18" spans="1:14" ht="15">
      <c r="A18" s="176" t="s">
        <v>155</v>
      </c>
      <c r="B18" s="198">
        <v>5.6279</v>
      </c>
      <c r="C18" s="179">
        <v>4.4465</v>
      </c>
      <c r="E18" s="182">
        <v>1093.3312653019889</v>
      </c>
      <c r="F18" s="177">
        <f>E18/365</f>
        <v>2.9954281241150382</v>
      </c>
      <c r="G18" s="94">
        <f t="shared" si="0"/>
        <v>26.569211739570463</v>
      </c>
      <c r="H18" s="184"/>
      <c r="I18" s="193"/>
      <c r="K18" s="147"/>
      <c r="L18" s="186"/>
      <c r="N18" s="190"/>
    </row>
    <row r="19" spans="1:14" ht="15">
      <c r="A19" s="176" t="s">
        <v>154</v>
      </c>
      <c r="B19" s="192">
        <v>6.1873968</v>
      </c>
      <c r="C19" s="194">
        <v>4.779091650000001</v>
      </c>
      <c r="D19" s="56"/>
      <c r="E19" s="182">
        <v>1035.324544168495</v>
      </c>
      <c r="F19" s="182">
        <f>E19/365</f>
        <v>2.8365056004616305</v>
      </c>
      <c r="G19" s="196">
        <f t="shared" si="0"/>
        <v>29.46805069118102</v>
      </c>
      <c r="H19" s="184"/>
      <c r="I19" s="193"/>
      <c r="K19" s="147"/>
      <c r="L19" s="186"/>
      <c r="N19" s="190"/>
    </row>
    <row r="20" spans="1:14" ht="15">
      <c r="A20" s="176" t="s">
        <v>153</v>
      </c>
      <c r="B20" s="192">
        <v>5.976513199999999</v>
      </c>
      <c r="C20" s="194">
        <v>4.578638991</v>
      </c>
      <c r="D20" s="56"/>
      <c r="E20" s="182">
        <v>1046.8166437031418</v>
      </c>
      <c r="F20" s="182">
        <f>E20/365</f>
        <v>2.867990804666142</v>
      </c>
      <c r="G20" s="196">
        <f t="shared" si="0"/>
        <v>30.530343443711786</v>
      </c>
      <c r="H20" s="184"/>
      <c r="I20" s="193"/>
      <c r="K20" s="147"/>
      <c r="L20" s="186"/>
      <c r="N20" s="190"/>
    </row>
    <row r="21" spans="1:14" ht="15">
      <c r="A21" s="176" t="s">
        <v>152</v>
      </c>
      <c r="B21" s="192">
        <v>6.331361111111111</v>
      </c>
      <c r="C21" s="194">
        <v>4.908634316</v>
      </c>
      <c r="D21" s="56"/>
      <c r="E21" s="182">
        <v>1080.36334036394</v>
      </c>
      <c r="F21" s="182">
        <f>E21/366</f>
        <v>2.9518124053659567</v>
      </c>
      <c r="G21" s="196">
        <f t="shared" si="0"/>
        <v>28.98416756110032</v>
      </c>
      <c r="H21" s="184"/>
      <c r="I21" s="193"/>
      <c r="K21" s="147"/>
      <c r="L21" s="186"/>
      <c r="N21" s="190"/>
    </row>
    <row r="22" spans="1:14" ht="15">
      <c r="A22" s="176" t="s">
        <v>151</v>
      </c>
      <c r="B22" s="192">
        <v>7.155477777777777</v>
      </c>
      <c r="C22" s="194">
        <v>5.130638295899999</v>
      </c>
      <c r="D22" s="197"/>
      <c r="E22" s="182">
        <v>1002.43955223509</v>
      </c>
      <c r="F22" s="182">
        <f>E22/365</f>
        <v>2.7464097321509313</v>
      </c>
      <c r="G22" s="196">
        <f t="shared" si="0"/>
        <v>39.46564472291624</v>
      </c>
      <c r="H22" s="184"/>
      <c r="I22" s="193"/>
      <c r="K22" s="147"/>
      <c r="L22" s="186"/>
      <c r="N22" s="190"/>
    </row>
    <row r="23" spans="1:14" ht="15">
      <c r="A23" s="178" t="s">
        <v>150</v>
      </c>
      <c r="B23" s="192">
        <v>7.098566666666667</v>
      </c>
      <c r="C23" s="194">
        <v>5.14104</v>
      </c>
      <c r="D23" s="197"/>
      <c r="E23" s="182">
        <v>1082.88439550754</v>
      </c>
      <c r="F23" s="182">
        <f>E23/365</f>
        <v>2.966806563034356</v>
      </c>
      <c r="G23" s="196">
        <f t="shared" si="0"/>
        <v>38.07647220536441</v>
      </c>
      <c r="H23" s="184"/>
      <c r="I23" s="193"/>
      <c r="K23" s="147"/>
      <c r="L23" s="186"/>
      <c r="N23" s="190"/>
    </row>
    <row r="24" spans="1:14" ht="15">
      <c r="A24" s="178" t="s">
        <v>149</v>
      </c>
      <c r="B24" s="192">
        <v>7.268693967054794</v>
      </c>
      <c r="C24" s="194">
        <v>4.610352</v>
      </c>
      <c r="D24" s="181"/>
      <c r="E24" s="182">
        <v>899.049948341266</v>
      </c>
      <c r="F24" s="177">
        <f>E24/365</f>
        <v>2.463150543400729</v>
      </c>
      <c r="G24" s="94">
        <f t="shared" si="0"/>
        <v>57.66028205774296</v>
      </c>
      <c r="H24" s="184"/>
      <c r="I24" s="193"/>
      <c r="K24" s="147"/>
      <c r="L24" s="186"/>
      <c r="N24" s="190"/>
    </row>
    <row r="25" spans="1:14" ht="15">
      <c r="A25" s="178" t="s">
        <v>148</v>
      </c>
      <c r="B25" s="195">
        <v>7.787</v>
      </c>
      <c r="C25" s="194">
        <v>4.345008</v>
      </c>
      <c r="E25" s="182">
        <v>851.795898461825</v>
      </c>
      <c r="F25" s="177">
        <f>E25/365</f>
        <v>2.333687393046096</v>
      </c>
      <c r="G25" s="94">
        <f t="shared" si="0"/>
        <v>79.21716139533001</v>
      </c>
      <c r="H25" s="184"/>
      <c r="I25" s="193"/>
      <c r="K25" s="147"/>
      <c r="L25" s="186"/>
      <c r="N25" s="190"/>
    </row>
    <row r="26" spans="1:14" ht="15">
      <c r="A26" s="178" t="s">
        <v>147</v>
      </c>
      <c r="B26" s="192">
        <v>8.028</v>
      </c>
      <c r="C26" s="194">
        <v>4.2148788800000005</v>
      </c>
      <c r="E26" s="182">
        <v>841.409484769835</v>
      </c>
      <c r="F26" s="177">
        <f>E26/365</f>
        <v>2.3052314651228354</v>
      </c>
      <c r="G26" s="94">
        <f t="shared" si="0"/>
        <v>90.46810664224827</v>
      </c>
      <c r="H26" s="184"/>
      <c r="I26" s="193"/>
      <c r="K26" s="147"/>
      <c r="L26" s="186"/>
      <c r="N26" s="190"/>
    </row>
    <row r="27" spans="1:14" ht="15">
      <c r="A27" s="178"/>
      <c r="B27" s="192"/>
      <c r="C27" s="179"/>
      <c r="D27" s="191"/>
      <c r="F27" s="177"/>
      <c r="G27" s="177"/>
      <c r="H27" s="94"/>
      <c r="I27" s="94"/>
      <c r="K27" s="147"/>
      <c r="L27" s="186"/>
      <c r="N27" s="190"/>
    </row>
    <row r="28" spans="3:14" ht="15">
      <c r="C28" s="186"/>
      <c r="F28" s="177"/>
      <c r="G28" s="177"/>
      <c r="K28" s="147"/>
      <c r="L28" s="186"/>
      <c r="N28" s="190"/>
    </row>
    <row r="29" ht="15.75">
      <c r="A29" s="189" t="s">
        <v>174</v>
      </c>
    </row>
    <row r="30" spans="1:8" ht="15.75">
      <c r="A30" s="189" t="s">
        <v>173</v>
      </c>
      <c r="H30" s="94"/>
    </row>
    <row r="31" spans="1:8" ht="15.75">
      <c r="A31" s="189" t="s">
        <v>172</v>
      </c>
      <c r="H31" s="94"/>
    </row>
    <row r="32" ht="12.75">
      <c r="H32" s="94"/>
    </row>
    <row r="33" spans="1:9" s="187" customFormat="1" ht="65.25" customHeight="1">
      <c r="A33" s="187" t="s">
        <v>171</v>
      </c>
      <c r="B33" s="188" t="s">
        <v>170</v>
      </c>
      <c r="C33" s="188" t="s">
        <v>169</v>
      </c>
      <c r="D33" s="188"/>
      <c r="E33" s="188"/>
      <c r="F33" s="188"/>
      <c r="G33" s="188" t="s">
        <v>168</v>
      </c>
      <c r="I33" s="94"/>
    </row>
    <row r="34" spans="2:9" ht="12.75">
      <c r="B34" s="40"/>
      <c r="C34" s="40"/>
      <c r="D34" s="40"/>
      <c r="E34" s="40"/>
      <c r="F34" s="40"/>
      <c r="G34" s="40"/>
      <c r="I34" s="94"/>
    </row>
    <row r="35" spans="1:7" ht="12.75">
      <c r="A35" s="176" t="s">
        <v>167</v>
      </c>
      <c r="B35" s="95">
        <v>66.901</v>
      </c>
      <c r="C35" s="95">
        <v>54.848</v>
      </c>
      <c r="G35" s="180">
        <f aca="true" t="shared" si="1" ref="G35:G55">(B35*100/C35)-100</f>
        <v>21.975277129521572</v>
      </c>
    </row>
    <row r="36" spans="1:7" ht="12.75">
      <c r="A36" s="176" t="s">
        <v>166</v>
      </c>
      <c r="B36" s="95">
        <v>64.923</v>
      </c>
      <c r="C36" s="95">
        <v>52.362</v>
      </c>
      <c r="G36" s="180">
        <f t="shared" si="1"/>
        <v>23.988770482410914</v>
      </c>
    </row>
    <row r="37" spans="1:10" ht="15">
      <c r="A37" s="176" t="s">
        <v>165</v>
      </c>
      <c r="B37" s="95">
        <v>66.1</v>
      </c>
      <c r="C37" s="95">
        <v>55.611</v>
      </c>
      <c r="G37" s="180">
        <f t="shared" si="1"/>
        <v>18.861376346406274</v>
      </c>
      <c r="I37" s="186"/>
      <c r="J37" s="186"/>
    </row>
    <row r="38" spans="1:10" ht="15">
      <c r="A38" s="176" t="s">
        <v>164</v>
      </c>
      <c r="B38" s="95">
        <v>69.09</v>
      </c>
      <c r="C38" s="95">
        <v>56.815</v>
      </c>
      <c r="G38" s="180">
        <f t="shared" si="1"/>
        <v>21.605209891753944</v>
      </c>
      <c r="I38" s="186"/>
      <c r="J38" s="186"/>
    </row>
    <row r="39" spans="1:10" ht="15">
      <c r="A39" s="176" t="s">
        <v>163</v>
      </c>
      <c r="B39" s="95">
        <v>68.288</v>
      </c>
      <c r="C39" s="95">
        <v>56.965</v>
      </c>
      <c r="G39" s="180">
        <f t="shared" si="1"/>
        <v>19.87711752830684</v>
      </c>
      <c r="I39" s="186"/>
      <c r="J39" s="186"/>
    </row>
    <row r="40" spans="1:10" ht="15">
      <c r="A40" s="176" t="s">
        <v>162</v>
      </c>
      <c r="B40" s="185">
        <v>68.39</v>
      </c>
      <c r="C40" s="185">
        <v>56.312</v>
      </c>
      <c r="G40" s="180">
        <f t="shared" si="1"/>
        <v>21.448359141923575</v>
      </c>
      <c r="I40" s="186"/>
      <c r="J40" s="186"/>
    </row>
    <row r="41" spans="1:10" ht="15">
      <c r="A41" s="176" t="s">
        <v>161</v>
      </c>
      <c r="B41" s="185">
        <v>70.245</v>
      </c>
      <c r="C41" s="185">
        <v>57.849</v>
      </c>
      <c r="G41" s="180">
        <f t="shared" si="1"/>
        <v>21.428201006067525</v>
      </c>
      <c r="I41" s="186"/>
      <c r="J41" s="186"/>
    </row>
    <row r="42" spans="1:10" ht="15">
      <c r="A42" s="176" t="s">
        <v>160</v>
      </c>
      <c r="B42" s="185">
        <v>72.193</v>
      </c>
      <c r="C42" s="185">
        <v>58.452</v>
      </c>
      <c r="G42" s="180">
        <f t="shared" si="1"/>
        <v>23.508177650037638</v>
      </c>
      <c r="I42" s="186"/>
      <c r="J42" s="186"/>
    </row>
    <row r="43" spans="1:10" ht="15">
      <c r="A43" s="176" t="s">
        <v>159</v>
      </c>
      <c r="B43" s="185">
        <v>73.382</v>
      </c>
      <c r="C43" s="185">
        <v>58.589</v>
      </c>
      <c r="G43" s="180">
        <f t="shared" si="1"/>
        <v>25.24876683336464</v>
      </c>
      <c r="I43" s="186"/>
      <c r="J43" s="186"/>
    </row>
    <row r="44" spans="1:8" ht="12.75">
      <c r="A44" s="176" t="s">
        <v>158</v>
      </c>
      <c r="B44" s="185">
        <v>70.369</v>
      </c>
      <c r="C44" s="185">
        <v>61.717</v>
      </c>
      <c r="G44" s="180">
        <f t="shared" si="1"/>
        <v>14.018827875625831</v>
      </c>
      <c r="H44" s="177"/>
    </row>
    <row r="45" spans="1:8" ht="12.75">
      <c r="A45" s="176" t="s">
        <v>157</v>
      </c>
      <c r="B45" s="177">
        <v>71.471</v>
      </c>
      <c r="C45" s="95">
        <v>60.501</v>
      </c>
      <c r="D45" s="184"/>
      <c r="G45" s="180">
        <f t="shared" si="1"/>
        <v>18.131931703608217</v>
      </c>
      <c r="H45" s="177"/>
    </row>
    <row r="46" spans="1:8" ht="12.75">
      <c r="A46" s="176" t="s">
        <v>156</v>
      </c>
      <c r="B46" s="95">
        <v>73.293</v>
      </c>
      <c r="C46" s="95">
        <v>61.013</v>
      </c>
      <c r="D46" s="184"/>
      <c r="G46" s="180">
        <f t="shared" si="1"/>
        <v>20.126858210545322</v>
      </c>
      <c r="H46" s="177"/>
    </row>
    <row r="47" spans="1:8" ht="12.75">
      <c r="A47" s="176" t="s">
        <v>155</v>
      </c>
      <c r="B47" s="95">
        <v>73.941</v>
      </c>
      <c r="C47" s="177">
        <f>60.1+1.597</f>
        <v>61.697</v>
      </c>
      <c r="D47" s="181"/>
      <c r="G47" s="180">
        <f t="shared" si="1"/>
        <v>19.84537335688931</v>
      </c>
      <c r="H47" s="177"/>
    </row>
    <row r="48" spans="1:8" ht="12.75">
      <c r="A48" s="176" t="s">
        <v>154</v>
      </c>
      <c r="B48" s="56">
        <v>74.996</v>
      </c>
      <c r="C48" s="177">
        <f>57.49+1.581</f>
        <v>59.071000000000005</v>
      </c>
      <c r="D48" s="181"/>
      <c r="G48" s="180">
        <f t="shared" si="1"/>
        <v>26.959083137241606</v>
      </c>
      <c r="H48" s="177"/>
    </row>
    <row r="49" spans="1:10" ht="12.75">
      <c r="A49" s="183" t="s">
        <v>153</v>
      </c>
      <c r="B49" s="182">
        <v>75.978558245</v>
      </c>
      <c r="C49" s="177">
        <f>59.88+1.647</f>
        <v>61.527</v>
      </c>
      <c r="D49" s="181"/>
      <c r="G49" s="180">
        <f t="shared" si="1"/>
        <v>23.48815681733224</v>
      </c>
      <c r="H49" s="177"/>
      <c r="I49" s="177"/>
      <c r="J49" s="177"/>
    </row>
    <row r="50" spans="1:10" ht="12.75">
      <c r="A50" s="183" t="s">
        <v>152</v>
      </c>
      <c r="B50" s="182">
        <v>76.992749795</v>
      </c>
      <c r="C50" s="177">
        <v>60.289</v>
      </c>
      <c r="D50" s="181"/>
      <c r="G50" s="180">
        <f t="shared" si="1"/>
        <v>27.706131790210463</v>
      </c>
      <c r="H50" s="179"/>
      <c r="I50" s="177"/>
      <c r="J50" s="177"/>
    </row>
    <row r="51" spans="1:10" ht="12.75">
      <c r="A51" s="176" t="s">
        <v>151</v>
      </c>
      <c r="B51" s="177">
        <v>77.81027849</v>
      </c>
      <c r="C51" s="177">
        <v>60.231</v>
      </c>
      <c r="D51" s="181"/>
      <c r="G51" s="180">
        <f t="shared" si="1"/>
        <v>29.186429728877158</v>
      </c>
      <c r="H51" s="179"/>
      <c r="I51" s="177"/>
      <c r="J51" s="177"/>
    </row>
    <row r="52" spans="1:10" ht="12.75">
      <c r="A52" s="178" t="s">
        <v>150</v>
      </c>
      <c r="B52" s="177">
        <v>83.42552188</v>
      </c>
      <c r="C52" s="177">
        <v>60.893</v>
      </c>
      <c r="D52" s="181"/>
      <c r="G52" s="180">
        <f t="shared" si="1"/>
        <v>37.00346818189283</v>
      </c>
      <c r="H52" s="179"/>
      <c r="I52" s="177"/>
      <c r="J52" s="177"/>
    </row>
    <row r="53" spans="1:10" ht="12.75">
      <c r="A53" s="178" t="s">
        <v>149</v>
      </c>
      <c r="B53" s="177">
        <v>81.783296065</v>
      </c>
      <c r="C53" s="177">
        <v>57.086</v>
      </c>
      <c r="D53" s="181"/>
      <c r="G53" s="180">
        <f t="shared" si="1"/>
        <v>43.26331511228673</v>
      </c>
      <c r="H53" s="179"/>
      <c r="I53" s="177"/>
      <c r="J53" s="177"/>
    </row>
    <row r="54" spans="1:10" ht="12.75">
      <c r="A54" s="178" t="s">
        <v>148</v>
      </c>
      <c r="B54" s="177">
        <v>81.74246194</v>
      </c>
      <c r="C54" s="177">
        <v>57.49024</v>
      </c>
      <c r="D54" s="181"/>
      <c r="G54" s="180">
        <f t="shared" si="1"/>
        <v>42.18493772160281</v>
      </c>
      <c r="H54" s="179"/>
      <c r="I54" s="177"/>
      <c r="J54" s="177"/>
    </row>
    <row r="55" spans="1:10" ht="12.75">
      <c r="A55" s="178" t="s">
        <v>147</v>
      </c>
      <c r="B55" s="177">
        <v>76.505</v>
      </c>
      <c r="C55" s="177">
        <v>53.42</v>
      </c>
      <c r="D55" s="181"/>
      <c r="G55" s="180">
        <f t="shared" si="1"/>
        <v>43.21415200299512</v>
      </c>
      <c r="H55" s="179"/>
      <c r="I55" s="177"/>
      <c r="J55" s="177"/>
    </row>
    <row r="56" spans="1:9" ht="12.75">
      <c r="A56" s="178"/>
      <c r="B56" s="177"/>
      <c r="C56" s="177"/>
      <c r="H56" s="94"/>
      <c r="I56" s="94"/>
    </row>
    <row r="57" ht="12.75">
      <c r="A57" s="176"/>
    </row>
    <row r="58" spans="1:6" ht="15">
      <c r="A58" s="120" t="s">
        <v>182</v>
      </c>
      <c r="F58" s="175"/>
    </row>
    <row r="59" spans="1:4" ht="12.75">
      <c r="A59" s="174"/>
      <c r="B59" s="173"/>
      <c r="C59" s="173"/>
      <c r="D59" s="173"/>
    </row>
  </sheetData>
  <sheetProtection/>
  <printOptions headings="1"/>
  <pageMargins left="0.75" right="0.75" top="1" bottom="1" header="0.5" footer="0.5"/>
  <pageSetup fitToHeight="1" fitToWidth="1" horizontalDpi="600" verticalDpi="600" orientation="portrait" paperSize="9" scale="75" r:id="rId1"/>
  <headerFooter alignWithMargins="0">
    <oddHeader>&amp;C&amp;F</oddHeader>
    <oddFooter>&amp;C&amp;A</oddFooter>
  </headerFooter>
  <ignoredErrors>
    <ignoredError sqref="A25 A54" twoDigitTextYear="1"/>
    <ignoredError sqref="F9:F21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8.88671875" style="66" customWidth="1"/>
    <col min="2" max="2" width="9.21484375" style="66" customWidth="1"/>
    <col min="3" max="3" width="9.88671875" style="66" customWidth="1"/>
    <col min="4" max="4" width="8.5546875" style="66" customWidth="1"/>
    <col min="5" max="5" width="10.88671875" style="66" customWidth="1"/>
    <col min="6" max="6" width="14.21484375" style="66" customWidth="1"/>
    <col min="7" max="7" width="13.6640625" style="66" customWidth="1"/>
    <col min="8" max="8" width="12.3359375" style="66" customWidth="1"/>
    <col min="9" max="10" width="12.10546875" style="66" customWidth="1"/>
    <col min="11" max="11" width="12.5546875" style="66" customWidth="1"/>
    <col min="12" max="16384" width="8.88671875" style="66" customWidth="1"/>
  </cols>
  <sheetData>
    <row r="1" spans="1:2" ht="12.75">
      <c r="A1" s="70" t="s">
        <v>191</v>
      </c>
      <c r="B1" s="70"/>
    </row>
    <row r="2" spans="1:11" s="211" customFormat="1" ht="63.75">
      <c r="A2" s="215"/>
      <c r="B2" s="214" t="s">
        <v>192</v>
      </c>
      <c r="C2" s="214" t="s">
        <v>190</v>
      </c>
      <c r="D2" s="214" t="s">
        <v>189</v>
      </c>
      <c r="E2" s="213" t="s">
        <v>80</v>
      </c>
      <c r="F2" s="212" t="s">
        <v>188</v>
      </c>
      <c r="G2" s="212" t="s">
        <v>187</v>
      </c>
      <c r="H2" s="212" t="s">
        <v>186</v>
      </c>
      <c r="I2" s="212" t="s">
        <v>185</v>
      </c>
      <c r="J2" s="212" t="s">
        <v>184</v>
      </c>
      <c r="K2" s="212" t="s">
        <v>183</v>
      </c>
    </row>
    <row r="3" spans="1:9" ht="12.75">
      <c r="A3" s="40">
        <v>1980</v>
      </c>
      <c r="B3" s="46">
        <f aca="true" t="shared" si="0" ref="B3:B36">C3+D3</f>
        <v>130.097</v>
      </c>
      <c r="C3" s="180">
        <v>112.43</v>
      </c>
      <c r="D3" s="180">
        <v>17.667</v>
      </c>
      <c r="E3" s="209">
        <v>7.334</v>
      </c>
      <c r="F3" s="206">
        <f aca="true" t="shared" si="1" ref="F3:F36">E3/SUM(C3:E3)</f>
        <v>0.05336496132604725</v>
      </c>
      <c r="G3" s="206">
        <f aca="true" t="shared" si="2" ref="G3:G36">SUM(C3:D3)/SUM(C3:E3)</f>
        <v>0.9466350386739527</v>
      </c>
      <c r="H3" s="87"/>
      <c r="I3" s="210"/>
    </row>
    <row r="4" spans="1:13" ht="12.75">
      <c r="A4" s="40"/>
      <c r="B4" s="46">
        <f t="shared" si="0"/>
        <v>127.469</v>
      </c>
      <c r="C4" s="180">
        <v>110.473</v>
      </c>
      <c r="D4" s="180">
        <v>16.995999999999995</v>
      </c>
      <c r="E4" s="209">
        <v>4.29</v>
      </c>
      <c r="F4" s="206">
        <f t="shared" si="1"/>
        <v>0.032559445654566296</v>
      </c>
      <c r="G4" s="206">
        <f t="shared" si="2"/>
        <v>0.9674405543454337</v>
      </c>
      <c r="H4" s="87">
        <f aca="true" t="shared" si="3" ref="H4:H36">(B4-B3)/B3</f>
        <v>-0.020200312074836576</v>
      </c>
      <c r="I4" s="87">
        <f aca="true" t="shared" si="4" ref="I4:I36">(C4-C3)/C3</f>
        <v>-0.01740638619585527</v>
      </c>
      <c r="J4" s="87">
        <f aca="true" t="shared" si="5" ref="J4:J36">(D4-D3)/D3</f>
        <v>-0.03798041546385954</v>
      </c>
      <c r="K4" s="87">
        <f aca="true" t="shared" si="6" ref="K4:K36">(E4-E3)/E3</f>
        <v>-0.41505317698391053</v>
      </c>
      <c r="L4" s="87"/>
      <c r="M4" s="87"/>
    </row>
    <row r="5" spans="1:13" ht="12.75">
      <c r="A5" s="40"/>
      <c r="B5" s="46">
        <f t="shared" si="0"/>
        <v>124.711</v>
      </c>
      <c r="C5" s="180">
        <v>106.161</v>
      </c>
      <c r="D5" s="180">
        <v>18.549999999999997</v>
      </c>
      <c r="E5" s="209">
        <v>4.063</v>
      </c>
      <c r="F5" s="206">
        <f t="shared" si="1"/>
        <v>0.0315514001273549</v>
      </c>
      <c r="G5" s="206">
        <f t="shared" si="2"/>
        <v>0.9684485998726451</v>
      </c>
      <c r="H5" s="87">
        <f t="shared" si="3"/>
        <v>-0.02163663322062616</v>
      </c>
      <c r="I5" s="87">
        <f t="shared" si="4"/>
        <v>-0.0390321617046699</v>
      </c>
      <c r="J5" s="87">
        <f t="shared" si="5"/>
        <v>0.09143327841845154</v>
      </c>
      <c r="K5" s="87">
        <f t="shared" si="6"/>
        <v>-0.052913752913752984</v>
      </c>
      <c r="L5" s="87"/>
      <c r="M5" s="87"/>
    </row>
    <row r="6" spans="1:13" ht="12.75">
      <c r="A6" s="40"/>
      <c r="B6" s="46">
        <f t="shared" si="0"/>
        <v>119.254</v>
      </c>
      <c r="C6" s="180">
        <v>101.742</v>
      </c>
      <c r="D6" s="180">
        <v>17.512</v>
      </c>
      <c r="E6" s="209">
        <v>4.456</v>
      </c>
      <c r="F6" s="206">
        <f t="shared" si="1"/>
        <v>0.03601972354700509</v>
      </c>
      <c r="G6" s="206">
        <f t="shared" si="2"/>
        <v>0.9639802764529949</v>
      </c>
      <c r="H6" s="87">
        <f t="shared" si="3"/>
        <v>-0.043757166569107726</v>
      </c>
      <c r="I6" s="87">
        <f t="shared" si="4"/>
        <v>-0.04162545567581312</v>
      </c>
      <c r="J6" s="87">
        <f t="shared" si="5"/>
        <v>-0.05595687331536371</v>
      </c>
      <c r="K6" s="87">
        <f t="shared" si="6"/>
        <v>0.09672655673147938</v>
      </c>
      <c r="L6" s="87"/>
      <c r="M6" s="87"/>
    </row>
    <row r="7" spans="1:13" ht="12.75">
      <c r="A7" s="40"/>
      <c r="B7" s="46">
        <f t="shared" si="0"/>
        <v>51.182</v>
      </c>
      <c r="C7" s="180">
        <v>35.243</v>
      </c>
      <c r="D7" s="180">
        <v>15.939</v>
      </c>
      <c r="E7" s="209">
        <v>8.894</v>
      </c>
      <c r="F7" s="206">
        <f t="shared" si="1"/>
        <v>0.1480458086423863</v>
      </c>
      <c r="G7" s="206">
        <f t="shared" si="2"/>
        <v>0.8519541913576137</v>
      </c>
      <c r="H7" s="87">
        <f t="shared" si="3"/>
        <v>-0.5708152347091083</v>
      </c>
      <c r="I7" s="87">
        <f t="shared" si="4"/>
        <v>-0.6536042145819818</v>
      </c>
      <c r="J7" s="87">
        <f t="shared" si="5"/>
        <v>-0.08982412060301509</v>
      </c>
      <c r="K7" s="87">
        <f t="shared" si="6"/>
        <v>0.9959605026929981</v>
      </c>
      <c r="L7" s="87"/>
      <c r="M7" s="87"/>
    </row>
    <row r="8" spans="1:13" ht="12.75">
      <c r="A8" s="40">
        <v>1985</v>
      </c>
      <c r="B8" s="46">
        <f t="shared" si="0"/>
        <v>94.111</v>
      </c>
      <c r="C8" s="180">
        <v>75.289</v>
      </c>
      <c r="D8" s="180">
        <v>18.822000000000003</v>
      </c>
      <c r="E8" s="209">
        <v>12.732</v>
      </c>
      <c r="F8" s="206">
        <f t="shared" si="1"/>
        <v>0.11916550452533155</v>
      </c>
      <c r="G8" s="206">
        <f t="shared" si="2"/>
        <v>0.8808344954746684</v>
      </c>
      <c r="H8" s="87">
        <f t="shared" si="3"/>
        <v>0.8387519049665898</v>
      </c>
      <c r="I8" s="87">
        <f t="shared" si="4"/>
        <v>1.1362823823170558</v>
      </c>
      <c r="J8" s="87">
        <f t="shared" si="5"/>
        <v>0.18087709392057236</v>
      </c>
      <c r="K8" s="87">
        <f t="shared" si="6"/>
        <v>0.431526872048572</v>
      </c>
      <c r="L8" s="87"/>
      <c r="M8" s="87"/>
    </row>
    <row r="9" spans="1:13" ht="12.75">
      <c r="A9" s="40"/>
      <c r="B9" s="46">
        <f t="shared" si="0"/>
        <v>108.099</v>
      </c>
      <c r="C9" s="180">
        <v>90.366</v>
      </c>
      <c r="D9" s="180">
        <v>17.733000000000004</v>
      </c>
      <c r="E9" s="209">
        <v>10.554</v>
      </c>
      <c r="F9" s="206">
        <f t="shared" si="1"/>
        <v>0.08894844630982782</v>
      </c>
      <c r="G9" s="206">
        <f t="shared" si="2"/>
        <v>0.9110515536901722</v>
      </c>
      <c r="H9" s="87">
        <f t="shared" si="3"/>
        <v>0.1486329972054276</v>
      </c>
      <c r="I9" s="87">
        <f t="shared" si="4"/>
        <v>0.20025501733320933</v>
      </c>
      <c r="J9" s="87">
        <f t="shared" si="5"/>
        <v>-0.05785782594835822</v>
      </c>
      <c r="K9" s="87">
        <f t="shared" si="6"/>
        <v>-0.17106503298774733</v>
      </c>
      <c r="L9" s="87"/>
      <c r="M9" s="87"/>
    </row>
    <row r="10" spans="1:13" ht="12.75">
      <c r="A10" s="40"/>
      <c r="B10" s="46">
        <f t="shared" si="0"/>
        <v>104.533</v>
      </c>
      <c r="C10" s="180">
        <v>85.957</v>
      </c>
      <c r="D10" s="180">
        <v>18.576000000000008</v>
      </c>
      <c r="E10" s="209">
        <v>9.781</v>
      </c>
      <c r="F10" s="206">
        <f t="shared" si="1"/>
        <v>0.08556257326311738</v>
      </c>
      <c r="G10" s="206">
        <f t="shared" si="2"/>
        <v>0.9144374267368826</v>
      </c>
      <c r="H10" s="87">
        <f t="shared" si="3"/>
        <v>-0.03298827926252789</v>
      </c>
      <c r="I10" s="87">
        <f t="shared" si="4"/>
        <v>-0.04879047429342901</v>
      </c>
      <c r="J10" s="87">
        <f t="shared" si="5"/>
        <v>0.04753848756555593</v>
      </c>
      <c r="K10" s="87">
        <f t="shared" si="6"/>
        <v>-0.07324237256016673</v>
      </c>
      <c r="L10" s="87"/>
      <c r="M10" s="87"/>
    </row>
    <row r="11" spans="1:13" ht="12.75">
      <c r="A11" s="40"/>
      <c r="B11" s="46">
        <f t="shared" si="0"/>
        <v>104.066</v>
      </c>
      <c r="C11" s="180">
        <v>83.762</v>
      </c>
      <c r="D11" s="180">
        <v>20.304000000000002</v>
      </c>
      <c r="E11" s="209">
        <v>11.685</v>
      </c>
      <c r="F11" s="206">
        <f t="shared" si="1"/>
        <v>0.10094945184058884</v>
      </c>
      <c r="G11" s="206">
        <f t="shared" si="2"/>
        <v>0.8990505481594111</v>
      </c>
      <c r="H11" s="87">
        <f t="shared" si="3"/>
        <v>-0.004467488735614578</v>
      </c>
      <c r="I11" s="87">
        <f t="shared" si="4"/>
        <v>-0.025536023825866346</v>
      </c>
      <c r="J11" s="87">
        <f t="shared" si="5"/>
        <v>0.09302325581395315</v>
      </c>
      <c r="K11" s="87">
        <f t="shared" si="6"/>
        <v>0.1946631223801247</v>
      </c>
      <c r="L11" s="87"/>
      <c r="M11" s="87"/>
    </row>
    <row r="12" spans="1:13" ht="12.75">
      <c r="A12" s="40"/>
      <c r="B12" s="46">
        <f t="shared" si="0"/>
        <v>99.82</v>
      </c>
      <c r="C12" s="180">
        <v>79.628</v>
      </c>
      <c r="D12" s="180">
        <v>20.191999999999993</v>
      </c>
      <c r="E12" s="209">
        <v>12.137</v>
      </c>
      <c r="F12" s="206">
        <f t="shared" si="1"/>
        <v>0.10840769223898462</v>
      </c>
      <c r="G12" s="206">
        <f t="shared" si="2"/>
        <v>0.8915923077610154</v>
      </c>
      <c r="H12" s="87">
        <f t="shared" si="3"/>
        <v>-0.04080103011550371</v>
      </c>
      <c r="I12" s="87">
        <f t="shared" si="4"/>
        <v>-0.04935412239440319</v>
      </c>
      <c r="J12" s="87">
        <f t="shared" si="5"/>
        <v>-0.005516154452325107</v>
      </c>
      <c r="K12" s="87">
        <f t="shared" si="6"/>
        <v>0.03868207103123662</v>
      </c>
      <c r="L12" s="87"/>
      <c r="M12" s="87"/>
    </row>
    <row r="13" spans="1:13" ht="12.75">
      <c r="A13" s="40">
        <v>1990</v>
      </c>
      <c r="B13" s="46">
        <f t="shared" si="0"/>
        <v>92.762</v>
      </c>
      <c r="C13" s="180">
        <v>72.899</v>
      </c>
      <c r="D13" s="180">
        <v>19.863</v>
      </c>
      <c r="E13" s="209">
        <v>14.783</v>
      </c>
      <c r="F13" s="206">
        <f t="shared" si="1"/>
        <v>0.13745873820261284</v>
      </c>
      <c r="G13" s="206">
        <f t="shared" si="2"/>
        <v>0.8625412617973871</v>
      </c>
      <c r="H13" s="87">
        <f t="shared" si="3"/>
        <v>-0.07070727309156474</v>
      </c>
      <c r="I13" s="87">
        <f t="shared" si="4"/>
        <v>-0.08450545034410005</v>
      </c>
      <c r="J13" s="87">
        <f t="shared" si="5"/>
        <v>-0.01629358161648146</v>
      </c>
      <c r="K13" s="87">
        <f t="shared" si="6"/>
        <v>0.2180110406195929</v>
      </c>
      <c r="L13" s="87"/>
      <c r="M13" s="87"/>
    </row>
    <row r="14" spans="1:13" ht="12.75">
      <c r="A14" s="40"/>
      <c r="B14" s="46">
        <f t="shared" si="0"/>
        <v>94.202</v>
      </c>
      <c r="C14" s="180">
        <v>73.357</v>
      </c>
      <c r="D14" s="180">
        <v>20.845</v>
      </c>
      <c r="E14" s="209">
        <v>19.611</v>
      </c>
      <c r="F14" s="206">
        <f t="shared" si="1"/>
        <v>0.17230896294799364</v>
      </c>
      <c r="G14" s="206">
        <f t="shared" si="2"/>
        <v>0.8276910370520063</v>
      </c>
      <c r="H14" s="87">
        <f t="shared" si="3"/>
        <v>0.015523598025053337</v>
      </c>
      <c r="I14" s="87">
        <f t="shared" si="4"/>
        <v>0.006282665057133821</v>
      </c>
      <c r="J14" s="87">
        <f t="shared" si="5"/>
        <v>0.04943865478527913</v>
      </c>
      <c r="K14" s="87">
        <f t="shared" si="6"/>
        <v>0.3265913549347224</v>
      </c>
      <c r="L14" s="87"/>
      <c r="M14" s="87"/>
    </row>
    <row r="15" spans="1:13" ht="12.75">
      <c r="A15" s="40"/>
      <c r="B15" s="46">
        <f t="shared" si="0"/>
        <v>84.493</v>
      </c>
      <c r="C15" s="180">
        <v>65.8</v>
      </c>
      <c r="D15" s="180">
        <v>18.692999999999998</v>
      </c>
      <c r="E15" s="209">
        <v>20.339</v>
      </c>
      <c r="F15" s="206">
        <f t="shared" si="1"/>
        <v>0.1940151862026862</v>
      </c>
      <c r="G15" s="206">
        <f t="shared" si="2"/>
        <v>0.8059848137973138</v>
      </c>
      <c r="H15" s="87">
        <f t="shared" si="3"/>
        <v>-0.1030657523194837</v>
      </c>
      <c r="I15" s="87">
        <f t="shared" si="4"/>
        <v>-0.10301675368403837</v>
      </c>
      <c r="J15" s="87">
        <f t="shared" si="5"/>
        <v>-0.10323818661549537</v>
      </c>
      <c r="K15" s="87">
        <f t="shared" si="6"/>
        <v>0.037122023354239864</v>
      </c>
      <c r="L15" s="87"/>
      <c r="M15" s="87"/>
    </row>
    <row r="16" spans="1:13" ht="12.75">
      <c r="A16" s="40"/>
      <c r="B16" s="46">
        <f t="shared" si="0"/>
        <v>68.199</v>
      </c>
      <c r="C16" s="180">
        <v>50.457</v>
      </c>
      <c r="D16" s="180">
        <v>17.741999999999997</v>
      </c>
      <c r="E16" s="209">
        <v>18.4</v>
      </c>
      <c r="F16" s="206">
        <f t="shared" si="1"/>
        <v>0.21247358514532502</v>
      </c>
      <c r="G16" s="206">
        <f t="shared" si="2"/>
        <v>0.7875264148546751</v>
      </c>
      <c r="H16" s="87">
        <f t="shared" si="3"/>
        <v>-0.19284437764075127</v>
      </c>
      <c r="I16" s="87">
        <f t="shared" si="4"/>
        <v>-0.23317629179331303</v>
      </c>
      <c r="J16" s="87">
        <f t="shared" si="5"/>
        <v>-0.05087465896324831</v>
      </c>
      <c r="K16" s="87">
        <f t="shared" si="6"/>
        <v>-0.09533408722159399</v>
      </c>
      <c r="L16" s="87"/>
      <c r="M16" s="87"/>
    </row>
    <row r="17" spans="1:13" ht="12.75">
      <c r="A17" s="40"/>
      <c r="B17" s="46">
        <f t="shared" si="0"/>
        <v>49.785</v>
      </c>
      <c r="C17" s="180">
        <v>31.854</v>
      </c>
      <c r="D17" s="180">
        <v>17.931</v>
      </c>
      <c r="E17" s="180">
        <v>15.088</v>
      </c>
      <c r="F17" s="206">
        <f t="shared" si="1"/>
        <v>0.23257749757217952</v>
      </c>
      <c r="G17" s="206">
        <f t="shared" si="2"/>
        <v>0.7674225024278206</v>
      </c>
      <c r="H17" s="87">
        <f t="shared" si="3"/>
        <v>-0.27000395900233143</v>
      </c>
      <c r="I17" s="87">
        <f t="shared" si="4"/>
        <v>-0.3686901718294786</v>
      </c>
      <c r="J17" s="87">
        <f t="shared" si="5"/>
        <v>0.010652688535678257</v>
      </c>
      <c r="K17" s="87">
        <f t="shared" si="6"/>
        <v>-0.18</v>
      </c>
      <c r="L17" s="87"/>
      <c r="M17" s="87"/>
    </row>
    <row r="18" spans="1:13" ht="12.75">
      <c r="A18" s="40">
        <v>1995</v>
      </c>
      <c r="B18" s="46">
        <f t="shared" si="0"/>
        <v>53.037</v>
      </c>
      <c r="C18" s="180">
        <v>35.15</v>
      </c>
      <c r="D18" s="180">
        <v>17.887</v>
      </c>
      <c r="E18" s="180">
        <v>15.896</v>
      </c>
      <c r="F18" s="206">
        <f t="shared" si="1"/>
        <v>0.23060072824336678</v>
      </c>
      <c r="G18" s="206">
        <f t="shared" si="2"/>
        <v>0.7693992717566334</v>
      </c>
      <c r="H18" s="87">
        <f t="shared" si="3"/>
        <v>0.06532087978306725</v>
      </c>
      <c r="I18" s="87">
        <f t="shared" si="4"/>
        <v>0.10347209141709046</v>
      </c>
      <c r="J18" s="87">
        <f t="shared" si="5"/>
        <v>-0.002453850872790167</v>
      </c>
      <c r="K18" s="87">
        <f t="shared" si="6"/>
        <v>0.053552492046659704</v>
      </c>
      <c r="L18" s="87"/>
      <c r="M18" s="87"/>
    </row>
    <row r="19" spans="1:13" ht="12.75">
      <c r="A19" s="40"/>
      <c r="B19" s="46">
        <f t="shared" si="0"/>
        <v>50.197</v>
      </c>
      <c r="C19" s="180">
        <v>32.223</v>
      </c>
      <c r="D19" s="180">
        <v>17.974</v>
      </c>
      <c r="E19" s="180">
        <v>17.799363019</v>
      </c>
      <c r="F19" s="206">
        <f t="shared" si="1"/>
        <v>0.26176933925166535</v>
      </c>
      <c r="G19" s="206">
        <f t="shared" si="2"/>
        <v>0.7382306607483348</v>
      </c>
      <c r="H19" s="87">
        <f t="shared" si="3"/>
        <v>-0.05354752342704143</v>
      </c>
      <c r="I19" s="87">
        <f t="shared" si="4"/>
        <v>-0.08327169274537695</v>
      </c>
      <c r="J19" s="87">
        <f t="shared" si="5"/>
        <v>0.004863867613350463</v>
      </c>
      <c r="K19" s="87">
        <f t="shared" si="6"/>
        <v>0.11973848886512332</v>
      </c>
      <c r="L19" s="87"/>
      <c r="M19" s="87"/>
    </row>
    <row r="20" spans="1:13" ht="12.75">
      <c r="A20" s="40"/>
      <c r="B20" s="46">
        <f t="shared" si="0"/>
        <v>48.495</v>
      </c>
      <c r="C20" s="180">
        <v>30.281</v>
      </c>
      <c r="D20" s="180">
        <v>18.214</v>
      </c>
      <c r="E20" s="180">
        <v>19.757</v>
      </c>
      <c r="F20" s="206">
        <f t="shared" si="1"/>
        <v>0.2894713708023208</v>
      </c>
      <c r="G20" s="206">
        <f t="shared" si="2"/>
        <v>0.7105286291976792</v>
      </c>
      <c r="H20" s="87">
        <f t="shared" si="3"/>
        <v>-0.03390640874952697</v>
      </c>
      <c r="I20" s="87">
        <f t="shared" si="4"/>
        <v>-0.060267510784222454</v>
      </c>
      <c r="J20" s="87">
        <f t="shared" si="5"/>
        <v>0.013352620451763572</v>
      </c>
      <c r="K20" s="87">
        <f t="shared" si="6"/>
        <v>0.10998354148462014</v>
      </c>
      <c r="L20" s="87"/>
      <c r="M20" s="87"/>
    </row>
    <row r="21" spans="1:13" ht="12.75">
      <c r="A21" s="40"/>
      <c r="B21" s="46">
        <f t="shared" si="0"/>
        <v>41.177</v>
      </c>
      <c r="C21" s="180">
        <v>25.731</v>
      </c>
      <c r="D21" s="180">
        <v>15.446</v>
      </c>
      <c r="E21" s="180">
        <v>21.244</v>
      </c>
      <c r="F21" s="206">
        <f t="shared" si="1"/>
        <v>0.3403341824065619</v>
      </c>
      <c r="G21" s="206">
        <f t="shared" si="2"/>
        <v>0.6596658175934381</v>
      </c>
      <c r="H21" s="87">
        <f t="shared" si="3"/>
        <v>-0.15090215486132588</v>
      </c>
      <c r="I21" s="87">
        <f t="shared" si="4"/>
        <v>-0.15025923846636496</v>
      </c>
      <c r="J21" s="87">
        <f t="shared" si="5"/>
        <v>-0.15197101130998128</v>
      </c>
      <c r="K21" s="87">
        <f t="shared" si="6"/>
        <v>0.07526446322822282</v>
      </c>
      <c r="L21" s="87"/>
      <c r="M21" s="87"/>
    </row>
    <row r="22" spans="1:13" ht="12.75">
      <c r="A22" s="40"/>
      <c r="B22" s="46">
        <f t="shared" si="0"/>
        <v>37.077</v>
      </c>
      <c r="C22" s="180">
        <v>20.888</v>
      </c>
      <c r="D22" s="180">
        <v>16.189</v>
      </c>
      <c r="E22" s="180">
        <v>20.293</v>
      </c>
      <c r="F22" s="206">
        <f t="shared" si="1"/>
        <v>0.3537214572075998</v>
      </c>
      <c r="G22" s="206">
        <f t="shared" si="2"/>
        <v>0.6462785427924002</v>
      </c>
      <c r="H22" s="87">
        <f t="shared" si="3"/>
        <v>-0.09957014838380653</v>
      </c>
      <c r="I22" s="87">
        <f t="shared" si="4"/>
        <v>-0.1882165481326027</v>
      </c>
      <c r="J22" s="87">
        <f t="shared" si="5"/>
        <v>0.04810306875566492</v>
      </c>
      <c r="K22" s="87">
        <f t="shared" si="6"/>
        <v>-0.0447655808698927</v>
      </c>
      <c r="L22" s="87"/>
      <c r="M22" s="87"/>
    </row>
    <row r="23" spans="1:13" ht="12.75">
      <c r="A23" s="40">
        <v>2000</v>
      </c>
      <c r="B23" s="46">
        <f t="shared" si="0"/>
        <v>31.197582666666662</v>
      </c>
      <c r="C23" s="180">
        <v>17.187526666666663</v>
      </c>
      <c r="D23" s="180">
        <v>14.010056</v>
      </c>
      <c r="E23" s="180">
        <v>23.445900672999997</v>
      </c>
      <c r="F23" s="206">
        <f t="shared" si="1"/>
        <v>0.42907038936846487</v>
      </c>
      <c r="G23" s="206">
        <f t="shared" si="2"/>
        <v>0.5709296106315351</v>
      </c>
      <c r="H23" s="87">
        <f t="shared" si="3"/>
        <v>-0.15857316755221124</v>
      </c>
      <c r="I23" s="87">
        <f t="shared" si="4"/>
        <v>-0.1771578577811824</v>
      </c>
      <c r="J23" s="87">
        <f t="shared" si="5"/>
        <v>-0.13459410710976585</v>
      </c>
      <c r="K23" s="87">
        <f t="shared" si="6"/>
        <v>0.1553688795643817</v>
      </c>
      <c r="L23" s="87"/>
      <c r="M23" s="87"/>
    </row>
    <row r="24" spans="1:13" ht="12.75">
      <c r="A24" s="40"/>
      <c r="B24" s="46">
        <f t="shared" si="0"/>
        <v>31.929856</v>
      </c>
      <c r="C24" s="180">
        <v>17.346712</v>
      </c>
      <c r="D24" s="180">
        <v>14.583144000000003</v>
      </c>
      <c r="E24" s="180">
        <v>35.542182625</v>
      </c>
      <c r="F24" s="206">
        <f t="shared" si="1"/>
        <v>0.5267690638864255</v>
      </c>
      <c r="G24" s="206">
        <f t="shared" si="2"/>
        <v>0.47323093611357436</v>
      </c>
      <c r="H24" s="87">
        <f t="shared" si="3"/>
        <v>0.023472117732882648</v>
      </c>
      <c r="I24" s="87">
        <f t="shared" si="4"/>
        <v>0.009261677751578967</v>
      </c>
      <c r="J24" s="87">
        <f t="shared" si="5"/>
        <v>0.04090547532429578</v>
      </c>
      <c r="K24" s="87">
        <f t="shared" si="6"/>
        <v>0.5159231082954271</v>
      </c>
      <c r="L24" s="87"/>
      <c r="M24" s="87"/>
    </row>
    <row r="25" spans="1:13" ht="12.75">
      <c r="A25" s="40"/>
      <c r="B25" s="46">
        <f t="shared" si="0"/>
        <v>29.989154999999997</v>
      </c>
      <c r="C25" s="180">
        <v>16.39137</v>
      </c>
      <c r="D25" s="180">
        <v>13.597784999999996</v>
      </c>
      <c r="E25" s="180">
        <v>28.686214821</v>
      </c>
      <c r="F25" s="206">
        <f t="shared" si="1"/>
        <v>0.4888970433166859</v>
      </c>
      <c r="G25" s="206">
        <f t="shared" si="2"/>
        <v>0.5111029566833141</v>
      </c>
      <c r="H25" s="87">
        <f t="shared" si="3"/>
        <v>-0.06078013630878899</v>
      </c>
      <c r="I25" s="87">
        <f t="shared" si="4"/>
        <v>-0.055073376441598945</v>
      </c>
      <c r="J25" s="87">
        <f t="shared" si="5"/>
        <v>-0.06756835151596981</v>
      </c>
      <c r="K25" s="87">
        <f t="shared" si="6"/>
        <v>-0.19289664555315142</v>
      </c>
      <c r="L25" s="87"/>
      <c r="M25" s="87"/>
    </row>
    <row r="26" spans="1:13" ht="12.75">
      <c r="A26" s="40"/>
      <c r="B26" s="46">
        <f t="shared" si="0"/>
        <v>28.278999999999996</v>
      </c>
      <c r="C26" s="180">
        <v>15.633</v>
      </c>
      <c r="D26" s="180">
        <v>12.645999999999997</v>
      </c>
      <c r="E26" s="180">
        <v>31.891144164</v>
      </c>
      <c r="F26" s="206">
        <f t="shared" si="1"/>
        <v>0.5300160836756077</v>
      </c>
      <c r="G26" s="206">
        <f t="shared" si="2"/>
        <v>0.46998391632439235</v>
      </c>
      <c r="H26" s="87">
        <f t="shared" si="3"/>
        <v>-0.057025781486674115</v>
      </c>
      <c r="I26" s="87">
        <f t="shared" si="4"/>
        <v>-0.04626641946341272</v>
      </c>
      <c r="J26" s="87">
        <f t="shared" si="5"/>
        <v>-0.06999559119371276</v>
      </c>
      <c r="K26" s="87">
        <f t="shared" si="6"/>
        <v>0.1117236750473542</v>
      </c>
      <c r="L26" s="87"/>
      <c r="M26" s="87"/>
    </row>
    <row r="27" spans="1:13" ht="12.75">
      <c r="A27" s="40"/>
      <c r="B27" s="46">
        <f t="shared" si="0"/>
        <v>25.09605700000001</v>
      </c>
      <c r="C27" s="180">
        <v>12.542343000000002</v>
      </c>
      <c r="D27" s="180">
        <v>12.553714000000005</v>
      </c>
      <c r="E27" s="180">
        <v>36.152810565</v>
      </c>
      <c r="F27" s="206">
        <f t="shared" si="1"/>
        <v>0.590260881585003</v>
      </c>
      <c r="G27" s="206">
        <f t="shared" si="2"/>
        <v>0.409739118414997</v>
      </c>
      <c r="H27" s="87">
        <f t="shared" si="3"/>
        <v>-0.11255500548109862</v>
      </c>
      <c r="I27" s="87">
        <f t="shared" si="4"/>
        <v>-0.19770082517750892</v>
      </c>
      <c r="J27" s="87">
        <f t="shared" si="5"/>
        <v>-0.0072976435236432515</v>
      </c>
      <c r="K27" s="87">
        <f t="shared" si="6"/>
        <v>0.13363165583161304</v>
      </c>
      <c r="L27" s="87"/>
      <c r="M27" s="87"/>
    </row>
    <row r="28" spans="1:13" ht="12.75">
      <c r="A28" s="40">
        <v>2005</v>
      </c>
      <c r="B28" s="46">
        <f t="shared" si="0"/>
        <v>20.498292999999997</v>
      </c>
      <c r="C28" s="180">
        <v>9.563436999999999</v>
      </c>
      <c r="D28" s="180">
        <v>10.934856</v>
      </c>
      <c r="E28" s="180">
        <v>43.968490294</v>
      </c>
      <c r="F28" s="206">
        <f t="shared" si="1"/>
        <v>0.6820332587944123</v>
      </c>
      <c r="G28" s="206">
        <f t="shared" si="2"/>
        <v>0.31796674120558766</v>
      </c>
      <c r="H28" s="87">
        <f t="shared" si="3"/>
        <v>-0.1832066288341635</v>
      </c>
      <c r="I28" s="87">
        <f t="shared" si="4"/>
        <v>-0.23750793611688048</v>
      </c>
      <c r="J28" s="87">
        <f t="shared" si="5"/>
        <v>-0.1289545070088425</v>
      </c>
      <c r="K28" s="87">
        <f t="shared" si="6"/>
        <v>0.21618456786224124</v>
      </c>
      <c r="L28" s="87"/>
      <c r="M28" s="87"/>
    </row>
    <row r="29" spans="1:13" ht="12.75">
      <c r="A29" s="40"/>
      <c r="B29" s="46">
        <f t="shared" si="0"/>
        <v>18.517162</v>
      </c>
      <c r="C29" s="180">
        <v>9.444401000000001</v>
      </c>
      <c r="D29" s="180">
        <v>9.072761</v>
      </c>
      <c r="E29" s="180">
        <v>50.52806891</v>
      </c>
      <c r="F29" s="206">
        <f t="shared" si="1"/>
        <v>0.7318111366136643</v>
      </c>
      <c r="G29" s="206">
        <f t="shared" si="2"/>
        <v>0.2681888633863358</v>
      </c>
      <c r="H29" s="87">
        <f t="shared" si="3"/>
        <v>-0.09664858434797463</v>
      </c>
      <c r="I29" s="87">
        <f t="shared" si="4"/>
        <v>-0.012446989508060514</v>
      </c>
      <c r="J29" s="87">
        <f t="shared" si="5"/>
        <v>-0.1702898510963473</v>
      </c>
      <c r="K29" s="87">
        <f t="shared" si="6"/>
        <v>0.14918817025871667</v>
      </c>
      <c r="L29" s="87"/>
      <c r="M29" s="87"/>
    </row>
    <row r="30" spans="1:13" ht="12.75">
      <c r="A30" s="40"/>
      <c r="B30" s="46">
        <f t="shared" si="0"/>
        <v>17.007227000000004</v>
      </c>
      <c r="C30" s="180">
        <v>7.673882000000002</v>
      </c>
      <c r="D30" s="180">
        <v>9.333345000000001</v>
      </c>
      <c r="E30" s="180">
        <v>43.36412035699999</v>
      </c>
      <c r="F30" s="206">
        <f t="shared" si="1"/>
        <v>0.7182897559097126</v>
      </c>
      <c r="G30" s="206">
        <f t="shared" si="2"/>
        <v>0.28171024409028755</v>
      </c>
      <c r="H30" s="87">
        <f t="shared" si="3"/>
        <v>-0.0815424631485103</v>
      </c>
      <c r="I30" s="87">
        <f t="shared" si="4"/>
        <v>-0.1874675799979267</v>
      </c>
      <c r="J30" s="87">
        <f t="shared" si="5"/>
        <v>0.02872157659614328</v>
      </c>
      <c r="K30" s="87">
        <f t="shared" si="6"/>
        <v>-0.14178156235814893</v>
      </c>
      <c r="L30" s="87"/>
      <c r="M30" s="87"/>
    </row>
    <row r="31" spans="1:13" ht="12.75">
      <c r="A31" s="40"/>
      <c r="B31" s="46">
        <f t="shared" si="0"/>
        <v>18.053242571428573</v>
      </c>
      <c r="C31" s="180">
        <v>8.095680142857143</v>
      </c>
      <c r="D31" s="180">
        <v>9.95756242857143</v>
      </c>
      <c r="E31" s="180">
        <v>43.875315509</v>
      </c>
      <c r="F31" s="206">
        <f t="shared" si="1"/>
        <v>0.7084827560818991</v>
      </c>
      <c r="G31" s="206">
        <f t="shared" si="2"/>
        <v>0.29151724391810085</v>
      </c>
      <c r="H31" s="87">
        <f t="shared" si="3"/>
        <v>0.06150418121828848</v>
      </c>
      <c r="I31" s="87">
        <f t="shared" si="4"/>
        <v>0.05496541943922789</v>
      </c>
      <c r="J31" s="87">
        <f t="shared" si="5"/>
        <v>0.06688035517506626</v>
      </c>
      <c r="K31" s="87">
        <f t="shared" si="6"/>
        <v>0.011788435872595635</v>
      </c>
      <c r="L31" s="87"/>
      <c r="M31" s="87"/>
    </row>
    <row r="32" spans="1:13" ht="12.75">
      <c r="A32" s="64"/>
      <c r="B32" s="46">
        <f t="shared" si="0"/>
        <v>17.87363382092287</v>
      </c>
      <c r="C32" s="208">
        <v>7.519695779953905</v>
      </c>
      <c r="D32" s="208">
        <v>10.353938040968965</v>
      </c>
      <c r="E32" s="209">
        <v>38.166842009285716</v>
      </c>
      <c r="F32" s="206">
        <f t="shared" si="1"/>
        <v>0.6810584928815309</v>
      </c>
      <c r="G32" s="206">
        <f t="shared" si="2"/>
        <v>0.31894150711846914</v>
      </c>
      <c r="H32" s="87">
        <f t="shared" si="3"/>
        <v>-0.009948836049539169</v>
      </c>
      <c r="I32" s="87">
        <f t="shared" si="4"/>
        <v>-0.07114712448359659</v>
      </c>
      <c r="J32" s="87">
        <f t="shared" si="5"/>
        <v>0.039806490317369846</v>
      </c>
      <c r="K32" s="87">
        <f t="shared" si="6"/>
        <v>-0.1301067225042137</v>
      </c>
      <c r="L32" s="87"/>
      <c r="M32" s="87"/>
    </row>
    <row r="33" spans="1:13" ht="12.75">
      <c r="A33" s="40">
        <v>2010</v>
      </c>
      <c r="B33" s="46">
        <f t="shared" si="0"/>
        <v>18.416630369367603</v>
      </c>
      <c r="C33" s="208">
        <v>7.390448360105515</v>
      </c>
      <c r="D33" s="208">
        <v>11.026182009262087</v>
      </c>
      <c r="E33" s="209">
        <v>26.54073566942857</v>
      </c>
      <c r="F33" s="206">
        <f t="shared" si="1"/>
        <v>0.5903534394458322</v>
      </c>
      <c r="G33" s="206">
        <f t="shared" si="2"/>
        <v>0.40964656055416776</v>
      </c>
      <c r="H33" s="87">
        <f t="shared" si="3"/>
        <v>0.03037975119581459</v>
      </c>
      <c r="I33" s="87">
        <f t="shared" si="4"/>
        <v>-0.017187852225742775</v>
      </c>
      <c r="J33" s="87">
        <f t="shared" si="5"/>
        <v>0.0649264043915614</v>
      </c>
      <c r="K33" s="87">
        <f t="shared" si="6"/>
        <v>-0.30461274047846554</v>
      </c>
      <c r="L33" s="87"/>
      <c r="M33" s="87"/>
    </row>
    <row r="34" spans="1:13" ht="12.75">
      <c r="A34" s="40"/>
      <c r="B34" s="46">
        <f t="shared" si="0"/>
        <v>18.62697821065712</v>
      </c>
      <c r="C34" s="208">
        <v>7.312222750337602</v>
      </c>
      <c r="D34" s="208">
        <v>11.314755460319518</v>
      </c>
      <c r="E34" s="207">
        <v>32.527389433857145</v>
      </c>
      <c r="F34" s="206">
        <f t="shared" si="1"/>
        <v>0.6358672960224804</v>
      </c>
      <c r="G34" s="206">
        <f t="shared" si="2"/>
        <v>0.3641327039775196</v>
      </c>
      <c r="H34" s="87">
        <f t="shared" si="3"/>
        <v>0.011421624752777268</v>
      </c>
      <c r="I34" s="87">
        <f t="shared" si="4"/>
        <v>-0.010584690665073048</v>
      </c>
      <c r="J34" s="87">
        <f t="shared" si="5"/>
        <v>0.026171656772491763</v>
      </c>
      <c r="K34" s="87">
        <f t="shared" si="6"/>
        <v>0.22556472582349743</v>
      </c>
      <c r="L34" s="87"/>
      <c r="M34" s="87"/>
    </row>
    <row r="35" spans="1:11" ht="12.75">
      <c r="A35" s="40"/>
      <c r="B35" s="46">
        <f t="shared" si="0"/>
        <v>17.046667060472487</v>
      </c>
      <c r="C35" s="208">
        <v>6.153107466119766</v>
      </c>
      <c r="D35" s="208">
        <v>10.89355959435272</v>
      </c>
      <c r="E35" s="207">
        <v>44.815163843875425</v>
      </c>
      <c r="F35" s="206">
        <f t="shared" si="1"/>
        <v>0.7244396615607707</v>
      </c>
      <c r="G35" s="206">
        <f t="shared" si="2"/>
        <v>0.27556033843922934</v>
      </c>
      <c r="H35" s="87">
        <f t="shared" si="3"/>
        <v>-0.08483990974341106</v>
      </c>
      <c r="I35" s="87">
        <f t="shared" si="4"/>
        <v>-0.1585175019681013</v>
      </c>
      <c r="J35" s="87">
        <f t="shared" si="5"/>
        <v>-0.03722536182455893</v>
      </c>
      <c r="K35" s="87">
        <f t="shared" si="6"/>
        <v>0.3777670026364971</v>
      </c>
    </row>
    <row r="36" spans="1:11" ht="12.75">
      <c r="A36" s="40">
        <v>2013</v>
      </c>
      <c r="B36" s="46">
        <f t="shared" si="0"/>
        <v>12.84744561296463</v>
      </c>
      <c r="C36" s="205">
        <v>4.088723620059968</v>
      </c>
      <c r="D36" s="205">
        <v>8.758721992904663</v>
      </c>
      <c r="E36" s="205">
        <v>49.40194389050518</v>
      </c>
      <c r="F36" s="206">
        <f t="shared" si="1"/>
        <v>0.7936133074486054</v>
      </c>
      <c r="G36" s="206">
        <f t="shared" si="2"/>
        <v>0.20638669255139452</v>
      </c>
      <c r="H36" s="87">
        <f t="shared" si="3"/>
        <v>-0.24633680194558016</v>
      </c>
      <c r="I36" s="87">
        <f t="shared" si="4"/>
        <v>-0.33550264763401366</v>
      </c>
      <c r="J36" s="87">
        <f t="shared" si="5"/>
        <v>-0.19597245353619475</v>
      </c>
      <c r="K36" s="87">
        <f t="shared" si="6"/>
        <v>0.10234884028559897</v>
      </c>
    </row>
    <row r="37" spans="3:7" ht="12.75">
      <c r="C37" s="205"/>
      <c r="D37" s="205"/>
      <c r="E37" s="204"/>
      <c r="F37" s="203"/>
      <c r="G37" s="202"/>
    </row>
    <row r="38" spans="2:7" ht="12.75">
      <c r="B38" s="205"/>
      <c r="C38" s="205"/>
      <c r="D38" s="205"/>
      <c r="E38" s="205"/>
      <c r="F38" s="203"/>
      <c r="G38" s="202"/>
    </row>
    <row r="39" spans="2:7" ht="12.75">
      <c r="B39" s="205"/>
      <c r="C39" s="205"/>
      <c r="D39" s="205"/>
      <c r="E39" s="205"/>
      <c r="F39" s="203"/>
      <c r="G39" s="202"/>
    </row>
    <row r="40" spans="3:7" ht="12.75">
      <c r="C40" s="205"/>
      <c r="D40" s="205"/>
      <c r="E40" s="205"/>
      <c r="F40" s="203"/>
      <c r="G40" s="205"/>
    </row>
    <row r="41" spans="3:7" ht="12.75">
      <c r="C41" s="205"/>
      <c r="D41" s="205"/>
      <c r="E41" s="205"/>
      <c r="F41" s="203"/>
      <c r="G41" s="205"/>
    </row>
    <row r="42" spans="3:7" ht="12.75">
      <c r="C42" s="205"/>
      <c r="D42" s="205"/>
      <c r="E42" s="205"/>
      <c r="F42" s="203"/>
      <c r="G42" s="205"/>
    </row>
    <row r="43" spans="3:7" ht="12.75">
      <c r="C43" s="205"/>
      <c r="D43" s="205"/>
      <c r="E43" s="204"/>
      <c r="F43" s="203"/>
      <c r="G43" s="205"/>
    </row>
    <row r="44" spans="3:7" ht="12.75">
      <c r="C44" s="205"/>
      <c r="D44" s="205"/>
      <c r="E44" s="204"/>
      <c r="F44" s="203"/>
      <c r="G44" s="205"/>
    </row>
    <row r="45" spans="3:7" ht="12.75">
      <c r="C45" s="205"/>
      <c r="D45" s="205"/>
      <c r="E45" s="204"/>
      <c r="F45" s="203"/>
      <c r="G45" s="205"/>
    </row>
    <row r="46" spans="3:7" ht="12.75">
      <c r="C46" s="205"/>
      <c r="D46" s="205"/>
      <c r="E46" s="204"/>
      <c r="F46" s="203"/>
      <c r="G46" s="202"/>
    </row>
    <row r="47" spans="3:7" ht="12.75">
      <c r="C47" s="205"/>
      <c r="D47" s="205"/>
      <c r="E47" s="204"/>
      <c r="F47" s="203"/>
      <c r="G47" s="202"/>
    </row>
    <row r="48" spans="3:7" ht="12.75">
      <c r="C48" s="205"/>
      <c r="D48" s="205"/>
      <c r="E48" s="204"/>
      <c r="F48" s="203"/>
      <c r="G48" s="202"/>
    </row>
    <row r="49" spans="3:7" ht="12.75">
      <c r="C49" s="205"/>
      <c r="D49" s="205"/>
      <c r="E49" s="204"/>
      <c r="F49" s="203"/>
      <c r="G49" s="202"/>
    </row>
    <row r="50" spans="3:7" ht="12.75">
      <c r="C50" s="205"/>
      <c r="D50" s="205"/>
      <c r="E50" s="204"/>
      <c r="F50" s="203"/>
      <c r="G50" s="202"/>
    </row>
    <row r="51" spans="3:7" ht="12.75">
      <c r="C51" s="205"/>
      <c r="D51" s="205"/>
      <c r="E51" s="204"/>
      <c r="F51" s="203"/>
      <c r="G51" s="202"/>
    </row>
    <row r="52" spans="3:7" ht="12.75">
      <c r="C52" s="205"/>
      <c r="D52" s="205"/>
      <c r="E52" s="204"/>
      <c r="F52" s="203"/>
      <c r="G52" s="202"/>
    </row>
    <row r="53" spans="3:7" ht="12.75">
      <c r="C53" s="205"/>
      <c r="D53" s="205"/>
      <c r="E53" s="204"/>
      <c r="F53" s="203"/>
      <c r="G53" s="202"/>
    </row>
  </sheetData>
  <sheetProtection/>
  <conditionalFormatting sqref="C40:C42 E40:E42">
    <cfRule type="cellIs" priority="1" dxfId="2" operator="not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8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8.88671875" style="235" customWidth="1"/>
    <col min="2" max="2" width="8.10546875" style="240" customWidth="1"/>
    <col min="3" max="3" width="9.99609375" style="240" customWidth="1"/>
    <col min="4" max="4" width="16.21484375" style="240" customWidth="1"/>
    <col min="5" max="5" width="15.77734375" style="240" customWidth="1"/>
    <col min="6" max="6" width="12.6640625" style="240" customWidth="1"/>
    <col min="7" max="7" width="16.21484375" style="240" customWidth="1"/>
    <col min="8" max="8" width="15.5546875" style="241" customWidth="1"/>
    <col min="9" max="9" width="13.3359375" style="235" customWidth="1"/>
    <col min="10" max="10" width="12.6640625" style="235" customWidth="1"/>
    <col min="11" max="11" width="21.77734375" style="235" bestFit="1" customWidth="1"/>
    <col min="12" max="16384" width="8.88671875" style="235" customWidth="1"/>
  </cols>
  <sheetData>
    <row r="1" ht="12.75">
      <c r="A1" s="227" t="s">
        <v>198</v>
      </c>
    </row>
    <row r="3" spans="1:9" ht="51">
      <c r="A3" s="227"/>
      <c r="B3" s="239" t="s">
        <v>70</v>
      </c>
      <c r="C3" s="239" t="s">
        <v>68</v>
      </c>
      <c r="D3" s="239" t="s">
        <v>197</v>
      </c>
      <c r="E3" s="239" t="s">
        <v>196</v>
      </c>
      <c r="F3" s="239" t="s">
        <v>195</v>
      </c>
      <c r="G3" s="239" t="s">
        <v>199</v>
      </c>
      <c r="H3" s="238" t="s">
        <v>194</v>
      </c>
      <c r="I3" s="237" t="s">
        <v>193</v>
      </c>
    </row>
    <row r="4" spans="1:11" ht="12.75" hidden="1">
      <c r="A4" s="227">
        <v>1970</v>
      </c>
      <c r="B4" s="216">
        <v>20190</v>
      </c>
      <c r="C4" s="216">
        <v>19613</v>
      </c>
      <c r="D4" s="216">
        <v>4159</v>
      </c>
      <c r="E4" s="226">
        <v>35686</v>
      </c>
      <c r="F4" s="226">
        <v>77237</v>
      </c>
      <c r="G4" s="234">
        <f aca="true" t="shared" si="0" ref="G4:G27">SUM(B4:F4)</f>
        <v>156885</v>
      </c>
      <c r="H4" s="223">
        <f aca="true" t="shared" si="1" ref="H4:H47">(F4/G4)*100</f>
        <v>49.231602766357526</v>
      </c>
      <c r="I4" s="236"/>
      <c r="K4" s="242"/>
    </row>
    <row r="5" spans="1:11" ht="12.75" hidden="1">
      <c r="A5" s="227"/>
      <c r="B5" s="216">
        <v>17185</v>
      </c>
      <c r="C5" s="216">
        <v>16105</v>
      </c>
      <c r="D5" s="216">
        <v>3327</v>
      </c>
      <c r="E5" s="226">
        <v>31467</v>
      </c>
      <c r="F5" s="226">
        <v>72847</v>
      </c>
      <c r="G5" s="234">
        <f t="shared" si="0"/>
        <v>140931</v>
      </c>
      <c r="H5" s="223">
        <f t="shared" si="1"/>
        <v>51.68983403225692</v>
      </c>
      <c r="I5" s="229">
        <f aca="true" t="shared" si="2" ref="I5:I47">(G5-G4)/G4</f>
        <v>-0.10169232240175925</v>
      </c>
      <c r="J5" s="242"/>
      <c r="K5" s="243"/>
    </row>
    <row r="6" spans="1:11" ht="12.75" hidden="1">
      <c r="A6" s="227"/>
      <c r="B6" s="216">
        <v>14554</v>
      </c>
      <c r="C6" s="216">
        <v>11663</v>
      </c>
      <c r="D6" s="216">
        <v>2999</v>
      </c>
      <c r="E6" s="226">
        <v>27003</v>
      </c>
      <c r="F6" s="226">
        <v>66664</v>
      </c>
      <c r="G6" s="234">
        <f t="shared" si="0"/>
        <v>122883</v>
      </c>
      <c r="H6" s="223">
        <f t="shared" si="1"/>
        <v>54.24997762098908</v>
      </c>
      <c r="I6" s="229">
        <f t="shared" si="2"/>
        <v>-0.12806266896566404</v>
      </c>
      <c r="J6" s="242"/>
      <c r="K6" s="243"/>
    </row>
    <row r="7" spans="1:11" ht="12.75" hidden="1">
      <c r="A7" s="227"/>
      <c r="B7" s="216">
        <v>14502</v>
      </c>
      <c r="C7" s="216">
        <v>12062</v>
      </c>
      <c r="D7" s="216">
        <v>2581</v>
      </c>
      <c r="E7" s="226">
        <v>27388</v>
      </c>
      <c r="F7" s="226">
        <v>76838</v>
      </c>
      <c r="G7" s="234">
        <f t="shared" si="0"/>
        <v>133371</v>
      </c>
      <c r="H7" s="223">
        <f t="shared" si="1"/>
        <v>57.61222454656559</v>
      </c>
      <c r="I7" s="229">
        <f t="shared" si="2"/>
        <v>0.08534947877249091</v>
      </c>
      <c r="J7" s="242"/>
      <c r="K7" s="243"/>
    </row>
    <row r="8" spans="1:11" ht="12.75" hidden="1">
      <c r="A8" s="227"/>
      <c r="B8" s="216">
        <v>13667</v>
      </c>
      <c r="C8" s="216">
        <v>11077</v>
      </c>
      <c r="D8" s="216">
        <v>2505</v>
      </c>
      <c r="E8" s="226">
        <v>23612</v>
      </c>
      <c r="F8" s="226">
        <v>67026</v>
      </c>
      <c r="G8" s="234">
        <f t="shared" si="0"/>
        <v>117887</v>
      </c>
      <c r="H8" s="223">
        <f t="shared" si="1"/>
        <v>56.85614189859781</v>
      </c>
      <c r="I8" s="229">
        <f t="shared" si="2"/>
        <v>-0.11609720254028237</v>
      </c>
      <c r="J8" s="242"/>
      <c r="K8" s="243"/>
    </row>
    <row r="9" spans="1:11" ht="12.75" hidden="1">
      <c r="A9" s="227">
        <v>1975</v>
      </c>
      <c r="B9" s="216">
        <v>11616</v>
      </c>
      <c r="C9" s="216">
        <v>9685</v>
      </c>
      <c r="D9" s="216">
        <v>1948</v>
      </c>
      <c r="E9" s="226">
        <v>24395</v>
      </c>
      <c r="F9" s="226">
        <v>74569</v>
      </c>
      <c r="G9" s="234">
        <f t="shared" si="0"/>
        <v>122213</v>
      </c>
      <c r="H9" s="223">
        <f t="shared" si="1"/>
        <v>61.015603904658256</v>
      </c>
      <c r="I9" s="229">
        <f t="shared" si="2"/>
        <v>0.03669615818538092</v>
      </c>
      <c r="J9" s="242"/>
      <c r="K9" s="243"/>
    </row>
    <row r="10" spans="1:11" ht="12.75" hidden="1">
      <c r="A10" s="227"/>
      <c r="B10" s="216">
        <v>10823</v>
      </c>
      <c r="C10" s="216">
        <v>8970</v>
      </c>
      <c r="D10" s="216">
        <v>2045</v>
      </c>
      <c r="E10" s="226">
        <v>23947</v>
      </c>
      <c r="F10" s="226">
        <v>77819</v>
      </c>
      <c r="G10" s="234">
        <f t="shared" si="0"/>
        <v>123604</v>
      </c>
      <c r="H10" s="223">
        <f t="shared" si="1"/>
        <v>62.958318501019384</v>
      </c>
      <c r="I10" s="229">
        <f t="shared" si="2"/>
        <v>0.01138176789703223</v>
      </c>
      <c r="J10" s="242"/>
      <c r="K10" s="243"/>
    </row>
    <row r="11" spans="1:11" ht="12.75" hidden="1">
      <c r="A11" s="227"/>
      <c r="B11" s="216">
        <v>11136</v>
      </c>
      <c r="C11" s="216">
        <v>9033</v>
      </c>
      <c r="D11" s="216">
        <v>2149</v>
      </c>
      <c r="E11" s="226">
        <v>21703</v>
      </c>
      <c r="F11" s="226">
        <v>79956</v>
      </c>
      <c r="G11" s="234">
        <f t="shared" si="0"/>
        <v>123977</v>
      </c>
      <c r="H11" s="223">
        <f t="shared" si="1"/>
        <v>64.49260749977819</v>
      </c>
      <c r="I11" s="229">
        <f t="shared" si="2"/>
        <v>0.0030177016925018608</v>
      </c>
      <c r="J11" s="242"/>
      <c r="K11" s="243"/>
    </row>
    <row r="12" spans="1:11" ht="12.75" hidden="1">
      <c r="A12" s="227"/>
      <c r="B12" s="216">
        <v>10217</v>
      </c>
      <c r="C12" s="216">
        <v>8550</v>
      </c>
      <c r="D12" s="216">
        <v>2041</v>
      </c>
      <c r="E12" s="226">
        <v>19026</v>
      </c>
      <c r="F12" s="226">
        <v>80643</v>
      </c>
      <c r="G12" s="234">
        <f t="shared" si="0"/>
        <v>120477</v>
      </c>
      <c r="H12" s="223">
        <f t="shared" si="1"/>
        <v>66.93642769989293</v>
      </c>
      <c r="I12" s="229">
        <f t="shared" si="2"/>
        <v>-0.028231042854723054</v>
      </c>
      <c r="J12" s="242"/>
      <c r="K12" s="243"/>
    </row>
    <row r="13" spans="1:11" ht="12.75" hidden="1">
      <c r="A13" s="227"/>
      <c r="B13" s="216">
        <v>10508</v>
      </c>
      <c r="C13" s="216">
        <v>9232</v>
      </c>
      <c r="D13" s="216">
        <v>2051</v>
      </c>
      <c r="E13" s="226">
        <v>18798</v>
      </c>
      <c r="F13" s="226">
        <v>88790</v>
      </c>
      <c r="G13" s="234">
        <f t="shared" si="0"/>
        <v>129379</v>
      </c>
      <c r="H13" s="223">
        <f t="shared" si="1"/>
        <v>68.62782986419744</v>
      </c>
      <c r="I13" s="229">
        <f t="shared" si="2"/>
        <v>0.0738896220855433</v>
      </c>
      <c r="J13" s="242"/>
      <c r="K13" s="243"/>
    </row>
    <row r="14" spans="1:11" ht="12.75">
      <c r="A14" s="227">
        <v>1980</v>
      </c>
      <c r="B14" s="216">
        <v>8946</v>
      </c>
      <c r="C14" s="216">
        <v>7898</v>
      </c>
      <c r="D14" s="216">
        <v>1752</v>
      </c>
      <c r="E14" s="226">
        <v>15295</v>
      </c>
      <c r="F14" s="226">
        <v>89569</v>
      </c>
      <c r="G14" s="234">
        <f t="shared" si="0"/>
        <v>123460</v>
      </c>
      <c r="H14" s="223">
        <f t="shared" si="1"/>
        <v>72.54900372590313</v>
      </c>
      <c r="I14" s="229">
        <f t="shared" si="2"/>
        <v>-0.045749310166255726</v>
      </c>
      <c r="J14" s="242"/>
      <c r="K14" s="243"/>
    </row>
    <row r="15" spans="1:11" ht="12.75">
      <c r="A15" s="227"/>
      <c r="B15" s="216">
        <v>8454</v>
      </c>
      <c r="C15" s="216">
        <v>7046</v>
      </c>
      <c r="D15" s="216">
        <v>1781</v>
      </c>
      <c r="E15" s="226">
        <v>13879</v>
      </c>
      <c r="F15" s="226">
        <v>87226</v>
      </c>
      <c r="G15" s="234">
        <f t="shared" si="0"/>
        <v>118386</v>
      </c>
      <c r="H15" s="223">
        <f t="shared" si="1"/>
        <v>73.67932018988732</v>
      </c>
      <c r="I15" s="229">
        <f t="shared" si="2"/>
        <v>-0.04109833144338247</v>
      </c>
      <c r="J15" s="242"/>
      <c r="K15" s="243"/>
    </row>
    <row r="16" spans="1:11" ht="12.75">
      <c r="A16" s="227"/>
      <c r="B16" s="216">
        <v>8474</v>
      </c>
      <c r="C16" s="216">
        <v>7175</v>
      </c>
      <c r="D16" s="216">
        <v>1855</v>
      </c>
      <c r="E16" s="226">
        <v>13266</v>
      </c>
      <c r="F16" s="226">
        <v>80228</v>
      </c>
      <c r="G16" s="234">
        <f t="shared" si="0"/>
        <v>110998</v>
      </c>
      <c r="H16" s="223">
        <f t="shared" si="1"/>
        <v>72.27877979783419</v>
      </c>
      <c r="I16" s="229">
        <f t="shared" si="2"/>
        <v>-0.06240602773976653</v>
      </c>
      <c r="J16" s="242"/>
      <c r="K16" s="243"/>
    </row>
    <row r="17" spans="1:11" ht="12.75">
      <c r="A17" s="227"/>
      <c r="B17" s="216">
        <v>7872</v>
      </c>
      <c r="C17" s="216">
        <v>7218</v>
      </c>
      <c r="D17" s="216">
        <v>1772</v>
      </c>
      <c r="E17" s="226">
        <v>13048</v>
      </c>
      <c r="F17" s="226">
        <v>81565</v>
      </c>
      <c r="G17" s="234">
        <f t="shared" si="0"/>
        <v>111475</v>
      </c>
      <c r="H17" s="223">
        <f t="shared" si="1"/>
        <v>73.16887194438215</v>
      </c>
      <c r="I17" s="229">
        <f t="shared" si="2"/>
        <v>0.004297374727472567</v>
      </c>
      <c r="J17" s="242"/>
      <c r="K17" s="243"/>
    </row>
    <row r="18" spans="1:11" ht="12.75">
      <c r="A18" s="227"/>
      <c r="B18" s="216">
        <v>5406</v>
      </c>
      <c r="C18" s="216">
        <v>7006</v>
      </c>
      <c r="D18" s="216">
        <v>1731</v>
      </c>
      <c r="E18" s="226">
        <v>9755</v>
      </c>
      <c r="F18" s="226">
        <v>53411</v>
      </c>
      <c r="G18" s="234">
        <f t="shared" si="0"/>
        <v>77309</v>
      </c>
      <c r="H18" s="223">
        <f t="shared" si="1"/>
        <v>69.08768707395</v>
      </c>
      <c r="I18" s="229">
        <f t="shared" si="2"/>
        <v>-0.30649024444942813</v>
      </c>
      <c r="J18" s="242"/>
      <c r="K18" s="243"/>
    </row>
    <row r="19" spans="1:11" ht="12.75">
      <c r="A19" s="227">
        <v>1985</v>
      </c>
      <c r="B19" s="216">
        <v>7799</v>
      </c>
      <c r="C19" s="216">
        <v>8313</v>
      </c>
      <c r="D19" s="216">
        <v>1704</v>
      </c>
      <c r="E19" s="226">
        <v>13630</v>
      </c>
      <c r="F19" s="226">
        <v>73940</v>
      </c>
      <c r="G19" s="234">
        <f t="shared" si="0"/>
        <v>105386</v>
      </c>
      <c r="H19" s="223">
        <f t="shared" si="1"/>
        <v>70.16112197066023</v>
      </c>
      <c r="I19" s="229">
        <f t="shared" si="2"/>
        <v>0.36317893130165957</v>
      </c>
      <c r="J19" s="242"/>
      <c r="K19" s="243"/>
    </row>
    <row r="20" spans="1:11" ht="12.75">
      <c r="A20" s="227"/>
      <c r="B20" s="216">
        <v>7421</v>
      </c>
      <c r="C20" s="216">
        <v>9278</v>
      </c>
      <c r="D20" s="216">
        <v>1496</v>
      </c>
      <c r="E20" s="226">
        <v>13387</v>
      </c>
      <c r="F20" s="226">
        <v>82652</v>
      </c>
      <c r="G20" s="234">
        <f t="shared" si="0"/>
        <v>114234</v>
      </c>
      <c r="H20" s="223">
        <f t="shared" si="1"/>
        <v>72.35323984102806</v>
      </c>
      <c r="I20" s="229">
        <f t="shared" si="2"/>
        <v>0.08395802098950525</v>
      </c>
      <c r="J20" s="242"/>
      <c r="K20" s="243"/>
    </row>
    <row r="21" spans="1:11" ht="12.75">
      <c r="A21" s="227"/>
      <c r="B21" s="216">
        <v>6536</v>
      </c>
      <c r="C21" s="216">
        <v>6827</v>
      </c>
      <c r="D21" s="216">
        <v>1425</v>
      </c>
      <c r="E21" s="226">
        <v>13146</v>
      </c>
      <c r="F21" s="226">
        <v>87960</v>
      </c>
      <c r="G21" s="234">
        <f t="shared" si="0"/>
        <v>115894</v>
      </c>
      <c r="H21" s="223">
        <f t="shared" si="1"/>
        <v>75.89694030752239</v>
      </c>
      <c r="I21" s="229">
        <f t="shared" si="2"/>
        <v>0.014531575537930913</v>
      </c>
      <c r="J21" s="242"/>
      <c r="K21" s="243"/>
    </row>
    <row r="22" spans="1:11" ht="12.75">
      <c r="A22" s="227"/>
      <c r="B22" s="216">
        <v>5741</v>
      </c>
      <c r="C22" s="216">
        <v>7131</v>
      </c>
      <c r="D22" s="216">
        <v>1265</v>
      </c>
      <c r="E22" s="226">
        <v>13104</v>
      </c>
      <c r="F22" s="226">
        <v>84258</v>
      </c>
      <c r="G22" s="234">
        <f t="shared" si="0"/>
        <v>111499</v>
      </c>
      <c r="H22" s="223">
        <f t="shared" si="1"/>
        <v>75.56839074789909</v>
      </c>
      <c r="I22" s="229">
        <f t="shared" si="2"/>
        <v>-0.03792258443060038</v>
      </c>
      <c r="J22" s="242"/>
      <c r="K22" s="243"/>
    </row>
    <row r="23" spans="1:11" ht="12.75">
      <c r="A23" s="227"/>
      <c r="B23" s="216">
        <v>5048</v>
      </c>
      <c r="C23" s="216">
        <v>6763</v>
      </c>
      <c r="D23" s="216">
        <v>1062</v>
      </c>
      <c r="E23" s="226">
        <v>12655</v>
      </c>
      <c r="F23" s="226">
        <v>82053</v>
      </c>
      <c r="G23" s="234">
        <f t="shared" si="0"/>
        <v>107581</v>
      </c>
      <c r="H23" s="223">
        <f t="shared" si="1"/>
        <v>76.27090285459329</v>
      </c>
      <c r="I23" s="229">
        <f t="shared" si="2"/>
        <v>-0.03513932860384398</v>
      </c>
      <c r="J23" s="242"/>
      <c r="K23" s="243"/>
    </row>
    <row r="24" spans="1:11" ht="12.75">
      <c r="A24" s="227">
        <v>1990</v>
      </c>
      <c r="B24" s="216">
        <v>4239</v>
      </c>
      <c r="C24" s="216">
        <v>6280</v>
      </c>
      <c r="D24" s="216">
        <v>1211</v>
      </c>
      <c r="E24" s="226">
        <v>12513</v>
      </c>
      <c r="F24" s="226">
        <v>84014</v>
      </c>
      <c r="G24" s="234">
        <f t="shared" si="0"/>
        <v>108257</v>
      </c>
      <c r="H24" s="223">
        <f t="shared" si="1"/>
        <v>77.60606704416342</v>
      </c>
      <c r="I24" s="229">
        <f t="shared" si="2"/>
        <v>0.0062836374452737934</v>
      </c>
      <c r="J24" s="242"/>
      <c r="K24" s="243"/>
    </row>
    <row r="25" spans="1:11" ht="12.75">
      <c r="A25" s="227"/>
      <c r="B25" s="216">
        <v>4778</v>
      </c>
      <c r="C25" s="216">
        <v>6426</v>
      </c>
      <c r="D25" s="216">
        <v>1144</v>
      </c>
      <c r="E25" s="226">
        <v>11624</v>
      </c>
      <c r="F25" s="226">
        <v>83542</v>
      </c>
      <c r="G25" s="234">
        <f t="shared" si="0"/>
        <v>107514</v>
      </c>
      <c r="H25" s="223">
        <f t="shared" si="1"/>
        <v>77.70336886358986</v>
      </c>
      <c r="I25" s="229">
        <f t="shared" si="2"/>
        <v>-0.006863297523485779</v>
      </c>
      <c r="J25" s="242"/>
      <c r="K25" s="243"/>
    </row>
    <row r="26" spans="1:11" ht="12.75">
      <c r="A26" s="227"/>
      <c r="B26" s="216">
        <v>4156</v>
      </c>
      <c r="C26" s="216">
        <v>6581</v>
      </c>
      <c r="D26" s="216">
        <v>945</v>
      </c>
      <c r="E26" s="226">
        <v>10429</v>
      </c>
      <c r="F26" s="226">
        <v>78469</v>
      </c>
      <c r="G26" s="234">
        <f t="shared" si="0"/>
        <v>100580</v>
      </c>
      <c r="H26" s="223">
        <f t="shared" si="1"/>
        <v>78.01650427520381</v>
      </c>
      <c r="I26" s="229">
        <f t="shared" si="2"/>
        <v>-0.06449392637237941</v>
      </c>
      <c r="J26" s="242"/>
      <c r="K26" s="243"/>
    </row>
    <row r="27" spans="1:11" ht="12.75">
      <c r="A27" s="227"/>
      <c r="B27" s="216">
        <v>4638</v>
      </c>
      <c r="C27" s="216">
        <v>5300</v>
      </c>
      <c r="D27" s="216">
        <v>826</v>
      </c>
      <c r="E27" s="226">
        <v>9856</v>
      </c>
      <c r="F27" s="226">
        <v>66136</v>
      </c>
      <c r="G27" s="234">
        <f t="shared" si="0"/>
        <v>86756</v>
      </c>
      <c r="H27" s="223">
        <f t="shared" si="1"/>
        <v>76.23219143344554</v>
      </c>
      <c r="I27" s="229">
        <f t="shared" si="2"/>
        <v>-0.13744283157685425</v>
      </c>
      <c r="J27" s="242"/>
      <c r="K27" s="243"/>
    </row>
    <row r="28" spans="1:11" ht="12.75">
      <c r="A28" s="227"/>
      <c r="B28" s="216">
        <v>3901</v>
      </c>
      <c r="C28" s="216">
        <v>4946</v>
      </c>
      <c r="D28" s="216">
        <v>721</v>
      </c>
      <c r="E28" s="226">
        <v>9793</v>
      </c>
      <c r="F28" s="226">
        <v>62406</v>
      </c>
      <c r="G28" s="234">
        <v>81767</v>
      </c>
      <c r="H28" s="223">
        <f t="shared" si="1"/>
        <v>76.32174349065026</v>
      </c>
      <c r="I28" s="229">
        <f t="shared" si="2"/>
        <v>-0.05750610908755591</v>
      </c>
      <c r="J28" s="242"/>
      <c r="K28" s="243"/>
    </row>
    <row r="29" spans="1:11" ht="12.75">
      <c r="A29" s="227">
        <v>1995</v>
      </c>
      <c r="B29" s="216">
        <v>2690</v>
      </c>
      <c r="C29" s="216">
        <v>4494</v>
      </c>
      <c r="D29" s="216">
        <v>523</v>
      </c>
      <c r="E29" s="226">
        <v>9647</v>
      </c>
      <c r="F29" s="228">
        <v>59588</v>
      </c>
      <c r="G29" s="234">
        <v>76942</v>
      </c>
      <c r="H29" s="223">
        <f t="shared" si="1"/>
        <v>77.4453484442827</v>
      </c>
      <c r="I29" s="229">
        <f t="shared" si="2"/>
        <v>-0.05900913571489721</v>
      </c>
      <c r="J29" s="242"/>
      <c r="K29" s="243"/>
    </row>
    <row r="30" spans="1:11" ht="12.75">
      <c r="A30" s="227"/>
      <c r="B30" s="216">
        <v>2705</v>
      </c>
      <c r="C30" s="216">
        <v>3075.919627315607</v>
      </c>
      <c r="D30" s="216">
        <v>522.5</v>
      </c>
      <c r="E30" s="226">
        <v>9585.538</v>
      </c>
      <c r="F30" s="228">
        <v>55511</v>
      </c>
      <c r="G30" s="234">
        <v>71399.95762731561</v>
      </c>
      <c r="H30" s="223">
        <f t="shared" si="1"/>
        <v>77.74654473851264</v>
      </c>
      <c r="I30" s="229">
        <f t="shared" si="2"/>
        <v>-0.07202883175228597</v>
      </c>
      <c r="J30" s="242"/>
      <c r="K30" s="243"/>
    </row>
    <row r="31" spans="1:11" ht="12.75">
      <c r="A31" s="227"/>
      <c r="B31" s="216">
        <v>2587</v>
      </c>
      <c r="C31" s="216">
        <v>2993</v>
      </c>
      <c r="D31" s="216">
        <v>545</v>
      </c>
      <c r="E31" s="226">
        <v>9622</v>
      </c>
      <c r="F31" s="228">
        <v>47333</v>
      </c>
      <c r="G31" s="234">
        <v>63080</v>
      </c>
      <c r="H31" s="223">
        <f t="shared" si="1"/>
        <v>75.03646163601776</v>
      </c>
      <c r="I31" s="229">
        <f t="shared" si="2"/>
        <v>-0.1165260863422786</v>
      </c>
      <c r="J31" s="242"/>
      <c r="K31" s="243"/>
    </row>
    <row r="32" spans="1:11" ht="12.75">
      <c r="A32" s="227"/>
      <c r="B32" s="216">
        <v>2366</v>
      </c>
      <c r="C32" s="216">
        <v>2414</v>
      </c>
      <c r="D32" s="216">
        <v>416</v>
      </c>
      <c r="E32" s="226">
        <v>9368</v>
      </c>
      <c r="F32" s="228">
        <v>48588</v>
      </c>
      <c r="G32" s="234">
        <v>63152</v>
      </c>
      <c r="H32" s="223">
        <f t="shared" si="1"/>
        <v>76.93818089688371</v>
      </c>
      <c r="I32" s="229">
        <f t="shared" si="2"/>
        <v>0.0011414077362079899</v>
      </c>
      <c r="J32" s="242"/>
      <c r="K32" s="243"/>
    </row>
    <row r="33" spans="1:11" ht="12.75">
      <c r="A33" s="227"/>
      <c r="B33" s="216">
        <v>2517</v>
      </c>
      <c r="C33" s="216">
        <v>2040</v>
      </c>
      <c r="D33" s="216">
        <v>271</v>
      </c>
      <c r="E33" s="226">
        <v>9718</v>
      </c>
      <c r="F33" s="228">
        <v>41178</v>
      </c>
      <c r="G33" s="234">
        <v>55724</v>
      </c>
      <c r="H33" s="223">
        <f t="shared" si="1"/>
        <v>73.89634627808485</v>
      </c>
      <c r="I33" s="229">
        <f t="shared" si="2"/>
        <v>-0.11762097795794274</v>
      </c>
      <c r="J33" s="242"/>
      <c r="K33" s="243"/>
    </row>
    <row r="34" spans="1:11" ht="12.75">
      <c r="A34" s="227">
        <v>2000</v>
      </c>
      <c r="B34" s="216">
        <v>1882.697456745278</v>
      </c>
      <c r="C34" s="216">
        <v>1875.996805472806</v>
      </c>
      <c r="D34" s="216">
        <v>82.0238552260887</v>
      </c>
      <c r="E34" s="226">
        <v>9892.786335973044</v>
      </c>
      <c r="F34" s="228">
        <v>46197.49397585291</v>
      </c>
      <c r="G34" s="234">
        <v>59930.99842927012</v>
      </c>
      <c r="H34" s="223">
        <f t="shared" si="1"/>
        <v>77.08447245439214</v>
      </c>
      <c r="I34" s="229">
        <f t="shared" si="2"/>
        <v>0.07549706462691334</v>
      </c>
      <c r="J34" s="242"/>
      <c r="K34" s="243"/>
    </row>
    <row r="35" spans="1:11" ht="12.75">
      <c r="A35" s="227"/>
      <c r="B35" s="216">
        <v>1873.7301659080574</v>
      </c>
      <c r="C35" s="216">
        <v>1826.3821134609536</v>
      </c>
      <c r="D35" s="216">
        <v>68.15536662402428</v>
      </c>
      <c r="E35" s="226">
        <v>9150.771260750475</v>
      </c>
      <c r="F35" s="228">
        <v>50931.36963769058</v>
      </c>
      <c r="G35" s="234">
        <v>63850.40854443409</v>
      </c>
      <c r="H35" s="223">
        <f t="shared" si="1"/>
        <v>79.76670909199738</v>
      </c>
      <c r="I35" s="229">
        <f t="shared" si="2"/>
        <v>0.06539871215043436</v>
      </c>
      <c r="J35" s="242"/>
      <c r="K35" s="243"/>
    </row>
    <row r="36" spans="1:11" ht="12.75">
      <c r="A36" s="227"/>
      <c r="B36" s="216">
        <v>1285.9862110870708</v>
      </c>
      <c r="C36" s="216">
        <v>1809.5600840568752</v>
      </c>
      <c r="D36" s="216">
        <v>22.36661617220716</v>
      </c>
      <c r="E36" s="226">
        <v>7694.835116545265</v>
      </c>
      <c r="F36" s="228">
        <v>47741.11464911107</v>
      </c>
      <c r="G36" s="234">
        <v>58553.862676972494</v>
      </c>
      <c r="H36" s="223">
        <f t="shared" si="1"/>
        <v>81.53367253068727</v>
      </c>
      <c r="I36" s="229">
        <f t="shared" si="2"/>
        <v>-0.0829524193846885</v>
      </c>
      <c r="J36" s="242"/>
      <c r="K36" s="243"/>
    </row>
    <row r="37" spans="1:11" ht="12.75">
      <c r="A37" s="227"/>
      <c r="B37" s="216">
        <v>1042.559561902809</v>
      </c>
      <c r="C37" s="216">
        <v>1856.1076770157215</v>
      </c>
      <c r="D37" s="216">
        <v>24.804307377805117</v>
      </c>
      <c r="E37" s="226">
        <v>7635.66175603939</v>
      </c>
      <c r="F37" s="228">
        <v>52463.40542583814</v>
      </c>
      <c r="G37" s="234">
        <v>63022.53872817386</v>
      </c>
      <c r="H37" s="223">
        <f t="shared" si="1"/>
        <v>83.24546501073381</v>
      </c>
      <c r="I37" s="229">
        <f t="shared" si="2"/>
        <v>0.07631735716316394</v>
      </c>
      <c r="J37" s="242"/>
      <c r="K37" s="243"/>
    </row>
    <row r="38" spans="2:11" ht="12.75">
      <c r="B38" s="216">
        <v>940.6646989147021</v>
      </c>
      <c r="C38" s="216">
        <v>1847.7608042490763</v>
      </c>
      <c r="D38" s="216">
        <v>27.5</v>
      </c>
      <c r="E38" s="226">
        <v>7190.131300487743</v>
      </c>
      <c r="F38" s="228">
        <v>50443.58978396861</v>
      </c>
      <c r="G38" s="234">
        <v>60449.64658762014</v>
      </c>
      <c r="H38" s="223">
        <f t="shared" si="1"/>
        <v>83.44728651283673</v>
      </c>
      <c r="I38" s="229">
        <f t="shared" si="2"/>
        <v>-0.04082495234999986</v>
      </c>
      <c r="J38" s="242"/>
      <c r="K38" s="243"/>
    </row>
    <row r="39" spans="1:11" ht="12.75">
      <c r="A39" s="227">
        <v>2005</v>
      </c>
      <c r="B39" s="220">
        <v>614.0928073694754</v>
      </c>
      <c r="C39" s="216">
        <v>1781.4228156753566</v>
      </c>
      <c r="D39" s="220">
        <v>59.209115125704784</v>
      </c>
      <c r="E39" s="226">
        <v>7339.419003271948</v>
      </c>
      <c r="F39" s="228">
        <v>52058.23558461539</v>
      </c>
      <c r="G39" s="224">
        <v>61852.379326057875</v>
      </c>
      <c r="H39" s="223">
        <f t="shared" si="1"/>
        <v>84.1652918640168</v>
      </c>
      <c r="I39" s="229">
        <f t="shared" si="2"/>
        <v>0.023204978318682335</v>
      </c>
      <c r="J39" s="242"/>
      <c r="K39" s="243"/>
    </row>
    <row r="40" spans="1:11" ht="12.75">
      <c r="A40" s="227"/>
      <c r="B40" s="220">
        <v>561.2207108247418</v>
      </c>
      <c r="C40" s="216">
        <v>1755.5353316911196</v>
      </c>
      <c r="D40" s="220">
        <v>53.51319279932595</v>
      </c>
      <c r="E40" s="226">
        <v>7786.080209643864</v>
      </c>
      <c r="F40" s="228">
        <v>57437.77850897604</v>
      </c>
      <c r="G40" s="224">
        <v>67594.1279539351</v>
      </c>
      <c r="H40" s="223">
        <f t="shared" si="1"/>
        <v>84.97450924748887</v>
      </c>
      <c r="I40" s="229">
        <f t="shared" si="2"/>
        <v>0.09282987478313984</v>
      </c>
      <c r="J40" s="242"/>
      <c r="K40" s="243"/>
    </row>
    <row r="41" spans="1:11" ht="12.75">
      <c r="A41" s="227"/>
      <c r="B41" s="220">
        <v>648.230432411244</v>
      </c>
      <c r="C41" s="216">
        <v>1895.9518958578378</v>
      </c>
      <c r="D41" s="220">
        <v>45.190923845252925</v>
      </c>
      <c r="E41" s="226">
        <v>7928.434536354175</v>
      </c>
      <c r="F41" s="228">
        <v>52510.67648740007</v>
      </c>
      <c r="G41" s="224">
        <v>63028.484275868585</v>
      </c>
      <c r="H41" s="223">
        <f t="shared" si="1"/>
        <v>83.31261189396012</v>
      </c>
      <c r="I41" s="229">
        <f t="shared" si="2"/>
        <v>-0.0675449749300407</v>
      </c>
      <c r="J41" s="242"/>
      <c r="K41" s="243"/>
    </row>
    <row r="42" spans="1:11" ht="12.75">
      <c r="A42" s="227"/>
      <c r="B42" s="220">
        <v>683.4858796132496</v>
      </c>
      <c r="C42" s="216">
        <v>1940.4403113653298</v>
      </c>
      <c r="D42" s="220">
        <v>48.518943992786646</v>
      </c>
      <c r="E42" s="226">
        <v>7904.965310889473</v>
      </c>
      <c r="F42" s="228">
        <v>47807.634913455855</v>
      </c>
      <c r="G42" s="224">
        <v>58385.0453593167</v>
      </c>
      <c r="H42" s="223">
        <f t="shared" si="1"/>
        <v>81.88335663565093</v>
      </c>
      <c r="I42" s="229">
        <f t="shared" si="2"/>
        <v>-0.07367207017430528</v>
      </c>
      <c r="J42" s="242"/>
      <c r="K42" s="243"/>
    </row>
    <row r="43" spans="1:11" ht="12.75">
      <c r="A43" s="227"/>
      <c r="B43" s="232">
        <v>689.1694182166586</v>
      </c>
      <c r="C43" s="233">
        <v>1742.097242188352</v>
      </c>
      <c r="D43" s="232">
        <v>94.19280307245141</v>
      </c>
      <c r="E43" s="231">
        <v>6511.926557822748</v>
      </c>
      <c r="F43" s="225">
        <v>39680.80695652605</v>
      </c>
      <c r="G43" s="230">
        <v>48718.19297782626</v>
      </c>
      <c r="H43" s="223">
        <f t="shared" si="1"/>
        <v>81.44966906836322</v>
      </c>
      <c r="I43" s="229">
        <f t="shared" si="2"/>
        <v>-0.16557069232366142</v>
      </c>
      <c r="J43" s="242"/>
      <c r="K43" s="243"/>
    </row>
    <row r="44" spans="1:11" ht="12.75">
      <c r="A44" s="227">
        <v>2010</v>
      </c>
      <c r="B44" s="220">
        <v>732.6762822495654</v>
      </c>
      <c r="C44" s="216">
        <v>1974.9562322850818</v>
      </c>
      <c r="D44" s="220">
        <v>58.062112621424525</v>
      </c>
      <c r="E44" s="226">
        <v>7091.098340151384</v>
      </c>
      <c r="F44" s="228">
        <v>41497.51334381859</v>
      </c>
      <c r="G44" s="224">
        <v>51354.306311126056</v>
      </c>
      <c r="H44" s="223">
        <f t="shared" si="1"/>
        <v>80.8062971241577</v>
      </c>
      <c r="I44" s="229">
        <f t="shared" si="2"/>
        <v>0.054109423444740824</v>
      </c>
      <c r="J44" s="242"/>
      <c r="K44" s="243"/>
    </row>
    <row r="45" spans="1:11" ht="12.75">
      <c r="A45" s="227"/>
      <c r="B45" s="220">
        <v>716.0042695304064</v>
      </c>
      <c r="C45" s="216">
        <v>1797.758222238867</v>
      </c>
      <c r="D45" s="220">
        <v>54.44167778472227</v>
      </c>
      <c r="E45" s="226">
        <v>7082.351143099245</v>
      </c>
      <c r="F45" s="228">
        <v>41849.65759666977</v>
      </c>
      <c r="G45" s="224">
        <v>51500.21290932301</v>
      </c>
      <c r="H45" s="223">
        <f t="shared" si="1"/>
        <v>81.26113511482937</v>
      </c>
      <c r="I45" s="222">
        <f t="shared" si="2"/>
        <v>0.0028411755250473164</v>
      </c>
      <c r="J45" s="242"/>
      <c r="K45" s="243"/>
    </row>
    <row r="46" spans="1:9" ht="12.75">
      <c r="A46" s="227"/>
      <c r="B46" s="220">
        <v>673.9295233302895</v>
      </c>
      <c r="C46" s="216">
        <v>1826.4702246436777</v>
      </c>
      <c r="D46" s="220">
        <v>40.198809872313944</v>
      </c>
      <c r="E46" s="226">
        <v>6588.404941262643</v>
      </c>
      <c r="F46" s="228">
        <v>54901.327531573</v>
      </c>
      <c r="G46" s="224">
        <v>64030.33103068192</v>
      </c>
      <c r="H46" s="223">
        <f t="shared" si="1"/>
        <v>85.74268889109054</v>
      </c>
      <c r="I46" s="222">
        <f t="shared" si="2"/>
        <v>0.24330225864154822</v>
      </c>
    </row>
    <row r="47" spans="1:9" ht="12.75">
      <c r="A47" s="227">
        <v>2013</v>
      </c>
      <c r="B47" s="220">
        <v>646.0022224263917</v>
      </c>
      <c r="C47" s="216">
        <v>2147.3896097307934</v>
      </c>
      <c r="D47" s="220">
        <v>47.86607903878335</v>
      </c>
      <c r="E47" s="226">
        <v>7521.409040405325</v>
      </c>
      <c r="F47" s="225">
        <v>50041.962868960225</v>
      </c>
      <c r="G47" s="224">
        <v>60407.02848392276</v>
      </c>
      <c r="H47" s="223">
        <f t="shared" si="1"/>
        <v>82.84129202329298</v>
      </c>
      <c r="I47" s="222">
        <f t="shared" si="2"/>
        <v>-0.05658728431410032</v>
      </c>
    </row>
    <row r="48" spans="2:7" ht="12.75">
      <c r="B48" s="221"/>
      <c r="C48" s="221"/>
      <c r="D48" s="221"/>
      <c r="E48" s="221"/>
      <c r="F48" s="221"/>
      <c r="G48" s="221"/>
    </row>
    <row r="49" spans="2:7" ht="12.75">
      <c r="B49" s="221"/>
      <c r="C49" s="221"/>
      <c r="D49" s="221"/>
      <c r="E49" s="221"/>
      <c r="F49" s="221"/>
      <c r="G49" s="221"/>
    </row>
    <row r="50" spans="2:7" ht="12.75">
      <c r="B50" s="221"/>
      <c r="C50" s="221"/>
      <c r="D50" s="221"/>
      <c r="E50" s="221"/>
      <c r="F50" s="221"/>
      <c r="G50" s="221"/>
    </row>
    <row r="51" spans="2:7" ht="12.75">
      <c r="B51" s="221"/>
      <c r="C51" s="221"/>
      <c r="D51" s="221"/>
      <c r="E51" s="221"/>
      <c r="F51" s="221"/>
      <c r="G51" s="221"/>
    </row>
    <row r="52" spans="2:7" ht="12.75">
      <c r="B52" s="221"/>
      <c r="C52" s="221"/>
      <c r="D52" s="221"/>
      <c r="E52" s="221"/>
      <c r="F52" s="221"/>
      <c r="G52" s="221"/>
    </row>
    <row r="53" spans="2:7" ht="12.75">
      <c r="B53" s="221"/>
      <c r="C53" s="221"/>
      <c r="D53" s="221"/>
      <c r="E53" s="221"/>
      <c r="F53" s="221"/>
      <c r="G53" s="221"/>
    </row>
    <row r="54" spans="2:7" ht="12.75">
      <c r="B54" s="220"/>
      <c r="C54" s="220"/>
      <c r="D54" s="220"/>
      <c r="E54" s="220"/>
      <c r="F54" s="219"/>
      <c r="G54" s="219"/>
    </row>
    <row r="55" spans="2:7" ht="12.75">
      <c r="B55" s="220"/>
      <c r="C55" s="220"/>
      <c r="D55" s="220"/>
      <c r="E55" s="220"/>
      <c r="F55" s="219"/>
      <c r="G55" s="219"/>
    </row>
    <row r="56" spans="2:7" ht="12.75">
      <c r="B56" s="220"/>
      <c r="C56" s="220"/>
      <c r="D56" s="220"/>
      <c r="E56" s="220"/>
      <c r="F56" s="219"/>
      <c r="G56" s="219"/>
    </row>
    <row r="57" spans="2:9" ht="12.75">
      <c r="B57" s="220"/>
      <c r="C57" s="220"/>
      <c r="D57" s="220"/>
      <c r="E57" s="220"/>
      <c r="F57" s="220"/>
      <c r="G57" s="220"/>
      <c r="H57" s="220"/>
      <c r="I57" s="220"/>
    </row>
    <row r="58" spans="2:7" ht="12.75">
      <c r="B58" s="220"/>
      <c r="C58" s="220"/>
      <c r="D58" s="220"/>
      <c r="E58" s="220"/>
      <c r="F58" s="219"/>
      <c r="G58" s="219"/>
    </row>
    <row r="59" spans="2:7" ht="12.75">
      <c r="B59" s="220"/>
      <c r="C59" s="220"/>
      <c r="D59" s="220"/>
      <c r="E59" s="220"/>
      <c r="F59" s="219"/>
      <c r="G59" s="219"/>
    </row>
    <row r="60" spans="2:7" ht="12.75">
      <c r="B60" s="220"/>
      <c r="C60" s="220"/>
      <c r="D60" s="220"/>
      <c r="E60" s="220"/>
      <c r="F60" s="219"/>
      <c r="G60" s="219"/>
    </row>
    <row r="61" spans="2:7" ht="12.75">
      <c r="B61" s="220"/>
      <c r="C61" s="220"/>
      <c r="D61" s="220"/>
      <c r="E61" s="220"/>
      <c r="F61" s="219"/>
      <c r="G61" s="219"/>
    </row>
    <row r="62" spans="2:9" ht="12.75">
      <c r="B62" s="220">
        <v>457.1471296438637</v>
      </c>
      <c r="C62" s="220">
        <v>484.6659163541755</v>
      </c>
      <c r="D62" s="220">
        <v>502.7881281553619</v>
      </c>
      <c r="E62" s="220">
        <v>481.92198629318096</v>
      </c>
      <c r="F62" s="219">
        <v>477.32591141788015</v>
      </c>
      <c r="G62" s="219">
        <v>561.8965434684874</v>
      </c>
      <c r="H62" s="241">
        <v>460.6613021254616</v>
      </c>
      <c r="I62" s="235">
        <v>608.6914909411894</v>
      </c>
    </row>
    <row r="63" spans="2:9" ht="12.75">
      <c r="B63" s="220">
        <v>5928.725</v>
      </c>
      <c r="C63" s="220">
        <v>5931.977999999999</v>
      </c>
      <c r="D63" s="220">
        <v>5875.029885714286</v>
      </c>
      <c r="E63" s="220">
        <v>4935.5632857142855</v>
      </c>
      <c r="F63" s="219">
        <v>5399.299942857142</v>
      </c>
      <c r="G63" s="219">
        <v>5281.916675275527</v>
      </c>
      <c r="H63" s="241">
        <v>4965.180914285714</v>
      </c>
      <c r="I63" s="235">
        <v>5287.553428571428</v>
      </c>
    </row>
    <row r="64" spans="2:9" ht="12.75">
      <c r="B64" s="220">
        <v>1120.6249999999998</v>
      </c>
      <c r="C64" s="220">
        <v>1242.335</v>
      </c>
      <c r="D64" s="220">
        <v>1169.8233142857143</v>
      </c>
      <c r="E64" s="220">
        <v>851.5534285714286</v>
      </c>
      <c r="F64" s="219">
        <v>978.432542857143</v>
      </c>
      <c r="G64" s="219">
        <v>994.7257142857143</v>
      </c>
      <c r="H64" s="241">
        <v>986.7119142857143</v>
      </c>
      <c r="I64" s="235">
        <v>1410.7652285714285</v>
      </c>
    </row>
    <row r="65" spans="2:9" ht="12.75">
      <c r="B65" s="240">
        <v>275.82507999999996</v>
      </c>
      <c r="C65" s="240">
        <v>264.84262</v>
      </c>
      <c r="D65" s="240">
        <v>352.0380158176147</v>
      </c>
      <c r="E65" s="240">
        <v>238.04412570370403</v>
      </c>
      <c r="F65" s="240">
        <v>231.1310304743759</v>
      </c>
      <c r="G65" s="240">
        <v>240.02973044722972</v>
      </c>
      <c r="H65" s="241">
        <v>172.02507200000002</v>
      </c>
      <c r="I65" s="235">
        <v>211.79559</v>
      </c>
    </row>
    <row r="66" spans="2:9" ht="12.75">
      <c r="B66" s="216">
        <v>3.758</v>
      </c>
      <c r="C66" s="216">
        <v>4.6129999999999995</v>
      </c>
      <c r="D66" s="216">
        <v>5.285966916495167</v>
      </c>
      <c r="E66" s="216">
        <v>4.8437315401486</v>
      </c>
      <c r="F66" s="216">
        <v>4.908912544843143</v>
      </c>
      <c r="G66" s="216">
        <v>3.782479622286028</v>
      </c>
      <c r="H66" s="241">
        <v>3.8257385657526233</v>
      </c>
      <c r="I66" s="235">
        <v>2.6033023212793776</v>
      </c>
    </row>
    <row r="67" spans="2:9" ht="12.75">
      <c r="B67" s="216">
        <f aca="true" t="shared" si="3" ref="B67:I67">SUM(B62:B66)</f>
        <v>7786.080209643864</v>
      </c>
      <c r="C67" s="216">
        <f t="shared" si="3"/>
        <v>7928.434536354175</v>
      </c>
      <c r="D67" s="216">
        <f t="shared" si="3"/>
        <v>7904.965310889473</v>
      </c>
      <c r="E67" s="216">
        <f t="shared" si="3"/>
        <v>6511.926557822748</v>
      </c>
      <c r="F67" s="216">
        <f t="shared" si="3"/>
        <v>7091.098340151384</v>
      </c>
      <c r="G67" s="216">
        <f t="shared" si="3"/>
        <v>7082.351143099245</v>
      </c>
      <c r="H67" s="216">
        <f t="shared" si="3"/>
        <v>6588.404941262643</v>
      </c>
      <c r="I67" s="216">
        <f t="shared" si="3"/>
        <v>7521.409040405325</v>
      </c>
    </row>
    <row r="68" spans="2:7" ht="12.75">
      <c r="B68" s="216"/>
      <c r="C68" s="216"/>
      <c r="D68" s="216"/>
      <c r="E68" s="216"/>
      <c r="F68" s="216"/>
      <c r="G68" s="216"/>
    </row>
    <row r="69" spans="2:7" ht="12.75">
      <c r="B69" s="216"/>
      <c r="C69" s="216"/>
      <c r="D69" s="216"/>
      <c r="E69" s="216"/>
      <c r="F69" s="216"/>
      <c r="G69" s="216"/>
    </row>
    <row r="70" spans="2:7" ht="12.75">
      <c r="B70" s="216"/>
      <c r="C70" s="216"/>
      <c r="D70" s="216"/>
      <c r="E70" s="216"/>
      <c r="F70" s="216"/>
      <c r="G70" s="216"/>
    </row>
    <row r="71" spans="2:7" ht="12.75">
      <c r="B71" s="216"/>
      <c r="C71" s="216"/>
      <c r="D71" s="216"/>
      <c r="E71" s="216"/>
      <c r="F71" s="216"/>
      <c r="G71" s="216"/>
    </row>
    <row r="72" spans="2:7" ht="12.75">
      <c r="B72" s="216"/>
      <c r="C72" s="216"/>
      <c r="D72" s="216"/>
      <c r="E72" s="216"/>
      <c r="F72" s="216"/>
      <c r="G72" s="216"/>
    </row>
    <row r="73" spans="2:7" ht="12.75">
      <c r="B73" s="216"/>
      <c r="C73" s="216"/>
      <c r="D73" s="216"/>
      <c r="E73" s="216"/>
      <c r="F73" s="216"/>
      <c r="G73" s="216"/>
    </row>
    <row r="74" spans="2:7" ht="12.75">
      <c r="B74" s="216"/>
      <c r="C74" s="216"/>
      <c r="D74" s="217"/>
      <c r="E74" s="216"/>
      <c r="F74" s="216"/>
      <c r="G74" s="216"/>
    </row>
    <row r="75" spans="2:7" ht="12.75">
      <c r="B75" s="216"/>
      <c r="C75" s="216"/>
      <c r="D75" s="216"/>
      <c r="E75" s="216"/>
      <c r="F75" s="216"/>
      <c r="G75" s="216"/>
    </row>
    <row r="76" spans="2:7" ht="12.75">
      <c r="B76" s="216"/>
      <c r="C76" s="216"/>
      <c r="D76" s="216"/>
      <c r="E76" s="216"/>
      <c r="F76" s="216"/>
      <c r="G76" s="216"/>
    </row>
    <row r="77" spans="2:7" ht="12.75">
      <c r="B77" s="216"/>
      <c r="C77" s="216"/>
      <c r="D77" s="217"/>
      <c r="E77" s="216"/>
      <c r="F77" s="216"/>
      <c r="G77" s="216"/>
    </row>
    <row r="78" spans="2:7" ht="12.75">
      <c r="B78" s="216"/>
      <c r="C78" s="216"/>
      <c r="D78" s="216"/>
      <c r="E78" s="216"/>
      <c r="F78" s="216"/>
      <c r="G78" s="216"/>
    </row>
    <row r="79" spans="2:7" ht="12.75">
      <c r="B79" s="216"/>
      <c r="C79" s="216"/>
      <c r="D79" s="216"/>
      <c r="E79" s="216"/>
      <c r="F79" s="216"/>
      <c r="G79" s="216"/>
    </row>
    <row r="80" spans="2:7" ht="12.75">
      <c r="B80" s="216"/>
      <c r="C80" s="216"/>
      <c r="D80" s="217"/>
      <c r="E80" s="216"/>
      <c r="F80" s="216"/>
      <c r="G80" s="216"/>
    </row>
    <row r="81" spans="2:7" ht="12.75">
      <c r="B81" s="216"/>
      <c r="C81" s="216"/>
      <c r="D81" s="216"/>
      <c r="E81" s="216"/>
      <c r="F81" s="216"/>
      <c r="G81" s="216"/>
    </row>
    <row r="82" spans="2:7" ht="12.75">
      <c r="B82" s="216"/>
      <c r="C82" s="216"/>
      <c r="D82" s="218"/>
      <c r="E82" s="216"/>
      <c r="F82" s="216"/>
      <c r="G82" s="218"/>
    </row>
    <row r="83" spans="2:7" ht="12.75">
      <c r="B83" s="216"/>
      <c r="C83" s="216"/>
      <c r="D83" s="217"/>
      <c r="E83" s="216"/>
      <c r="F83" s="216"/>
      <c r="G83" s="216"/>
    </row>
  </sheetData>
  <sheetProtection/>
  <conditionalFormatting sqref="B66:G66 B68:G83 B67:I67">
    <cfRule type="cellIs" priority="1" dxfId="3" operator="notEqual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0" r:id="rId1"/>
  <ignoredErrors>
    <ignoredError sqref="G14:G24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1:AI48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7.99609375" style="39" customWidth="1"/>
    <col min="2" max="2" width="7.77734375" style="39" bestFit="1" customWidth="1"/>
    <col min="3" max="3" width="8.5546875" style="39" bestFit="1" customWidth="1"/>
    <col min="4" max="4" width="9.4453125" style="39" bestFit="1" customWidth="1"/>
    <col min="5" max="6" width="9.10546875" style="39" bestFit="1" customWidth="1"/>
    <col min="7" max="7" width="7.99609375" style="39" customWidth="1"/>
    <col min="8" max="8" width="7.4453125" style="39" hidden="1" customWidth="1"/>
    <col min="9" max="11" width="6.77734375" style="39" hidden="1" customWidth="1"/>
    <col min="12" max="14" width="7.4453125" style="39" bestFit="1" customWidth="1"/>
    <col min="15" max="15" width="9.5546875" style="39" bestFit="1" customWidth="1"/>
    <col min="16" max="16" width="5.4453125" style="36" bestFit="1" customWidth="1"/>
    <col min="17" max="17" width="5.88671875" style="36" bestFit="1" customWidth="1"/>
    <col min="18" max="18" width="5.5546875" style="36" bestFit="1" customWidth="1"/>
    <col min="19" max="19" width="5.99609375" style="36" bestFit="1" customWidth="1"/>
    <col min="20" max="16384" width="8.88671875" style="39" customWidth="1"/>
  </cols>
  <sheetData>
    <row r="1" spans="1:2" ht="12.75">
      <c r="A1" s="65" t="s">
        <v>209</v>
      </c>
      <c r="B1" s="65"/>
    </row>
    <row r="2" ht="12.75">
      <c r="B2" s="65"/>
    </row>
    <row r="3" spans="1:14" ht="12.75">
      <c r="A3" s="245" t="s">
        <v>208</v>
      </c>
      <c r="B3" s="36"/>
      <c r="C3" s="36"/>
      <c r="D3" s="36"/>
      <c r="G3" s="36"/>
      <c r="H3" s="36"/>
      <c r="I3" s="36" t="s">
        <v>79</v>
      </c>
      <c r="J3" s="36" t="s">
        <v>80</v>
      </c>
      <c r="K3" s="36" t="s">
        <v>207</v>
      </c>
      <c r="L3" s="36"/>
      <c r="M3" s="36"/>
      <c r="N3" s="36"/>
    </row>
    <row r="4" spans="1:14" ht="12.75">
      <c r="A4" s="36"/>
      <c r="B4" s="254" t="s">
        <v>79</v>
      </c>
      <c r="C4" s="254" t="s">
        <v>80</v>
      </c>
      <c r="D4" s="254" t="s">
        <v>206</v>
      </c>
      <c r="E4" s="254" t="s">
        <v>205</v>
      </c>
      <c r="H4" s="36" t="s">
        <v>204</v>
      </c>
      <c r="I4" s="36" t="s">
        <v>203</v>
      </c>
      <c r="J4" s="36" t="s">
        <v>202</v>
      </c>
      <c r="K4" s="36" t="s">
        <v>201</v>
      </c>
      <c r="L4" s="36"/>
      <c r="M4" s="36"/>
      <c r="N4" s="36"/>
    </row>
    <row r="5" spans="1:35" ht="12.75">
      <c r="A5" s="248">
        <v>1980</v>
      </c>
      <c r="B5" s="255">
        <f aca="true" t="shared" si="0" ref="B5:B38">SUM(I5/1000)</f>
        <v>6.462</v>
      </c>
      <c r="C5" s="255">
        <f aca="true" t="shared" si="1" ref="C5:C38">SUM(J5/1000)</f>
        <v>6.182</v>
      </c>
      <c r="D5" s="255">
        <f aca="true" t="shared" si="2" ref="D5:D38">SUM(-K5/1000)</f>
        <v>-0.28</v>
      </c>
      <c r="E5" s="55">
        <f>D5</f>
        <v>-0.28</v>
      </c>
      <c r="G5" s="36"/>
      <c r="H5" s="36">
        <v>1980</v>
      </c>
      <c r="I5" s="251">
        <v>6462</v>
      </c>
      <c r="J5" s="251">
        <v>6182</v>
      </c>
      <c r="K5" s="251">
        <v>280</v>
      </c>
      <c r="L5" s="36"/>
      <c r="M5" s="36"/>
      <c r="N5" s="36"/>
      <c r="U5" s="253"/>
      <c r="V5" s="253"/>
      <c r="W5" s="253"/>
      <c r="X5" s="253"/>
      <c r="Y5" s="253"/>
      <c r="Z5" s="253"/>
      <c r="AA5" s="253"/>
      <c r="AB5" s="253"/>
      <c r="AC5" s="253"/>
      <c r="AD5" s="253"/>
      <c r="AE5" s="253"/>
      <c r="AF5" s="253"/>
      <c r="AG5" s="253"/>
      <c r="AH5" s="253"/>
      <c r="AI5" s="253"/>
    </row>
    <row r="6" spans="1:14" ht="12.75">
      <c r="A6" s="248"/>
      <c r="B6" s="255">
        <f t="shared" si="0"/>
        <v>9.458</v>
      </c>
      <c r="C6" s="255">
        <f t="shared" si="1"/>
        <v>6.366</v>
      </c>
      <c r="D6" s="255">
        <f t="shared" si="2"/>
        <v>-3.092</v>
      </c>
      <c r="E6" s="55">
        <f aca="true" t="shared" si="3" ref="E6:E38">SUM(D6+E5)</f>
        <v>-3.372</v>
      </c>
      <c r="G6" s="36"/>
      <c r="H6" s="36">
        <v>1981</v>
      </c>
      <c r="I6" s="251">
        <v>9458</v>
      </c>
      <c r="J6" s="251">
        <v>6366</v>
      </c>
      <c r="K6" s="251">
        <v>3092</v>
      </c>
      <c r="L6" s="36"/>
      <c r="M6" s="36"/>
      <c r="N6" s="36"/>
    </row>
    <row r="7" spans="1:14" ht="12.75">
      <c r="A7" s="248"/>
      <c r="B7" s="255">
        <f t="shared" si="0"/>
        <v>10.997</v>
      </c>
      <c r="C7" s="255">
        <f t="shared" si="1"/>
        <v>6.39</v>
      </c>
      <c r="D7" s="255">
        <f t="shared" si="2"/>
        <v>-4.607</v>
      </c>
      <c r="E7" s="55">
        <f t="shared" si="3"/>
        <v>-7.979</v>
      </c>
      <c r="G7" s="36"/>
      <c r="H7" s="36">
        <v>1982</v>
      </c>
      <c r="I7" s="251">
        <v>10997</v>
      </c>
      <c r="J7" s="251">
        <v>6390</v>
      </c>
      <c r="K7" s="251">
        <v>4607</v>
      </c>
      <c r="L7" s="36"/>
      <c r="M7" s="36"/>
      <c r="N7" s="36"/>
    </row>
    <row r="8" spans="1:14" ht="12.75">
      <c r="A8" s="248"/>
      <c r="B8" s="255">
        <f t="shared" si="0"/>
        <v>12.77</v>
      </c>
      <c r="C8" s="255">
        <f t="shared" si="1"/>
        <v>5.879</v>
      </c>
      <c r="D8" s="255">
        <f t="shared" si="2"/>
        <v>-6.891</v>
      </c>
      <c r="E8" s="55">
        <f t="shared" si="3"/>
        <v>-14.870000000000001</v>
      </c>
      <c r="G8" s="36"/>
      <c r="H8" s="36">
        <v>1983</v>
      </c>
      <c r="I8" s="251">
        <v>12770</v>
      </c>
      <c r="J8" s="251">
        <v>5879</v>
      </c>
      <c r="K8" s="251">
        <v>6891</v>
      </c>
      <c r="L8" s="36"/>
      <c r="M8" s="36"/>
      <c r="N8" s="36"/>
    </row>
    <row r="9" spans="1:14" ht="12.75">
      <c r="A9" s="248"/>
      <c r="B9" s="255">
        <f t="shared" si="0"/>
        <v>15.134</v>
      </c>
      <c r="C9" s="255">
        <f t="shared" si="1"/>
        <v>8.274</v>
      </c>
      <c r="D9" s="255">
        <f t="shared" si="2"/>
        <v>-6.86</v>
      </c>
      <c r="E9" s="55">
        <f t="shared" si="3"/>
        <v>-21.73</v>
      </c>
      <c r="G9" s="36"/>
      <c r="H9" s="36">
        <v>1984</v>
      </c>
      <c r="I9" s="251">
        <v>15134</v>
      </c>
      <c r="J9" s="251">
        <v>8274</v>
      </c>
      <c r="K9" s="251">
        <v>6860</v>
      </c>
      <c r="L9" s="36"/>
      <c r="M9" s="36"/>
      <c r="N9" s="36"/>
    </row>
    <row r="10" spans="1:14" ht="12.75">
      <c r="A10" s="248">
        <v>1985</v>
      </c>
      <c r="B10" s="255">
        <f t="shared" si="0"/>
        <v>16.415</v>
      </c>
      <c r="C10" s="255">
        <f t="shared" si="1"/>
        <v>8.385</v>
      </c>
      <c r="D10" s="255">
        <f t="shared" si="2"/>
        <v>-8.03</v>
      </c>
      <c r="E10" s="55">
        <f t="shared" si="3"/>
        <v>-29.759999999999998</v>
      </c>
      <c r="G10" s="36"/>
      <c r="H10" s="36">
        <v>1985</v>
      </c>
      <c r="I10" s="251">
        <v>16415</v>
      </c>
      <c r="J10" s="251">
        <v>8385</v>
      </c>
      <c r="K10" s="251">
        <v>8030</v>
      </c>
      <c r="L10" s="36"/>
      <c r="M10" s="36"/>
      <c r="N10" s="36"/>
    </row>
    <row r="11" spans="1:14" ht="12.75">
      <c r="A11" s="248"/>
      <c r="B11" s="255">
        <f t="shared" si="0"/>
        <v>8.559</v>
      </c>
      <c r="C11" s="255">
        <f t="shared" si="1"/>
        <v>4.547</v>
      </c>
      <c r="D11" s="255">
        <f t="shared" si="2"/>
        <v>-4.012</v>
      </c>
      <c r="E11" s="55">
        <f t="shared" si="3"/>
        <v>-33.772</v>
      </c>
      <c r="G11" s="36"/>
      <c r="H11" s="36">
        <v>1986</v>
      </c>
      <c r="I11" s="251">
        <v>8559</v>
      </c>
      <c r="J11" s="251">
        <v>4547</v>
      </c>
      <c r="K11" s="251">
        <v>4012</v>
      </c>
      <c r="L11" s="36"/>
      <c r="M11" s="36"/>
      <c r="N11" s="36"/>
    </row>
    <row r="12" spans="1:14" ht="12.75">
      <c r="A12" s="248"/>
      <c r="B12" s="255">
        <f t="shared" si="0"/>
        <v>8.796</v>
      </c>
      <c r="C12" s="255">
        <f t="shared" si="1"/>
        <v>4.751</v>
      </c>
      <c r="D12" s="255">
        <f t="shared" si="2"/>
        <v>-4.045</v>
      </c>
      <c r="E12" s="55">
        <f t="shared" si="3"/>
        <v>-37.817</v>
      </c>
      <c r="G12" s="36"/>
      <c r="H12" s="36">
        <v>1987</v>
      </c>
      <c r="I12" s="251">
        <v>8796</v>
      </c>
      <c r="J12" s="251">
        <v>4751</v>
      </c>
      <c r="K12" s="251">
        <v>4045</v>
      </c>
      <c r="L12" s="36"/>
      <c r="M12" s="36"/>
      <c r="N12" s="36"/>
    </row>
    <row r="13" spans="1:14" ht="12.75">
      <c r="A13" s="248"/>
      <c r="B13" s="255">
        <f t="shared" si="0"/>
        <v>6.33</v>
      </c>
      <c r="C13" s="255">
        <f t="shared" si="1"/>
        <v>3.645</v>
      </c>
      <c r="D13" s="255">
        <f t="shared" si="2"/>
        <v>-2.685</v>
      </c>
      <c r="E13" s="55">
        <f t="shared" si="3"/>
        <v>-40.502</v>
      </c>
      <c r="G13" s="36"/>
      <c r="H13" s="36">
        <v>1988</v>
      </c>
      <c r="I13" s="251">
        <v>6330</v>
      </c>
      <c r="J13" s="251">
        <v>3645</v>
      </c>
      <c r="K13" s="251">
        <v>2685</v>
      </c>
      <c r="L13" s="36"/>
      <c r="M13" s="36"/>
      <c r="N13" s="36"/>
    </row>
    <row r="14" spans="1:14" ht="12.75">
      <c r="A14" s="248"/>
      <c r="B14" s="255">
        <f t="shared" si="0"/>
        <v>6.324</v>
      </c>
      <c r="C14" s="255">
        <f t="shared" si="1"/>
        <v>5.102</v>
      </c>
      <c r="D14" s="255">
        <f t="shared" si="2"/>
        <v>-1.222</v>
      </c>
      <c r="E14" s="55">
        <f t="shared" si="3"/>
        <v>-41.724000000000004</v>
      </c>
      <c r="G14" s="36"/>
      <c r="H14" s="36">
        <v>1989</v>
      </c>
      <c r="I14" s="251">
        <v>6324</v>
      </c>
      <c r="J14" s="251">
        <v>5102</v>
      </c>
      <c r="K14" s="251">
        <v>1222</v>
      </c>
      <c r="L14" s="36"/>
      <c r="M14" s="36"/>
      <c r="N14" s="36"/>
    </row>
    <row r="15" spans="1:14" ht="12.75">
      <c r="A15" s="248">
        <v>1990</v>
      </c>
      <c r="B15" s="255">
        <f t="shared" si="0"/>
        <v>8.074</v>
      </c>
      <c r="C15" s="255">
        <f t="shared" si="1"/>
        <v>6.443</v>
      </c>
      <c r="D15" s="255">
        <f t="shared" si="2"/>
        <v>-1.631</v>
      </c>
      <c r="E15" s="55">
        <f t="shared" si="3"/>
        <v>-43.355000000000004</v>
      </c>
      <c r="G15" s="36"/>
      <c r="H15" s="36">
        <v>1990</v>
      </c>
      <c r="I15" s="251">
        <v>8074</v>
      </c>
      <c r="J15" s="251">
        <v>6443</v>
      </c>
      <c r="K15" s="251">
        <v>1631</v>
      </c>
      <c r="L15" s="36"/>
      <c r="M15" s="36"/>
      <c r="N15" s="36"/>
    </row>
    <row r="16" spans="1:14" ht="12.75">
      <c r="A16" s="248"/>
      <c r="B16" s="255">
        <f t="shared" si="0"/>
        <v>7.284</v>
      </c>
      <c r="C16" s="255">
        <f t="shared" si="1"/>
        <v>6.01</v>
      </c>
      <c r="D16" s="255">
        <f t="shared" si="2"/>
        <v>-1.274</v>
      </c>
      <c r="E16" s="55">
        <f t="shared" si="3"/>
        <v>-44.629000000000005</v>
      </c>
      <c r="G16" s="36"/>
      <c r="H16" s="36">
        <v>1991</v>
      </c>
      <c r="I16" s="251">
        <v>7284</v>
      </c>
      <c r="J16" s="251">
        <v>6010</v>
      </c>
      <c r="K16" s="251">
        <v>1274</v>
      </c>
      <c r="L16" s="36"/>
      <c r="M16" s="36"/>
      <c r="N16" s="36"/>
    </row>
    <row r="17" spans="1:14" ht="12.75">
      <c r="A17" s="248"/>
      <c r="B17" s="255">
        <f t="shared" si="0"/>
        <v>7.172</v>
      </c>
      <c r="C17" s="255">
        <f t="shared" si="1"/>
        <v>5.562</v>
      </c>
      <c r="D17" s="255">
        <f t="shared" si="2"/>
        <v>-1.61</v>
      </c>
      <c r="E17" s="55">
        <f t="shared" si="3"/>
        <v>-46.239000000000004</v>
      </c>
      <c r="G17" s="36"/>
      <c r="H17" s="36">
        <v>1992</v>
      </c>
      <c r="I17" s="251">
        <v>7172</v>
      </c>
      <c r="J17" s="251">
        <v>5562</v>
      </c>
      <c r="K17" s="251">
        <v>1610</v>
      </c>
      <c r="L17" s="36"/>
      <c r="M17" s="36"/>
      <c r="N17" s="36"/>
    </row>
    <row r="18" spans="1:14" ht="12.75">
      <c r="A18" s="248"/>
      <c r="B18" s="255">
        <f t="shared" si="0"/>
        <v>8.624</v>
      </c>
      <c r="C18" s="255">
        <f t="shared" si="1"/>
        <v>6.012</v>
      </c>
      <c r="D18" s="255">
        <f t="shared" si="2"/>
        <v>-2.612</v>
      </c>
      <c r="E18" s="55">
        <f t="shared" si="3"/>
        <v>-48.851000000000006</v>
      </c>
      <c r="G18" s="36"/>
      <c r="H18" s="36">
        <v>1993</v>
      </c>
      <c r="I18" s="251">
        <v>8624</v>
      </c>
      <c r="J18" s="251">
        <v>6012</v>
      </c>
      <c r="K18" s="251">
        <v>2612</v>
      </c>
      <c r="L18" s="36"/>
      <c r="M18" s="36"/>
      <c r="N18" s="36"/>
    </row>
    <row r="19" spans="1:14" ht="12.75">
      <c r="A19" s="248"/>
      <c r="B19" s="255">
        <f t="shared" si="0"/>
        <v>9.079</v>
      </c>
      <c r="C19" s="255">
        <f t="shared" si="1"/>
        <v>5.142</v>
      </c>
      <c r="D19" s="255">
        <f t="shared" si="2"/>
        <v>-3.937</v>
      </c>
      <c r="E19" s="55">
        <f t="shared" si="3"/>
        <v>-52.788000000000004</v>
      </c>
      <c r="G19" s="36"/>
      <c r="H19" s="36">
        <v>1994</v>
      </c>
      <c r="I19" s="251">
        <v>9079</v>
      </c>
      <c r="J19" s="251">
        <v>5142</v>
      </c>
      <c r="K19" s="251">
        <v>3937</v>
      </c>
      <c r="L19" s="36"/>
      <c r="M19" s="36"/>
      <c r="N19" s="36"/>
    </row>
    <row r="20" spans="1:14" ht="12.75">
      <c r="A20" s="248">
        <v>1995</v>
      </c>
      <c r="B20" s="255">
        <f t="shared" si="0"/>
        <v>9.384</v>
      </c>
      <c r="C20" s="255">
        <f t="shared" si="1"/>
        <v>5.061</v>
      </c>
      <c r="D20" s="255">
        <f t="shared" si="2"/>
        <v>-4.323</v>
      </c>
      <c r="E20" s="55">
        <f t="shared" si="3"/>
        <v>-57.111000000000004</v>
      </c>
      <c r="G20" s="36"/>
      <c r="H20" s="36">
        <v>1995</v>
      </c>
      <c r="I20" s="251">
        <v>9384</v>
      </c>
      <c r="J20" s="251">
        <v>5061</v>
      </c>
      <c r="K20" s="251">
        <v>4323</v>
      </c>
      <c r="L20" s="36"/>
      <c r="M20" s="36"/>
      <c r="N20" s="36"/>
    </row>
    <row r="21" spans="1:14" ht="12.75">
      <c r="A21" s="248"/>
      <c r="B21" s="255">
        <f t="shared" si="0"/>
        <v>10.928</v>
      </c>
      <c r="C21" s="255">
        <f t="shared" si="1"/>
        <v>6.118</v>
      </c>
      <c r="D21" s="255">
        <f t="shared" si="2"/>
        <v>-4.81</v>
      </c>
      <c r="E21" s="55">
        <f t="shared" si="3"/>
        <v>-61.92100000000001</v>
      </c>
      <c r="G21" s="36"/>
      <c r="H21" s="36">
        <v>1996</v>
      </c>
      <c r="I21" s="251">
        <v>10928</v>
      </c>
      <c r="J21" s="251">
        <v>6118</v>
      </c>
      <c r="K21" s="251">
        <v>4810</v>
      </c>
      <c r="L21" s="36"/>
      <c r="M21" s="36"/>
      <c r="N21" s="36"/>
    </row>
    <row r="22" spans="1:14" ht="12.75">
      <c r="A22" s="248"/>
      <c r="B22" s="255">
        <f t="shared" si="0"/>
        <v>10.239</v>
      </c>
      <c r="C22" s="255">
        <f t="shared" si="1"/>
        <v>5.679</v>
      </c>
      <c r="D22" s="255">
        <f t="shared" si="2"/>
        <v>-4.56</v>
      </c>
      <c r="E22" s="55">
        <f t="shared" si="3"/>
        <v>-66.48100000000001</v>
      </c>
      <c r="G22" s="36"/>
      <c r="H22" s="36">
        <v>1997</v>
      </c>
      <c r="I22" s="251">
        <v>10239</v>
      </c>
      <c r="J22" s="251">
        <v>5679</v>
      </c>
      <c r="K22" s="251">
        <v>4560</v>
      </c>
      <c r="L22" s="36"/>
      <c r="M22" s="36"/>
      <c r="N22" s="36"/>
    </row>
    <row r="23" spans="1:14" ht="12.75">
      <c r="A23" s="248"/>
      <c r="B23" s="255">
        <f t="shared" si="0"/>
        <v>6.901</v>
      </c>
      <c r="C23" s="255">
        <f t="shared" si="1"/>
        <v>4.225</v>
      </c>
      <c r="D23" s="255">
        <f t="shared" si="2"/>
        <v>-2.676</v>
      </c>
      <c r="E23" s="55">
        <f t="shared" si="3"/>
        <v>-69.15700000000001</v>
      </c>
      <c r="G23" s="36"/>
      <c r="H23" s="36">
        <v>1998</v>
      </c>
      <c r="I23" s="251">
        <v>6901</v>
      </c>
      <c r="J23" s="251">
        <v>4225</v>
      </c>
      <c r="K23" s="251">
        <v>2676</v>
      </c>
      <c r="L23" s="36"/>
      <c r="M23" s="36"/>
      <c r="N23" s="36"/>
    </row>
    <row r="24" spans="1:14" ht="12.75">
      <c r="A24" s="248"/>
      <c r="B24" s="255">
        <f t="shared" si="0"/>
        <v>9.013</v>
      </c>
      <c r="C24" s="255">
        <f t="shared" si="1"/>
        <v>5.001</v>
      </c>
      <c r="D24" s="255">
        <f t="shared" si="2"/>
        <v>-4.012</v>
      </c>
      <c r="E24" s="55">
        <f t="shared" si="3"/>
        <v>-73.16900000000001</v>
      </c>
      <c r="G24" s="36"/>
      <c r="H24" s="36">
        <v>1999</v>
      </c>
      <c r="I24" s="251">
        <v>9013</v>
      </c>
      <c r="J24" s="251">
        <v>5001</v>
      </c>
      <c r="K24" s="251">
        <v>4012</v>
      </c>
      <c r="L24" s="36"/>
      <c r="M24" s="36"/>
      <c r="N24" s="36"/>
    </row>
    <row r="25" spans="1:14" ht="12.75">
      <c r="A25" s="248">
        <v>2000</v>
      </c>
      <c r="B25" s="255">
        <f t="shared" si="0"/>
        <v>15.466</v>
      </c>
      <c r="C25" s="255">
        <f t="shared" si="1"/>
        <v>9.531</v>
      </c>
      <c r="D25" s="255">
        <f t="shared" si="2"/>
        <v>-5.935</v>
      </c>
      <c r="E25" s="55">
        <f t="shared" si="3"/>
        <v>-79.10400000000001</v>
      </c>
      <c r="G25" s="247"/>
      <c r="H25" s="36">
        <v>2000</v>
      </c>
      <c r="I25" s="252">
        <v>15466</v>
      </c>
      <c r="J25" s="252">
        <v>9531</v>
      </c>
      <c r="K25" s="251">
        <v>5935</v>
      </c>
      <c r="L25" s="36"/>
      <c r="M25" s="36"/>
      <c r="N25" s="36"/>
    </row>
    <row r="26" spans="1:14" ht="12.75">
      <c r="A26" s="248"/>
      <c r="B26" s="255">
        <f t="shared" si="0"/>
        <v>14.606</v>
      </c>
      <c r="C26" s="255">
        <f t="shared" si="1"/>
        <v>9.948</v>
      </c>
      <c r="D26" s="255">
        <f t="shared" si="2"/>
        <v>-4.658</v>
      </c>
      <c r="E26" s="55">
        <f t="shared" si="3"/>
        <v>-83.76200000000001</v>
      </c>
      <c r="G26" s="247"/>
      <c r="H26" s="36">
        <v>2001</v>
      </c>
      <c r="I26" s="252">
        <v>14606</v>
      </c>
      <c r="J26" s="252">
        <v>9948</v>
      </c>
      <c r="K26" s="251">
        <v>4658</v>
      </c>
      <c r="L26" s="36"/>
      <c r="M26" s="36"/>
      <c r="N26" s="36"/>
    </row>
    <row r="27" spans="1:14" ht="12.75">
      <c r="A27" s="248"/>
      <c r="B27" s="255">
        <f t="shared" si="0"/>
        <v>14.161</v>
      </c>
      <c r="C27" s="255">
        <f t="shared" si="1"/>
        <v>9.577</v>
      </c>
      <c r="D27" s="255">
        <f t="shared" si="2"/>
        <v>-4.584</v>
      </c>
      <c r="E27" s="55">
        <f t="shared" si="3"/>
        <v>-88.34600000000002</v>
      </c>
      <c r="G27" s="247"/>
      <c r="H27" s="36">
        <v>2002</v>
      </c>
      <c r="I27" s="252">
        <v>14161</v>
      </c>
      <c r="J27" s="252">
        <v>9577</v>
      </c>
      <c r="K27" s="251">
        <v>4584</v>
      </c>
      <c r="L27" s="36"/>
      <c r="M27" s="36"/>
      <c r="N27" s="36"/>
    </row>
    <row r="28" spans="1:14" ht="12.75">
      <c r="A28" s="245"/>
      <c r="B28" s="255">
        <f t="shared" si="0"/>
        <v>14.491</v>
      </c>
      <c r="C28" s="255">
        <f t="shared" si="1"/>
        <v>11.575</v>
      </c>
      <c r="D28" s="255">
        <f t="shared" si="2"/>
        <v>-2.916</v>
      </c>
      <c r="E28" s="55">
        <f t="shared" si="3"/>
        <v>-91.26200000000001</v>
      </c>
      <c r="G28" s="247"/>
      <c r="H28" s="36">
        <v>2003</v>
      </c>
      <c r="I28" s="252">
        <v>14491</v>
      </c>
      <c r="J28" s="252">
        <v>11575</v>
      </c>
      <c r="K28" s="251">
        <v>2916</v>
      </c>
      <c r="L28" s="36"/>
      <c r="M28" s="36"/>
      <c r="N28" s="36"/>
    </row>
    <row r="29" spans="1:14" ht="12.75">
      <c r="A29" s="248"/>
      <c r="B29" s="255">
        <f t="shared" si="0"/>
        <v>16.092</v>
      </c>
      <c r="C29" s="255">
        <f t="shared" si="1"/>
        <v>15.717</v>
      </c>
      <c r="D29" s="255">
        <f t="shared" si="2"/>
        <v>-0.375</v>
      </c>
      <c r="E29" s="55">
        <f t="shared" si="3"/>
        <v>-91.63700000000001</v>
      </c>
      <c r="G29" s="247"/>
      <c r="H29" s="36">
        <v>2004</v>
      </c>
      <c r="I29" s="252">
        <v>16092</v>
      </c>
      <c r="J29" s="252">
        <v>15717</v>
      </c>
      <c r="K29" s="251">
        <v>375</v>
      </c>
      <c r="L29" s="36"/>
      <c r="M29" s="36"/>
      <c r="N29" s="36"/>
    </row>
    <row r="30" spans="1:14" ht="12.75">
      <c r="A30" s="248">
        <v>2005</v>
      </c>
      <c r="B30" s="255">
        <f t="shared" si="0"/>
        <v>19.741</v>
      </c>
      <c r="C30" s="255">
        <f t="shared" si="1"/>
        <v>22.403</v>
      </c>
      <c r="D30" s="255">
        <f t="shared" si="2"/>
        <v>2.662</v>
      </c>
      <c r="E30" s="55">
        <f t="shared" si="3"/>
        <v>-88.97500000000001</v>
      </c>
      <c r="G30" s="247"/>
      <c r="H30" s="36">
        <v>2005</v>
      </c>
      <c r="I30" s="252">
        <v>19741</v>
      </c>
      <c r="J30" s="252">
        <v>22403</v>
      </c>
      <c r="K30" s="251">
        <v>-2662</v>
      </c>
      <c r="L30" s="36"/>
      <c r="M30" s="36"/>
      <c r="N30" s="36"/>
    </row>
    <row r="31" spans="1:14" ht="12.75">
      <c r="A31" s="248"/>
      <c r="B31" s="255">
        <f t="shared" si="0"/>
        <v>22.594</v>
      </c>
      <c r="C31" s="255">
        <f t="shared" si="1"/>
        <v>26.447</v>
      </c>
      <c r="D31" s="255">
        <f t="shared" si="2"/>
        <v>3.853</v>
      </c>
      <c r="E31" s="55">
        <f t="shared" si="3"/>
        <v>-85.12200000000001</v>
      </c>
      <c r="G31" s="36"/>
      <c r="H31" s="36">
        <v>2006</v>
      </c>
      <c r="I31" s="252">
        <v>22594</v>
      </c>
      <c r="J31" s="252">
        <v>26447</v>
      </c>
      <c r="K31" s="251">
        <v>-3853</v>
      </c>
      <c r="L31" s="36"/>
      <c r="M31" s="36"/>
      <c r="N31" s="36"/>
    </row>
    <row r="32" spans="1:14" ht="12.75">
      <c r="A32" s="248"/>
      <c r="B32" s="255">
        <f t="shared" si="0"/>
        <v>22.397</v>
      </c>
      <c r="C32" s="255">
        <f t="shared" si="1"/>
        <v>27.12</v>
      </c>
      <c r="D32" s="255">
        <f t="shared" si="2"/>
        <v>4.723</v>
      </c>
      <c r="E32" s="55">
        <f t="shared" si="3"/>
        <v>-80.39900000000002</v>
      </c>
      <c r="G32" s="36"/>
      <c r="H32" s="36">
        <v>2007</v>
      </c>
      <c r="I32" s="252">
        <v>22397</v>
      </c>
      <c r="J32" s="252">
        <v>27120</v>
      </c>
      <c r="K32" s="251">
        <v>-4723</v>
      </c>
      <c r="L32" s="36"/>
      <c r="M32" s="36"/>
      <c r="N32" s="36"/>
    </row>
    <row r="33" spans="1:14" ht="12.75">
      <c r="A33" s="248"/>
      <c r="B33" s="255">
        <f t="shared" si="0"/>
        <v>31.857</v>
      </c>
      <c r="C33" s="255">
        <f t="shared" si="1"/>
        <v>38.39</v>
      </c>
      <c r="D33" s="255">
        <f t="shared" si="2"/>
        <v>6.533</v>
      </c>
      <c r="E33" s="55">
        <f t="shared" si="3"/>
        <v>-73.86600000000001</v>
      </c>
      <c r="G33" s="36"/>
      <c r="H33" s="36">
        <v>2008</v>
      </c>
      <c r="I33" s="252">
        <v>31857</v>
      </c>
      <c r="J33" s="252">
        <v>38390</v>
      </c>
      <c r="K33" s="251">
        <v>-6533</v>
      </c>
      <c r="L33" s="36"/>
      <c r="M33" s="36"/>
      <c r="N33" s="36"/>
    </row>
    <row r="34" spans="1:14" ht="12.75">
      <c r="A34" s="248"/>
      <c r="B34" s="255">
        <f t="shared" si="0"/>
        <v>24.568</v>
      </c>
      <c r="C34" s="255">
        <f t="shared" si="1"/>
        <v>28.02</v>
      </c>
      <c r="D34" s="255">
        <f t="shared" si="2"/>
        <v>3.452</v>
      </c>
      <c r="E34" s="55">
        <f t="shared" si="3"/>
        <v>-70.41400000000002</v>
      </c>
      <c r="F34" s="244"/>
      <c r="H34" s="36">
        <v>2009</v>
      </c>
      <c r="I34" s="250">
        <v>24568</v>
      </c>
      <c r="J34" s="250">
        <v>28020</v>
      </c>
      <c r="K34" s="249">
        <v>-3452</v>
      </c>
      <c r="L34" s="36"/>
      <c r="M34" s="36"/>
      <c r="N34" s="36"/>
    </row>
    <row r="35" spans="1:14" ht="12.75">
      <c r="A35" s="248">
        <v>2010</v>
      </c>
      <c r="B35" s="255">
        <f t="shared" si="0"/>
        <v>31.288</v>
      </c>
      <c r="C35" s="255">
        <f t="shared" si="1"/>
        <v>36.01</v>
      </c>
      <c r="D35" s="255">
        <f t="shared" si="2"/>
        <v>4.722</v>
      </c>
      <c r="E35" s="55">
        <f t="shared" si="3"/>
        <v>-65.69200000000002</v>
      </c>
      <c r="F35" s="244"/>
      <c r="H35" s="36">
        <v>2010</v>
      </c>
      <c r="I35" s="250">
        <v>31288</v>
      </c>
      <c r="J35" s="250">
        <v>36010</v>
      </c>
      <c r="K35" s="249">
        <v>-4722</v>
      </c>
      <c r="L35" s="36"/>
      <c r="M35" s="36"/>
      <c r="N35" s="36"/>
    </row>
    <row r="36" spans="1:14" ht="12.75">
      <c r="A36" s="248"/>
      <c r="B36" s="255">
        <f t="shared" si="0"/>
        <v>37.966</v>
      </c>
      <c r="C36" s="255">
        <f t="shared" si="1"/>
        <v>49.461</v>
      </c>
      <c r="D36" s="255">
        <f t="shared" si="2"/>
        <v>11.495</v>
      </c>
      <c r="E36" s="55">
        <f t="shared" si="3"/>
        <v>-54.197000000000024</v>
      </c>
      <c r="F36" s="244"/>
      <c r="H36" s="36">
        <v>2011</v>
      </c>
      <c r="I36" s="250">
        <v>37966</v>
      </c>
      <c r="J36" s="250">
        <v>49461</v>
      </c>
      <c r="K36" s="249">
        <v>-11495</v>
      </c>
      <c r="L36" s="36"/>
      <c r="M36" s="36"/>
      <c r="N36" s="36"/>
    </row>
    <row r="37" spans="1:14" ht="12.75">
      <c r="A37" s="248"/>
      <c r="B37" s="255">
        <f t="shared" si="0"/>
        <v>39.491</v>
      </c>
      <c r="C37" s="255">
        <f t="shared" si="1"/>
        <v>54.495</v>
      </c>
      <c r="D37" s="255">
        <f t="shared" si="2"/>
        <v>15.004</v>
      </c>
      <c r="E37" s="55">
        <f t="shared" si="3"/>
        <v>-39.193000000000026</v>
      </c>
      <c r="F37" s="244"/>
      <c r="H37" s="36">
        <v>2012</v>
      </c>
      <c r="I37" s="250">
        <v>39491</v>
      </c>
      <c r="J37" s="250">
        <v>54495</v>
      </c>
      <c r="K37" s="249">
        <v>-15004</v>
      </c>
      <c r="L37" s="36"/>
      <c r="M37" s="36"/>
      <c r="N37" s="36"/>
    </row>
    <row r="38" spans="1:14" ht="12.75">
      <c r="A38" s="248">
        <v>2013</v>
      </c>
      <c r="B38" s="255">
        <f t="shared" si="0"/>
        <v>39.254</v>
      </c>
      <c r="C38" s="255">
        <f t="shared" si="1"/>
        <v>53.5</v>
      </c>
      <c r="D38" s="255">
        <f t="shared" si="2"/>
        <v>14.2</v>
      </c>
      <c r="E38" s="55">
        <f t="shared" si="3"/>
        <v>-24.993000000000027</v>
      </c>
      <c r="F38" s="244"/>
      <c r="H38" s="36">
        <v>2013</v>
      </c>
      <c r="I38" s="250">
        <v>39254</v>
      </c>
      <c r="J38" s="250">
        <v>53500</v>
      </c>
      <c r="K38" s="249">
        <v>-14200</v>
      </c>
      <c r="L38" s="36"/>
      <c r="M38" s="36"/>
      <c r="N38" s="36"/>
    </row>
    <row r="39" spans="1:14" ht="12.75">
      <c r="A39" s="248"/>
      <c r="B39" s="247"/>
      <c r="C39" s="36"/>
      <c r="D39" s="247"/>
      <c r="E39" s="246"/>
      <c r="F39" s="425"/>
      <c r="G39" s="426"/>
      <c r="H39" s="426"/>
      <c r="I39" s="36"/>
      <c r="J39" s="36"/>
      <c r="K39" s="36"/>
      <c r="L39" s="36"/>
      <c r="M39" s="36"/>
      <c r="N39" s="36"/>
    </row>
    <row r="43" spans="5:8" ht="12.75">
      <c r="E43" s="46"/>
      <c r="F43" s="46"/>
      <c r="G43" s="46"/>
      <c r="H43" s="46"/>
    </row>
    <row r="44" spans="5:8" ht="12.75">
      <c r="E44" s="46"/>
      <c r="F44" s="46"/>
      <c r="G44" s="46"/>
      <c r="H44" s="46"/>
    </row>
    <row r="46" spans="5:10" ht="12.75">
      <c r="E46" s="46"/>
      <c r="F46" s="46"/>
      <c r="G46" s="46"/>
      <c r="H46" s="46"/>
      <c r="I46" s="46"/>
      <c r="J46" s="46"/>
    </row>
    <row r="47" spans="5:10" ht="12.75">
      <c r="E47" s="46"/>
      <c r="F47" s="46"/>
      <c r="G47" s="46"/>
      <c r="H47" s="46"/>
      <c r="I47" s="46"/>
      <c r="J47" s="46"/>
    </row>
    <row r="48" spans="5:10" ht="12.75">
      <c r="E48" s="46"/>
      <c r="F48" s="46"/>
      <c r="G48" s="46"/>
      <c r="H48" s="46"/>
      <c r="I48" s="46"/>
      <c r="J48" s="46"/>
    </row>
  </sheetData>
  <sheetProtection/>
  <printOptions/>
  <pageMargins left="0.75" right="0.75" top="1" bottom="1" header="0.5" footer="0.5"/>
  <pageSetup fitToWidth="2" horizontalDpi="600" verticalDpi="600" orientation="landscape" paperSize="9" scale="46" r:id="rId1"/>
  <colBreaks count="1" manualBreakCount="1">
    <brk id="19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3.5546875" style="235" customWidth="1"/>
    <col min="2" max="2" width="13.6640625" style="235" bestFit="1" customWidth="1"/>
    <col min="3" max="16384" width="8.88671875" style="235" customWidth="1"/>
  </cols>
  <sheetData>
    <row r="1" ht="12.75">
      <c r="A1" s="256" t="s">
        <v>218</v>
      </c>
    </row>
    <row r="2" ht="12.75">
      <c r="A2" s="256"/>
    </row>
    <row r="3" ht="12.75">
      <c r="A3" s="257" t="s">
        <v>217</v>
      </c>
    </row>
    <row r="4" spans="1:2" ht="12.75">
      <c r="A4" s="235" t="s">
        <v>215</v>
      </c>
      <c r="B4" s="258">
        <v>19.15</v>
      </c>
    </row>
    <row r="5" spans="1:2" ht="12.75">
      <c r="A5" s="235" t="s">
        <v>214</v>
      </c>
      <c r="B5" s="258">
        <v>5.85</v>
      </c>
    </row>
    <row r="6" spans="1:2" ht="12.75">
      <c r="A6" s="235" t="s">
        <v>213</v>
      </c>
      <c r="B6" s="258">
        <v>4.69</v>
      </c>
    </row>
    <row r="7" spans="1:2" ht="12.75">
      <c r="A7" s="235" t="s">
        <v>212</v>
      </c>
      <c r="B7" s="258">
        <v>2.1</v>
      </c>
    </row>
    <row r="8" spans="1:2" ht="12.75">
      <c r="A8" s="235" t="s">
        <v>211</v>
      </c>
      <c r="B8" s="258">
        <v>11.62</v>
      </c>
    </row>
    <row r="9" spans="1:2" ht="12.75">
      <c r="A9" s="235" t="s">
        <v>210</v>
      </c>
      <c r="B9" s="258">
        <v>22.69</v>
      </c>
    </row>
    <row r="10" spans="1:2" ht="12.75">
      <c r="A10" s="235" t="s">
        <v>87</v>
      </c>
      <c r="B10" s="258">
        <v>4.3999999999999915</v>
      </c>
    </row>
    <row r="12" ht="12.75">
      <c r="A12" s="257" t="s">
        <v>216</v>
      </c>
    </row>
    <row r="13" spans="1:2" ht="12.75">
      <c r="A13" s="235" t="s">
        <v>215</v>
      </c>
      <c r="B13" s="259">
        <v>12.573830409356724</v>
      </c>
    </row>
    <row r="14" spans="1:2" ht="12.75">
      <c r="A14" s="235" t="s">
        <v>214</v>
      </c>
      <c r="B14" s="259">
        <v>21.9255698725523</v>
      </c>
    </row>
    <row r="15" spans="1:2" ht="12.75">
      <c r="A15" s="235" t="s">
        <v>213</v>
      </c>
      <c r="B15" s="259">
        <v>11.083016526604071</v>
      </c>
    </row>
    <row r="16" spans="1:2" ht="12.75">
      <c r="A16" s="235" t="s">
        <v>212</v>
      </c>
      <c r="B16" s="259">
        <v>3.460396797343541</v>
      </c>
    </row>
    <row r="17" spans="1:2" ht="12.75">
      <c r="A17" s="235" t="s">
        <v>211</v>
      </c>
      <c r="B17" s="259">
        <v>4.631381071323325</v>
      </c>
    </row>
    <row r="18" spans="1:2" ht="12.75">
      <c r="A18" s="235" t="s">
        <v>210</v>
      </c>
      <c r="B18" s="259">
        <v>0.9129672269114467</v>
      </c>
    </row>
    <row r="19" spans="1:2" ht="12.75">
      <c r="A19" s="235" t="s">
        <v>87</v>
      </c>
      <c r="B19" s="259">
        <v>5.296120599012397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9.77734375" style="235" customWidth="1"/>
    <col min="2" max="2" width="17.99609375" style="235" bestFit="1" customWidth="1"/>
    <col min="3" max="3" width="19.4453125" style="235" bestFit="1" customWidth="1"/>
    <col min="4" max="4" width="15.5546875" style="235" customWidth="1"/>
    <col min="5" max="5" width="14.10546875" style="235" customWidth="1"/>
    <col min="6" max="7" width="9.77734375" style="235" customWidth="1"/>
    <col min="8" max="16384" width="8.88671875" style="235" customWidth="1"/>
  </cols>
  <sheetData>
    <row r="1" spans="1:5" ht="12.75">
      <c r="A1" s="227" t="s">
        <v>227</v>
      </c>
      <c r="E1" s="235" t="s">
        <v>226</v>
      </c>
    </row>
    <row r="3" spans="2:7" ht="12.75">
      <c r="B3" s="227" t="s">
        <v>225</v>
      </c>
      <c r="C3" s="227" t="s">
        <v>224</v>
      </c>
      <c r="D3" s="227" t="s">
        <v>223</v>
      </c>
      <c r="E3" s="227" t="s">
        <v>222</v>
      </c>
      <c r="F3" s="227"/>
      <c r="G3" s="227"/>
    </row>
    <row r="4" spans="1:7" ht="12.75" hidden="1">
      <c r="A4" s="257">
        <v>1990</v>
      </c>
      <c r="B4" s="261">
        <v>1.1860015929214223</v>
      </c>
      <c r="C4" s="261">
        <v>7.483826084291921</v>
      </c>
      <c r="D4" s="261">
        <v>0.9790828902902634</v>
      </c>
      <c r="E4" s="261">
        <v>0.9945659671596444</v>
      </c>
      <c r="F4" s="262"/>
      <c r="G4" s="262"/>
    </row>
    <row r="5" spans="1:7" ht="12.75" hidden="1">
      <c r="A5" s="257"/>
      <c r="B5" s="261">
        <v>1.2596512335645869</v>
      </c>
      <c r="C5" s="261">
        <v>7.096923823101928</v>
      </c>
      <c r="D5" s="261">
        <v>1.1615811869885038</v>
      </c>
      <c r="E5" s="261">
        <v>1.1672232754077554</v>
      </c>
      <c r="F5" s="262"/>
      <c r="G5" s="262"/>
    </row>
    <row r="6" spans="1:9" ht="12.75" hidden="1">
      <c r="A6" s="257"/>
      <c r="B6" s="261">
        <v>1.2120451609919383</v>
      </c>
      <c r="C6" s="261">
        <v>7.209184915518108</v>
      </c>
      <c r="D6" s="261">
        <v>1.2664302444190378</v>
      </c>
      <c r="E6" s="261">
        <v>1.4356410482987074</v>
      </c>
      <c r="F6" s="262"/>
      <c r="G6" s="262"/>
      <c r="H6" s="263" t="s">
        <v>221</v>
      </c>
      <c r="I6" s="264"/>
    </row>
    <row r="7" spans="1:9" ht="12.75" hidden="1">
      <c r="A7" s="257"/>
      <c r="B7" s="261">
        <v>1.2183933520720929</v>
      </c>
      <c r="C7" s="261">
        <v>7.32257873466201</v>
      </c>
      <c r="D7" s="261">
        <v>1.4220700253651046</v>
      </c>
      <c r="E7" s="261">
        <v>1.8341718660632422</v>
      </c>
      <c r="F7" s="262"/>
      <c r="G7" s="262"/>
      <c r="H7" s="265" t="s">
        <v>220</v>
      </c>
      <c r="I7" s="264"/>
    </row>
    <row r="8" spans="1:7" ht="12.75" hidden="1">
      <c r="A8" s="257"/>
      <c r="B8" s="261">
        <v>1.209393954596245</v>
      </c>
      <c r="C8" s="261">
        <v>7.714903060147073</v>
      </c>
      <c r="D8" s="261">
        <v>1.6469960599442468</v>
      </c>
      <c r="E8" s="261">
        <v>2.3338231186189082</v>
      </c>
      <c r="F8" s="262"/>
      <c r="G8" s="262"/>
    </row>
    <row r="9" spans="1:7" ht="12.75" hidden="1">
      <c r="A9" s="257">
        <v>1995</v>
      </c>
      <c r="B9" s="261">
        <v>1.2625558602264728</v>
      </c>
      <c r="C9" s="261">
        <v>7.475825210006024</v>
      </c>
      <c r="D9" s="261">
        <v>1.9167391121944168</v>
      </c>
      <c r="E9" s="261">
        <v>2.792904001246096</v>
      </c>
      <c r="F9" s="262"/>
      <c r="G9" s="262"/>
    </row>
    <row r="10" spans="1:7" ht="12.75" hidden="1">
      <c r="A10" s="257"/>
      <c r="B10" s="261">
        <v>1.269539503294157</v>
      </c>
      <c r="C10" s="261">
        <v>7.726772443056947</v>
      </c>
      <c r="D10" s="261">
        <v>2.1845823032399014</v>
      </c>
      <c r="E10" s="261">
        <v>3.175066405560919</v>
      </c>
      <c r="F10" s="262"/>
      <c r="G10" s="262"/>
    </row>
    <row r="11" spans="1:7" ht="12.75" hidden="1">
      <c r="A11" s="257"/>
      <c r="B11" s="261">
        <v>1.3036551541753965</v>
      </c>
      <c r="C11" s="261">
        <v>7.723020822604786</v>
      </c>
      <c r="D11" s="261">
        <v>2.4864340769775186</v>
      </c>
      <c r="E11" s="261">
        <v>3.4537870700554545</v>
      </c>
      <c r="F11" s="262"/>
      <c r="G11" s="262"/>
    </row>
    <row r="12" spans="1:7" ht="12.75" hidden="1">
      <c r="A12" s="257"/>
      <c r="B12" s="261">
        <v>1.3312277431796404</v>
      </c>
      <c r="C12" s="261">
        <v>7.461626922289956</v>
      </c>
      <c r="D12" s="261">
        <v>2.729342826280847</v>
      </c>
      <c r="E12" s="261">
        <v>3.611636105940627</v>
      </c>
      <c r="F12" s="262"/>
      <c r="G12" s="262"/>
    </row>
    <row r="13" spans="1:7" ht="12.75" hidden="1">
      <c r="A13" s="257"/>
      <c r="B13" s="261">
        <v>1.3924009724002682</v>
      </c>
      <c r="C13" s="261">
        <v>7.130247483517665</v>
      </c>
      <c r="D13" s="261">
        <v>2.989468049618191</v>
      </c>
      <c r="E13" s="261">
        <v>3.9866535629514885</v>
      </c>
      <c r="F13" s="262"/>
      <c r="G13" s="262"/>
    </row>
    <row r="14" spans="1:8" ht="12.75">
      <c r="A14" s="257">
        <v>1990</v>
      </c>
      <c r="B14" s="260">
        <v>1.0465422730800118</v>
      </c>
      <c r="C14" s="260">
        <v>7.479187697383417</v>
      </c>
      <c r="D14" s="260">
        <v>0.9790375583252324</v>
      </c>
      <c r="E14" s="260">
        <v>0.8563057567499959</v>
      </c>
      <c r="F14" s="260"/>
      <c r="G14" s="260"/>
      <c r="H14" s="266"/>
    </row>
    <row r="15" spans="1:8" ht="12.75">
      <c r="A15" s="257"/>
      <c r="B15" s="260">
        <v>1.1115700446036227</v>
      </c>
      <c r="C15" s="260">
        <v>7.135105286010375</v>
      </c>
      <c r="D15" s="260">
        <v>1.1610126399566685</v>
      </c>
      <c r="E15" s="260">
        <v>1.0065342480431156</v>
      </c>
      <c r="F15" s="260"/>
      <c r="G15" s="260"/>
      <c r="H15" s="266"/>
    </row>
    <row r="16" spans="1:8" ht="12.75">
      <c r="A16" s="257"/>
      <c r="B16" s="260">
        <v>1.0695618674212943</v>
      </c>
      <c r="C16" s="260">
        <v>7.273675695529623</v>
      </c>
      <c r="D16" s="260">
        <v>1.2652590436205364</v>
      </c>
      <c r="E16" s="260">
        <v>1.241202906624364</v>
      </c>
      <c r="F16" s="260"/>
      <c r="G16" s="260"/>
      <c r="H16" s="266"/>
    </row>
    <row r="17" spans="1:8" ht="12.75">
      <c r="A17" s="257"/>
      <c r="B17" s="260">
        <v>1.0751962038587948</v>
      </c>
      <c r="C17" s="260">
        <v>7.4150913619094325</v>
      </c>
      <c r="D17" s="260">
        <v>1.4201466771391407</v>
      </c>
      <c r="E17" s="260">
        <v>1.6068890276737684</v>
      </c>
      <c r="F17" s="260"/>
      <c r="G17" s="260"/>
      <c r="H17" s="266"/>
    </row>
    <row r="18" spans="1:8" ht="12.75">
      <c r="A18" s="257"/>
      <c r="B18" s="260">
        <v>1.0673065160719366</v>
      </c>
      <c r="C18" s="260">
        <v>7.837483803272506</v>
      </c>
      <c r="D18" s="260">
        <v>1.6440528812072985</v>
      </c>
      <c r="E18" s="260">
        <v>2.062122328441752</v>
      </c>
      <c r="F18" s="260"/>
      <c r="G18" s="260"/>
      <c r="H18" s="266"/>
    </row>
    <row r="19" spans="1:8" ht="12.75">
      <c r="A19" s="257">
        <v>1995</v>
      </c>
      <c r="B19" s="260">
        <v>1.1142128239370803</v>
      </c>
      <c r="C19" s="260">
        <v>7.634642097713998</v>
      </c>
      <c r="D19" s="260">
        <v>1.9124305748783588</v>
      </c>
      <c r="E19" s="260">
        <v>2.485717129505508</v>
      </c>
      <c r="F19" s="260"/>
      <c r="G19" s="260"/>
      <c r="H19" s="266"/>
    </row>
    <row r="20" spans="1:8" ht="12.75">
      <c r="A20" s="257"/>
      <c r="B20" s="260">
        <v>1.1204237492260511</v>
      </c>
      <c r="C20" s="260">
        <v>7.919104122900727</v>
      </c>
      <c r="D20" s="260">
        <v>2.1786925238295125</v>
      </c>
      <c r="E20" s="260">
        <v>2.8335783516503783</v>
      </c>
      <c r="F20" s="260"/>
      <c r="G20" s="260"/>
      <c r="H20" s="266"/>
    </row>
    <row r="21" spans="1:8" ht="12.75">
      <c r="A21" s="257"/>
      <c r="B21" s="260">
        <v>1.15205544694607</v>
      </c>
      <c r="C21" s="260">
        <v>7.932635853892353</v>
      </c>
      <c r="D21" s="260">
        <v>2.4786143839088015</v>
      </c>
      <c r="E21" s="260">
        <v>3.096456606558528</v>
      </c>
      <c r="F21" s="260"/>
      <c r="G21" s="260"/>
      <c r="H21" s="266"/>
    </row>
    <row r="22" spans="1:8" ht="12.75">
      <c r="A22" s="257"/>
      <c r="B22" s="260">
        <v>1.1750102111226082</v>
      </c>
      <c r="C22" s="260">
        <v>7.680347848991038</v>
      </c>
      <c r="D22" s="260">
        <v>2.7196459596685463</v>
      </c>
      <c r="E22" s="260">
        <v>3.2488004197830116</v>
      </c>
      <c r="F22" s="260"/>
      <c r="G22" s="260"/>
      <c r="H22" s="266"/>
    </row>
    <row r="23" spans="1:8" ht="12.75">
      <c r="A23" s="257"/>
      <c r="B23" s="260">
        <v>1.2292933864640705</v>
      </c>
      <c r="C23" s="260">
        <v>7.3587874023279145</v>
      </c>
      <c r="D23" s="260">
        <v>2.9776585636407558</v>
      </c>
      <c r="E23" s="260">
        <v>3.6203032224168163</v>
      </c>
      <c r="F23" s="260"/>
      <c r="G23" s="260"/>
      <c r="H23" s="266"/>
    </row>
    <row r="24" spans="1:8" ht="12.75">
      <c r="A24" s="257">
        <v>2000</v>
      </c>
      <c r="B24" s="260">
        <v>1.2446126358032306</v>
      </c>
      <c r="C24" s="260">
        <v>7.071716000988483</v>
      </c>
      <c r="D24" s="260">
        <v>3.1776393172974386</v>
      </c>
      <c r="E24" s="260">
        <v>3.812660286786869</v>
      </c>
      <c r="F24" s="260"/>
      <c r="G24" s="260"/>
      <c r="H24" s="266"/>
    </row>
    <row r="25" spans="1:8" ht="12.75">
      <c r="A25" s="257"/>
      <c r="B25" s="260">
        <v>1.2477467347353142</v>
      </c>
      <c r="C25" s="260">
        <v>6.999518952873769</v>
      </c>
      <c r="D25" s="260">
        <v>3.4024531711505506</v>
      </c>
      <c r="E25" s="260">
        <v>4.081475598003686</v>
      </c>
      <c r="F25" s="260"/>
      <c r="G25" s="260"/>
      <c r="H25" s="266"/>
    </row>
    <row r="26" spans="1:8" ht="12.75">
      <c r="A26" s="257"/>
      <c r="B26" s="260">
        <v>1.3020860627063364</v>
      </c>
      <c r="C26" s="260">
        <v>7.195755758611955</v>
      </c>
      <c r="D26" s="260">
        <v>3.5928165665495793</v>
      </c>
      <c r="E26" s="260">
        <v>4.504231553200023</v>
      </c>
      <c r="F26" s="260"/>
      <c r="G26" s="260"/>
      <c r="H26" s="266"/>
    </row>
    <row r="27" spans="1:8" ht="12.75">
      <c r="A27" s="257"/>
      <c r="B27" s="260">
        <v>1.4154962280532961</v>
      </c>
      <c r="C27" s="260">
        <v>7.211448840016948</v>
      </c>
      <c r="D27" s="260">
        <v>3.849850607689904</v>
      </c>
      <c r="E27" s="260">
        <v>4.898683415360962</v>
      </c>
      <c r="F27" s="260"/>
      <c r="G27" s="260"/>
      <c r="H27" s="266"/>
    </row>
    <row r="28" spans="1:8" ht="12.75">
      <c r="A28" s="257"/>
      <c r="B28" s="260">
        <v>1.4152880472521323</v>
      </c>
      <c r="C28" s="260">
        <v>7.253366651531895</v>
      </c>
      <c r="D28" s="260">
        <v>4.094302150734617</v>
      </c>
      <c r="E28" s="260">
        <v>5.396784422094103</v>
      </c>
      <c r="F28" s="260"/>
      <c r="G28" s="260"/>
      <c r="H28" s="266"/>
    </row>
    <row r="29" spans="1:8" ht="12.75">
      <c r="A29" s="257">
        <v>2005</v>
      </c>
      <c r="B29" s="260">
        <v>1.4478541655488701</v>
      </c>
      <c r="C29" s="260">
        <v>7.5442628357161325</v>
      </c>
      <c r="D29" s="260">
        <v>4.249961183049036</v>
      </c>
      <c r="E29" s="260">
        <v>5.835824338055209</v>
      </c>
      <c r="F29" s="260"/>
      <c r="G29" s="260"/>
      <c r="H29" s="266"/>
    </row>
    <row r="30" spans="1:8" ht="12.75">
      <c r="A30" s="257"/>
      <c r="B30" s="260">
        <v>1.4884840930967314</v>
      </c>
      <c r="C30" s="260">
        <v>7.607454025993365</v>
      </c>
      <c r="D30" s="260">
        <v>4.400333311238859</v>
      </c>
      <c r="E30" s="260">
        <v>6.279885191989004</v>
      </c>
      <c r="F30" s="260"/>
      <c r="G30" s="260"/>
      <c r="H30" s="266"/>
    </row>
    <row r="31" spans="1:8" ht="12.75">
      <c r="A31" s="257"/>
      <c r="B31" s="260">
        <v>1.5424908703177131</v>
      </c>
      <c r="C31" s="260">
        <v>7.878447933019227</v>
      </c>
      <c r="D31" s="260">
        <v>4.597739981198961</v>
      </c>
      <c r="E31" s="260">
        <v>6.653790027629372</v>
      </c>
      <c r="F31" s="260"/>
      <c r="G31" s="260"/>
      <c r="H31" s="266"/>
    </row>
    <row r="32" spans="1:8" ht="12.75">
      <c r="A32" s="257"/>
      <c r="B32" s="260">
        <v>1.4495751476529963</v>
      </c>
      <c r="C32" s="260">
        <v>7.093522934839354</v>
      </c>
      <c r="D32" s="260">
        <v>4.5090319259361165</v>
      </c>
      <c r="E32" s="260">
        <v>7.070623148355783</v>
      </c>
      <c r="F32" s="260"/>
      <c r="G32" s="260"/>
      <c r="H32" s="266"/>
    </row>
    <row r="33" spans="1:8" ht="12.75">
      <c r="A33" s="257"/>
      <c r="B33" s="260">
        <v>1.4427440789460135</v>
      </c>
      <c r="C33" s="260">
        <v>6.838545893633458</v>
      </c>
      <c r="D33" s="260">
        <v>4.38955898975699</v>
      </c>
      <c r="E33" s="260">
        <v>7.092964640753508</v>
      </c>
      <c r="F33" s="260"/>
      <c r="G33" s="260"/>
      <c r="H33" s="266"/>
    </row>
    <row r="34" spans="1:8" ht="12.75">
      <c r="A34" s="257">
        <v>2010</v>
      </c>
      <c r="B34" s="260">
        <v>1.4384715706126663</v>
      </c>
      <c r="C34" s="260">
        <v>7.389045364326529</v>
      </c>
      <c r="D34" s="260">
        <v>4.432510228247988</v>
      </c>
      <c r="E34" s="260">
        <v>7.098820406651952</v>
      </c>
      <c r="F34" s="260"/>
      <c r="G34" s="260"/>
      <c r="H34" s="266"/>
    </row>
    <row r="35" spans="1:8" ht="12.75">
      <c r="A35" s="257"/>
      <c r="B35" s="260">
        <v>1.338285807172807</v>
      </c>
      <c r="C35" s="260">
        <v>7.333586602803288</v>
      </c>
      <c r="D35" s="260">
        <v>4.521311509654847</v>
      </c>
      <c r="E35" s="260">
        <v>7.41069909725711</v>
      </c>
      <c r="F35" s="260"/>
      <c r="G35" s="260"/>
      <c r="H35" s="266"/>
    </row>
    <row r="36" spans="1:7" ht="12.75">
      <c r="A36" s="257"/>
      <c r="B36" s="260">
        <v>1.2351799767315976</v>
      </c>
      <c r="C36" s="260">
        <v>7.603512550477053</v>
      </c>
      <c r="D36" s="260">
        <v>4.57725446540448</v>
      </c>
      <c r="E36" s="260">
        <v>7.760225460405706</v>
      </c>
      <c r="F36" s="260"/>
      <c r="G36" s="260"/>
    </row>
    <row r="37" spans="1:5" ht="12.75">
      <c r="A37" s="257" t="s">
        <v>219</v>
      </c>
      <c r="B37" s="260">
        <v>1.2574248605030862</v>
      </c>
      <c r="C37" s="260">
        <v>7.740447455613692</v>
      </c>
      <c r="D37" s="260">
        <v>4.659688196110572</v>
      </c>
      <c r="E37" s="260">
        <v>7.8999826752725255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8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8.88671875" style="9" customWidth="1"/>
    <col min="2" max="2" width="11.6640625" style="9" customWidth="1"/>
    <col min="3" max="3" width="16.88671875" style="9" bestFit="1" customWidth="1"/>
    <col min="4" max="4" width="12.3359375" style="9" customWidth="1"/>
    <col min="5" max="5" width="19.10546875" style="9" bestFit="1" customWidth="1"/>
    <col min="6" max="6" width="11.3359375" style="9" customWidth="1"/>
    <col min="7" max="7" width="8.4453125" style="9" bestFit="1" customWidth="1"/>
    <col min="8" max="8" width="8.3359375" style="9" bestFit="1" customWidth="1"/>
    <col min="9" max="9" width="5.6640625" style="9" customWidth="1"/>
    <col min="10" max="10" width="8.88671875" style="9" customWidth="1"/>
    <col min="11" max="11" width="9.10546875" style="9" bestFit="1" customWidth="1"/>
    <col min="12" max="12" width="8.88671875" style="9" customWidth="1"/>
    <col min="13" max="13" width="15.21484375" style="9" customWidth="1"/>
    <col min="14" max="16384" width="8.88671875" style="9" customWidth="1"/>
  </cols>
  <sheetData>
    <row r="1" ht="12.75">
      <c r="A1" s="22" t="s">
        <v>50</v>
      </c>
    </row>
    <row r="2" ht="12.75">
      <c r="H2" s="92" t="s">
        <v>75</v>
      </c>
    </row>
    <row r="3" spans="2:8" ht="12.75">
      <c r="B3" s="16" t="s">
        <v>49</v>
      </c>
      <c r="C3" s="16" t="s">
        <v>48</v>
      </c>
      <c r="D3" s="16" t="s">
        <v>47</v>
      </c>
      <c r="E3" s="16" t="s">
        <v>46</v>
      </c>
      <c r="F3" s="16" t="s">
        <v>45</v>
      </c>
      <c r="G3" s="16" t="s">
        <v>44</v>
      </c>
      <c r="H3" s="16" t="s">
        <v>43</v>
      </c>
    </row>
    <row r="4" spans="1:18" ht="12.75">
      <c r="A4" s="19">
        <v>1980</v>
      </c>
      <c r="B4" s="15">
        <v>1.4435823584047134</v>
      </c>
      <c r="C4" s="15">
        <v>4.04591468162756</v>
      </c>
      <c r="D4" s="15">
        <v>1.0289054217602192</v>
      </c>
      <c r="E4" s="15">
        <v>0.10451359896424584</v>
      </c>
      <c r="F4" s="15">
        <v>1.5345392113632739</v>
      </c>
      <c r="G4" s="15">
        <v>0.7790203491917552</v>
      </c>
      <c r="H4" s="18">
        <v>8.936475621311768</v>
      </c>
      <c r="K4" s="10"/>
      <c r="L4" s="10"/>
      <c r="M4" s="10"/>
      <c r="N4" s="10"/>
      <c r="O4" s="10"/>
      <c r="P4" s="10"/>
      <c r="Q4" s="10"/>
      <c r="R4" s="10"/>
    </row>
    <row r="5" spans="1:18" ht="12.75">
      <c r="A5" s="19"/>
      <c r="B5" s="15">
        <v>1.3960668415494157</v>
      </c>
      <c r="C5" s="15">
        <v>5.063792457329745</v>
      </c>
      <c r="D5" s="15">
        <v>0.7948080264368208</v>
      </c>
      <c r="E5" s="15">
        <v>0.11723673900453105</v>
      </c>
      <c r="F5" s="15">
        <v>1.8889466153374441</v>
      </c>
      <c r="G5" s="15">
        <v>0.7408101386570367</v>
      </c>
      <c r="H5" s="18">
        <v>10.001660818314996</v>
      </c>
      <c r="K5" s="10"/>
      <c r="L5" s="10"/>
      <c r="M5" s="10"/>
      <c r="N5" s="10"/>
      <c r="O5" s="10"/>
      <c r="P5" s="10"/>
      <c r="Q5" s="10"/>
      <c r="R5" s="10"/>
    </row>
    <row r="6" spans="1:18" ht="12.75">
      <c r="A6" s="19"/>
      <c r="B6" s="15">
        <v>1.3083782321247912</v>
      </c>
      <c r="C6" s="15">
        <v>5.450595644229034</v>
      </c>
      <c r="D6" s="15">
        <v>0.597095107012054</v>
      </c>
      <c r="E6" s="15">
        <v>0.1391274341419037</v>
      </c>
      <c r="F6" s="15">
        <v>2.0087209530307666</v>
      </c>
      <c r="G6" s="15">
        <v>0.8673897528801888</v>
      </c>
      <c r="H6" s="18">
        <v>10.37130712341874</v>
      </c>
      <c r="K6" s="10"/>
      <c r="L6" s="10"/>
      <c r="M6" s="10"/>
      <c r="N6" s="10"/>
      <c r="O6" s="10"/>
      <c r="P6" s="10"/>
      <c r="Q6" s="10"/>
      <c r="R6" s="10"/>
    </row>
    <row r="7" spans="1:18" ht="12.75">
      <c r="A7" s="19"/>
      <c r="B7" s="15">
        <v>1.0610538533460865</v>
      </c>
      <c r="C7" s="15">
        <v>5.827610542115803</v>
      </c>
      <c r="D7" s="15">
        <v>0.5903341250308977</v>
      </c>
      <c r="E7" s="15">
        <v>0.11674852317954339</v>
      </c>
      <c r="F7" s="15">
        <v>1.6820886486331574</v>
      </c>
      <c r="G7" s="15">
        <v>0.8346856674082115</v>
      </c>
      <c r="H7" s="18">
        <v>10.1125213597137</v>
      </c>
      <c r="K7" s="10"/>
      <c r="L7" s="10"/>
      <c r="M7" s="10"/>
      <c r="N7" s="10"/>
      <c r="O7" s="10"/>
      <c r="P7" s="10"/>
      <c r="Q7" s="10"/>
      <c r="R7" s="10"/>
    </row>
    <row r="8" spans="1:18" ht="12.75">
      <c r="A8" s="19"/>
      <c r="B8" s="15">
        <v>0.2841765411176829</v>
      </c>
      <c r="C8" s="15">
        <v>6.557796518209404</v>
      </c>
      <c r="D8" s="15">
        <v>0.42896088846615</v>
      </c>
      <c r="E8" s="15">
        <v>0.13654540461246828</v>
      </c>
      <c r="F8" s="15">
        <v>0.9593344541867895</v>
      </c>
      <c r="G8" s="15">
        <v>0.792412134689968</v>
      </c>
      <c r="H8" s="18">
        <v>9.159225941282463</v>
      </c>
      <c r="K8" s="10"/>
      <c r="L8" s="10"/>
      <c r="M8" s="10"/>
      <c r="N8" s="10"/>
      <c r="O8" s="10"/>
      <c r="P8" s="10"/>
      <c r="Q8" s="10"/>
      <c r="R8" s="10"/>
    </row>
    <row r="9" spans="1:18" ht="12.75">
      <c r="A9" s="19">
        <v>1985</v>
      </c>
      <c r="B9" s="15">
        <v>0.7972646355139044</v>
      </c>
      <c r="C9" s="15">
        <v>5.62503628513547</v>
      </c>
      <c r="D9" s="15">
        <v>0.4542135063204886</v>
      </c>
      <c r="E9" s="15">
        <v>0.14336829947229954</v>
      </c>
      <c r="F9" s="15">
        <v>1.4978503921850221</v>
      </c>
      <c r="G9" s="15">
        <v>0.716688717843731</v>
      </c>
      <c r="H9" s="18">
        <v>9.234421836470915</v>
      </c>
      <c r="K9" s="10"/>
      <c r="L9" s="10"/>
      <c r="M9" s="10"/>
      <c r="N9" s="10"/>
      <c r="O9" s="10"/>
      <c r="P9" s="10"/>
      <c r="Q9" s="10"/>
      <c r="R9" s="10"/>
    </row>
    <row r="10" spans="1:18" ht="12.75">
      <c r="A10" s="19"/>
      <c r="B10" s="15">
        <v>0.7064023971819388</v>
      </c>
      <c r="C10" s="15">
        <v>2.751726977446361</v>
      </c>
      <c r="D10" s="15">
        <v>0.4066402854659408</v>
      </c>
      <c r="E10" s="15">
        <v>0.16500640468456929</v>
      </c>
      <c r="F10" s="15">
        <v>1.3933620019214055</v>
      </c>
      <c r="G10" s="15">
        <v>0.7075174985131982</v>
      </c>
      <c r="H10" s="18">
        <v>6.130655565213413</v>
      </c>
      <c r="K10" s="10"/>
      <c r="L10" s="10"/>
      <c r="M10" s="10"/>
      <c r="N10" s="10"/>
      <c r="O10" s="10"/>
      <c r="P10" s="10"/>
      <c r="Q10" s="10"/>
      <c r="R10" s="10"/>
    </row>
    <row r="11" spans="1:18" ht="12.75">
      <c r="A11" s="19"/>
      <c r="B11" s="15">
        <v>0.577079023152817</v>
      </c>
      <c r="C11" s="15">
        <v>2.7199621570482497</v>
      </c>
      <c r="D11" s="15">
        <v>0.37434892449083557</v>
      </c>
      <c r="E11" s="15">
        <v>0.17221661970952415</v>
      </c>
      <c r="F11" s="15">
        <v>1.2287003441213469</v>
      </c>
      <c r="G11" s="15">
        <v>0.6903479680206265</v>
      </c>
      <c r="H11" s="18">
        <v>5.7626550365434</v>
      </c>
      <c r="K11" s="10"/>
      <c r="L11" s="10"/>
      <c r="M11" s="10"/>
      <c r="N11" s="10"/>
      <c r="O11" s="10"/>
      <c r="P11" s="10"/>
      <c r="Q11" s="10"/>
      <c r="R11" s="10"/>
    </row>
    <row r="12" spans="1:18" ht="12.75">
      <c r="A12" s="19"/>
      <c r="B12" s="15">
        <v>0.543661820917703</v>
      </c>
      <c r="C12" s="15">
        <v>1.7309130210965944</v>
      </c>
      <c r="D12" s="15">
        <v>0.39388694908819016</v>
      </c>
      <c r="E12" s="15">
        <v>0.17204311093822428</v>
      </c>
      <c r="F12" s="15">
        <v>1.361716797379988</v>
      </c>
      <c r="G12" s="15">
        <v>0.6202729489810417</v>
      </c>
      <c r="H12" s="18">
        <v>4.822494648401742</v>
      </c>
      <c r="K12" s="10"/>
      <c r="L12" s="10"/>
      <c r="M12" s="10"/>
      <c r="N12" s="10"/>
      <c r="O12" s="10"/>
      <c r="P12" s="10"/>
      <c r="Q12" s="10"/>
      <c r="R12" s="10"/>
    </row>
    <row r="13" spans="1:18" ht="12.75">
      <c r="A13" s="19"/>
      <c r="B13" s="15">
        <v>0.42035173540289617</v>
      </c>
      <c r="C13" s="15">
        <v>1.8572746430596578</v>
      </c>
      <c r="D13" s="15">
        <v>0.4330890256184568</v>
      </c>
      <c r="E13" s="15">
        <v>0.17366723935103295</v>
      </c>
      <c r="F13" s="15">
        <v>1.410919369990775</v>
      </c>
      <c r="G13" s="15">
        <v>0.5456934417766193</v>
      </c>
      <c r="H13" s="18">
        <v>4.8409954551994385</v>
      </c>
      <c r="K13" s="10"/>
      <c r="L13" s="10"/>
      <c r="M13" s="10"/>
      <c r="N13" s="10"/>
      <c r="O13" s="10"/>
      <c r="P13" s="10"/>
      <c r="Q13" s="10"/>
      <c r="R13" s="10"/>
    </row>
    <row r="14" spans="1:18" ht="12.75">
      <c r="A14" s="19">
        <v>1990</v>
      </c>
      <c r="B14" s="15">
        <v>0.4953141493057243</v>
      </c>
      <c r="C14" s="15">
        <v>1.8931964286061416</v>
      </c>
      <c r="D14" s="15">
        <v>0.5017874464689428</v>
      </c>
      <c r="E14" s="15">
        <v>0.16855843754434596</v>
      </c>
      <c r="F14" s="15">
        <v>1.566188005544097</v>
      </c>
      <c r="G14" s="15">
        <v>0.6079845107412023</v>
      </c>
      <c r="H14" s="18">
        <v>5.233028978210454</v>
      </c>
      <c r="K14" s="10"/>
      <c r="L14" s="10"/>
      <c r="M14" s="10"/>
      <c r="N14" s="10"/>
      <c r="O14" s="10"/>
      <c r="P14" s="10"/>
      <c r="Q14" s="10"/>
      <c r="R14" s="10"/>
    </row>
    <row r="15" spans="1:18" ht="12.75">
      <c r="A15" s="19"/>
      <c r="B15" s="15">
        <v>0.5104475831108592</v>
      </c>
      <c r="C15" s="15">
        <v>1.8149040254142492</v>
      </c>
      <c r="D15" s="15">
        <v>0.29465390982714135</v>
      </c>
      <c r="E15" s="15">
        <v>0.15863398410117974</v>
      </c>
      <c r="F15" s="15">
        <v>1.7335083297290041</v>
      </c>
      <c r="G15" s="15">
        <v>0.6365307461707109</v>
      </c>
      <c r="H15" s="18">
        <v>5.148678578353144</v>
      </c>
      <c r="K15" s="10"/>
      <c r="L15" s="10"/>
      <c r="M15" s="10"/>
      <c r="N15" s="10"/>
      <c r="O15" s="10"/>
      <c r="P15" s="10"/>
      <c r="Q15" s="10"/>
      <c r="R15" s="10"/>
    </row>
    <row r="16" spans="1:18" ht="12.75">
      <c r="A16" s="19"/>
      <c r="B16" s="15">
        <v>0.4433277558684436</v>
      </c>
      <c r="C16" s="15">
        <v>1.6963742891422362</v>
      </c>
      <c r="D16" s="15">
        <v>0.2672161635291185</v>
      </c>
      <c r="E16" s="15">
        <v>0.18687197476331643</v>
      </c>
      <c r="F16" s="15">
        <v>1.7894515971097613</v>
      </c>
      <c r="G16" s="15">
        <v>0.5686862111079428</v>
      </c>
      <c r="H16" s="18">
        <v>4.951927991520819</v>
      </c>
      <c r="K16" s="10"/>
      <c r="L16" s="10"/>
      <c r="M16" s="10"/>
      <c r="N16" s="10"/>
      <c r="O16" s="10"/>
      <c r="P16" s="10"/>
      <c r="Q16" s="10"/>
      <c r="R16" s="10"/>
    </row>
    <row r="17" spans="1:18" ht="12.75">
      <c r="A17" s="19"/>
      <c r="B17" s="15">
        <v>0.24911710717654792</v>
      </c>
      <c r="C17" s="15">
        <v>1.8018846398784893</v>
      </c>
      <c r="D17" s="15">
        <v>0.27806441286350153</v>
      </c>
      <c r="E17" s="15">
        <v>0.1273681450225959</v>
      </c>
      <c r="F17" s="15">
        <v>1.8003521354597682</v>
      </c>
      <c r="G17" s="15">
        <v>0.5321195898337062</v>
      </c>
      <c r="H17" s="18">
        <v>4.788906030234609</v>
      </c>
      <c r="K17" s="10"/>
      <c r="L17" s="10"/>
      <c r="M17" s="10"/>
      <c r="N17" s="10"/>
      <c r="O17" s="10"/>
      <c r="P17" s="10"/>
      <c r="Q17" s="10"/>
      <c r="R17" s="10"/>
    </row>
    <row r="18" spans="1:18" ht="12.75">
      <c r="A18" s="19"/>
      <c r="B18" s="15">
        <v>0.1681330620851079</v>
      </c>
      <c r="C18" s="15">
        <v>1.9671407062555817</v>
      </c>
      <c r="D18" s="15">
        <v>0.2708183550364154</v>
      </c>
      <c r="E18" s="15">
        <v>0.10155688313865577</v>
      </c>
      <c r="F18" s="15">
        <v>1.6895518923432558</v>
      </c>
      <c r="G18" s="15">
        <v>0.4563611685167214</v>
      </c>
      <c r="H18" s="18">
        <v>4.653562067375739</v>
      </c>
      <c r="K18" s="10"/>
      <c r="L18" s="10"/>
      <c r="M18" s="10"/>
      <c r="N18" s="10"/>
      <c r="O18" s="10"/>
      <c r="P18" s="10"/>
      <c r="Q18" s="10"/>
      <c r="R18" s="10"/>
    </row>
    <row r="19" spans="1:18" ht="12.75">
      <c r="A19" s="19">
        <v>1995</v>
      </c>
      <c r="B19" s="15">
        <v>0.18579828270393847</v>
      </c>
      <c r="C19" s="15">
        <v>2.0547913783480007</v>
      </c>
      <c r="D19" s="15">
        <v>0.2734139027964929</v>
      </c>
      <c r="E19" s="15">
        <v>0.1760420776061082</v>
      </c>
      <c r="F19" s="15">
        <v>1.4567197045577924</v>
      </c>
      <c r="G19" s="15">
        <v>0.4766528783441779</v>
      </c>
      <c r="H19" s="18">
        <v>4.623418224356511</v>
      </c>
      <c r="K19" s="10"/>
      <c r="L19" s="10"/>
      <c r="M19" s="10"/>
      <c r="N19" s="10"/>
      <c r="O19" s="10"/>
      <c r="P19" s="10"/>
      <c r="Q19" s="10"/>
      <c r="R19" s="10"/>
    </row>
    <row r="20" spans="1:18" ht="12.75">
      <c r="A20" s="19"/>
      <c r="B20" s="15">
        <v>0.14848011912773298</v>
      </c>
      <c r="C20" s="15">
        <v>2.415916152403316</v>
      </c>
      <c r="D20" s="15">
        <v>0.23672068230422202</v>
      </c>
      <c r="E20" s="15">
        <v>0.12980977113793082</v>
      </c>
      <c r="F20" s="15">
        <v>1.4531578872009279</v>
      </c>
      <c r="G20" s="15">
        <v>0.4480176400681548</v>
      </c>
      <c r="H20" s="18">
        <v>4.832102252242285</v>
      </c>
      <c r="K20" s="10"/>
      <c r="L20" s="10"/>
      <c r="M20" s="10"/>
      <c r="N20" s="10"/>
      <c r="O20" s="10"/>
      <c r="P20" s="10"/>
      <c r="Q20" s="10"/>
      <c r="R20" s="10"/>
    </row>
    <row r="21" spans="1:19" ht="12.75">
      <c r="A21" s="19"/>
      <c r="B21" s="15">
        <v>0.30290772852359005</v>
      </c>
      <c r="C21" s="15">
        <v>1.8215576406617817</v>
      </c>
      <c r="D21" s="15">
        <v>0.28089254335068464</v>
      </c>
      <c r="E21" s="15">
        <v>0.11850512575782464</v>
      </c>
      <c r="F21" s="15">
        <v>1.3059248698650576</v>
      </c>
      <c r="G21" s="15">
        <v>0.3922946851894831</v>
      </c>
      <c r="H21" s="18">
        <v>4.222082593348421</v>
      </c>
      <c r="K21" s="10"/>
      <c r="L21" s="20"/>
      <c r="M21" s="10"/>
      <c r="N21" s="10"/>
      <c r="O21" s="10"/>
      <c r="P21" s="10"/>
      <c r="Q21" s="10"/>
      <c r="R21" s="10"/>
      <c r="S21" s="21"/>
    </row>
    <row r="22" spans="1:19" ht="12.75">
      <c r="A22" s="19"/>
      <c r="B22" s="15">
        <v>0.24124358803250492</v>
      </c>
      <c r="C22" s="15">
        <v>1.4716362510041323</v>
      </c>
      <c r="D22" s="15">
        <v>0.27901659242172805</v>
      </c>
      <c r="E22" s="15">
        <v>0.12824081040854302</v>
      </c>
      <c r="F22" s="15">
        <v>1.211506160777016</v>
      </c>
      <c r="G22" s="15">
        <v>0.40291204681837983</v>
      </c>
      <c r="H22" s="18">
        <v>3.734555449462304</v>
      </c>
      <c r="K22" s="10"/>
      <c r="L22" s="20"/>
      <c r="M22" s="10"/>
      <c r="N22" s="10"/>
      <c r="O22" s="10"/>
      <c r="P22" s="10"/>
      <c r="Q22" s="10"/>
      <c r="R22" s="10"/>
      <c r="S22" s="21"/>
    </row>
    <row r="23" spans="1:19" ht="12.75">
      <c r="A23" s="19"/>
      <c r="B23" s="15">
        <v>0.23266462283934963</v>
      </c>
      <c r="C23" s="15">
        <v>1.5951226957369256</v>
      </c>
      <c r="D23" s="15">
        <v>0.2594643185486342</v>
      </c>
      <c r="E23" s="15">
        <v>0.12407738814454004</v>
      </c>
      <c r="F23" s="15">
        <v>1.117655471284066</v>
      </c>
      <c r="G23" s="15">
        <v>0.3995918754859698</v>
      </c>
      <c r="H23" s="18">
        <v>3.7285763720394853</v>
      </c>
      <c r="K23" s="10"/>
      <c r="L23" s="20"/>
      <c r="M23" s="10"/>
      <c r="N23" s="10"/>
      <c r="O23" s="10"/>
      <c r="P23" s="10"/>
      <c r="Q23" s="10"/>
      <c r="R23" s="10"/>
      <c r="S23" s="21"/>
    </row>
    <row r="24" spans="1:19" ht="12.75">
      <c r="A24" s="19">
        <v>2000</v>
      </c>
      <c r="B24" s="15">
        <v>0.2859138554471677</v>
      </c>
      <c r="C24" s="15">
        <v>2.2814805330504297</v>
      </c>
      <c r="D24" s="15">
        <v>0.221323160394129</v>
      </c>
      <c r="E24" s="15">
        <v>0.09500517208955185</v>
      </c>
      <c r="F24" s="15">
        <v>1.0806652041351763</v>
      </c>
      <c r="G24" s="15">
        <v>0.376455148335675</v>
      </c>
      <c r="H24" s="18">
        <v>4.34084307345213</v>
      </c>
      <c r="K24" s="10"/>
      <c r="L24" s="20"/>
      <c r="M24" s="10"/>
      <c r="N24" s="10"/>
      <c r="O24" s="10"/>
      <c r="P24" s="10"/>
      <c r="Q24" s="10"/>
      <c r="R24" s="10"/>
      <c r="S24" s="21"/>
    </row>
    <row r="25" spans="1:19" ht="12.75">
      <c r="A25" s="19"/>
      <c r="B25" s="15">
        <v>0.2508548899267922</v>
      </c>
      <c r="C25" s="15">
        <v>2.0385501415553873</v>
      </c>
      <c r="D25" s="15">
        <v>0.22895140040668568</v>
      </c>
      <c r="E25" s="15">
        <v>0.08863041013878233</v>
      </c>
      <c r="F25" s="15">
        <v>0.9977529853039573</v>
      </c>
      <c r="G25" s="15">
        <v>0.34043035453140696</v>
      </c>
      <c r="H25" s="18">
        <v>3.9451701818630123</v>
      </c>
      <c r="K25" s="10"/>
      <c r="L25" s="20"/>
      <c r="M25" s="10"/>
      <c r="N25" s="10"/>
      <c r="O25" s="10"/>
      <c r="P25" s="10"/>
      <c r="Q25" s="10"/>
      <c r="R25" s="10"/>
      <c r="S25" s="21"/>
    </row>
    <row r="26" spans="1:19" ht="12" customHeight="1">
      <c r="A26" s="19"/>
      <c r="B26" s="15">
        <v>0.2537093574530238</v>
      </c>
      <c r="C26" s="15">
        <v>1.8685631890975567</v>
      </c>
      <c r="D26" s="15">
        <v>0.19287724474129223</v>
      </c>
      <c r="E26" s="15">
        <v>0.08253989794007151</v>
      </c>
      <c r="F26" s="15">
        <v>1.0094393583769246</v>
      </c>
      <c r="G26" s="15">
        <v>0.35305463367337725</v>
      </c>
      <c r="H26" s="18">
        <v>3.7601836812822462</v>
      </c>
      <c r="K26" s="10"/>
      <c r="L26" s="20"/>
      <c r="M26" s="10"/>
      <c r="N26" s="10"/>
      <c r="O26" s="10"/>
      <c r="P26" s="10"/>
      <c r="Q26" s="10"/>
      <c r="R26" s="10"/>
      <c r="S26" s="21"/>
    </row>
    <row r="27" spans="1:19" ht="12.75">
      <c r="A27" s="19"/>
      <c r="B27" s="15">
        <v>0.2319694065937499</v>
      </c>
      <c r="C27" s="15">
        <v>1.726590469533025</v>
      </c>
      <c r="D27" s="15">
        <v>0.18784054641682443</v>
      </c>
      <c r="E27" s="15">
        <v>0.06379577736767088</v>
      </c>
      <c r="F27" s="15">
        <v>0.9781571905146382</v>
      </c>
      <c r="G27" s="15">
        <v>0.34678254723106045</v>
      </c>
      <c r="H27" s="18">
        <v>3.5351359376569693</v>
      </c>
      <c r="K27" s="10"/>
      <c r="L27" s="20"/>
      <c r="M27" s="10"/>
      <c r="N27" s="10"/>
      <c r="O27" s="10"/>
      <c r="P27" s="10"/>
      <c r="Q27" s="10"/>
      <c r="R27" s="10"/>
      <c r="S27" s="21"/>
    </row>
    <row r="28" spans="1:19" ht="12.75">
      <c r="A28" s="19"/>
      <c r="B28" s="15">
        <v>0.21220816751679442</v>
      </c>
      <c r="C28" s="15">
        <v>1.7162589938705697</v>
      </c>
      <c r="D28" s="15">
        <v>0.21831354635555136</v>
      </c>
      <c r="E28" s="15">
        <v>0.06217542032801636</v>
      </c>
      <c r="F28" s="15">
        <v>0.8945305056178736</v>
      </c>
      <c r="G28" s="15">
        <v>0.3233075612341746</v>
      </c>
      <c r="H28" s="18">
        <v>3.42679419492298</v>
      </c>
      <c r="K28" s="10"/>
      <c r="L28" s="20"/>
      <c r="M28" s="10"/>
      <c r="N28" s="10"/>
      <c r="O28" s="10"/>
      <c r="P28" s="10"/>
      <c r="Q28" s="10"/>
      <c r="R28" s="10"/>
      <c r="S28" s="21"/>
    </row>
    <row r="29" spans="1:19" ht="12.75">
      <c r="A29" s="19">
        <v>2005</v>
      </c>
      <c r="B29" s="15">
        <v>0.237523644838074</v>
      </c>
      <c r="C29" s="15">
        <v>1.9645294512642033</v>
      </c>
      <c r="D29" s="15">
        <v>0.16572233608805756</v>
      </c>
      <c r="E29" s="15">
        <v>0.040728370733505666</v>
      </c>
      <c r="F29" s="15">
        <v>0.8818921137058867</v>
      </c>
      <c r="G29" s="15">
        <v>0.3046727905517202</v>
      </c>
      <c r="H29" s="18">
        <v>3.595068707181447</v>
      </c>
      <c r="K29" s="10"/>
      <c r="L29" s="20"/>
      <c r="M29" s="10"/>
      <c r="N29" s="10"/>
      <c r="O29" s="10"/>
      <c r="P29" s="10"/>
      <c r="Q29" s="10"/>
      <c r="R29" s="10"/>
      <c r="S29" s="21"/>
    </row>
    <row r="30" spans="1:19" ht="12.75">
      <c r="A30" s="19"/>
      <c r="B30" s="15">
        <v>0.21471748507476932</v>
      </c>
      <c r="C30" s="15">
        <v>2.1699164784672473</v>
      </c>
      <c r="D30" s="15">
        <v>0.18135203126724816</v>
      </c>
      <c r="E30" s="15">
        <v>0.06415794973436285</v>
      </c>
      <c r="F30" s="15">
        <v>1.0289341563478607</v>
      </c>
      <c r="G30" s="15">
        <v>0.3077589619857923</v>
      </c>
      <c r="H30" s="18">
        <v>3.9668370628772807</v>
      </c>
      <c r="K30" s="10"/>
      <c r="L30" s="20"/>
      <c r="M30" s="10"/>
      <c r="N30" s="10"/>
      <c r="O30" s="10"/>
      <c r="P30" s="10"/>
      <c r="Q30" s="10"/>
      <c r="R30" s="10"/>
      <c r="S30" s="21"/>
    </row>
    <row r="31" spans="1:19" ht="12.75">
      <c r="A31" s="19"/>
      <c r="B31" s="15">
        <v>0.2120207863516031</v>
      </c>
      <c r="C31" s="15">
        <v>1.9948622413962154</v>
      </c>
      <c r="D31" s="15">
        <v>0.23233650357878224</v>
      </c>
      <c r="E31" s="15">
        <v>0.07679184233748407</v>
      </c>
      <c r="F31" s="15">
        <v>1.0391607020296107</v>
      </c>
      <c r="G31" s="15">
        <v>0.32387488969506817</v>
      </c>
      <c r="H31" s="18">
        <v>3.8790469653887634</v>
      </c>
      <c r="K31" s="10"/>
      <c r="L31" s="20"/>
      <c r="M31" s="10"/>
      <c r="N31" s="10"/>
      <c r="O31" s="10"/>
      <c r="P31" s="10"/>
      <c r="Q31" s="10"/>
      <c r="R31" s="10"/>
      <c r="S31" s="21"/>
    </row>
    <row r="32" spans="1:19" ht="12.75">
      <c r="A32" s="19"/>
      <c r="B32" s="15">
        <v>0.23648895825966076</v>
      </c>
      <c r="C32" s="15">
        <v>2.2750344482788054</v>
      </c>
      <c r="D32" s="15">
        <v>0.22238955211140513</v>
      </c>
      <c r="E32" s="15">
        <v>0.07423146804541075</v>
      </c>
      <c r="F32" s="15">
        <v>0.8875004572780373</v>
      </c>
      <c r="G32" s="15">
        <v>0.3151407806650652</v>
      </c>
      <c r="H32" s="18">
        <v>4.010785664638385</v>
      </c>
      <c r="K32" s="10"/>
      <c r="L32" s="20"/>
      <c r="M32" s="10"/>
      <c r="N32" s="10"/>
      <c r="O32" s="10"/>
      <c r="P32" s="10"/>
      <c r="Q32" s="10"/>
      <c r="R32" s="10"/>
      <c r="S32" s="17"/>
    </row>
    <row r="33" spans="1:19" s="13" customFormat="1" ht="12.75">
      <c r="A33" s="19"/>
      <c r="B33" s="15">
        <v>0.19425726472961372</v>
      </c>
      <c r="C33" s="15">
        <v>1.6209194843863868</v>
      </c>
      <c r="D33" s="15">
        <v>0.26838277507476993</v>
      </c>
      <c r="E33" s="15">
        <v>0.07881205472946531</v>
      </c>
      <c r="F33" s="15">
        <v>0.9921414461582443</v>
      </c>
      <c r="G33" s="15">
        <v>0.3852339483902111</v>
      </c>
      <c r="H33" s="18">
        <v>3.539746973468691</v>
      </c>
      <c r="J33" s="17"/>
      <c r="K33" s="10"/>
      <c r="L33" s="20"/>
      <c r="M33" s="10"/>
      <c r="N33" s="10"/>
      <c r="O33" s="10"/>
      <c r="P33" s="10"/>
      <c r="Q33" s="10"/>
      <c r="R33" s="10"/>
      <c r="S33" s="17"/>
    </row>
    <row r="34" spans="1:19" s="13" customFormat="1" ht="12.75">
      <c r="A34" s="19">
        <v>2010</v>
      </c>
      <c r="B34" s="15">
        <v>0.23630888236742642</v>
      </c>
      <c r="C34" s="15">
        <v>1.8849737522431647</v>
      </c>
      <c r="D34" s="15">
        <v>0.25212305231553334</v>
      </c>
      <c r="E34" s="15">
        <v>0.07152684072891105</v>
      </c>
      <c r="F34" s="15">
        <v>0.9094653831585114</v>
      </c>
      <c r="G34" s="15">
        <v>0.39249263699777776</v>
      </c>
      <c r="H34" s="18">
        <v>3.746890547811325</v>
      </c>
      <c r="J34" s="17"/>
      <c r="K34" s="10"/>
      <c r="L34" s="20"/>
      <c r="M34" s="10"/>
      <c r="N34" s="10"/>
      <c r="O34" s="10"/>
      <c r="P34" s="10"/>
      <c r="Q34" s="10"/>
      <c r="R34" s="10"/>
      <c r="S34" s="17"/>
    </row>
    <row r="35" spans="1:19" s="13" customFormat="1" ht="12.75">
      <c r="A35" s="19"/>
      <c r="B35" s="15">
        <v>0.23998383452431252</v>
      </c>
      <c r="C35" s="15">
        <v>1.8923893675257637</v>
      </c>
      <c r="D35" s="15">
        <v>0.19898230982603743</v>
      </c>
      <c r="E35" s="15">
        <v>0.08025607339887544</v>
      </c>
      <c r="F35" s="15">
        <v>0.8828554108418907</v>
      </c>
      <c r="G35" s="15">
        <v>0.4002424821353124</v>
      </c>
      <c r="H35" s="18">
        <v>3.694709478252192</v>
      </c>
      <c r="J35" s="17"/>
      <c r="K35" s="10"/>
      <c r="L35" s="20"/>
      <c r="M35" s="10"/>
      <c r="N35" s="10"/>
      <c r="O35" s="10"/>
      <c r="P35" s="10"/>
      <c r="Q35" s="10"/>
      <c r="R35" s="10"/>
      <c r="S35" s="17"/>
    </row>
    <row r="36" spans="1:19" s="13" customFormat="1" ht="12.75">
      <c r="A36" s="19"/>
      <c r="B36" s="15">
        <v>0.25854843934061433</v>
      </c>
      <c r="C36" s="15">
        <v>1.609681912793645</v>
      </c>
      <c r="D36" s="15">
        <v>0.1981962615057687</v>
      </c>
      <c r="E36" s="15">
        <v>0.07854974781852586</v>
      </c>
      <c r="F36" s="15">
        <v>0.9267799534903313</v>
      </c>
      <c r="G36" s="15">
        <v>0.43575579664148484</v>
      </c>
      <c r="H36" s="18">
        <v>3.5075121115903696</v>
      </c>
      <c r="J36" s="17"/>
      <c r="K36" s="10"/>
      <c r="L36" s="9"/>
      <c r="M36" s="15"/>
      <c r="N36" s="15"/>
      <c r="O36" s="15"/>
      <c r="P36" s="15"/>
      <c r="Q36" s="15"/>
      <c r="R36" s="15"/>
      <c r="S36" s="17"/>
    </row>
    <row r="37" spans="1:19" s="13" customFormat="1" ht="12.75">
      <c r="A37" s="19" t="s">
        <v>42</v>
      </c>
      <c r="B37" s="15">
        <v>0.26423854143147435</v>
      </c>
      <c r="C37" s="15">
        <v>1.4083314517949876</v>
      </c>
      <c r="D37" s="15">
        <v>0.18380277715059834</v>
      </c>
      <c r="E37" s="15">
        <v>0.07778720872773018</v>
      </c>
      <c r="F37" s="15">
        <v>0.9290330774441183</v>
      </c>
      <c r="G37" s="15">
        <v>0.46596297132535563</v>
      </c>
      <c r="H37" s="18">
        <v>3.3291560278742645</v>
      </c>
      <c r="J37" s="17"/>
      <c r="K37" s="10"/>
      <c r="L37" s="9"/>
      <c r="M37" s="15"/>
      <c r="N37" s="15"/>
      <c r="O37" s="15"/>
      <c r="P37" s="15"/>
      <c r="Q37" s="15"/>
      <c r="R37" s="15"/>
      <c r="S37" s="17"/>
    </row>
    <row r="38" spans="1:11" s="13" customFormat="1" ht="15">
      <c r="A38" s="16"/>
      <c r="B38" s="15"/>
      <c r="C38" s="15"/>
      <c r="D38" s="15"/>
      <c r="E38" s="15"/>
      <c r="F38" s="15"/>
      <c r="G38" s="15"/>
      <c r="H38" s="14"/>
      <c r="K38" s="9"/>
    </row>
    <row r="39" ht="12.75">
      <c r="A39" s="12" t="s">
        <v>51</v>
      </c>
    </row>
    <row r="40" spans="1:8" ht="12.75">
      <c r="A40" s="11"/>
      <c r="B40" s="11"/>
      <c r="C40" s="11"/>
      <c r="D40" s="11"/>
      <c r="E40" s="11"/>
      <c r="F40" s="11"/>
      <c r="G40" s="11"/>
      <c r="H40" s="11"/>
    </row>
    <row r="44" spans="1:7" ht="12.75">
      <c r="A44" s="10"/>
      <c r="B44" s="10"/>
      <c r="C44" s="10"/>
      <c r="D44" s="10"/>
      <c r="E44" s="10"/>
      <c r="F44" s="10"/>
      <c r="G44" s="10"/>
    </row>
    <row r="45" spans="1:7" ht="12.75">
      <c r="A45" s="10"/>
      <c r="B45" s="10"/>
      <c r="C45" s="10"/>
      <c r="D45" s="10"/>
      <c r="E45" s="10"/>
      <c r="F45" s="10"/>
      <c r="G45" s="10"/>
    </row>
    <row r="46" spans="1:7" ht="12.75">
      <c r="A46" s="10"/>
      <c r="B46" s="10"/>
      <c r="C46" s="10"/>
      <c r="D46" s="10"/>
      <c r="E46" s="10"/>
      <c r="F46" s="10"/>
      <c r="G46" s="10"/>
    </row>
    <row r="47" spans="1:7" ht="12.75">
      <c r="A47" s="10"/>
      <c r="B47" s="10"/>
      <c r="C47" s="10"/>
      <c r="D47" s="10"/>
      <c r="E47" s="10"/>
      <c r="F47" s="10"/>
      <c r="G47" s="10"/>
    </row>
    <row r="48" spans="1:7" ht="12.75">
      <c r="A48" s="10"/>
      <c r="B48" s="10"/>
      <c r="C48" s="10"/>
      <c r="D48" s="10"/>
      <c r="E48" s="10"/>
      <c r="F48" s="10"/>
      <c r="G48" s="10"/>
    </row>
    <row r="49" spans="1:7" ht="12.75">
      <c r="A49" s="10"/>
      <c r="B49" s="10"/>
      <c r="C49" s="10"/>
      <c r="D49" s="10"/>
      <c r="E49" s="10"/>
      <c r="F49" s="10"/>
      <c r="G49" s="10"/>
    </row>
    <row r="50" spans="1:7" ht="12.75">
      <c r="A50" s="10"/>
      <c r="B50" s="10"/>
      <c r="C50" s="10"/>
      <c r="D50" s="10"/>
      <c r="E50" s="10"/>
      <c r="F50" s="10"/>
      <c r="G50" s="10"/>
    </row>
    <row r="51" spans="1:7" ht="12.75">
      <c r="A51" s="10"/>
      <c r="B51" s="10"/>
      <c r="C51" s="10"/>
      <c r="D51" s="10"/>
      <c r="E51" s="10"/>
      <c r="F51" s="10"/>
      <c r="G51" s="10"/>
    </row>
    <row r="52" spans="1:7" ht="12.75">
      <c r="A52" s="10"/>
      <c r="B52" s="10"/>
      <c r="C52" s="10"/>
      <c r="D52" s="10"/>
      <c r="E52" s="10"/>
      <c r="F52" s="10"/>
      <c r="G52" s="10"/>
    </row>
    <row r="53" spans="1:7" ht="12.75">
      <c r="A53" s="10"/>
      <c r="B53" s="10"/>
      <c r="C53" s="10"/>
      <c r="D53" s="10"/>
      <c r="E53" s="10"/>
      <c r="F53" s="10"/>
      <c r="G53" s="10"/>
    </row>
    <row r="54" spans="1:7" ht="12.75">
      <c r="A54" s="10"/>
      <c r="B54" s="10"/>
      <c r="C54" s="10"/>
      <c r="D54" s="10"/>
      <c r="E54" s="10"/>
      <c r="F54" s="10"/>
      <c r="G54" s="10"/>
    </row>
    <row r="55" spans="1:7" ht="12.75">
      <c r="A55" s="10"/>
      <c r="B55" s="10"/>
      <c r="C55" s="10"/>
      <c r="D55" s="10"/>
      <c r="E55" s="10"/>
      <c r="F55" s="10"/>
      <c r="G55" s="10"/>
    </row>
    <row r="56" spans="1:7" ht="12.75">
      <c r="A56" s="10"/>
      <c r="B56" s="10"/>
      <c r="C56" s="10"/>
      <c r="D56" s="10"/>
      <c r="E56" s="10"/>
      <c r="F56" s="10"/>
      <c r="G56" s="10"/>
    </row>
    <row r="57" spans="1:7" ht="12.75">
      <c r="A57" s="10"/>
      <c r="B57" s="10"/>
      <c r="C57" s="10"/>
      <c r="D57" s="10"/>
      <c r="E57" s="10"/>
      <c r="F57" s="10"/>
      <c r="G57" s="10"/>
    </row>
    <row r="58" spans="1:7" ht="12.75">
      <c r="A58" s="10"/>
      <c r="B58" s="10"/>
      <c r="C58" s="10"/>
      <c r="D58" s="10"/>
      <c r="E58" s="10"/>
      <c r="F58" s="10"/>
      <c r="G58" s="10"/>
    </row>
    <row r="59" spans="1:7" ht="12.75">
      <c r="A59" s="10"/>
      <c r="B59" s="10"/>
      <c r="C59" s="10"/>
      <c r="D59" s="10"/>
      <c r="E59" s="10"/>
      <c r="F59" s="10"/>
      <c r="G59" s="10"/>
    </row>
    <row r="60" spans="1:7" ht="12.75">
      <c r="A60" s="10"/>
      <c r="B60" s="10"/>
      <c r="C60" s="10"/>
      <c r="D60" s="10"/>
      <c r="E60" s="10"/>
      <c r="F60" s="10"/>
      <c r="G60" s="10"/>
    </row>
    <row r="62" spans="2:8" ht="12.75">
      <c r="B62" s="10"/>
      <c r="C62" s="10"/>
      <c r="D62" s="10"/>
      <c r="E62" s="10"/>
      <c r="F62" s="10"/>
      <c r="G62" s="10"/>
      <c r="H62" s="10"/>
    </row>
    <row r="63" spans="2:8" ht="12.75">
      <c r="B63" s="10"/>
      <c r="C63" s="10"/>
      <c r="D63" s="10"/>
      <c r="E63" s="10"/>
      <c r="F63" s="10"/>
      <c r="G63" s="10"/>
      <c r="H63" s="10"/>
    </row>
    <row r="64" spans="2:8" ht="12.75">
      <c r="B64" s="10"/>
      <c r="C64" s="10"/>
      <c r="D64" s="10"/>
      <c r="E64" s="10"/>
      <c r="F64" s="10"/>
      <c r="G64" s="10"/>
      <c r="H64" s="10"/>
    </row>
    <row r="65" spans="2:8" ht="12.75">
      <c r="B65" s="10"/>
      <c r="C65" s="10"/>
      <c r="D65" s="10"/>
      <c r="E65" s="10"/>
      <c r="F65" s="10"/>
      <c r="G65" s="10"/>
      <c r="H65" s="10"/>
    </row>
    <row r="66" spans="2:8" ht="12.75">
      <c r="B66" s="10"/>
      <c r="C66" s="10"/>
      <c r="D66" s="10"/>
      <c r="E66" s="10"/>
      <c r="F66" s="10"/>
      <c r="G66" s="10"/>
      <c r="H66" s="10"/>
    </row>
    <row r="67" spans="2:8" ht="12.75">
      <c r="B67" s="10"/>
      <c r="C67" s="10"/>
      <c r="D67" s="10"/>
      <c r="E67" s="10"/>
      <c r="F67" s="10"/>
      <c r="G67" s="10"/>
      <c r="H67" s="10"/>
    </row>
    <row r="68" spans="2:8" ht="12.75">
      <c r="B68" s="10"/>
      <c r="C68" s="10"/>
      <c r="D68" s="10"/>
      <c r="E68" s="10"/>
      <c r="F68" s="10"/>
      <c r="G68" s="10"/>
      <c r="H68" s="10"/>
    </row>
    <row r="69" spans="2:8" ht="12.75">
      <c r="B69" s="10"/>
      <c r="C69" s="10"/>
      <c r="D69" s="10"/>
      <c r="E69" s="10"/>
      <c r="F69" s="10"/>
      <c r="G69" s="10"/>
      <c r="H69" s="10"/>
    </row>
    <row r="70" spans="2:8" ht="12.75">
      <c r="B70" s="10"/>
      <c r="C70" s="10"/>
      <c r="D70" s="10"/>
      <c r="E70" s="10"/>
      <c r="F70" s="10"/>
      <c r="G70" s="10"/>
      <c r="H70" s="10"/>
    </row>
    <row r="71" spans="2:8" ht="12.75">
      <c r="B71" s="10"/>
      <c r="C71" s="10"/>
      <c r="D71" s="10"/>
      <c r="E71" s="10"/>
      <c r="F71" s="10"/>
      <c r="G71" s="10"/>
      <c r="H71" s="10"/>
    </row>
    <row r="72" spans="2:8" ht="12.75">
      <c r="B72" s="10"/>
      <c r="C72" s="10"/>
      <c r="D72" s="10"/>
      <c r="E72" s="10"/>
      <c r="F72" s="10"/>
      <c r="G72" s="10"/>
      <c r="H72" s="10"/>
    </row>
    <row r="73" spans="2:8" ht="12.75">
      <c r="B73" s="10"/>
      <c r="C73" s="10"/>
      <c r="D73" s="10"/>
      <c r="E73" s="10"/>
      <c r="F73" s="10"/>
      <c r="G73" s="10"/>
      <c r="H73" s="10"/>
    </row>
    <row r="74" spans="2:8" ht="12.75">
      <c r="B74" s="10"/>
      <c r="C74" s="10"/>
      <c r="D74" s="10"/>
      <c r="E74" s="10"/>
      <c r="F74" s="10"/>
      <c r="G74" s="10"/>
      <c r="H74" s="10"/>
    </row>
    <row r="75" spans="2:8" ht="12.75">
      <c r="B75" s="10"/>
      <c r="C75" s="10"/>
      <c r="D75" s="10"/>
      <c r="E75" s="10"/>
      <c r="F75" s="10"/>
      <c r="G75" s="10"/>
      <c r="H75" s="10"/>
    </row>
    <row r="76" spans="2:8" ht="12.75">
      <c r="B76" s="10"/>
      <c r="C76" s="10"/>
      <c r="D76" s="10"/>
      <c r="E76" s="10"/>
      <c r="F76" s="10"/>
      <c r="G76" s="10"/>
      <c r="H76" s="10"/>
    </row>
    <row r="77" spans="2:8" ht="12.75">
      <c r="B77" s="10"/>
      <c r="C77" s="10"/>
      <c r="D77" s="10"/>
      <c r="E77" s="10"/>
      <c r="F77" s="10"/>
      <c r="G77" s="10"/>
      <c r="H77" s="10"/>
    </row>
    <row r="78" spans="2:8" ht="12.75">
      <c r="B78" s="10"/>
      <c r="C78" s="10"/>
      <c r="D78" s="10"/>
      <c r="E78" s="10"/>
      <c r="F78" s="10"/>
      <c r="G78" s="10"/>
      <c r="H78" s="10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8.88671875" style="227" customWidth="1"/>
    <col min="2" max="16384" width="8.88671875" style="235" customWidth="1"/>
  </cols>
  <sheetData>
    <row r="1" ht="12.75">
      <c r="A1" s="227" t="s">
        <v>230</v>
      </c>
    </row>
    <row r="3" spans="2:4" ht="12.75">
      <c r="B3" s="269" t="s">
        <v>43</v>
      </c>
      <c r="C3" s="269" t="s">
        <v>229</v>
      </c>
      <c r="D3" s="269" t="s">
        <v>44</v>
      </c>
    </row>
    <row r="4" spans="1:4" ht="12.75" hidden="1">
      <c r="A4" s="227">
        <v>1970</v>
      </c>
      <c r="B4" s="258">
        <v>10.627</v>
      </c>
      <c r="C4" s="258">
        <v>0.166</v>
      </c>
      <c r="D4" s="258">
        <v>10.461</v>
      </c>
    </row>
    <row r="5" spans="2:4" ht="12.75" hidden="1">
      <c r="B5" s="258">
        <v>17.611</v>
      </c>
      <c r="C5" s="258">
        <v>0.227</v>
      </c>
      <c r="D5" s="258">
        <v>17.384</v>
      </c>
    </row>
    <row r="6" spans="2:4" ht="12.75" hidden="1">
      <c r="B6" s="258">
        <v>25.442</v>
      </c>
      <c r="C6" s="258">
        <v>0.358</v>
      </c>
      <c r="D6" s="258">
        <v>25.084</v>
      </c>
    </row>
    <row r="7" spans="2:4" ht="12.75" hidden="1">
      <c r="B7" s="258">
        <v>27.634999999999998</v>
      </c>
      <c r="C7" s="258">
        <v>0.4</v>
      </c>
      <c r="D7" s="258">
        <v>27.235</v>
      </c>
    </row>
    <row r="8" spans="2:4" ht="12.75" hidden="1">
      <c r="B8" s="258">
        <v>33.285000000000004</v>
      </c>
      <c r="C8" s="258">
        <v>0.438</v>
      </c>
      <c r="D8" s="258">
        <v>32.847</v>
      </c>
    </row>
    <row r="9" spans="1:4" ht="12.75" hidden="1">
      <c r="A9" s="227">
        <v>1975</v>
      </c>
      <c r="B9" s="258">
        <v>35.878</v>
      </c>
      <c r="C9" s="258">
        <v>1.675</v>
      </c>
      <c r="D9" s="258">
        <v>34.203</v>
      </c>
    </row>
    <row r="10" spans="2:4" ht="12.75" hidden="1">
      <c r="B10" s="258">
        <v>49.334999999999994</v>
      </c>
      <c r="C10" s="258">
        <v>13.114</v>
      </c>
      <c r="D10" s="258">
        <v>36.221</v>
      </c>
    </row>
    <row r="11" spans="2:4" ht="12.75" hidden="1">
      <c r="B11" s="258">
        <v>79.031</v>
      </c>
      <c r="C11" s="258">
        <v>41.186</v>
      </c>
      <c r="D11" s="258">
        <v>37.845</v>
      </c>
    </row>
    <row r="12" spans="2:4" ht="12.75" hidden="1">
      <c r="B12" s="258">
        <v>94.425</v>
      </c>
      <c r="C12" s="258">
        <v>58.184</v>
      </c>
      <c r="D12" s="258">
        <v>36.241</v>
      </c>
    </row>
    <row r="13" spans="2:4" ht="12.75" hidden="1">
      <c r="B13" s="258">
        <v>120.56199999999998</v>
      </c>
      <c r="C13" s="258">
        <v>83.966</v>
      </c>
      <c r="D13" s="258">
        <v>36.596</v>
      </c>
    </row>
    <row r="14" spans="1:4" ht="12.75">
      <c r="A14" s="227">
        <v>1980</v>
      </c>
      <c r="B14" s="258">
        <v>121.701</v>
      </c>
      <c r="C14" s="258">
        <v>86.911</v>
      </c>
      <c r="D14" s="258">
        <v>34.79</v>
      </c>
    </row>
    <row r="15" spans="2:4" ht="12.75">
      <c r="B15" s="258">
        <v>131.65300000000002</v>
      </c>
      <c r="C15" s="258">
        <v>96.941</v>
      </c>
      <c r="D15" s="258">
        <v>34.712</v>
      </c>
    </row>
    <row r="16" spans="2:4" ht="12.75">
      <c r="B16" s="258">
        <v>147.8</v>
      </c>
      <c r="C16" s="258">
        <v>112.519</v>
      </c>
      <c r="D16" s="258">
        <v>35.281</v>
      </c>
    </row>
    <row r="17" spans="2:4" ht="12.75">
      <c r="B17" s="258">
        <v>161.861</v>
      </c>
      <c r="C17" s="258">
        <v>125.482</v>
      </c>
      <c r="D17" s="258">
        <v>36.379</v>
      </c>
    </row>
    <row r="18" spans="2:4" ht="12.75">
      <c r="B18" s="258">
        <v>173.209</v>
      </c>
      <c r="C18" s="258">
        <v>137.646</v>
      </c>
      <c r="D18" s="258">
        <v>35.563</v>
      </c>
    </row>
    <row r="19" spans="1:4" ht="12.75">
      <c r="A19" s="227">
        <v>1985</v>
      </c>
      <c r="B19" s="258">
        <v>179.083</v>
      </c>
      <c r="C19" s="258">
        <v>139.404</v>
      </c>
      <c r="D19" s="258">
        <v>39.679</v>
      </c>
    </row>
    <row r="20" spans="2:4" ht="12.75">
      <c r="B20" s="258">
        <v>180.801</v>
      </c>
      <c r="C20" s="258">
        <v>139.084</v>
      </c>
      <c r="D20" s="258">
        <v>41.717</v>
      </c>
    </row>
    <row r="21" spans="2:4" ht="12.75">
      <c r="B21" s="258">
        <v>178.745</v>
      </c>
      <c r="C21" s="258">
        <v>135.071</v>
      </c>
      <c r="D21" s="258">
        <v>43.674</v>
      </c>
    </row>
    <row r="22" spans="2:4" ht="12.75">
      <c r="B22" s="258">
        <v>167.69799999999998</v>
      </c>
      <c r="C22" s="258">
        <v>125.469</v>
      </c>
      <c r="D22" s="258">
        <v>42.229</v>
      </c>
    </row>
    <row r="23" spans="2:4" ht="12.75">
      <c r="B23" s="258">
        <v>141.761</v>
      </c>
      <c r="C23" s="258">
        <v>100.373</v>
      </c>
      <c r="D23" s="258">
        <v>41.388</v>
      </c>
    </row>
    <row r="24" spans="1:4" ht="12.75">
      <c r="A24" s="227">
        <v>1990</v>
      </c>
      <c r="B24" s="258">
        <v>145.60399999999998</v>
      </c>
      <c r="C24" s="258">
        <v>100.104</v>
      </c>
      <c r="D24" s="258">
        <v>45.5</v>
      </c>
    </row>
    <row r="25" spans="2:4" ht="12.75">
      <c r="B25" s="258">
        <v>150.784</v>
      </c>
      <c r="C25" s="258">
        <v>99.89</v>
      </c>
      <c r="D25" s="258">
        <v>50.894</v>
      </c>
    </row>
    <row r="26" spans="2:4" ht="12.75">
      <c r="B26" s="258">
        <v>155.534</v>
      </c>
      <c r="C26" s="258">
        <v>103.734</v>
      </c>
      <c r="D26" s="258">
        <v>51.8</v>
      </c>
    </row>
    <row r="27" spans="2:4" ht="12.75">
      <c r="B27" s="258">
        <v>170.547</v>
      </c>
      <c r="C27" s="258">
        <v>109.686</v>
      </c>
      <c r="D27" s="258">
        <v>60.861</v>
      </c>
    </row>
    <row r="28" spans="2:4" ht="12.75">
      <c r="B28" s="258">
        <v>204.01500000000001</v>
      </c>
      <c r="C28" s="258">
        <v>139.02</v>
      </c>
      <c r="D28" s="258">
        <v>64.995</v>
      </c>
    </row>
    <row r="29" spans="1:4" ht="12.75">
      <c r="A29" s="227">
        <v>1995</v>
      </c>
      <c r="B29" s="258">
        <v>213.5401530524506</v>
      </c>
      <c r="C29" s="258">
        <v>142.74600000000004</v>
      </c>
      <c r="D29" s="258">
        <v>70.79415305245057</v>
      </c>
    </row>
    <row r="30" spans="2:8" ht="12.75">
      <c r="B30" s="258">
        <v>226.258675602693</v>
      </c>
      <c r="C30" s="258">
        <v>142.07828007388815</v>
      </c>
      <c r="D30" s="258">
        <v>84.18039552880484</v>
      </c>
      <c r="G30" s="270"/>
      <c r="H30" s="270"/>
    </row>
    <row r="31" spans="2:8" ht="12.75">
      <c r="B31" s="258">
        <v>226.33015306341613</v>
      </c>
      <c r="C31" s="258">
        <v>140.44262081922008</v>
      </c>
      <c r="D31" s="258">
        <v>85.88753224419605</v>
      </c>
      <c r="G31" s="270"/>
      <c r="H31" s="270"/>
    </row>
    <row r="32" spans="2:8" ht="12.75">
      <c r="B32" s="258">
        <v>235.2929390646063</v>
      </c>
      <c r="C32" s="258">
        <v>145.10721249538875</v>
      </c>
      <c r="D32" s="258">
        <v>90.18572656921755</v>
      </c>
      <c r="G32" s="270"/>
      <c r="H32" s="270"/>
    </row>
    <row r="33" spans="2:8" ht="12.75">
      <c r="B33" s="258">
        <v>249.29767764171999</v>
      </c>
      <c r="C33" s="258">
        <v>150.18890722039583</v>
      </c>
      <c r="D33" s="258">
        <v>99.10877042132415</v>
      </c>
      <c r="G33" s="270"/>
      <c r="H33" s="270"/>
    </row>
    <row r="34" spans="1:8" ht="12.75">
      <c r="A34" s="227">
        <v>2000</v>
      </c>
      <c r="B34" s="258">
        <v>246.67898615584107</v>
      </c>
      <c r="C34" s="258">
        <v>138.28208159866136</v>
      </c>
      <c r="D34" s="258">
        <v>108.39690455717972</v>
      </c>
      <c r="G34" s="270"/>
      <c r="H34" s="270"/>
    </row>
    <row r="35" spans="2:8" ht="12.75">
      <c r="B35" s="258">
        <v>233.69785485236346</v>
      </c>
      <c r="C35" s="258">
        <v>127.82829337342969</v>
      </c>
      <c r="D35" s="258">
        <v>105.86956147893378</v>
      </c>
      <c r="G35" s="270"/>
      <c r="H35" s="270"/>
    </row>
    <row r="36" spans="2:8" ht="12.75">
      <c r="B36" s="258">
        <v>230.68283440455508</v>
      </c>
      <c r="C36" s="258">
        <v>127.03666071581904</v>
      </c>
      <c r="D36" s="258">
        <v>103.64617368873604</v>
      </c>
      <c r="G36" s="270"/>
      <c r="H36" s="270"/>
    </row>
    <row r="37" spans="2:8" ht="12.75">
      <c r="B37" s="258">
        <v>219.2372408168206</v>
      </c>
      <c r="C37" s="258">
        <v>116.24105599350571</v>
      </c>
      <c r="D37" s="258">
        <v>102.99618482331486</v>
      </c>
      <c r="G37" s="270"/>
      <c r="H37" s="270"/>
    </row>
    <row r="38" spans="2:8" ht="12.75">
      <c r="B38" s="258">
        <v>200.95804896061975</v>
      </c>
      <c r="C38" s="258">
        <v>104.54729031474633</v>
      </c>
      <c r="D38" s="258">
        <v>96.41075864587341</v>
      </c>
      <c r="G38" s="270"/>
      <c r="H38" s="270"/>
    </row>
    <row r="39" spans="1:8" ht="12.75">
      <c r="A39" s="227">
        <v>2005</v>
      </c>
      <c r="B39" s="258">
        <v>181.10196514067138</v>
      </c>
      <c r="C39" s="258">
        <v>92.88277723641865</v>
      </c>
      <c r="D39" s="258">
        <v>88.21918790425275</v>
      </c>
      <c r="G39" s="270"/>
      <c r="H39" s="270"/>
    </row>
    <row r="40" spans="2:8" ht="12.75">
      <c r="B40" s="258">
        <v>163.96981406698006</v>
      </c>
      <c r="C40" s="258">
        <v>83.95794820283562</v>
      </c>
      <c r="D40" s="258">
        <v>80.01186586414445</v>
      </c>
      <c r="G40" s="270"/>
      <c r="H40" s="270"/>
    </row>
    <row r="41" spans="2:8" ht="12.75">
      <c r="B41" s="258">
        <v>156.0361566263104</v>
      </c>
      <c r="C41" s="258">
        <v>83.91153984091127</v>
      </c>
      <c r="D41" s="258">
        <v>72.12461678539914</v>
      </c>
      <c r="G41" s="270"/>
      <c r="H41" s="270"/>
    </row>
    <row r="42" spans="1:8" ht="12.75">
      <c r="A42" s="227" t="s">
        <v>228</v>
      </c>
      <c r="B42" s="258">
        <v>148.260197945809</v>
      </c>
      <c r="C42" s="258">
        <v>78.57962577110104</v>
      </c>
      <c r="D42" s="258">
        <v>69.68057217470798</v>
      </c>
      <c r="G42" s="270"/>
      <c r="H42" s="270"/>
    </row>
    <row r="43" spans="1:8" ht="12.75">
      <c r="A43" s="268"/>
      <c r="B43" s="258">
        <v>134.4708588205919</v>
      </c>
      <c r="C43" s="258">
        <v>74.73854997137452</v>
      </c>
      <c r="D43" s="258">
        <v>59.73230884921738</v>
      </c>
      <c r="G43" s="270"/>
      <c r="H43" s="270"/>
    </row>
    <row r="44" spans="1:8" ht="12.75">
      <c r="A44" s="227">
        <v>2010</v>
      </c>
      <c r="B44" s="258">
        <v>126.17819562464396</v>
      </c>
      <c r="C44" s="258">
        <v>68.98281907378313</v>
      </c>
      <c r="D44" s="258">
        <v>57.19537655086083</v>
      </c>
      <c r="G44" s="270"/>
      <c r="H44" s="270"/>
    </row>
    <row r="45" spans="2:8" ht="12.75">
      <c r="B45" s="258">
        <v>102.1911150541521</v>
      </c>
      <c r="C45" s="258">
        <v>56.90213536593472</v>
      </c>
      <c r="D45" s="258">
        <v>45.28897968821739</v>
      </c>
      <c r="G45" s="270"/>
      <c r="H45" s="270"/>
    </row>
    <row r="46" spans="2:8" ht="12.75">
      <c r="B46" s="258">
        <v>87.68068908820423</v>
      </c>
      <c r="C46" s="258">
        <v>48.755816970059406</v>
      </c>
      <c r="D46" s="258">
        <v>38.924872118144826</v>
      </c>
      <c r="G46" s="270"/>
      <c r="H46" s="270"/>
    </row>
    <row r="47" spans="1:8" ht="12.75">
      <c r="A47" s="227">
        <v>2013</v>
      </c>
      <c r="B47" s="258">
        <v>80.99101092362326</v>
      </c>
      <c r="C47" s="258">
        <v>44.46847662043946</v>
      </c>
      <c r="D47" s="258">
        <v>36.52253430318381</v>
      </c>
      <c r="G47" s="270"/>
      <c r="H47" s="270"/>
    </row>
    <row r="49" ht="12.75">
      <c r="A49" s="39" t="s">
        <v>66</v>
      </c>
    </row>
    <row r="50" spans="3:4" ht="12.75">
      <c r="C50" s="267"/>
      <c r="D50" s="26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6.88671875" style="227" customWidth="1"/>
    <col min="2" max="2" width="18.4453125" style="235" customWidth="1"/>
    <col min="3" max="3" width="14.3359375" style="235" customWidth="1"/>
    <col min="4" max="4" width="8.88671875" style="235" customWidth="1"/>
    <col min="5" max="5" width="19.3359375" style="227" bestFit="1" customWidth="1"/>
    <col min="6" max="6" width="19.88671875" style="235" customWidth="1"/>
    <col min="7" max="7" width="15.10546875" style="235" customWidth="1"/>
    <col min="8" max="16384" width="8.88671875" style="235" customWidth="1"/>
  </cols>
  <sheetData>
    <row r="1" spans="1:3" ht="12.75">
      <c r="A1" s="227" t="s">
        <v>233</v>
      </c>
      <c r="C1" s="277"/>
    </row>
    <row r="2" spans="1:7" s="276" customFormat="1" ht="42.75" customHeight="1">
      <c r="A2" s="227"/>
      <c r="B2" s="235"/>
      <c r="C2" s="235"/>
      <c r="D2" s="235"/>
      <c r="E2" s="227"/>
      <c r="F2" s="235"/>
      <c r="G2" s="235"/>
    </row>
    <row r="3" spans="1:7" ht="25.5">
      <c r="A3" s="278" t="s">
        <v>234</v>
      </c>
      <c r="B3" s="275" t="s">
        <v>232</v>
      </c>
      <c r="C3" s="275" t="s">
        <v>231</v>
      </c>
      <c r="D3" s="276"/>
      <c r="E3" s="278" t="s">
        <v>235</v>
      </c>
      <c r="F3" s="275" t="s">
        <v>232</v>
      </c>
      <c r="G3" s="275" t="s">
        <v>231</v>
      </c>
    </row>
    <row r="4" spans="1:7" ht="12.75">
      <c r="A4" s="227">
        <v>1980</v>
      </c>
      <c r="B4" s="271">
        <v>1700</v>
      </c>
      <c r="C4" s="271">
        <v>263</v>
      </c>
      <c r="E4" s="227">
        <v>1980</v>
      </c>
      <c r="F4" s="271">
        <v>1101</v>
      </c>
      <c r="G4" s="271">
        <v>382</v>
      </c>
    </row>
    <row r="5" spans="1:7" ht="12.75">
      <c r="A5" s="272"/>
      <c r="B5" s="271">
        <v>1625</v>
      </c>
      <c r="C5" s="271">
        <v>354</v>
      </c>
      <c r="F5" s="271">
        <v>1007</v>
      </c>
      <c r="G5" s="271">
        <v>418</v>
      </c>
    </row>
    <row r="6" spans="1:7" ht="12.75">
      <c r="A6" s="272"/>
      <c r="B6" s="271">
        <v>1468</v>
      </c>
      <c r="C6" s="271">
        <v>457</v>
      </c>
      <c r="F6" s="271">
        <v>941</v>
      </c>
      <c r="G6" s="271">
        <v>433</v>
      </c>
    </row>
    <row r="7" spans="1:7" ht="12.75">
      <c r="A7" s="272"/>
      <c r="B7" s="271">
        <v>1375</v>
      </c>
      <c r="C7" s="271">
        <v>572</v>
      </c>
      <c r="F7" s="271">
        <v>1149</v>
      </c>
      <c r="G7" s="271">
        <v>466</v>
      </c>
    </row>
    <row r="8" spans="1:7" ht="12.75">
      <c r="A8" s="272"/>
      <c r="B8" s="271">
        <v>1300</v>
      </c>
      <c r="C8" s="271">
        <v>698</v>
      </c>
      <c r="F8" s="271">
        <v>1325</v>
      </c>
      <c r="G8" s="271">
        <v>504</v>
      </c>
    </row>
    <row r="9" spans="1:7" ht="12.75">
      <c r="A9" s="272">
        <v>1985</v>
      </c>
      <c r="B9" s="271">
        <v>1230</v>
      </c>
      <c r="C9" s="271">
        <v>825</v>
      </c>
      <c r="E9" s="227">
        <v>1985</v>
      </c>
      <c r="F9" s="271">
        <v>1242</v>
      </c>
      <c r="G9" s="271">
        <v>536</v>
      </c>
    </row>
    <row r="10" spans="1:7" ht="12.75">
      <c r="A10" s="272"/>
      <c r="B10" s="271">
        <v>1330</v>
      </c>
      <c r="C10" s="271">
        <v>952</v>
      </c>
      <c r="F10" s="271">
        <v>1325</v>
      </c>
      <c r="G10" s="271">
        <v>578</v>
      </c>
    </row>
    <row r="11" spans="1:7" ht="12.75">
      <c r="A11" s="272"/>
      <c r="B11" s="271">
        <v>1290</v>
      </c>
      <c r="C11" s="271">
        <v>1075</v>
      </c>
      <c r="F11" s="271">
        <v>1298</v>
      </c>
      <c r="G11" s="271">
        <v>622</v>
      </c>
    </row>
    <row r="12" spans="1:7" ht="12.75">
      <c r="A12" s="272"/>
      <c r="B12" s="271">
        <v>1190</v>
      </c>
      <c r="C12" s="271">
        <v>1190</v>
      </c>
      <c r="F12" s="271">
        <v>1195</v>
      </c>
      <c r="G12" s="271">
        <v>664</v>
      </c>
    </row>
    <row r="13" spans="1:7" ht="12.75">
      <c r="A13" s="272"/>
      <c r="B13" s="271">
        <v>1200</v>
      </c>
      <c r="C13" s="271">
        <v>1282</v>
      </c>
      <c r="F13" s="271">
        <v>1185</v>
      </c>
      <c r="G13" s="271">
        <v>706</v>
      </c>
    </row>
    <row r="14" spans="1:7" ht="12.75">
      <c r="A14" s="272">
        <v>1990</v>
      </c>
      <c r="B14" s="271">
        <v>1195</v>
      </c>
      <c r="C14" s="271">
        <v>1374</v>
      </c>
      <c r="E14" s="227">
        <v>1990</v>
      </c>
      <c r="F14" s="271">
        <v>1200</v>
      </c>
      <c r="G14" s="271">
        <v>752</v>
      </c>
    </row>
    <row r="15" spans="1:7" ht="12.75">
      <c r="A15" s="272"/>
      <c r="B15" s="271">
        <v>1230</v>
      </c>
      <c r="C15" s="271">
        <v>1465</v>
      </c>
      <c r="F15" s="271">
        <v>1235</v>
      </c>
      <c r="G15" s="271">
        <v>804</v>
      </c>
    </row>
    <row r="16" spans="1:7" ht="12.75">
      <c r="A16" s="272"/>
      <c r="B16" s="271">
        <v>1365</v>
      </c>
      <c r="C16" s="271">
        <v>1560</v>
      </c>
      <c r="F16" s="271">
        <v>1350</v>
      </c>
      <c r="G16" s="271">
        <v>855</v>
      </c>
    </row>
    <row r="17" spans="1:7" ht="12.75">
      <c r="A17" s="272"/>
      <c r="B17" s="271">
        <v>1405</v>
      </c>
      <c r="C17" s="271">
        <v>1659</v>
      </c>
      <c r="F17" s="271">
        <v>1435</v>
      </c>
      <c r="G17" s="271">
        <v>918</v>
      </c>
    </row>
    <row r="18" spans="1:7" ht="12.75">
      <c r="A18" s="272"/>
      <c r="B18" s="271">
        <v>1495</v>
      </c>
      <c r="C18" s="271">
        <v>1786</v>
      </c>
      <c r="F18" s="271">
        <v>1515</v>
      </c>
      <c r="G18" s="271">
        <v>982</v>
      </c>
    </row>
    <row r="19" spans="1:7" ht="12.75">
      <c r="A19" s="272">
        <v>1995</v>
      </c>
      <c r="B19" s="271">
        <v>1370</v>
      </c>
      <c r="C19" s="271">
        <v>1916</v>
      </c>
      <c r="E19" s="227">
        <v>1995</v>
      </c>
      <c r="F19" s="271">
        <v>1480</v>
      </c>
      <c r="G19" s="271">
        <v>1052</v>
      </c>
    </row>
    <row r="20" spans="1:7" ht="12.75">
      <c r="A20" s="272"/>
      <c r="B20" s="271">
        <v>1355</v>
      </c>
      <c r="C20" s="271">
        <v>2045</v>
      </c>
      <c r="F20" s="271">
        <v>1420</v>
      </c>
      <c r="G20" s="271">
        <v>1136</v>
      </c>
    </row>
    <row r="21" spans="1:7" ht="12.75">
      <c r="A21" s="272"/>
      <c r="B21" s="271">
        <v>1390</v>
      </c>
      <c r="C21" s="271">
        <v>2175</v>
      </c>
      <c r="F21" s="271">
        <v>1385</v>
      </c>
      <c r="G21" s="271">
        <v>1223</v>
      </c>
    </row>
    <row r="22" spans="1:7" ht="12.75">
      <c r="A22" s="272"/>
      <c r="B22" s="271">
        <v>1260</v>
      </c>
      <c r="C22" s="271">
        <v>2306</v>
      </c>
      <c r="F22" s="271">
        <v>1340</v>
      </c>
      <c r="G22" s="271">
        <v>1312</v>
      </c>
    </row>
    <row r="23" spans="1:7" ht="12.75">
      <c r="A23" s="272"/>
      <c r="B23" s="271">
        <v>1120</v>
      </c>
      <c r="C23" s="271">
        <v>2444</v>
      </c>
      <c r="F23" s="271">
        <v>1265</v>
      </c>
      <c r="G23" s="271">
        <v>1410</v>
      </c>
    </row>
    <row r="24" spans="1:7" ht="12.75">
      <c r="A24" s="272">
        <v>2000</v>
      </c>
      <c r="B24" s="271">
        <v>1010</v>
      </c>
      <c r="C24" s="271">
        <v>2570</v>
      </c>
      <c r="E24" s="227">
        <v>2000</v>
      </c>
      <c r="F24" s="271">
        <v>1195</v>
      </c>
      <c r="G24" s="271">
        <v>1518</v>
      </c>
    </row>
    <row r="25" spans="1:7" ht="12.75">
      <c r="A25" s="272"/>
      <c r="B25" s="271">
        <v>955</v>
      </c>
      <c r="C25" s="271">
        <v>2682</v>
      </c>
      <c r="F25" s="271">
        <v>1100</v>
      </c>
      <c r="G25" s="271">
        <v>1625</v>
      </c>
    </row>
    <row r="26" spans="1:7" ht="12.75">
      <c r="A26" s="272"/>
      <c r="B26" s="271">
        <v>920</v>
      </c>
      <c r="C26" s="271">
        <v>2799</v>
      </c>
      <c r="F26" s="271">
        <v>1000</v>
      </c>
      <c r="G26" s="271">
        <v>1726</v>
      </c>
    </row>
    <row r="27" spans="1:7" ht="12.75">
      <c r="A27" s="272"/>
      <c r="B27" s="271">
        <v>857</v>
      </c>
      <c r="C27" s="271">
        <v>2910</v>
      </c>
      <c r="F27" s="271">
        <v>905</v>
      </c>
      <c r="G27" s="271">
        <v>1827</v>
      </c>
    </row>
    <row r="28" spans="1:7" ht="12.75">
      <c r="A28" s="272"/>
      <c r="B28" s="271">
        <v>816</v>
      </c>
      <c r="C28" s="271">
        <v>3005</v>
      </c>
      <c r="F28" s="271">
        <v>826</v>
      </c>
      <c r="G28" s="271">
        <v>1921</v>
      </c>
    </row>
    <row r="29" spans="1:7" ht="12.75">
      <c r="A29" s="272">
        <v>2005</v>
      </c>
      <c r="B29" s="271">
        <v>816</v>
      </c>
      <c r="C29" s="271">
        <v>3090</v>
      </c>
      <c r="E29" s="227">
        <v>2005</v>
      </c>
      <c r="F29" s="271">
        <v>728</v>
      </c>
      <c r="G29" s="271">
        <v>2008</v>
      </c>
    </row>
    <row r="30" spans="1:7" ht="12.75">
      <c r="A30" s="272"/>
      <c r="B30" s="271">
        <v>776</v>
      </c>
      <c r="C30" s="271">
        <v>3167</v>
      </c>
      <c r="F30" s="271">
        <v>684</v>
      </c>
      <c r="G30" s="271">
        <v>2086</v>
      </c>
    </row>
    <row r="31" spans="1:7" ht="12.75">
      <c r="A31" s="274"/>
      <c r="B31" s="271">
        <v>780</v>
      </c>
      <c r="C31" s="271">
        <v>3243</v>
      </c>
      <c r="F31" s="271">
        <v>647</v>
      </c>
      <c r="G31" s="271">
        <v>2157</v>
      </c>
    </row>
    <row r="32" spans="1:7" ht="12.75">
      <c r="A32" s="273"/>
      <c r="B32" s="271">
        <v>770</v>
      </c>
      <c r="C32" s="271">
        <v>3315</v>
      </c>
      <c r="E32" s="268"/>
      <c r="F32" s="271">
        <v>601</v>
      </c>
      <c r="G32" s="271">
        <v>2225</v>
      </c>
    </row>
    <row r="33" spans="1:7" ht="12.75">
      <c r="A33" s="273"/>
      <c r="B33" s="271">
        <v>769</v>
      </c>
      <c r="C33" s="271">
        <v>3383</v>
      </c>
      <c r="E33" s="268"/>
      <c r="F33" s="271">
        <v>564</v>
      </c>
      <c r="G33" s="271">
        <v>2282</v>
      </c>
    </row>
    <row r="34" spans="1:7" ht="12.75">
      <c r="A34" s="273">
        <v>2010</v>
      </c>
      <c r="B34" s="271">
        <v>751</v>
      </c>
      <c r="C34" s="271">
        <v>3446</v>
      </c>
      <c r="E34" s="227">
        <v>2010</v>
      </c>
      <c r="F34" s="271">
        <v>520</v>
      </c>
      <c r="G34" s="271">
        <v>2337</v>
      </c>
    </row>
    <row r="35" spans="1:7" ht="12.75">
      <c r="A35" s="272"/>
      <c r="B35" s="271">
        <v>788</v>
      </c>
      <c r="C35" s="271">
        <v>3498</v>
      </c>
      <c r="F35" s="271">
        <v>493</v>
      </c>
      <c r="G35" s="271">
        <v>2380</v>
      </c>
    </row>
    <row r="36" spans="1:7" ht="12.75">
      <c r="A36" s="272"/>
      <c r="B36" s="271">
        <v>811</v>
      </c>
      <c r="C36" s="271">
        <v>3542</v>
      </c>
      <c r="F36" s="271">
        <v>461</v>
      </c>
      <c r="G36" s="271">
        <v>2417</v>
      </c>
    </row>
    <row r="37" spans="1:7" ht="12.75">
      <c r="A37" s="272">
        <v>2013</v>
      </c>
      <c r="B37" s="271">
        <v>746</v>
      </c>
      <c r="C37" s="271">
        <v>3583</v>
      </c>
      <c r="E37" s="227">
        <v>2013</v>
      </c>
      <c r="F37" s="271">
        <v>452</v>
      </c>
      <c r="G37" s="271">
        <v>2451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8.88671875" style="257" customWidth="1"/>
    <col min="2" max="2" width="8.88671875" style="235" customWidth="1"/>
    <col min="3" max="3" width="8.99609375" style="235" customWidth="1"/>
    <col min="4" max="4" width="8.77734375" style="235" customWidth="1"/>
    <col min="5" max="5" width="16.10546875" style="235" bestFit="1" customWidth="1"/>
    <col min="6" max="6" width="19.21484375" style="235" bestFit="1" customWidth="1"/>
    <col min="7" max="7" width="21.3359375" style="235" bestFit="1" customWidth="1"/>
    <col min="8" max="16384" width="8.88671875" style="235" customWidth="1"/>
  </cols>
  <sheetData>
    <row r="1" ht="12.75">
      <c r="A1" s="257" t="s">
        <v>241</v>
      </c>
    </row>
    <row r="2" spans="1:7" ht="12.75">
      <c r="A2" s="279"/>
      <c r="G2" s="280" t="s">
        <v>242</v>
      </c>
    </row>
    <row r="3" spans="2:7" ht="12.75">
      <c r="B3" s="227" t="s">
        <v>240</v>
      </c>
      <c r="C3" s="227" t="s">
        <v>70</v>
      </c>
      <c r="D3" s="227" t="s">
        <v>239</v>
      </c>
      <c r="E3" s="227" t="s">
        <v>238</v>
      </c>
      <c r="F3" s="227" t="s">
        <v>237</v>
      </c>
      <c r="G3" s="227" t="s">
        <v>236</v>
      </c>
    </row>
    <row r="4" spans="1:7" ht="12.75" hidden="1">
      <c r="A4" s="257">
        <v>1970</v>
      </c>
      <c r="B4" s="242">
        <v>20808</v>
      </c>
      <c r="C4" s="242">
        <v>18376</v>
      </c>
      <c r="D4" s="242">
        <v>3428</v>
      </c>
      <c r="E4" s="242">
        <v>1160</v>
      </c>
      <c r="F4" s="242">
        <v>1858</v>
      </c>
      <c r="G4" s="242">
        <v>125933</v>
      </c>
    </row>
    <row r="5" spans="2:7" ht="12.75" hidden="1">
      <c r="B5" s="242">
        <v>60431</v>
      </c>
      <c r="C5" s="242">
        <v>41675</v>
      </c>
      <c r="D5" s="242">
        <v>7531</v>
      </c>
      <c r="E5" s="242">
        <v>926</v>
      </c>
      <c r="F5" s="242">
        <v>7808</v>
      </c>
      <c r="G5" s="242">
        <v>104245</v>
      </c>
    </row>
    <row r="6" spans="2:7" ht="12.75" hidden="1">
      <c r="B6" s="242">
        <v>94662</v>
      </c>
      <c r="C6" s="242">
        <v>67172</v>
      </c>
      <c r="D6" s="242">
        <v>13423</v>
      </c>
      <c r="E6" s="242">
        <v>633</v>
      </c>
      <c r="F6" s="242">
        <v>18563</v>
      </c>
      <c r="G6" s="242">
        <v>95834</v>
      </c>
    </row>
    <row r="7" spans="2:7" ht="12.75" hidden="1">
      <c r="B7" s="242">
        <v>125552</v>
      </c>
      <c r="C7" s="242">
        <v>94515</v>
      </c>
      <c r="D7" s="242">
        <v>20369</v>
      </c>
      <c r="E7" s="242">
        <v>2743</v>
      </c>
      <c r="F7" s="242">
        <v>8453</v>
      </c>
      <c r="G7" s="242">
        <v>68286</v>
      </c>
    </row>
    <row r="8" spans="2:7" ht="12.75" hidden="1">
      <c r="B8" s="242">
        <v>143341</v>
      </c>
      <c r="C8" s="242">
        <v>127339</v>
      </c>
      <c r="D8" s="242">
        <v>29806</v>
      </c>
      <c r="E8" s="242">
        <v>3094</v>
      </c>
      <c r="F8" s="242">
        <v>28967</v>
      </c>
      <c r="G8" s="242">
        <v>44840</v>
      </c>
    </row>
    <row r="9" spans="1:7" ht="12.75" hidden="1">
      <c r="A9" s="257">
        <v>1975</v>
      </c>
      <c r="B9" s="242">
        <v>146067</v>
      </c>
      <c r="C9" s="242">
        <v>158141</v>
      </c>
      <c r="D9" s="242">
        <v>37542</v>
      </c>
      <c r="E9" s="242">
        <v>3241</v>
      </c>
      <c r="F9" s="242">
        <v>25245</v>
      </c>
      <c r="G9" s="242">
        <v>21013</v>
      </c>
    </row>
    <row r="10" spans="2:7" ht="12.75" hidden="1">
      <c r="B10" s="242">
        <v>165644</v>
      </c>
      <c r="C10" s="242">
        <v>177279</v>
      </c>
      <c r="D10" s="242">
        <v>45132</v>
      </c>
      <c r="E10" s="242">
        <v>3563</v>
      </c>
      <c r="F10" s="242">
        <v>19501</v>
      </c>
      <c r="G10" s="242">
        <v>6535</v>
      </c>
    </row>
    <row r="11" spans="2:7" ht="12.75" hidden="1">
      <c r="B11" s="242">
        <v>173820</v>
      </c>
      <c r="C11" s="242">
        <v>191844</v>
      </c>
      <c r="D11" s="242">
        <v>46131</v>
      </c>
      <c r="E11" s="242">
        <v>7637</v>
      </c>
      <c r="F11" s="242">
        <v>15310</v>
      </c>
      <c r="G11" s="242">
        <v>2051</v>
      </c>
    </row>
    <row r="12" spans="2:7" ht="12.75" hidden="1">
      <c r="B12" s="242">
        <v>176253</v>
      </c>
      <c r="C12" s="242">
        <v>212242</v>
      </c>
      <c r="D12" s="242">
        <v>50906</v>
      </c>
      <c r="E12" s="242">
        <v>9952</v>
      </c>
      <c r="F12" s="242">
        <v>10006</v>
      </c>
      <c r="G12" s="242">
        <v>938</v>
      </c>
    </row>
    <row r="13" spans="2:7" ht="12.75" hidden="1">
      <c r="B13" s="242">
        <v>182232</v>
      </c>
      <c r="C13" s="242">
        <v>240465</v>
      </c>
      <c r="D13" s="242">
        <v>57382</v>
      </c>
      <c r="E13" s="242">
        <v>14143</v>
      </c>
      <c r="F13" s="242">
        <v>7104</v>
      </c>
      <c r="G13" s="242">
        <v>1055</v>
      </c>
    </row>
    <row r="14" spans="1:9" ht="12.75">
      <c r="A14" s="257">
        <v>1980</v>
      </c>
      <c r="B14" s="242">
        <v>177513</v>
      </c>
      <c r="C14" s="242">
        <v>246766</v>
      </c>
      <c r="D14" s="242">
        <v>60373</v>
      </c>
      <c r="E14" s="242">
        <v>19096</v>
      </c>
      <c r="F14" s="242">
        <v>4885</v>
      </c>
      <c r="G14" s="242">
        <v>909</v>
      </c>
      <c r="I14" s="242"/>
    </row>
    <row r="15" spans="2:9" ht="12.75">
      <c r="B15" s="242">
        <v>168574</v>
      </c>
      <c r="C15" s="242">
        <v>256379</v>
      </c>
      <c r="D15" s="242">
        <v>59874</v>
      </c>
      <c r="E15" s="242">
        <v>22320</v>
      </c>
      <c r="F15" s="242">
        <v>5165</v>
      </c>
      <c r="G15" s="242">
        <v>791</v>
      </c>
      <c r="I15" s="242"/>
    </row>
    <row r="16" spans="2:9" ht="12.75">
      <c r="B16" s="242">
        <v>169717</v>
      </c>
      <c r="C16" s="242">
        <v>255118</v>
      </c>
      <c r="D16" s="242">
        <v>62190</v>
      </c>
      <c r="E16" s="242">
        <v>26657</v>
      </c>
      <c r="F16" s="242">
        <v>5445</v>
      </c>
      <c r="G16" s="242">
        <v>674</v>
      </c>
      <c r="I16" s="242"/>
    </row>
    <row r="17" spans="2:9" ht="12.75">
      <c r="B17" s="242">
        <v>163123</v>
      </c>
      <c r="C17" s="242">
        <v>259661</v>
      </c>
      <c r="D17" s="242">
        <v>72154</v>
      </c>
      <c r="E17" s="242">
        <v>30819</v>
      </c>
      <c r="F17" s="242">
        <v>5725</v>
      </c>
      <c r="G17" s="242">
        <v>528</v>
      </c>
      <c r="I17" s="242"/>
    </row>
    <row r="18" spans="2:9" ht="12.75">
      <c r="B18" s="242">
        <v>170831</v>
      </c>
      <c r="C18" s="242">
        <v>261507</v>
      </c>
      <c r="D18" s="242">
        <v>73238</v>
      </c>
      <c r="E18" s="242">
        <v>33193</v>
      </c>
      <c r="F18" s="242">
        <v>6005</v>
      </c>
      <c r="G18" s="242">
        <v>498</v>
      </c>
      <c r="I18" s="242"/>
    </row>
    <row r="19" spans="1:9" ht="12.75">
      <c r="A19" s="257">
        <v>1985</v>
      </c>
      <c r="B19" s="242">
        <v>172941</v>
      </c>
      <c r="C19" s="242">
        <v>283517</v>
      </c>
      <c r="D19" s="242">
        <v>77781</v>
      </c>
      <c r="E19" s="242">
        <v>41135</v>
      </c>
      <c r="F19" s="242">
        <v>6281</v>
      </c>
      <c r="G19" s="242">
        <v>469</v>
      </c>
      <c r="I19" s="242"/>
    </row>
    <row r="20" spans="2:9" ht="12.75">
      <c r="B20" s="242">
        <v>157496</v>
      </c>
      <c r="C20" s="242">
        <v>299929</v>
      </c>
      <c r="D20" s="242">
        <v>85166</v>
      </c>
      <c r="E20" s="242">
        <v>43421</v>
      </c>
      <c r="F20" s="242">
        <v>6200</v>
      </c>
      <c r="G20" s="242">
        <v>410</v>
      </c>
      <c r="I20" s="242"/>
    </row>
    <row r="21" spans="2:9" ht="12.75">
      <c r="B21" s="242">
        <v>164442</v>
      </c>
      <c r="C21" s="242">
        <v>307578</v>
      </c>
      <c r="D21" s="242">
        <v>95746</v>
      </c>
      <c r="E21" s="242">
        <v>43743</v>
      </c>
      <c r="F21" s="242">
        <v>6200</v>
      </c>
      <c r="G21" s="242">
        <v>322</v>
      </c>
      <c r="I21" s="242"/>
    </row>
    <row r="22" spans="2:9" ht="12.75">
      <c r="B22" s="242">
        <v>149935</v>
      </c>
      <c r="C22" s="242">
        <v>300515</v>
      </c>
      <c r="D22" s="242">
        <v>97712</v>
      </c>
      <c r="E22" s="242">
        <v>44109</v>
      </c>
      <c r="F22" s="242">
        <v>6195</v>
      </c>
      <c r="G22" s="242">
        <v>88</v>
      </c>
      <c r="I22" s="242"/>
    </row>
    <row r="23" spans="2:9" ht="12.75">
      <c r="B23" s="242">
        <v>159701</v>
      </c>
      <c r="C23" s="242">
        <v>290557</v>
      </c>
      <c r="D23" s="242">
        <v>86204</v>
      </c>
      <c r="E23" s="242">
        <v>37850</v>
      </c>
      <c r="F23" s="242">
        <v>6282</v>
      </c>
      <c r="G23" s="242"/>
      <c r="I23" s="242"/>
    </row>
    <row r="24" spans="1:9" ht="12.75">
      <c r="A24" s="257">
        <v>1990</v>
      </c>
      <c r="B24" s="242">
        <v>164595</v>
      </c>
      <c r="C24" s="242">
        <v>300410</v>
      </c>
      <c r="D24" s="242">
        <v>86369</v>
      </c>
      <c r="E24" s="242">
        <v>39159</v>
      </c>
      <c r="F24" s="242">
        <v>6513</v>
      </c>
      <c r="G24" s="242"/>
      <c r="I24" s="242"/>
    </row>
    <row r="25" spans="2:9" ht="12.75">
      <c r="B25" s="242">
        <v>157932</v>
      </c>
      <c r="C25" s="242">
        <v>333963</v>
      </c>
      <c r="D25" s="242">
        <v>101746</v>
      </c>
      <c r="E25" s="242">
        <v>41472</v>
      </c>
      <c r="F25" s="242">
        <v>6650</v>
      </c>
      <c r="G25" s="242"/>
      <c r="I25" s="242"/>
    </row>
    <row r="26" spans="2:9" ht="12.75">
      <c r="B26" s="242">
        <v>147218</v>
      </c>
      <c r="C26" s="242">
        <v>330100</v>
      </c>
      <c r="D26" s="242">
        <v>99871</v>
      </c>
      <c r="E26" s="242">
        <v>45660</v>
      </c>
      <c r="F26" s="242">
        <v>17969</v>
      </c>
      <c r="G26" s="242"/>
      <c r="I26" s="242"/>
    </row>
    <row r="27" spans="2:9" ht="12.75">
      <c r="B27" s="242">
        <v>148522</v>
      </c>
      <c r="C27" s="242">
        <v>340162</v>
      </c>
      <c r="D27" s="242">
        <v>99819</v>
      </c>
      <c r="E27" s="242">
        <v>47006</v>
      </c>
      <c r="F27" s="242">
        <v>81848</v>
      </c>
      <c r="G27" s="242"/>
      <c r="I27" s="242"/>
    </row>
    <row r="28" spans="2:9" ht="12.75">
      <c r="B28" s="242">
        <v>161815</v>
      </c>
      <c r="C28" s="242">
        <v>329710</v>
      </c>
      <c r="D28" s="242">
        <v>100836</v>
      </c>
      <c r="E28" s="242">
        <v>54700</v>
      </c>
      <c r="F28" s="242">
        <v>117606</v>
      </c>
      <c r="G28" s="242"/>
      <c r="I28" s="242"/>
    </row>
    <row r="29" spans="1:9" ht="12.75">
      <c r="A29" s="257">
        <v>1995</v>
      </c>
      <c r="B29" s="242">
        <v>162797</v>
      </c>
      <c r="C29" s="242">
        <v>326010</v>
      </c>
      <c r="D29" s="242">
        <v>109020</v>
      </c>
      <c r="E29" s="242">
        <v>56565</v>
      </c>
      <c r="F29" s="242">
        <v>154393</v>
      </c>
      <c r="G29" s="242"/>
      <c r="I29" s="242"/>
    </row>
    <row r="30" spans="2:9" ht="12.75">
      <c r="B30" s="242">
        <v>177794</v>
      </c>
      <c r="C30" s="242">
        <v>375841</v>
      </c>
      <c r="D30" s="242">
        <v>117908</v>
      </c>
      <c r="E30" s="242">
        <v>65336</v>
      </c>
      <c r="F30" s="242">
        <v>201969</v>
      </c>
      <c r="G30" s="242"/>
      <c r="I30" s="242"/>
    </row>
    <row r="31" spans="2:9" ht="12.75">
      <c r="B31" s="242">
        <v>182867</v>
      </c>
      <c r="C31" s="242">
        <v>345532</v>
      </c>
      <c r="D31" s="242">
        <v>112777</v>
      </c>
      <c r="E31" s="242">
        <v>67245</v>
      </c>
      <c r="F31" s="242">
        <v>251822</v>
      </c>
      <c r="G31" s="242"/>
      <c r="I31" s="242"/>
    </row>
    <row r="32" spans="2:9" ht="12.75">
      <c r="B32" s="242">
        <v>188595</v>
      </c>
      <c r="C32" s="242">
        <v>355895</v>
      </c>
      <c r="D32" s="242">
        <v>117624</v>
      </c>
      <c r="E32" s="242">
        <v>75459</v>
      </c>
      <c r="F32" s="242">
        <v>267733</v>
      </c>
      <c r="G32" s="242"/>
      <c r="I32" s="242"/>
    </row>
    <row r="33" spans="2:9" ht="12.75">
      <c r="B33" s="242">
        <v>190415</v>
      </c>
      <c r="C33" s="242">
        <v>358066</v>
      </c>
      <c r="D33" s="242">
        <v>106487</v>
      </c>
      <c r="E33" s="242">
        <v>102502</v>
      </c>
      <c r="F33" s="242">
        <v>315493</v>
      </c>
      <c r="G33" s="242"/>
      <c r="I33" s="242"/>
    </row>
    <row r="34" spans="1:9" ht="12.75">
      <c r="A34" s="257">
        <v>2000</v>
      </c>
      <c r="B34" s="242">
        <v>198506</v>
      </c>
      <c r="C34" s="242">
        <v>369909</v>
      </c>
      <c r="D34" s="242">
        <v>110456</v>
      </c>
      <c r="E34" s="242">
        <v>102103</v>
      </c>
      <c r="F34" s="242">
        <v>324563</v>
      </c>
      <c r="G34" s="242"/>
      <c r="I34" s="242"/>
    </row>
    <row r="35" spans="2:9" ht="12.75">
      <c r="B35" s="242">
        <v>191600</v>
      </c>
      <c r="C35" s="242">
        <v>379426</v>
      </c>
      <c r="D35" s="242">
        <v>113111</v>
      </c>
      <c r="E35" s="242">
        <v>114653</v>
      </c>
      <c r="F35" s="242">
        <v>312939</v>
      </c>
      <c r="G35" s="242"/>
      <c r="I35" s="242"/>
    </row>
    <row r="36" spans="2:9" ht="12.75">
      <c r="B36" s="242">
        <v>176168</v>
      </c>
      <c r="C36" s="242">
        <v>376372</v>
      </c>
      <c r="D36" s="242">
        <v>100833</v>
      </c>
      <c r="E36" s="242">
        <v>113047</v>
      </c>
      <c r="F36" s="242">
        <v>329847</v>
      </c>
      <c r="G36" s="242"/>
      <c r="I36" s="242"/>
    </row>
    <row r="37" spans="2:9" ht="12.75">
      <c r="B37" s="242">
        <v>176778</v>
      </c>
      <c r="C37" s="242">
        <v>386486</v>
      </c>
      <c r="D37" s="242">
        <v>106733</v>
      </c>
      <c r="E37" s="242">
        <v>108197</v>
      </c>
      <c r="F37" s="242">
        <v>324580</v>
      </c>
      <c r="G37" s="242"/>
      <c r="I37" s="242"/>
    </row>
    <row r="38" spans="2:9" ht="12.75">
      <c r="B38" s="242">
        <v>164702.20024840863</v>
      </c>
      <c r="C38" s="242">
        <v>396410.7062991688</v>
      </c>
      <c r="D38" s="242">
        <v>113474.92004223476</v>
      </c>
      <c r="E38" s="242">
        <v>109583.51510168279</v>
      </c>
      <c r="F38" s="242">
        <v>340824.3539961066</v>
      </c>
      <c r="G38" s="242"/>
      <c r="I38" s="242"/>
    </row>
    <row r="39" spans="1:9" ht="12.75">
      <c r="A39" s="257">
        <v>2005</v>
      </c>
      <c r="B39" s="242">
        <v>160294.64573901996</v>
      </c>
      <c r="C39" s="242">
        <v>381878.971760025</v>
      </c>
      <c r="D39" s="242">
        <v>110791.18174369824</v>
      </c>
      <c r="E39" s="242">
        <v>108708.74801056461</v>
      </c>
      <c r="F39" s="242">
        <v>331657.7180486812</v>
      </c>
      <c r="I39" s="242"/>
    </row>
    <row r="40" spans="2:9" ht="12.75">
      <c r="B40" s="242">
        <v>153064.99607350782</v>
      </c>
      <c r="C40" s="242">
        <v>366928.01925765234</v>
      </c>
      <c r="D40" s="242">
        <v>100653.54720868576</v>
      </c>
      <c r="E40" s="242">
        <v>103270.24797461004</v>
      </c>
      <c r="F40" s="242">
        <v>311407.73365403904</v>
      </c>
      <c r="H40" s="236"/>
      <c r="I40" s="242"/>
    </row>
    <row r="41" spans="2:9" ht="12.75">
      <c r="B41" s="242">
        <v>144297.60855132563</v>
      </c>
      <c r="C41" s="242">
        <v>352867.91019224894</v>
      </c>
      <c r="D41" s="242">
        <v>94827.29629954988</v>
      </c>
      <c r="E41" s="242">
        <v>98945.79558941594</v>
      </c>
      <c r="F41" s="242">
        <v>355878.03307060146</v>
      </c>
      <c r="H41" s="236"/>
      <c r="I41" s="242"/>
    </row>
    <row r="42" spans="2:9" ht="12.75">
      <c r="B42" s="242">
        <v>123629.64658030408</v>
      </c>
      <c r="C42" s="242">
        <v>359553.8177501672</v>
      </c>
      <c r="D42" s="242">
        <v>128132.90650973239</v>
      </c>
      <c r="E42" s="242">
        <v>95251.35420602992</v>
      </c>
      <c r="F42" s="242">
        <v>376810.49618231243</v>
      </c>
      <c r="H42" s="236"/>
      <c r="I42" s="242"/>
    </row>
    <row r="43" spans="2:9" ht="12.75">
      <c r="B43" s="242">
        <v>98601.08471471981</v>
      </c>
      <c r="C43" s="242">
        <v>344499.287976776</v>
      </c>
      <c r="D43" s="242">
        <v>107492.10935242058</v>
      </c>
      <c r="E43" s="242">
        <v>92904.1405890102</v>
      </c>
      <c r="F43" s="242">
        <v>359302.92960215866</v>
      </c>
      <c r="H43" s="236"/>
      <c r="I43" s="242"/>
    </row>
    <row r="44" spans="1:14" ht="12.75">
      <c r="A44" s="257">
        <v>2010</v>
      </c>
      <c r="B44" s="242">
        <v>107659.01655620104</v>
      </c>
      <c r="C44" s="242">
        <v>389595.4987311503</v>
      </c>
      <c r="D44" s="242">
        <v>115912.4438406858</v>
      </c>
      <c r="E44" s="242">
        <v>96285.09128142928</v>
      </c>
      <c r="F44" s="242">
        <v>373585.58171130175</v>
      </c>
      <c r="H44" s="236"/>
      <c r="I44" s="242"/>
      <c r="J44" s="242"/>
      <c r="K44" s="242"/>
      <c r="L44" s="242"/>
      <c r="M44" s="242"/>
      <c r="N44" s="242"/>
    </row>
    <row r="45" spans="2:9" ht="12.75">
      <c r="B45" s="242">
        <v>100917.66563436943</v>
      </c>
      <c r="C45" s="242">
        <v>293399.75123267877</v>
      </c>
      <c r="D45" s="242">
        <v>111197.54994140133</v>
      </c>
      <c r="E45" s="242">
        <v>87088.14361683617</v>
      </c>
      <c r="F45" s="242">
        <v>307139.81527915184</v>
      </c>
      <c r="H45" s="236"/>
      <c r="I45" s="242"/>
    </row>
    <row r="46" spans="2:9" ht="12.75">
      <c r="B46" s="242">
        <v>97560.35684928074</v>
      </c>
      <c r="C46" s="242">
        <v>345080.1144136678</v>
      </c>
      <c r="D46" s="242">
        <v>112893.57123824873</v>
      </c>
      <c r="E46" s="242">
        <v>82158.73602500168</v>
      </c>
      <c r="F46" s="242">
        <v>214638.0895044787</v>
      </c>
      <c r="H46" s="236"/>
      <c r="I46" s="242"/>
    </row>
    <row r="47" spans="1:6" ht="12.75">
      <c r="A47" s="257">
        <v>2013</v>
      </c>
      <c r="B47" s="242">
        <v>99267.22598773721</v>
      </c>
      <c r="C47" s="242">
        <v>344500.9616899404</v>
      </c>
      <c r="D47" s="242">
        <v>119749.068211652</v>
      </c>
      <c r="E47" s="242">
        <v>77668.928976975</v>
      </c>
      <c r="F47" s="242">
        <v>202324.60746911023</v>
      </c>
    </row>
    <row r="48" spans="2:9" ht="12.75">
      <c r="B48" s="236"/>
      <c r="C48" s="236"/>
      <c r="D48" s="236"/>
      <c r="E48" s="236"/>
      <c r="F48" s="236"/>
      <c r="I48" s="242"/>
    </row>
    <row r="49" ht="12.75">
      <c r="F49" s="24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37"/>
  <sheetViews>
    <sheetView zoomScale="90" zoomScaleNormal="90" zoomScalePageLayoutView="0" workbookViewId="0" topLeftCell="A1">
      <selection activeCell="A1" sqref="A1"/>
    </sheetView>
  </sheetViews>
  <sheetFormatPr defaultColWidth="8.88671875" defaultRowHeight="15"/>
  <cols>
    <col min="1" max="1" width="8.88671875" style="235" customWidth="1"/>
    <col min="2" max="5" width="11.21484375" style="235" bestFit="1" customWidth="1"/>
    <col min="6" max="16384" width="8.88671875" style="235" customWidth="1"/>
  </cols>
  <sheetData>
    <row r="1" spans="1:5" ht="12.75">
      <c r="A1" s="227" t="s">
        <v>245</v>
      </c>
      <c r="E1" s="280" t="s">
        <v>242</v>
      </c>
    </row>
    <row r="2" ht="12.75">
      <c r="A2" s="227"/>
    </row>
    <row r="3" spans="2:5" ht="12.75">
      <c r="B3" s="235" t="s">
        <v>79</v>
      </c>
      <c r="C3" s="235" t="s">
        <v>244</v>
      </c>
      <c r="D3" s="235" t="s">
        <v>243</v>
      </c>
      <c r="E3" s="235" t="s">
        <v>200</v>
      </c>
    </row>
    <row r="4" spans="1:15" ht="12.75">
      <c r="A4" s="235">
        <v>1980</v>
      </c>
      <c r="B4" s="271">
        <v>0</v>
      </c>
      <c r="C4" s="271">
        <v>116.291</v>
      </c>
      <c r="D4" s="281">
        <v>0</v>
      </c>
      <c r="E4" s="271">
        <v>116.291</v>
      </c>
      <c r="I4" s="282"/>
      <c r="L4" s="283"/>
      <c r="M4" s="283"/>
      <c r="N4" s="283"/>
      <c r="O4" s="283"/>
    </row>
    <row r="5" spans="2:15" ht="12.75">
      <c r="B5" s="271">
        <v>0</v>
      </c>
      <c r="C5" s="271">
        <v>124.262</v>
      </c>
      <c r="D5" s="281">
        <v>0</v>
      </c>
      <c r="E5" s="271">
        <v>124.262</v>
      </c>
      <c r="I5" s="282"/>
      <c r="L5" s="283"/>
      <c r="M5" s="283"/>
      <c r="N5" s="283"/>
      <c r="O5" s="283"/>
    </row>
    <row r="6" spans="2:15" ht="12.75">
      <c r="B6" s="271">
        <v>0</v>
      </c>
      <c r="C6" s="271">
        <v>115.001</v>
      </c>
      <c r="D6" s="281">
        <v>0</v>
      </c>
      <c r="E6" s="271">
        <v>115.001</v>
      </c>
      <c r="I6" s="282"/>
      <c r="L6" s="283"/>
      <c r="M6" s="283"/>
      <c r="N6" s="283"/>
      <c r="O6" s="283"/>
    </row>
    <row r="7" spans="2:15" ht="12.75">
      <c r="B7" s="271">
        <v>0</v>
      </c>
      <c r="C7" s="271">
        <v>124.497</v>
      </c>
      <c r="D7" s="281">
        <v>0</v>
      </c>
      <c r="E7" s="271">
        <v>124.497</v>
      </c>
      <c r="I7" s="282"/>
      <c r="L7" s="283"/>
      <c r="M7" s="283"/>
      <c r="N7" s="283"/>
      <c r="O7" s="283"/>
    </row>
    <row r="8" spans="2:15" ht="12.75">
      <c r="B8" s="271">
        <v>0</v>
      </c>
      <c r="C8" s="271">
        <v>147.415</v>
      </c>
      <c r="D8" s="281">
        <v>0</v>
      </c>
      <c r="E8" s="271">
        <v>147.415</v>
      </c>
      <c r="I8" s="282"/>
      <c r="L8" s="283"/>
      <c r="M8" s="283"/>
      <c r="N8" s="283"/>
      <c r="O8" s="283"/>
    </row>
    <row r="9" spans="1:15" ht="12.75">
      <c r="A9" s="235">
        <v>1985</v>
      </c>
      <c r="B9" s="271">
        <v>0</v>
      </c>
      <c r="C9" s="271">
        <v>147.122</v>
      </c>
      <c r="D9" s="281">
        <v>0</v>
      </c>
      <c r="E9" s="271">
        <v>147.122</v>
      </c>
      <c r="I9" s="282"/>
      <c r="L9" s="283"/>
      <c r="M9" s="283"/>
      <c r="N9" s="283"/>
      <c r="O9" s="283"/>
    </row>
    <row r="10" spans="2:15" ht="12.75">
      <c r="B10" s="271">
        <v>0</v>
      </c>
      <c r="C10" s="271">
        <v>137.099</v>
      </c>
      <c r="D10" s="281">
        <v>0</v>
      </c>
      <c r="E10" s="271">
        <v>137.099</v>
      </c>
      <c r="I10" s="282"/>
      <c r="L10" s="283"/>
      <c r="M10" s="283"/>
      <c r="N10" s="283"/>
      <c r="O10" s="283"/>
    </row>
    <row r="11" spans="2:15" ht="12.75">
      <c r="B11" s="271">
        <v>0</v>
      </c>
      <c r="C11" s="271">
        <v>128.893</v>
      </c>
      <c r="D11" s="281">
        <v>0</v>
      </c>
      <c r="E11" s="271">
        <v>128.893</v>
      </c>
      <c r="I11" s="282"/>
      <c r="L11" s="283"/>
      <c r="M11" s="283"/>
      <c r="N11" s="283"/>
      <c r="O11" s="283"/>
    </row>
    <row r="12" spans="2:15" ht="12.75">
      <c r="B12" s="271">
        <v>0</v>
      </c>
      <c r="C12" s="271">
        <v>115.441</v>
      </c>
      <c r="D12" s="281">
        <v>0</v>
      </c>
      <c r="E12" s="271">
        <v>115.441</v>
      </c>
      <c r="I12" s="282"/>
      <c r="L12" s="283"/>
      <c r="M12" s="283"/>
      <c r="N12" s="283"/>
      <c r="O12" s="283"/>
    </row>
    <row r="13" spans="2:15" ht="12.75">
      <c r="B13" s="271">
        <v>0</v>
      </c>
      <c r="C13" s="271">
        <v>113.77</v>
      </c>
      <c r="D13" s="281">
        <v>0</v>
      </c>
      <c r="E13" s="271">
        <v>113.77</v>
      </c>
      <c r="I13" s="282"/>
      <c r="L13" s="283"/>
      <c r="M13" s="283"/>
      <c r="N13" s="283"/>
      <c r="O13" s="283"/>
    </row>
    <row r="14" spans="1:15" ht="12.75">
      <c r="A14" s="235">
        <v>1990</v>
      </c>
      <c r="B14" s="271">
        <v>0</v>
      </c>
      <c r="C14" s="271">
        <v>79.833</v>
      </c>
      <c r="D14" s="281">
        <v>0</v>
      </c>
      <c r="E14" s="271">
        <v>79.833</v>
      </c>
      <c r="I14" s="282"/>
      <c r="L14" s="283"/>
      <c r="M14" s="283"/>
      <c r="N14" s="283"/>
      <c r="O14" s="283"/>
    </row>
    <row r="15" spans="2:15" ht="12.75">
      <c r="B15" s="271">
        <v>0</v>
      </c>
      <c r="C15" s="271">
        <v>72.007</v>
      </c>
      <c r="D15" s="281">
        <v>0</v>
      </c>
      <c r="E15" s="271">
        <v>72.007</v>
      </c>
      <c r="I15" s="282"/>
      <c r="L15" s="283"/>
      <c r="M15" s="283"/>
      <c r="N15" s="283"/>
      <c r="O15" s="283"/>
    </row>
    <row r="16" spans="2:15" ht="12.75">
      <c r="B16" s="271">
        <v>-0.62</v>
      </c>
      <c r="C16" s="271">
        <v>61.255</v>
      </c>
      <c r="D16" s="281">
        <v>0</v>
      </c>
      <c r="E16" s="271">
        <v>60.635</v>
      </c>
      <c r="I16" s="282"/>
      <c r="L16" s="283"/>
      <c r="M16" s="283"/>
      <c r="N16" s="283"/>
      <c r="O16" s="283"/>
    </row>
    <row r="17" spans="2:15" ht="12.75">
      <c r="B17" s="271">
        <v>-6.824</v>
      </c>
      <c r="C17" s="271">
        <v>48.528</v>
      </c>
      <c r="D17" s="281">
        <v>0</v>
      </c>
      <c r="E17" s="271">
        <v>41.704</v>
      </c>
      <c r="I17" s="282"/>
      <c r="L17" s="283"/>
      <c r="M17" s="283"/>
      <c r="N17" s="283"/>
      <c r="O17" s="283"/>
    </row>
    <row r="18" spans="2:15" ht="12.75">
      <c r="B18" s="271">
        <v>-9.557</v>
      </c>
      <c r="C18" s="271">
        <v>33.053</v>
      </c>
      <c r="D18" s="281">
        <v>0</v>
      </c>
      <c r="E18" s="271">
        <v>23.496</v>
      </c>
      <c r="I18" s="282"/>
      <c r="L18" s="283"/>
      <c r="M18" s="283"/>
      <c r="N18" s="283"/>
      <c r="O18" s="283"/>
    </row>
    <row r="19" spans="1:15" ht="12.75">
      <c r="A19" s="235">
        <v>1995</v>
      </c>
      <c r="B19" s="271">
        <v>-11.232</v>
      </c>
      <c r="C19" s="271">
        <v>19.457</v>
      </c>
      <c r="D19" s="281">
        <v>0</v>
      </c>
      <c r="E19" s="271">
        <v>8.225</v>
      </c>
      <c r="I19" s="282"/>
      <c r="L19" s="283"/>
      <c r="M19" s="283"/>
      <c r="N19" s="283"/>
      <c r="O19" s="283"/>
    </row>
    <row r="20" spans="2:15" ht="12.75">
      <c r="B20" s="271">
        <v>-15.203</v>
      </c>
      <c r="C20" s="271">
        <v>19.804</v>
      </c>
      <c r="D20" s="281">
        <v>0</v>
      </c>
      <c r="E20" s="271">
        <v>4.601</v>
      </c>
      <c r="I20" s="282"/>
      <c r="L20" s="283"/>
      <c r="M20" s="283"/>
      <c r="N20" s="283"/>
      <c r="O20" s="283"/>
    </row>
    <row r="21" spans="2:15" ht="12.75">
      <c r="B21" s="271">
        <v>-21.666</v>
      </c>
      <c r="C21" s="271">
        <v>14.062</v>
      </c>
      <c r="D21" s="281">
        <v>0</v>
      </c>
      <c r="E21" s="271">
        <v>-7.604</v>
      </c>
      <c r="I21" s="282"/>
      <c r="L21" s="283"/>
      <c r="M21" s="283"/>
      <c r="N21" s="283"/>
      <c r="O21" s="283"/>
    </row>
    <row r="22" spans="2:15" ht="12.75">
      <c r="B22" s="271">
        <v>-31.604</v>
      </c>
      <c r="C22" s="271">
        <v>10.582</v>
      </c>
      <c r="D22" s="281">
        <v>0</v>
      </c>
      <c r="E22" s="271">
        <v>-21.022</v>
      </c>
      <c r="I22" s="282"/>
      <c r="L22" s="283"/>
      <c r="M22" s="283"/>
      <c r="N22" s="283"/>
      <c r="O22" s="283"/>
    </row>
    <row r="23" spans="2:15" ht="12.75">
      <c r="B23" s="271">
        <v>-84.433</v>
      </c>
      <c r="C23" s="271">
        <v>12.862</v>
      </c>
      <c r="D23" s="281">
        <v>0</v>
      </c>
      <c r="E23" s="271">
        <v>-71.571</v>
      </c>
      <c r="I23" s="282"/>
      <c r="L23" s="283"/>
      <c r="M23" s="283"/>
      <c r="N23" s="283"/>
      <c r="O23" s="283"/>
    </row>
    <row r="24" spans="1:15" ht="12.75">
      <c r="A24" s="235">
        <v>2000</v>
      </c>
      <c r="B24" s="271">
        <v>-146.342</v>
      </c>
      <c r="C24" s="271">
        <v>26.032</v>
      </c>
      <c r="D24" s="281">
        <v>0</v>
      </c>
      <c r="E24" s="271">
        <v>-120.31</v>
      </c>
      <c r="I24" s="282"/>
      <c r="L24" s="283"/>
      <c r="M24" s="283"/>
      <c r="N24" s="283"/>
      <c r="O24" s="283"/>
    </row>
    <row r="25" spans="2:15" ht="12.75">
      <c r="B25" s="271">
        <v>-138.33</v>
      </c>
      <c r="C25" s="271">
        <v>30.464</v>
      </c>
      <c r="D25" s="281">
        <v>0</v>
      </c>
      <c r="E25" s="271">
        <v>-107.866</v>
      </c>
      <c r="I25" s="282"/>
      <c r="L25" s="283"/>
      <c r="M25" s="283"/>
      <c r="N25" s="283"/>
      <c r="O25" s="283"/>
    </row>
    <row r="26" spans="2:15" ht="12.75">
      <c r="B26" s="271">
        <v>-150.731</v>
      </c>
      <c r="C26" s="271">
        <v>60.493</v>
      </c>
      <c r="D26" s="281">
        <v>0</v>
      </c>
      <c r="E26" s="271">
        <v>-90.238</v>
      </c>
      <c r="I26" s="282"/>
      <c r="L26" s="283"/>
      <c r="M26" s="283"/>
      <c r="N26" s="283"/>
      <c r="O26" s="283"/>
    </row>
    <row r="27" spans="2:15" ht="12.75">
      <c r="B27" s="271">
        <v>-177.039</v>
      </c>
      <c r="C27" s="271">
        <v>86.298</v>
      </c>
      <c r="D27" s="281">
        <v>0</v>
      </c>
      <c r="E27" s="271">
        <v>-90.741</v>
      </c>
      <c r="I27" s="282"/>
      <c r="L27" s="283"/>
      <c r="M27" s="283"/>
      <c r="N27" s="283"/>
      <c r="O27" s="283"/>
    </row>
    <row r="28" spans="2:15" ht="12.75">
      <c r="B28" s="271">
        <v>-114.11177759175878</v>
      </c>
      <c r="C28" s="271">
        <v>133.0327928234929</v>
      </c>
      <c r="D28" s="281">
        <v>0</v>
      </c>
      <c r="E28" s="271">
        <v>18.921015231734113</v>
      </c>
      <c r="I28" s="282"/>
      <c r="L28" s="283"/>
      <c r="M28" s="283"/>
      <c r="N28" s="283"/>
      <c r="O28" s="283"/>
    </row>
    <row r="29" spans="1:15" ht="12.75">
      <c r="A29" s="235">
        <v>2005</v>
      </c>
      <c r="B29" s="271">
        <v>-96.18128497278009</v>
      </c>
      <c r="C29" s="271">
        <v>167.87519160227063</v>
      </c>
      <c r="D29" s="281">
        <v>5.453</v>
      </c>
      <c r="E29" s="271">
        <v>77.14690662949054</v>
      </c>
      <c r="I29" s="282"/>
      <c r="L29" s="283"/>
      <c r="M29" s="283"/>
      <c r="N29" s="283"/>
      <c r="O29" s="283"/>
    </row>
    <row r="30" spans="2:15" ht="12.75">
      <c r="B30" s="271">
        <v>-120.59070070867372</v>
      </c>
      <c r="C30" s="271">
        <v>206.45331263723978</v>
      </c>
      <c r="D30" s="281">
        <v>37.576</v>
      </c>
      <c r="E30" s="271">
        <v>123.43861192856605</v>
      </c>
      <c r="I30" s="282"/>
      <c r="L30" s="283"/>
      <c r="M30" s="283"/>
      <c r="N30" s="283"/>
      <c r="O30" s="283"/>
    </row>
    <row r="31" spans="2:15" ht="12.75">
      <c r="B31" s="271">
        <v>-123.15799428298207</v>
      </c>
      <c r="C31" s="271">
        <v>323.12429370618423</v>
      </c>
      <c r="D31" s="281">
        <v>14.90315365955446</v>
      </c>
      <c r="E31" s="271">
        <v>214.8694530827566</v>
      </c>
      <c r="I31" s="282"/>
      <c r="L31" s="283"/>
      <c r="M31" s="283"/>
      <c r="N31" s="283"/>
      <c r="O31" s="283"/>
    </row>
    <row r="32" spans="2:15" ht="12.75">
      <c r="B32" s="271">
        <v>-122.67003877954599</v>
      </c>
      <c r="C32" s="271">
        <v>398.14247673002893</v>
      </c>
      <c r="D32" s="281">
        <v>9.045472685350896</v>
      </c>
      <c r="E32" s="271">
        <v>284.51791063583386</v>
      </c>
      <c r="I32" s="282"/>
      <c r="L32" s="283"/>
      <c r="M32" s="283"/>
      <c r="N32" s="283"/>
      <c r="O32" s="283"/>
    </row>
    <row r="33" spans="2:15" ht="12.75">
      <c r="B33" s="271">
        <v>-137.0997982862346</v>
      </c>
      <c r="C33" s="271">
        <v>345.2099036815159</v>
      </c>
      <c r="D33" s="281">
        <v>112.23753897041439</v>
      </c>
      <c r="E33" s="271">
        <v>320.3476443656957</v>
      </c>
      <c r="I33" s="282"/>
      <c r="L33" s="283"/>
      <c r="M33" s="283"/>
      <c r="N33" s="283"/>
      <c r="O33" s="283"/>
    </row>
    <row r="34" spans="1:15" ht="12.75">
      <c r="A34" s="235">
        <v>2010</v>
      </c>
      <c r="B34" s="271">
        <v>-176.39914184131567</v>
      </c>
      <c r="C34" s="271">
        <v>385.70809794685107</v>
      </c>
      <c r="D34" s="281">
        <v>206.84599112702833</v>
      </c>
      <c r="E34" s="271">
        <v>416.15494723256376</v>
      </c>
      <c r="I34" s="282"/>
      <c r="L34" s="283"/>
      <c r="M34" s="283"/>
      <c r="N34" s="283"/>
      <c r="O34" s="283"/>
    </row>
    <row r="35" spans="2:15" ht="12.75">
      <c r="B35" s="271">
        <v>-183.68899064221443</v>
      </c>
      <c r="C35" s="271">
        <v>313.68038472711135</v>
      </c>
      <c r="D35" s="281">
        <v>274.79423488375454</v>
      </c>
      <c r="E35" s="271">
        <v>404.7856289686514</v>
      </c>
      <c r="I35" s="282"/>
      <c r="L35" s="283"/>
      <c r="M35" s="283"/>
      <c r="N35" s="283"/>
      <c r="O35" s="283"/>
    </row>
    <row r="36" spans="2:15" ht="12.75">
      <c r="B36" s="271">
        <v>-144.02296204436175</v>
      </c>
      <c r="C36" s="271">
        <v>399.4207826868929</v>
      </c>
      <c r="D36" s="281">
        <v>150.0976752591251</v>
      </c>
      <c r="E36" s="271">
        <v>405.4954959016562</v>
      </c>
      <c r="I36" s="282"/>
      <c r="L36" s="283"/>
      <c r="M36" s="283"/>
      <c r="N36" s="283"/>
      <c r="O36" s="283"/>
    </row>
    <row r="37" spans="1:15" ht="12.75">
      <c r="A37" s="235">
        <v>2013</v>
      </c>
      <c r="B37" s="271">
        <v>-109.66392199776664</v>
      </c>
      <c r="C37" s="271">
        <v>432.48494750247374</v>
      </c>
      <c r="D37" s="281">
        <v>102.62033777884334</v>
      </c>
      <c r="E37" s="271">
        <v>425.4413632835504</v>
      </c>
      <c r="I37" s="282"/>
      <c r="L37" s="283"/>
      <c r="M37" s="283"/>
      <c r="N37" s="283"/>
      <c r="O37" s="28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N73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5.77734375" style="48" customWidth="1"/>
    <col min="2" max="2" width="6.6640625" style="48" customWidth="1"/>
    <col min="3" max="3" width="5.99609375" style="48" customWidth="1"/>
    <col min="4" max="4" width="6.6640625" style="48" customWidth="1"/>
    <col min="5" max="5" width="5.99609375" style="48" customWidth="1"/>
    <col min="6" max="12" width="6.6640625" style="48" customWidth="1"/>
    <col min="13" max="19" width="6.6640625" style="163" customWidth="1"/>
    <col min="20" max="27" width="6.6640625" style="48" customWidth="1"/>
    <col min="28" max="28" width="8.5546875" style="48" bestFit="1" customWidth="1"/>
    <col min="29" max="29" width="6.77734375" style="48" customWidth="1"/>
    <col min="30" max="31" width="6.6640625" style="48" customWidth="1"/>
    <col min="32" max="32" width="5.99609375" style="48" customWidth="1"/>
    <col min="33" max="33" width="6.99609375" style="48" customWidth="1"/>
    <col min="34" max="34" width="7.10546875" style="48" customWidth="1"/>
    <col min="35" max="35" width="7.4453125" style="48" customWidth="1"/>
    <col min="36" max="16384" width="8.88671875" style="48" customWidth="1"/>
  </cols>
  <sheetData>
    <row r="1" spans="1:35" ht="21" customHeight="1">
      <c r="A1" s="288" t="s">
        <v>252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5"/>
      <c r="N1" s="285"/>
      <c r="O1" s="287"/>
      <c r="P1" s="285"/>
      <c r="R1" s="285"/>
      <c r="S1" s="285"/>
      <c r="AB1" s="162"/>
      <c r="AC1" s="162"/>
      <c r="AD1" s="162"/>
      <c r="AE1" s="162"/>
      <c r="AF1" s="162"/>
      <c r="AG1" s="162"/>
      <c r="AH1" s="162"/>
      <c r="AI1" s="90" t="s">
        <v>242</v>
      </c>
    </row>
    <row r="2" spans="1:34" ht="12.75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O2" s="284"/>
      <c r="Z2" s="90"/>
      <c r="AD2" s="162"/>
      <c r="AE2" s="162"/>
      <c r="AF2" s="162"/>
      <c r="AG2" s="162"/>
      <c r="AH2" s="162"/>
    </row>
    <row r="3" spans="1:35" ht="12.75">
      <c r="A3" s="163"/>
      <c r="B3" s="285">
        <v>1980</v>
      </c>
      <c r="C3" s="285"/>
      <c r="D3" s="285"/>
      <c r="E3" s="285"/>
      <c r="F3" s="285"/>
      <c r="G3" s="285">
        <v>1985</v>
      </c>
      <c r="H3" s="285"/>
      <c r="I3" s="285"/>
      <c r="J3" s="285"/>
      <c r="K3" s="285"/>
      <c r="L3" s="285">
        <v>1990</v>
      </c>
      <c r="M3" s="285"/>
      <c r="N3" s="285"/>
      <c r="O3" s="285"/>
      <c r="P3" s="285"/>
      <c r="Q3" s="285">
        <v>1995</v>
      </c>
      <c r="R3" s="285"/>
      <c r="S3" s="285"/>
      <c r="T3" s="285"/>
      <c r="U3" s="285"/>
      <c r="V3" s="158">
        <v>2000</v>
      </c>
      <c r="W3" s="285"/>
      <c r="X3" s="285"/>
      <c r="Y3" s="285"/>
      <c r="Z3" s="286"/>
      <c r="AA3" s="285">
        <v>2005</v>
      </c>
      <c r="AB3" s="285"/>
      <c r="AC3" s="285"/>
      <c r="AD3" s="285"/>
      <c r="AE3" s="285"/>
      <c r="AF3" s="158">
        <v>2010</v>
      </c>
      <c r="AG3" s="285"/>
      <c r="AH3" s="285"/>
      <c r="AI3" s="285">
        <v>2013</v>
      </c>
    </row>
    <row r="4" spans="1:40" ht="12.75">
      <c r="A4" s="289" t="s">
        <v>58</v>
      </c>
      <c r="B4" s="119">
        <v>220.75232866658678</v>
      </c>
      <c r="C4" s="119">
        <v>213.48446466994127</v>
      </c>
      <c r="D4" s="119">
        <v>203.238868946927</v>
      </c>
      <c r="E4" s="119">
        <v>201.61982374985024</v>
      </c>
      <c r="F4" s="119">
        <v>203.3931555648736</v>
      </c>
      <c r="G4" s="119">
        <v>209.61090626812026</v>
      </c>
      <c r="H4" s="119">
        <v>214.3185766982149</v>
      </c>
      <c r="I4" s="119">
        <v>219.53732155025756</v>
      </c>
      <c r="J4" s="119">
        <v>216.9115561710794</v>
      </c>
      <c r="K4" s="119">
        <v>215.0379380543908</v>
      </c>
      <c r="L4" s="119">
        <v>213.36728438003806</v>
      </c>
      <c r="M4" s="119">
        <v>204.75199459042793</v>
      </c>
      <c r="N4" s="119">
        <v>192.73102403143318</v>
      </c>
      <c r="O4" s="119">
        <v>161.797</v>
      </c>
      <c r="P4" s="119">
        <v>154.595</v>
      </c>
      <c r="Q4" s="119">
        <v>150.394</v>
      </c>
      <c r="R4" s="119">
        <v>140.719757816</v>
      </c>
      <c r="S4" s="119">
        <v>114.56704965600001</v>
      </c>
      <c r="T4" s="119">
        <v>117.03484903844085</v>
      </c>
      <c r="U4" s="119">
        <v>101.25712010733334</v>
      </c>
      <c r="V4" s="119">
        <v>114.73611058299998</v>
      </c>
      <c r="W4" s="119">
        <v>125.40150543799997</v>
      </c>
      <c r="X4" s="119">
        <v>118.4752822048075</v>
      </c>
      <c r="Y4" s="119">
        <v>131.76035335812864</v>
      </c>
      <c r="Z4" s="119">
        <v>125.68933848975475</v>
      </c>
      <c r="AA4" s="119">
        <v>128.51320322572928</v>
      </c>
      <c r="AB4" s="119">
        <v>141.495043951313</v>
      </c>
      <c r="AC4" s="119">
        <v>129.03013777183978</v>
      </c>
      <c r="AD4" s="119">
        <v>118.05314060753084</v>
      </c>
      <c r="AE4" s="119">
        <v>97.79792151777218</v>
      </c>
      <c r="AF4" s="119">
        <v>102.26640104860329</v>
      </c>
      <c r="AG4" s="119">
        <v>103.12224765523563</v>
      </c>
      <c r="AH4" s="119">
        <v>135.86476627541526</v>
      </c>
      <c r="AI4" s="119">
        <v>124.06010668129245</v>
      </c>
      <c r="AJ4" s="162"/>
      <c r="AK4" s="162"/>
      <c r="AL4" s="162"/>
      <c r="AM4" s="162"/>
      <c r="AN4" s="162"/>
    </row>
    <row r="5" spans="1:40" ht="12.75">
      <c r="A5" s="289" t="s">
        <v>65</v>
      </c>
      <c r="B5" s="119">
        <v>8.149439173355695</v>
      </c>
      <c r="C5" s="119">
        <v>7.881133892416436</v>
      </c>
      <c r="D5" s="119">
        <v>7.502900694860428</v>
      </c>
      <c r="E5" s="119">
        <v>7.443130950041931</v>
      </c>
      <c r="F5" s="119">
        <v>7.508596441835389</v>
      </c>
      <c r="G5" s="119">
        <v>7.73813504492632</v>
      </c>
      <c r="H5" s="119">
        <v>8.38692652449982</v>
      </c>
      <c r="I5" s="119">
        <v>8.558585165927878</v>
      </c>
      <c r="J5" s="119">
        <v>8.437650672097758</v>
      </c>
      <c r="K5" s="119">
        <v>8.432482944770577</v>
      </c>
      <c r="L5" s="119">
        <v>19.959769708207546</v>
      </c>
      <c r="M5" s="119">
        <v>27.645432967648098</v>
      </c>
      <c r="N5" s="119">
        <v>23.105971102055886</v>
      </c>
      <c r="O5" s="119">
        <v>18.588</v>
      </c>
      <c r="P5" s="119">
        <v>13.058</v>
      </c>
      <c r="Q5" s="119">
        <v>11.578</v>
      </c>
      <c r="R5" s="119">
        <v>13.880416220934658</v>
      </c>
      <c r="S5" s="119">
        <v>8.062960340934657</v>
      </c>
      <c r="T5" s="119">
        <v>6.8339997215234085</v>
      </c>
      <c r="U5" s="119">
        <v>6.071880751611283</v>
      </c>
      <c r="V5" s="119">
        <v>5.928493571709836</v>
      </c>
      <c r="W5" s="119">
        <v>4.7767478056859325</v>
      </c>
      <c r="X5" s="119">
        <v>4.2170895802418</v>
      </c>
      <c r="Y5" s="119">
        <v>4.170677379605409</v>
      </c>
      <c r="Z5" s="119">
        <v>4.093780614486182</v>
      </c>
      <c r="AA5" s="119">
        <v>4.6504540410166575</v>
      </c>
      <c r="AB5" s="119">
        <v>5.406806234679767</v>
      </c>
      <c r="AC5" s="119">
        <v>4.464946833125246</v>
      </c>
      <c r="AD5" s="119">
        <v>5.885245716251234</v>
      </c>
      <c r="AE5" s="119">
        <v>5.3651355688804925</v>
      </c>
      <c r="AF5" s="119">
        <v>4.306297497873968</v>
      </c>
      <c r="AG5" s="119">
        <v>2.8052016052370474</v>
      </c>
      <c r="AH5" s="119">
        <v>2.2773925512741324</v>
      </c>
      <c r="AI5" s="119">
        <v>1.9357780960641748</v>
      </c>
      <c r="AJ5" s="162"/>
      <c r="AK5" s="162"/>
      <c r="AL5" s="162"/>
      <c r="AM5" s="162"/>
      <c r="AN5" s="162"/>
    </row>
    <row r="6" spans="1:40" ht="12.75">
      <c r="A6" s="289" t="s">
        <v>44</v>
      </c>
      <c r="B6" s="119">
        <v>0.025232160057505688</v>
      </c>
      <c r="C6" s="119">
        <v>0.02440143764226668</v>
      </c>
      <c r="D6" s="119">
        <v>0.023230358212531447</v>
      </c>
      <c r="E6" s="119">
        <v>0.023045300107823168</v>
      </c>
      <c r="F6" s="119">
        <v>0.023247993291002755</v>
      </c>
      <c r="G6" s="119">
        <v>0.023958686953396428</v>
      </c>
      <c r="H6" s="119">
        <v>0.024496777285252184</v>
      </c>
      <c r="I6" s="119">
        <v>0.025093283814544145</v>
      </c>
      <c r="J6" s="119">
        <v>0.024793156822810587</v>
      </c>
      <c r="K6" s="119">
        <v>0.024579000838624656</v>
      </c>
      <c r="L6" s="119">
        <v>0.3949459117543628</v>
      </c>
      <c r="M6" s="119">
        <v>0.7796381092650966</v>
      </c>
      <c r="N6" s="119">
        <v>7.759868555637043</v>
      </c>
      <c r="O6" s="119">
        <v>32.304</v>
      </c>
      <c r="P6" s="119">
        <v>48.86</v>
      </c>
      <c r="Q6" s="119">
        <v>62.431</v>
      </c>
      <c r="R6" s="119">
        <v>82.8546687657</v>
      </c>
      <c r="S6" s="119">
        <v>109.4349127467</v>
      </c>
      <c r="T6" s="119">
        <v>116.28954300819355</v>
      </c>
      <c r="U6" s="119">
        <v>139.67199284899996</v>
      </c>
      <c r="V6" s="119">
        <v>144.89244617327998</v>
      </c>
      <c r="W6" s="119">
        <v>138.71574363399998</v>
      </c>
      <c r="X6" s="119">
        <v>148.86954013300002</v>
      </c>
      <c r="Y6" s="119">
        <v>145.1339065787951</v>
      </c>
      <c r="Z6" s="119">
        <v>153.73406308149683</v>
      </c>
      <c r="AA6" s="119">
        <v>149.21366320100003</v>
      </c>
      <c r="AB6" s="119">
        <v>137.7542595776025</v>
      </c>
      <c r="AC6" s="119">
        <v>162.38933945673176</v>
      </c>
      <c r="AD6" s="119">
        <v>172.98803489521066</v>
      </c>
      <c r="AE6" s="119">
        <v>163.45522865889086</v>
      </c>
      <c r="AF6" s="119">
        <v>172.45487452899994</v>
      </c>
      <c r="AG6" s="119">
        <v>143.8261460937296</v>
      </c>
      <c r="AH6" s="119">
        <v>98.25275643444591</v>
      </c>
      <c r="AI6" s="119">
        <v>93.80243195477368</v>
      </c>
      <c r="AJ6" s="162"/>
      <c r="AK6" s="162"/>
      <c r="AL6" s="162"/>
      <c r="AM6" s="162"/>
      <c r="AN6" s="162"/>
    </row>
    <row r="7" spans="1:40" ht="12.75">
      <c r="A7" s="289" t="s">
        <v>93</v>
      </c>
      <c r="B7" s="162">
        <v>32.291</v>
      </c>
      <c r="C7" s="162">
        <v>33.191</v>
      </c>
      <c r="D7" s="162">
        <v>38.721</v>
      </c>
      <c r="E7" s="162">
        <v>43.911</v>
      </c>
      <c r="F7" s="162">
        <v>47.256</v>
      </c>
      <c r="G7" s="162">
        <v>53.767</v>
      </c>
      <c r="H7" s="162">
        <v>51.843</v>
      </c>
      <c r="I7" s="162">
        <v>48.205</v>
      </c>
      <c r="J7" s="162">
        <v>55.642</v>
      </c>
      <c r="K7" s="162">
        <v>63.602</v>
      </c>
      <c r="L7" s="162">
        <v>58.664</v>
      </c>
      <c r="M7" s="162">
        <v>62.761</v>
      </c>
      <c r="N7" s="162">
        <v>69.135</v>
      </c>
      <c r="O7" s="162">
        <v>80.979</v>
      </c>
      <c r="P7" s="162">
        <v>79.962</v>
      </c>
      <c r="Q7" s="162">
        <v>80.598</v>
      </c>
      <c r="R7" s="119">
        <v>85.82</v>
      </c>
      <c r="S7" s="119">
        <v>89.341</v>
      </c>
      <c r="T7" s="119">
        <v>90.59001016666667</v>
      </c>
      <c r="U7" s="119">
        <v>87.67205183333334</v>
      </c>
      <c r="V7" s="119">
        <v>78.33388500000001</v>
      </c>
      <c r="W7" s="119">
        <v>82.98501399999999</v>
      </c>
      <c r="X7" s="119">
        <v>81.09031261290322</v>
      </c>
      <c r="Y7" s="119">
        <v>81.911376</v>
      </c>
      <c r="Z7" s="119">
        <v>73.68164168421052</v>
      </c>
      <c r="AA7" s="119">
        <v>75.172788</v>
      </c>
      <c r="AB7" s="119">
        <v>69.237156</v>
      </c>
      <c r="AC7" s="119">
        <v>57.248895000000005</v>
      </c>
      <c r="AD7" s="119">
        <v>47.673069000000005</v>
      </c>
      <c r="AE7" s="119">
        <v>62.76171000000001</v>
      </c>
      <c r="AF7" s="119">
        <v>56.44171299999999</v>
      </c>
      <c r="AG7" s="119">
        <v>62.655216999999986</v>
      </c>
      <c r="AH7" s="119">
        <v>63.94920499999999</v>
      </c>
      <c r="AI7" s="119">
        <v>64.13372007000001</v>
      </c>
      <c r="AJ7" s="162"/>
      <c r="AK7" s="162"/>
      <c r="AL7" s="162"/>
      <c r="AM7" s="162"/>
      <c r="AN7" s="162"/>
    </row>
    <row r="8" spans="1:40" ht="12.75">
      <c r="A8" s="289" t="s">
        <v>251</v>
      </c>
      <c r="B8" s="119">
        <v>3.92</v>
      </c>
      <c r="C8" s="119">
        <v>4.37</v>
      </c>
      <c r="D8" s="119">
        <v>4.54</v>
      </c>
      <c r="E8" s="119">
        <v>4.55</v>
      </c>
      <c r="F8" s="119">
        <v>3.99</v>
      </c>
      <c r="G8" s="119">
        <v>4.08</v>
      </c>
      <c r="H8" s="119">
        <v>4.766</v>
      </c>
      <c r="I8" s="119">
        <v>4.18</v>
      </c>
      <c r="J8" s="119">
        <v>4.914</v>
      </c>
      <c r="K8" s="119">
        <v>4.73</v>
      </c>
      <c r="L8" s="119">
        <v>5.156</v>
      </c>
      <c r="M8" s="119">
        <v>4.594</v>
      </c>
      <c r="N8" s="119">
        <v>5.411</v>
      </c>
      <c r="O8" s="119">
        <v>4.285</v>
      </c>
      <c r="P8" s="119">
        <v>5.034</v>
      </c>
      <c r="Q8" s="119">
        <v>4.781</v>
      </c>
      <c r="R8" s="119">
        <v>3.3474996470000002</v>
      </c>
      <c r="S8" s="119">
        <v>4.1212590054</v>
      </c>
      <c r="T8" s="119">
        <v>5.093909962333333</v>
      </c>
      <c r="U8" s="119">
        <v>5.303105500000001</v>
      </c>
      <c r="V8" s="119">
        <v>5.0583054039999995</v>
      </c>
      <c r="W8" s="119">
        <v>4.031978631</v>
      </c>
      <c r="X8" s="119">
        <v>4.762871240860215</v>
      </c>
      <c r="Y8" s="119">
        <v>3.2119478459999997</v>
      </c>
      <c r="Z8" s="119">
        <v>4.82094158871857</v>
      </c>
      <c r="AA8" s="119">
        <v>4.750042363982944</v>
      </c>
      <c r="AB8" s="119">
        <v>4.565851125999999</v>
      </c>
      <c r="AC8" s="119">
        <v>5.031691236465001</v>
      </c>
      <c r="AD8" s="119">
        <v>5.114394209317339</v>
      </c>
      <c r="AE8" s="119">
        <v>5.199367956252603</v>
      </c>
      <c r="AF8" s="119">
        <v>3.5431918890569065</v>
      </c>
      <c r="AG8" s="119">
        <v>5.645563913331443</v>
      </c>
      <c r="AH8" s="119">
        <v>5.263101102054636</v>
      </c>
      <c r="AI8" s="119">
        <v>4.663762080412214</v>
      </c>
      <c r="AJ8" s="162"/>
      <c r="AK8" s="162"/>
      <c r="AL8" s="162"/>
      <c r="AM8" s="162"/>
      <c r="AN8" s="162"/>
    </row>
    <row r="9" spans="1:40" ht="12.75">
      <c r="A9" s="289" t="s">
        <v>250</v>
      </c>
      <c r="B9" s="119">
        <v>0</v>
      </c>
      <c r="C9" s="119">
        <v>0</v>
      </c>
      <c r="D9" s="119">
        <v>0</v>
      </c>
      <c r="E9" s="119">
        <v>0</v>
      </c>
      <c r="F9" s="119">
        <v>0</v>
      </c>
      <c r="G9" s="119">
        <v>0</v>
      </c>
      <c r="H9" s="119">
        <v>0</v>
      </c>
      <c r="I9" s="119">
        <v>0</v>
      </c>
      <c r="J9" s="119">
        <v>0</v>
      </c>
      <c r="K9" s="119">
        <v>0</v>
      </c>
      <c r="L9" s="119">
        <v>0</v>
      </c>
      <c r="M9" s="119">
        <v>0</v>
      </c>
      <c r="N9" s="119">
        <v>0</v>
      </c>
      <c r="O9" s="119">
        <v>0</v>
      </c>
      <c r="P9" s="119">
        <v>0</v>
      </c>
      <c r="Q9" s="119">
        <v>0</v>
      </c>
      <c r="R9" s="119">
        <v>0.486</v>
      </c>
      <c r="S9" s="119">
        <v>0.6671898</v>
      </c>
      <c r="T9" s="119">
        <v>0.8771327000000001</v>
      </c>
      <c r="U9" s="119">
        <v>0.8508391999999999</v>
      </c>
      <c r="V9" s="119">
        <v>0.9469130000000001</v>
      </c>
      <c r="W9" s="119">
        <v>0.9650861575555557</v>
      </c>
      <c r="X9" s="119">
        <v>1.2587218275892802</v>
      </c>
      <c r="Y9" s="119">
        <v>1.28829424288</v>
      </c>
      <c r="Z9" s="119">
        <v>1.939114868</v>
      </c>
      <c r="AA9" s="119">
        <v>2.9120966100000003</v>
      </c>
      <c r="AB9" s="119">
        <v>4.235752600399999</v>
      </c>
      <c r="AC9" s="119">
        <v>5.287871484999999</v>
      </c>
      <c r="AD9" s="119">
        <v>7.140421140726677</v>
      </c>
      <c r="AE9" s="119">
        <v>9.303839882985036</v>
      </c>
      <c r="AF9" s="119">
        <v>10.221529183224083</v>
      </c>
      <c r="AG9" s="119">
        <v>15.717626412750553</v>
      </c>
      <c r="AH9" s="119">
        <v>21.01491475386607</v>
      </c>
      <c r="AI9" s="119">
        <v>30.4750898864774</v>
      </c>
      <c r="AJ9" s="162"/>
      <c r="AK9" s="162"/>
      <c r="AL9" s="162"/>
      <c r="AM9" s="162"/>
      <c r="AN9" s="162"/>
    </row>
    <row r="10" spans="1:40" ht="12.75">
      <c r="A10" s="289" t="s">
        <v>249</v>
      </c>
      <c r="B10" s="119">
        <v>0</v>
      </c>
      <c r="C10" s="119">
        <v>0</v>
      </c>
      <c r="D10" s="119">
        <v>0</v>
      </c>
      <c r="E10" s="119">
        <v>0</v>
      </c>
      <c r="F10" s="119">
        <v>0</v>
      </c>
      <c r="G10" s="119">
        <v>0</v>
      </c>
      <c r="H10" s="119">
        <v>0</v>
      </c>
      <c r="I10" s="119">
        <v>0</v>
      </c>
      <c r="J10" s="119">
        <v>0.644</v>
      </c>
      <c r="K10" s="119">
        <v>0.684</v>
      </c>
      <c r="L10" s="119">
        <v>0.653</v>
      </c>
      <c r="M10" s="119">
        <v>0.756</v>
      </c>
      <c r="N10" s="119">
        <v>1.024</v>
      </c>
      <c r="O10" s="119">
        <v>1.496</v>
      </c>
      <c r="P10" s="119">
        <v>2.094</v>
      </c>
      <c r="Q10" s="119">
        <v>2.244</v>
      </c>
      <c r="R10" s="119">
        <v>2.0866</v>
      </c>
      <c r="S10" s="119">
        <v>2.4289736999999985</v>
      </c>
      <c r="T10" s="119">
        <v>2.963359216666667</v>
      </c>
      <c r="U10" s="119">
        <v>3.7004650499999996</v>
      </c>
      <c r="V10" s="119">
        <v>4.0667807499999995</v>
      </c>
      <c r="W10" s="119">
        <v>4.755410642444446</v>
      </c>
      <c r="X10" s="119">
        <v>5.306898066190833</v>
      </c>
      <c r="Y10" s="119">
        <v>6.290415827910854</v>
      </c>
      <c r="Z10" s="119">
        <v>7.4275107308078</v>
      </c>
      <c r="AA10" s="119">
        <v>8.954634909862111</v>
      </c>
      <c r="AB10" s="119">
        <v>9.109372856445882</v>
      </c>
      <c r="AC10" s="119">
        <v>8.534274298683712</v>
      </c>
      <c r="AD10" s="119">
        <v>8.59179535863635</v>
      </c>
      <c r="AE10" s="119">
        <v>9.562301649342343</v>
      </c>
      <c r="AF10" s="119">
        <v>10.885404106170883</v>
      </c>
      <c r="AG10" s="119">
        <v>11.657378514405536</v>
      </c>
      <c r="AH10" s="119">
        <v>13.117832989375819</v>
      </c>
      <c r="AI10" s="119">
        <v>16.04250501329512</v>
      </c>
      <c r="AJ10" s="162"/>
      <c r="AK10" s="162"/>
      <c r="AL10" s="162"/>
      <c r="AM10" s="162"/>
      <c r="AN10" s="162"/>
    </row>
    <row r="11" spans="1:40" ht="12.75">
      <c r="A11" s="289" t="s">
        <v>248</v>
      </c>
      <c r="B11" s="119">
        <v>-0.28</v>
      </c>
      <c r="C11" s="119">
        <v>-0.207</v>
      </c>
      <c r="D11" s="119">
        <v>-0.218</v>
      </c>
      <c r="E11" s="119">
        <v>-0.521</v>
      </c>
      <c r="F11" s="119">
        <v>-0.639</v>
      </c>
      <c r="G11" s="119">
        <v>-0.793</v>
      </c>
      <c r="H11" s="119">
        <v>-0.864</v>
      </c>
      <c r="I11" s="119">
        <v>-0.798</v>
      </c>
      <c r="J11" s="119">
        <v>-0.863</v>
      </c>
      <c r="K11" s="119">
        <v>-0.76</v>
      </c>
      <c r="L11" s="119">
        <v>-0.734</v>
      </c>
      <c r="M11" s="119">
        <v>-0.644</v>
      </c>
      <c r="N11" s="119">
        <v>-0.622</v>
      </c>
      <c r="O11" s="119">
        <v>-0.56</v>
      </c>
      <c r="P11" s="119">
        <v>-0.634</v>
      </c>
      <c r="Q11" s="119">
        <v>-0.78</v>
      </c>
      <c r="R11" s="119">
        <v>-0.923</v>
      </c>
      <c r="S11" s="119">
        <v>-1.038</v>
      </c>
      <c r="T11" s="119">
        <v>-1.0245179999999998</v>
      </c>
      <c r="U11" s="119">
        <v>-0.969656</v>
      </c>
      <c r="V11" s="119">
        <v>-0.8954959999999996</v>
      </c>
      <c r="W11" s="119">
        <v>-0.8699899199999991</v>
      </c>
      <c r="X11" s="119">
        <v>-0.9009328350000005</v>
      </c>
      <c r="Y11" s="119">
        <v>-0.90425252</v>
      </c>
      <c r="Z11" s="119">
        <v>-0.9381176089473693</v>
      </c>
      <c r="AA11" s="119">
        <v>-0.93059755</v>
      </c>
      <c r="AB11" s="119">
        <v>-1.1955190000000002</v>
      </c>
      <c r="AC11" s="119">
        <v>-1.2254999999999996</v>
      </c>
      <c r="AD11" s="119">
        <v>-1.2966250000000004</v>
      </c>
      <c r="AE11" s="119">
        <v>-1.1706710000000002</v>
      </c>
      <c r="AF11" s="119">
        <v>-1.0725880000000005</v>
      </c>
      <c r="AG11" s="119">
        <v>-0.9476702949999994</v>
      </c>
      <c r="AH11" s="119">
        <v>-1.0216335950000002</v>
      </c>
      <c r="AI11" s="119">
        <v>-1.0412642591833332</v>
      </c>
      <c r="AJ11" s="162"/>
      <c r="AK11" s="162"/>
      <c r="AL11" s="162"/>
      <c r="AM11" s="162"/>
      <c r="AN11" s="162"/>
    </row>
    <row r="12" spans="1:40" ht="12.75">
      <c r="A12" s="289" t="s">
        <v>247</v>
      </c>
      <c r="B12" s="119">
        <v>0</v>
      </c>
      <c r="C12" s="119">
        <v>0</v>
      </c>
      <c r="D12" s="119">
        <v>0</v>
      </c>
      <c r="E12" s="119">
        <v>0</v>
      </c>
      <c r="F12" s="119">
        <v>0</v>
      </c>
      <c r="G12" s="119">
        <v>0</v>
      </c>
      <c r="H12" s="119">
        <v>0</v>
      </c>
      <c r="I12" s="119">
        <v>0</v>
      </c>
      <c r="J12" s="119">
        <v>0</v>
      </c>
      <c r="K12" s="119">
        <v>0</v>
      </c>
      <c r="L12" s="119">
        <v>0</v>
      </c>
      <c r="M12" s="119">
        <v>0</v>
      </c>
      <c r="N12" s="119">
        <v>0</v>
      </c>
      <c r="O12" s="119">
        <v>2.968</v>
      </c>
      <c r="P12" s="119">
        <v>2.468</v>
      </c>
      <c r="Q12" s="119">
        <v>3.097</v>
      </c>
      <c r="R12" s="119">
        <v>4.08607179050611</v>
      </c>
      <c r="S12" s="119">
        <v>4.04432475050611</v>
      </c>
      <c r="T12" s="119">
        <v>4.041796574186109</v>
      </c>
      <c r="U12" s="119">
        <v>4.113480134186109</v>
      </c>
      <c r="V12" s="119">
        <v>4.198104665999999</v>
      </c>
      <c r="W12" s="119">
        <v>3.412095073979879</v>
      </c>
      <c r="X12" s="119">
        <v>3.5775148575071</v>
      </c>
      <c r="Y12" s="119">
        <v>3.665232692840922</v>
      </c>
      <c r="Z12" s="119">
        <v>2.9509054052114805</v>
      </c>
      <c r="AA12" s="119">
        <v>3.5432643958999996</v>
      </c>
      <c r="AB12" s="119">
        <v>3.252249680763715</v>
      </c>
      <c r="AC12" s="119">
        <v>3.3025917310793638</v>
      </c>
      <c r="AD12" s="119">
        <v>3.0305112157072607</v>
      </c>
      <c r="AE12" s="119">
        <v>3.031005019922819</v>
      </c>
      <c r="AF12" s="119">
        <v>2.342230663590273</v>
      </c>
      <c r="AG12" s="119">
        <v>2.5121065935538116</v>
      </c>
      <c r="AH12" s="119">
        <v>2.7652064718096496</v>
      </c>
      <c r="AI12" s="119">
        <v>3.2596129155042735</v>
      </c>
      <c r="AJ12" s="162"/>
      <c r="AK12" s="169"/>
      <c r="AL12" s="162"/>
      <c r="AM12" s="162"/>
      <c r="AN12" s="162"/>
    </row>
    <row r="13" spans="1:40" ht="12.75">
      <c r="A13" s="289" t="s">
        <v>78</v>
      </c>
      <c r="B13" s="119">
        <v>0</v>
      </c>
      <c r="C13" s="119">
        <v>0</v>
      </c>
      <c r="D13" s="119">
        <v>0</v>
      </c>
      <c r="E13" s="119">
        <v>0</v>
      </c>
      <c r="F13" s="119">
        <v>0</v>
      </c>
      <c r="G13" s="119">
        <v>0</v>
      </c>
      <c r="H13" s="119">
        <v>4.26</v>
      </c>
      <c r="I13" s="119">
        <v>11.64</v>
      </c>
      <c r="J13" s="119">
        <v>12.14</v>
      </c>
      <c r="K13" s="119">
        <v>12.63</v>
      </c>
      <c r="L13" s="119">
        <v>11.91</v>
      </c>
      <c r="M13" s="119">
        <v>16.41</v>
      </c>
      <c r="N13" s="119">
        <v>16.69</v>
      </c>
      <c r="O13" s="119">
        <v>16.72</v>
      </c>
      <c r="P13" s="119">
        <v>16.89</v>
      </c>
      <c r="Q13" s="119">
        <v>16.61</v>
      </c>
      <c r="R13" s="119">
        <v>16.755</v>
      </c>
      <c r="S13" s="119">
        <v>16.574</v>
      </c>
      <c r="T13" s="119">
        <v>12.468</v>
      </c>
      <c r="U13" s="119">
        <v>14.244</v>
      </c>
      <c r="V13" s="119">
        <v>14.174</v>
      </c>
      <c r="W13" s="119">
        <v>10.399</v>
      </c>
      <c r="X13" s="119">
        <v>8.414</v>
      </c>
      <c r="Y13" s="119">
        <v>2.16</v>
      </c>
      <c r="Z13" s="119">
        <v>7.49</v>
      </c>
      <c r="AA13" s="119">
        <v>8.321</v>
      </c>
      <c r="AB13" s="119">
        <v>7.517</v>
      </c>
      <c r="AC13" s="119">
        <v>5.215</v>
      </c>
      <c r="AD13" s="119">
        <v>11.022101659016826</v>
      </c>
      <c r="AE13" s="119">
        <v>2.8608092699318037</v>
      </c>
      <c r="AF13" s="119">
        <v>2.6634084573440777</v>
      </c>
      <c r="AG13" s="119">
        <v>6.221896798045813</v>
      </c>
      <c r="AH13" s="119">
        <v>11.870935643180678</v>
      </c>
      <c r="AI13" s="119">
        <v>14.429431699909365</v>
      </c>
      <c r="AJ13" s="162"/>
      <c r="AK13" s="169"/>
      <c r="AL13" s="162"/>
      <c r="AM13" s="162"/>
      <c r="AN13" s="162"/>
    </row>
    <row r="14" spans="1:40" ht="12.75">
      <c r="A14" s="290" t="s">
        <v>246</v>
      </c>
      <c r="B14" s="119">
        <v>264.858</v>
      </c>
      <c r="C14" s="119">
        <v>258.74399999999997</v>
      </c>
      <c r="D14" s="119">
        <v>253.80799999999996</v>
      </c>
      <c r="E14" s="119">
        <v>257.02599999999995</v>
      </c>
      <c r="F14" s="119">
        <v>261.532</v>
      </c>
      <c r="G14" s="119">
        <v>274.42699999999996</v>
      </c>
      <c r="H14" s="119">
        <v>282.735</v>
      </c>
      <c r="I14" s="119">
        <v>291.34799999999996</v>
      </c>
      <c r="J14" s="119">
        <v>297.851</v>
      </c>
      <c r="K14" s="119">
        <v>304.38100000000003</v>
      </c>
      <c r="L14" s="119">
        <v>309.37100000000004</v>
      </c>
      <c r="M14" s="119">
        <v>317.05406566734115</v>
      </c>
      <c r="N14" s="119">
        <v>315.2348636891261</v>
      </c>
      <c r="O14" s="119">
        <v>318.577</v>
      </c>
      <c r="P14" s="119">
        <v>322.32699999999994</v>
      </c>
      <c r="Q14" s="119">
        <v>330.9530000000001</v>
      </c>
      <c r="R14" s="119">
        <v>349.11301424014067</v>
      </c>
      <c r="S14" s="119">
        <v>348.2036699995408</v>
      </c>
      <c r="T14" s="119">
        <v>355.1680823880106</v>
      </c>
      <c r="U14" s="119">
        <v>361.91527942546406</v>
      </c>
      <c r="V14" s="119">
        <v>371.43954314798987</v>
      </c>
      <c r="W14" s="119">
        <v>374.57259146266574</v>
      </c>
      <c r="X14" s="119">
        <v>375.07129768809995</v>
      </c>
      <c r="Y14" s="119">
        <v>378.68795140616095</v>
      </c>
      <c r="Z14" s="119">
        <v>380.8891788537387</v>
      </c>
      <c r="AA14" s="119">
        <v>385.1005491974911</v>
      </c>
      <c r="AB14" s="119">
        <v>381.3779730272049</v>
      </c>
      <c r="AC14" s="119">
        <v>379.27924781292484</v>
      </c>
      <c r="AD14" s="119">
        <v>378.20208880239716</v>
      </c>
      <c r="AE14" s="119">
        <v>358.16664852397804</v>
      </c>
      <c r="AF14" s="119">
        <v>364.05246237486347</v>
      </c>
      <c r="AG14" s="119">
        <v>353.21571429128943</v>
      </c>
      <c r="AH14" s="119">
        <v>353.3544776264222</v>
      </c>
      <c r="AI14" s="119">
        <v>351.7611741385453</v>
      </c>
      <c r="AJ14" s="162"/>
      <c r="AK14" s="169"/>
      <c r="AL14" s="162"/>
      <c r="AM14" s="162"/>
      <c r="AN14" s="162"/>
    </row>
    <row r="15" spans="17:33" ht="12.75">
      <c r="Q15" s="119"/>
      <c r="R15" s="119"/>
      <c r="S15" s="119"/>
      <c r="T15" s="162"/>
      <c r="U15" s="162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</row>
    <row r="16" spans="17:22" ht="12.75">
      <c r="Q16" s="119"/>
      <c r="R16" s="119"/>
      <c r="S16" s="119"/>
      <c r="T16" s="162"/>
      <c r="U16" s="162"/>
      <c r="V16" s="162"/>
    </row>
    <row r="17" spans="17:30" ht="12.75">
      <c r="Q17" s="119"/>
      <c r="R17" s="119"/>
      <c r="S17" s="119"/>
      <c r="T17" s="162"/>
      <c r="U17" s="162"/>
      <c r="V17" s="162"/>
      <c r="AD17" s="115"/>
    </row>
    <row r="18" spans="17:30" ht="12.75">
      <c r="Q18" s="119"/>
      <c r="R18" s="119"/>
      <c r="S18" s="119"/>
      <c r="T18" s="162"/>
      <c r="U18" s="162"/>
      <c r="V18" s="162"/>
      <c r="AD18" s="115"/>
    </row>
    <row r="19" spans="17:30" ht="12.75">
      <c r="Q19" s="119"/>
      <c r="R19" s="119"/>
      <c r="S19" s="119"/>
      <c r="T19" s="162"/>
      <c r="U19" s="162"/>
      <c r="V19" s="162"/>
      <c r="AD19" s="115"/>
    </row>
    <row r="20" spans="17:30" ht="12.75">
      <c r="Q20" s="119"/>
      <c r="R20" s="119"/>
      <c r="S20" s="119"/>
      <c r="T20" s="162"/>
      <c r="U20" s="162"/>
      <c r="V20" s="162"/>
      <c r="AD20" s="115"/>
    </row>
    <row r="21" spans="17:30" ht="12.75">
      <c r="Q21" s="119"/>
      <c r="R21" s="119"/>
      <c r="S21" s="119"/>
      <c r="T21" s="162"/>
      <c r="U21" s="162"/>
      <c r="V21" s="162"/>
      <c r="AD21" s="115"/>
    </row>
    <row r="22" spans="17:33" ht="12.75">
      <c r="Q22" s="119"/>
      <c r="R22" s="119"/>
      <c r="S22" s="119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15"/>
      <c r="AE22" s="162"/>
      <c r="AF22" s="162"/>
      <c r="AG22" s="162"/>
    </row>
    <row r="23" spans="17:33" ht="12.75">
      <c r="Q23" s="119"/>
      <c r="R23" s="119"/>
      <c r="S23" s="119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</row>
    <row r="24" spans="2:22" ht="12.75"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2"/>
      <c r="R24" s="162"/>
      <c r="S24" s="165"/>
      <c r="T24" s="165"/>
      <c r="U24" s="165"/>
      <c r="V24" s="162"/>
    </row>
    <row r="25" ht="12.75">
      <c r="V25" s="165"/>
    </row>
    <row r="26" spans="17:19" ht="12.75">
      <c r="Q26" s="119"/>
      <c r="R26" s="119"/>
      <c r="S26" s="119"/>
    </row>
    <row r="27" spans="17:19" ht="12.75">
      <c r="Q27" s="119"/>
      <c r="R27" s="119"/>
      <c r="S27" s="119"/>
    </row>
    <row r="28" spans="17:19" ht="12.75">
      <c r="Q28" s="119"/>
      <c r="R28" s="119"/>
      <c r="S28" s="119"/>
    </row>
    <row r="29" spans="17:19" ht="12.75">
      <c r="Q29" s="119"/>
      <c r="R29" s="119"/>
      <c r="S29" s="119"/>
    </row>
    <row r="30" spans="17:19" ht="12.75">
      <c r="Q30" s="119"/>
      <c r="R30" s="119"/>
      <c r="S30" s="119"/>
    </row>
    <row r="31" spans="17:19" ht="12.75">
      <c r="Q31" s="119"/>
      <c r="R31" s="119"/>
      <c r="S31" s="119"/>
    </row>
    <row r="32" spans="2:19" ht="12.75"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19"/>
      <c r="N32" s="119"/>
      <c r="O32" s="119"/>
      <c r="P32" s="119"/>
      <c r="Q32" s="119"/>
      <c r="R32" s="119"/>
      <c r="S32" s="119"/>
    </row>
    <row r="33" spans="2:16" ht="12.75"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19"/>
      <c r="N33" s="119"/>
      <c r="O33" s="119"/>
      <c r="P33" s="119"/>
    </row>
    <row r="34" spans="2:16" ht="12.75">
      <c r="B34" s="162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19"/>
      <c r="N34" s="119"/>
      <c r="O34" s="119"/>
      <c r="P34" s="119"/>
    </row>
    <row r="35" spans="2:16" ht="12.75"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19"/>
      <c r="N35" s="119"/>
      <c r="O35" s="119"/>
      <c r="P35" s="119"/>
    </row>
    <row r="36" spans="2:19" ht="12.75">
      <c r="B36" s="162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19"/>
      <c r="N36" s="119"/>
      <c r="O36" s="119"/>
      <c r="P36" s="119"/>
      <c r="Q36" s="48"/>
      <c r="R36" s="48"/>
      <c r="S36" s="48"/>
    </row>
    <row r="37" spans="2:19" ht="12.75"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19"/>
      <c r="N37" s="119"/>
      <c r="O37" s="119"/>
      <c r="P37" s="119"/>
      <c r="Q37" s="48"/>
      <c r="R37" s="48"/>
      <c r="S37" s="48"/>
    </row>
    <row r="38" spans="2:19" ht="12.75">
      <c r="B38" s="162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19"/>
      <c r="N38" s="119"/>
      <c r="O38" s="119"/>
      <c r="P38" s="119"/>
      <c r="Q38" s="48"/>
      <c r="R38" s="48"/>
      <c r="S38" s="48"/>
    </row>
    <row r="47" spans="2:21" ht="12.75"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291"/>
      <c r="N47" s="291"/>
      <c r="O47" s="291"/>
      <c r="P47" s="291"/>
      <c r="Q47" s="291"/>
      <c r="R47" s="291"/>
      <c r="S47" s="291"/>
      <c r="T47" s="115"/>
      <c r="U47" s="115"/>
    </row>
    <row r="48" spans="2:31" ht="12.75"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291"/>
      <c r="N48" s="291"/>
      <c r="O48" s="291"/>
      <c r="P48" s="291"/>
      <c r="Q48" s="291"/>
      <c r="R48" s="291"/>
      <c r="S48" s="291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</row>
    <row r="49" spans="2:31" ht="12.75"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291"/>
      <c r="N49" s="291"/>
      <c r="O49" s="291"/>
      <c r="P49" s="291"/>
      <c r="Q49" s="291"/>
      <c r="R49" s="291"/>
      <c r="S49" s="291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</row>
    <row r="50" spans="2:31" ht="12.75"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291"/>
      <c r="N50" s="291"/>
      <c r="O50" s="291"/>
      <c r="P50" s="291"/>
      <c r="Q50" s="291"/>
      <c r="R50" s="291"/>
      <c r="S50" s="291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</row>
    <row r="51" spans="2:31" ht="12.75"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291"/>
      <c r="N51" s="291"/>
      <c r="O51" s="291"/>
      <c r="P51" s="291"/>
      <c r="Q51" s="291"/>
      <c r="R51" s="291"/>
      <c r="S51" s="291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</row>
    <row r="52" spans="2:31" ht="12.75"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291"/>
      <c r="N52" s="291"/>
      <c r="O52" s="291"/>
      <c r="P52" s="291"/>
      <c r="Q52" s="291"/>
      <c r="R52" s="291"/>
      <c r="S52" s="291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</row>
    <row r="53" spans="2:31" ht="12.75"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291"/>
      <c r="N53" s="291"/>
      <c r="O53" s="291"/>
      <c r="P53" s="291"/>
      <c r="Q53" s="291"/>
      <c r="R53" s="291"/>
      <c r="S53" s="291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</row>
    <row r="54" spans="2:31" ht="12.75">
      <c r="B54" s="115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291"/>
      <c r="N54" s="291"/>
      <c r="O54" s="291"/>
      <c r="P54" s="291"/>
      <c r="Q54" s="291"/>
      <c r="R54" s="291"/>
      <c r="S54" s="291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</row>
    <row r="55" spans="2:31" ht="12.75"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291"/>
      <c r="N55" s="291"/>
      <c r="O55" s="291"/>
      <c r="P55" s="291"/>
      <c r="Q55" s="291"/>
      <c r="R55" s="291"/>
      <c r="S55" s="291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</row>
    <row r="56" spans="2:31" ht="12.75"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291"/>
      <c r="N56" s="291"/>
      <c r="O56" s="291"/>
      <c r="P56" s="291"/>
      <c r="Q56" s="291"/>
      <c r="R56" s="291"/>
      <c r="S56" s="291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</row>
    <row r="57" spans="2:31" ht="12.75"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291"/>
      <c r="N57" s="291"/>
      <c r="O57" s="291"/>
      <c r="P57" s="291"/>
      <c r="Q57" s="291"/>
      <c r="R57" s="291"/>
      <c r="S57" s="291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</row>
    <row r="58" spans="22:31" ht="12.75"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</row>
    <row r="60" spans="2:21" ht="12.75">
      <c r="B60" s="162"/>
      <c r="C60" s="162"/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</row>
    <row r="61" spans="2:31" ht="12.75">
      <c r="B61" s="162"/>
      <c r="C61" s="162"/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  <c r="AB61" s="162"/>
      <c r="AC61" s="162"/>
      <c r="AD61" s="162"/>
      <c r="AE61" s="162"/>
    </row>
    <row r="62" spans="2:31" ht="12.75">
      <c r="B62" s="162"/>
      <c r="C62" s="162"/>
      <c r="D62" s="162"/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2"/>
      <c r="Z62" s="162"/>
      <c r="AA62" s="162"/>
      <c r="AB62" s="162"/>
      <c r="AC62" s="162"/>
      <c r="AD62" s="162"/>
      <c r="AE62" s="162"/>
    </row>
    <row r="63" spans="2:31" ht="12.75">
      <c r="B63" s="162"/>
      <c r="C63" s="162"/>
      <c r="D63" s="162"/>
      <c r="E63" s="162"/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2"/>
      <c r="Z63" s="162"/>
      <c r="AA63" s="162"/>
      <c r="AB63" s="162"/>
      <c r="AC63" s="162"/>
      <c r="AD63" s="162"/>
      <c r="AE63" s="162"/>
    </row>
    <row r="64" spans="2:31" ht="12.75">
      <c r="B64" s="162"/>
      <c r="C64" s="162"/>
      <c r="D64" s="162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2"/>
      <c r="Z64" s="162"/>
      <c r="AA64" s="162"/>
      <c r="AB64" s="162"/>
      <c r="AC64" s="162"/>
      <c r="AD64" s="162"/>
      <c r="AE64" s="162"/>
    </row>
    <row r="65" spans="2:31" ht="12.75">
      <c r="B65" s="162"/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162"/>
    </row>
    <row r="66" spans="2:31" ht="12.75"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Z66" s="162"/>
      <c r="AA66" s="162"/>
      <c r="AB66" s="162"/>
      <c r="AC66" s="162"/>
      <c r="AD66" s="162"/>
      <c r="AE66" s="162"/>
    </row>
    <row r="67" spans="2:31" ht="12.75">
      <c r="B67" s="162"/>
      <c r="C67" s="162"/>
      <c r="D67" s="162"/>
      <c r="E67" s="162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162"/>
      <c r="Y67" s="162"/>
      <c r="Z67" s="162"/>
      <c r="AA67" s="162"/>
      <c r="AB67" s="162"/>
      <c r="AC67" s="162"/>
      <c r="AD67" s="162"/>
      <c r="AE67" s="162"/>
    </row>
    <row r="68" spans="2:31" ht="12.75">
      <c r="B68" s="162"/>
      <c r="C68" s="162"/>
      <c r="D68" s="162"/>
      <c r="E68" s="162"/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  <c r="X68" s="162"/>
      <c r="Y68" s="162"/>
      <c r="Z68" s="162"/>
      <c r="AA68" s="162"/>
      <c r="AB68" s="162"/>
      <c r="AC68" s="162"/>
      <c r="AD68" s="162"/>
      <c r="AE68" s="162"/>
    </row>
    <row r="69" spans="2:31" ht="12.75">
      <c r="B69" s="162"/>
      <c r="C69" s="162"/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  <c r="X69" s="162"/>
      <c r="Y69" s="162"/>
      <c r="Z69" s="162"/>
      <c r="AA69" s="162"/>
      <c r="AB69" s="162"/>
      <c r="AC69" s="162"/>
      <c r="AD69" s="162"/>
      <c r="AE69" s="162"/>
    </row>
    <row r="70" spans="2:31" ht="12.75">
      <c r="B70" s="162"/>
      <c r="C70" s="162"/>
      <c r="D70" s="162"/>
      <c r="E70" s="162"/>
      <c r="F70" s="162"/>
      <c r="G70" s="162"/>
      <c r="H70" s="162"/>
      <c r="I70" s="162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  <c r="X70" s="162"/>
      <c r="Y70" s="162"/>
      <c r="Z70" s="162"/>
      <c r="AA70" s="162"/>
      <c r="AB70" s="162"/>
      <c r="AC70" s="162"/>
      <c r="AD70" s="162"/>
      <c r="AE70" s="162"/>
    </row>
    <row r="71" spans="2:31" ht="12.75">
      <c r="B71" s="162"/>
      <c r="C71" s="162"/>
      <c r="D71" s="162"/>
      <c r="E71" s="162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  <c r="X71" s="162"/>
      <c r="Y71" s="162"/>
      <c r="Z71" s="162"/>
      <c r="AA71" s="162"/>
      <c r="AB71" s="162"/>
      <c r="AC71" s="162"/>
      <c r="AD71" s="162"/>
      <c r="AE71" s="162"/>
    </row>
    <row r="72" spans="2:31" ht="12.75">
      <c r="B72" s="162"/>
      <c r="C72" s="162"/>
      <c r="D72" s="162"/>
      <c r="E72" s="162"/>
      <c r="F72" s="162"/>
      <c r="G72" s="162"/>
      <c r="H72" s="162"/>
      <c r="I72" s="162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2"/>
      <c r="X72" s="162"/>
      <c r="Y72" s="162"/>
      <c r="Z72" s="162"/>
      <c r="AA72" s="162"/>
      <c r="AB72" s="162"/>
      <c r="AC72" s="162"/>
      <c r="AD72" s="162"/>
      <c r="AE72" s="162"/>
    </row>
    <row r="73" spans="22:31" ht="12.75">
      <c r="V73" s="162"/>
      <c r="W73" s="162"/>
      <c r="X73" s="162"/>
      <c r="Y73" s="162"/>
      <c r="Z73" s="162"/>
      <c r="AA73" s="162"/>
      <c r="AB73" s="162"/>
      <c r="AC73" s="162"/>
      <c r="AD73" s="162"/>
      <c r="AE73" s="162"/>
    </row>
  </sheetData>
  <sheetProtection/>
  <printOptions/>
  <pageMargins left="0.7480314960629921" right="0.7480314960629921" top="0.5905511811023623" bottom="0.7086614173228347" header="0.5118110236220472" footer="0.5118110236220472"/>
  <pageSetup fitToHeight="0" horizontalDpi="600" verticalDpi="600" orientation="landscape" paperSize="9" scale="43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V27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6.21484375" style="292" bestFit="1" customWidth="1"/>
    <col min="2" max="16384" width="8.88671875" style="292" customWidth="1"/>
  </cols>
  <sheetData>
    <row r="1" ht="12.75">
      <c r="A1" s="22" t="s">
        <v>258</v>
      </c>
    </row>
    <row r="2" ht="12.75">
      <c r="A2" s="22"/>
    </row>
    <row r="3" ht="12.75">
      <c r="A3" s="292" t="s">
        <v>259</v>
      </c>
    </row>
    <row r="4" ht="12.75">
      <c r="S4" s="292" t="s">
        <v>257</v>
      </c>
    </row>
    <row r="5" spans="1:19" ht="12.75">
      <c r="A5" s="293"/>
      <c r="B5" s="294">
        <v>1996</v>
      </c>
      <c r="C5" s="294"/>
      <c r="D5" s="294"/>
      <c r="E5" s="294"/>
      <c r="F5" s="294">
        <v>2000</v>
      </c>
      <c r="G5" s="294"/>
      <c r="H5" s="294"/>
      <c r="I5" s="294"/>
      <c r="J5" s="294"/>
      <c r="K5" s="294">
        <v>2005</v>
      </c>
      <c r="L5" s="294"/>
      <c r="M5" s="295"/>
      <c r="N5" s="295"/>
      <c r="O5" s="295"/>
      <c r="P5" s="295">
        <v>2010</v>
      </c>
      <c r="Q5" s="295"/>
      <c r="R5" s="295"/>
      <c r="S5" s="295">
        <v>2013</v>
      </c>
    </row>
    <row r="6" spans="1:19" ht="12.75">
      <c r="A6" s="296" t="s">
        <v>256</v>
      </c>
      <c r="B6" s="297">
        <v>42.95</v>
      </c>
      <c r="C6" s="297">
        <v>42.013</v>
      </c>
      <c r="D6" s="297">
        <v>39.763</v>
      </c>
      <c r="E6" s="297">
        <v>40.263</v>
      </c>
      <c r="F6" s="297">
        <v>39.67</v>
      </c>
      <c r="G6" s="297">
        <v>39.59</v>
      </c>
      <c r="H6" s="297">
        <v>36.984348</v>
      </c>
      <c r="I6" s="297">
        <v>36.928847999999995</v>
      </c>
      <c r="J6" s="297">
        <v>36.796848</v>
      </c>
      <c r="K6" s="297">
        <v>37.101898</v>
      </c>
      <c r="L6" s="297">
        <v>38.295998</v>
      </c>
      <c r="M6" s="297">
        <v>38.6885</v>
      </c>
      <c r="N6" s="297">
        <v>37.213389981448564</v>
      </c>
      <c r="O6" s="297">
        <v>37.0182200060868</v>
      </c>
      <c r="P6" s="297">
        <v>37.093397041372555</v>
      </c>
      <c r="Q6" s="297">
        <v>35.875980543802775</v>
      </c>
      <c r="R6" s="297">
        <v>32.63855550827263</v>
      </c>
      <c r="S6" s="297">
        <v>26.617092608482068</v>
      </c>
    </row>
    <row r="7" spans="1:19" ht="12.75">
      <c r="A7" s="296" t="s">
        <v>255</v>
      </c>
      <c r="B7" s="297">
        <v>12.66</v>
      </c>
      <c r="C7" s="297">
        <v>13.009</v>
      </c>
      <c r="D7" s="297">
        <v>15.623</v>
      </c>
      <c r="E7" s="297">
        <v>17.353</v>
      </c>
      <c r="F7" s="297">
        <v>21.058</v>
      </c>
      <c r="G7" s="297">
        <v>22.294</v>
      </c>
      <c r="H7" s="297">
        <v>22.1143</v>
      </c>
      <c r="I7" s="297">
        <v>23.379</v>
      </c>
      <c r="J7" s="297">
        <v>25.146</v>
      </c>
      <c r="K7" s="297">
        <v>25.860300000000002</v>
      </c>
      <c r="L7" s="297">
        <v>26.3795</v>
      </c>
      <c r="M7" s="297">
        <v>26.3445</v>
      </c>
      <c r="N7" s="297">
        <v>28.1914</v>
      </c>
      <c r="O7" s="297">
        <v>29.0510779004</v>
      </c>
      <c r="P7" s="297">
        <v>34.026559749672</v>
      </c>
      <c r="Q7" s="297">
        <v>32.389475429797</v>
      </c>
      <c r="R7" s="297">
        <v>35.357317648587</v>
      </c>
      <c r="S7" s="297">
        <v>35.147204802701005</v>
      </c>
    </row>
    <row r="8" spans="1:19" ht="12.75">
      <c r="A8" s="296" t="s">
        <v>93</v>
      </c>
      <c r="B8" s="297">
        <v>12.916</v>
      </c>
      <c r="C8" s="297">
        <v>12.946</v>
      </c>
      <c r="D8" s="297">
        <v>12.956</v>
      </c>
      <c r="E8" s="297">
        <v>12.956</v>
      </c>
      <c r="F8" s="297">
        <v>12.486</v>
      </c>
      <c r="G8" s="297">
        <v>12.486</v>
      </c>
      <c r="H8" s="297">
        <v>12.24</v>
      </c>
      <c r="I8" s="297">
        <v>11.852</v>
      </c>
      <c r="J8" s="297">
        <v>11.852</v>
      </c>
      <c r="K8" s="297">
        <v>11.852</v>
      </c>
      <c r="L8" s="297">
        <v>10.969</v>
      </c>
      <c r="M8" s="297">
        <v>10.979</v>
      </c>
      <c r="N8" s="297">
        <v>10.979</v>
      </c>
      <c r="O8" s="297">
        <v>10.858</v>
      </c>
      <c r="P8" s="297">
        <v>10.865</v>
      </c>
      <c r="Q8" s="297">
        <v>10.663</v>
      </c>
      <c r="R8" s="297">
        <v>9.946</v>
      </c>
      <c r="S8" s="297">
        <v>9.906</v>
      </c>
    </row>
    <row r="9" spans="1:19" ht="12.75">
      <c r="A9" s="296" t="s">
        <v>254</v>
      </c>
      <c r="B9" s="297">
        <v>2.788</v>
      </c>
      <c r="C9" s="297">
        <v>2.788</v>
      </c>
      <c r="D9" s="297">
        <v>2.788</v>
      </c>
      <c r="E9" s="297">
        <v>2.788</v>
      </c>
      <c r="F9" s="297">
        <v>2.788</v>
      </c>
      <c r="G9" s="297">
        <v>2.788</v>
      </c>
      <c r="H9" s="297">
        <v>2.788</v>
      </c>
      <c r="I9" s="297">
        <v>2.788</v>
      </c>
      <c r="J9" s="297">
        <v>2.788</v>
      </c>
      <c r="K9" s="297">
        <v>2.788</v>
      </c>
      <c r="L9" s="297">
        <v>2.726</v>
      </c>
      <c r="M9" s="297">
        <v>2.744</v>
      </c>
      <c r="N9" s="297">
        <v>2.744</v>
      </c>
      <c r="O9" s="297">
        <v>2.744</v>
      </c>
      <c r="P9" s="297">
        <v>2.744</v>
      </c>
      <c r="Q9" s="297">
        <v>2.744</v>
      </c>
      <c r="R9" s="297">
        <v>2.744</v>
      </c>
      <c r="S9" s="297">
        <v>2.744</v>
      </c>
    </row>
    <row r="10" spans="1:19" ht="12.75">
      <c r="A10" s="296" t="s">
        <v>253</v>
      </c>
      <c r="B10" s="297">
        <v>2.2708384861926505</v>
      </c>
      <c r="C10" s="297">
        <v>2.3913807777777776</v>
      </c>
      <c r="D10" s="297">
        <v>2.563087888888889</v>
      </c>
      <c r="E10" s="297">
        <v>2.720045444444445</v>
      </c>
      <c r="F10" s="297">
        <v>2.953961888888889</v>
      </c>
      <c r="G10" s="297">
        <v>3.085240944444444</v>
      </c>
      <c r="H10" s="297">
        <v>3.1396432497941844</v>
      </c>
      <c r="I10" s="297">
        <v>3.458661000709309</v>
      </c>
      <c r="J10" s="297">
        <v>3.7716389999999995</v>
      </c>
      <c r="K10" s="297">
        <v>4.533845000000001</v>
      </c>
      <c r="L10" s="297">
        <v>5.0317496</v>
      </c>
      <c r="M10" s="297">
        <v>5.745479</v>
      </c>
      <c r="N10" s="297">
        <v>6.834695</v>
      </c>
      <c r="O10" s="297">
        <v>7.998996000000001</v>
      </c>
      <c r="P10" s="297">
        <v>9.215274085217125</v>
      </c>
      <c r="Q10" s="297">
        <v>12.210127243535624</v>
      </c>
      <c r="R10" s="297">
        <v>15.490546760869934</v>
      </c>
      <c r="S10" s="297">
        <v>19.690191438079932</v>
      </c>
    </row>
    <row r="11" spans="1:19" ht="12.75">
      <c r="A11" s="293"/>
      <c r="B11" s="293"/>
      <c r="C11" s="293"/>
      <c r="D11" s="293"/>
      <c r="E11" s="293"/>
      <c r="F11" s="293"/>
      <c r="G11" s="293"/>
      <c r="H11" s="293"/>
      <c r="I11" s="293"/>
      <c r="J11" s="293"/>
      <c r="K11" s="293"/>
      <c r="L11" s="293"/>
      <c r="M11" s="293"/>
      <c r="N11" s="293"/>
      <c r="O11" s="293"/>
      <c r="P11" s="293"/>
      <c r="Q11" s="293"/>
      <c r="R11" s="293"/>
      <c r="S11" s="293"/>
    </row>
    <row r="12" spans="1:19" ht="12.75">
      <c r="A12" s="298" t="s">
        <v>260</v>
      </c>
      <c r="B12" s="293"/>
      <c r="C12" s="293"/>
      <c r="D12" s="293"/>
      <c r="E12" s="293"/>
      <c r="F12" s="293"/>
      <c r="G12" s="293"/>
      <c r="H12" s="293"/>
      <c r="I12" s="293"/>
      <c r="J12" s="293"/>
      <c r="K12" s="293"/>
      <c r="L12" s="293"/>
      <c r="M12" s="293"/>
      <c r="N12" s="293"/>
      <c r="O12" s="293"/>
      <c r="P12" s="293"/>
      <c r="Q12" s="293"/>
      <c r="R12" s="293"/>
      <c r="S12" s="293"/>
    </row>
    <row r="13" spans="1:19" ht="12.75">
      <c r="A13" s="296" t="s">
        <v>261</v>
      </c>
      <c r="B13" s="293"/>
      <c r="C13" s="293"/>
      <c r="D13" s="293"/>
      <c r="E13" s="293"/>
      <c r="F13" s="293"/>
      <c r="G13" s="293"/>
      <c r="H13" s="293"/>
      <c r="I13" s="293"/>
      <c r="J13" s="293"/>
      <c r="K13" s="293"/>
      <c r="L13" s="293"/>
      <c r="M13" s="293"/>
      <c r="N13" s="293"/>
      <c r="O13" s="293"/>
      <c r="P13" s="293"/>
      <c r="Q13" s="293"/>
      <c r="R13" s="293"/>
      <c r="S13" s="293"/>
    </row>
    <row r="16" spans="3:13" ht="12.75">
      <c r="C16" s="299"/>
      <c r="D16" s="299"/>
      <c r="E16" s="299"/>
      <c r="F16" s="299"/>
      <c r="G16" s="299"/>
      <c r="H16" s="299"/>
      <c r="I16" s="299"/>
      <c r="J16" s="299"/>
      <c r="K16" s="299"/>
      <c r="L16" s="299"/>
      <c r="M16" s="299"/>
    </row>
    <row r="27" spans="18:22" ht="12.75">
      <c r="R27" s="300"/>
      <c r="V27" s="30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T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7.88671875" style="9" bestFit="1" customWidth="1"/>
    <col min="2" max="9" width="6.77734375" style="9" customWidth="1"/>
    <col min="10" max="10" width="7.21484375" style="9" customWidth="1"/>
    <col min="11" max="11" width="7.4453125" style="9" customWidth="1"/>
    <col min="12" max="12" width="7.21484375" style="9" customWidth="1"/>
    <col min="13" max="13" width="7.6640625" style="9" customWidth="1"/>
    <col min="14" max="16384" width="8.88671875" style="9" customWidth="1"/>
  </cols>
  <sheetData>
    <row r="1" ht="12.75">
      <c r="A1" s="40" t="s">
        <v>270</v>
      </c>
    </row>
    <row r="3" spans="1:18" ht="12.75">
      <c r="A3" s="9" t="s">
        <v>269</v>
      </c>
      <c r="J3" s="10"/>
      <c r="K3" s="10"/>
      <c r="L3" s="10"/>
      <c r="M3" s="10"/>
      <c r="N3" s="10"/>
      <c r="O3" s="10"/>
      <c r="P3" s="10"/>
      <c r="Q3" s="10"/>
      <c r="R3" s="10"/>
    </row>
    <row r="4" spans="10:18" ht="12.75">
      <c r="J4" s="10"/>
      <c r="K4" s="10"/>
      <c r="L4" s="10"/>
      <c r="M4" s="10"/>
      <c r="N4" s="10"/>
      <c r="O4" s="10"/>
      <c r="P4" s="10"/>
      <c r="Q4" s="10"/>
      <c r="R4" s="10"/>
    </row>
    <row r="5" spans="2:20" ht="12.75">
      <c r="B5" s="440">
        <v>2010</v>
      </c>
      <c r="C5" s="440"/>
      <c r="D5" s="440"/>
      <c r="E5" s="440">
        <v>2011</v>
      </c>
      <c r="F5" s="440"/>
      <c r="G5" s="440"/>
      <c r="H5" s="440"/>
      <c r="I5" s="440">
        <v>2012</v>
      </c>
      <c r="J5" s="441"/>
      <c r="K5" s="441"/>
      <c r="L5" s="441"/>
      <c r="M5" s="440">
        <v>2013</v>
      </c>
      <c r="N5" s="441"/>
      <c r="O5" s="441"/>
      <c r="P5" s="441"/>
      <c r="Q5" s="304">
        <v>2014</v>
      </c>
      <c r="R5" s="305"/>
      <c r="S5" s="305"/>
      <c r="T5" s="305"/>
    </row>
    <row r="6" spans="2:18" ht="12.75">
      <c r="B6" s="304" t="s">
        <v>268</v>
      </c>
      <c r="C6" s="304" t="s">
        <v>267</v>
      </c>
      <c r="D6" s="304" t="s">
        <v>266</v>
      </c>
      <c r="E6" s="304" t="s">
        <v>265</v>
      </c>
      <c r="F6" s="304" t="s">
        <v>268</v>
      </c>
      <c r="G6" s="304" t="s">
        <v>267</v>
      </c>
      <c r="H6" s="304" t="s">
        <v>266</v>
      </c>
      <c r="I6" s="304" t="s">
        <v>265</v>
      </c>
      <c r="J6" s="304" t="s">
        <v>268</v>
      </c>
      <c r="K6" s="304" t="s">
        <v>267</v>
      </c>
      <c r="L6" s="304" t="s">
        <v>266</v>
      </c>
      <c r="M6" s="304" t="s">
        <v>265</v>
      </c>
      <c r="N6" s="304" t="s">
        <v>268</v>
      </c>
      <c r="O6" s="304" t="s">
        <v>267</v>
      </c>
      <c r="P6" s="304" t="s">
        <v>266</v>
      </c>
      <c r="Q6" s="304" t="s">
        <v>265</v>
      </c>
      <c r="R6" s="10"/>
    </row>
    <row r="7" spans="1:18" ht="12.75">
      <c r="A7" s="20" t="s">
        <v>264</v>
      </c>
      <c r="B7" s="306">
        <v>0</v>
      </c>
      <c r="C7" s="306">
        <v>0.004900000000000001</v>
      </c>
      <c r="D7" s="306">
        <v>0.02173</v>
      </c>
      <c r="E7" s="307">
        <v>0.09980000000000001</v>
      </c>
      <c r="F7" s="306">
        <v>0.15733</v>
      </c>
      <c r="G7" s="306">
        <v>0.25342</v>
      </c>
      <c r="H7" s="306">
        <v>0.3234699999999999</v>
      </c>
      <c r="I7" s="306">
        <v>0.3607899999999999</v>
      </c>
      <c r="J7" s="306">
        <v>0.3736699999999999</v>
      </c>
      <c r="K7" s="306">
        <v>0.4089199999999999</v>
      </c>
      <c r="L7" s="306">
        <v>0.42928</v>
      </c>
      <c r="M7" s="306">
        <v>0.45022999999999996</v>
      </c>
      <c r="N7" s="306">
        <v>0.46615999999999996</v>
      </c>
      <c r="O7" s="306">
        <v>0.47464</v>
      </c>
      <c r="P7" s="306">
        <v>0.48212</v>
      </c>
      <c r="Q7" s="306">
        <v>0.48661</v>
      </c>
      <c r="R7" s="10"/>
    </row>
    <row r="8" spans="1:18" ht="12.75">
      <c r="A8" s="303" t="s">
        <v>91</v>
      </c>
      <c r="B8" s="306">
        <v>3.27</v>
      </c>
      <c r="C8" s="306">
        <v>7.001040000000001</v>
      </c>
      <c r="D8" s="306">
        <v>8.68484</v>
      </c>
      <c r="E8" s="306">
        <v>9.76684</v>
      </c>
      <c r="F8" s="306">
        <v>12.676039999999999</v>
      </c>
      <c r="G8" s="306">
        <v>15.24704</v>
      </c>
      <c r="H8" s="306">
        <v>17.966240000000003</v>
      </c>
      <c r="I8" s="306">
        <v>21.757160000000002</v>
      </c>
      <c r="J8" s="306">
        <v>25.473460000000003</v>
      </c>
      <c r="K8" s="306">
        <v>30.607860000000002</v>
      </c>
      <c r="L8" s="306">
        <v>34.15841</v>
      </c>
      <c r="M8" s="306">
        <v>35.12241</v>
      </c>
      <c r="N8" s="306">
        <v>37.36251</v>
      </c>
      <c r="O8" s="306">
        <v>39.10995</v>
      </c>
      <c r="P8" s="306">
        <v>42.681749999999994</v>
      </c>
      <c r="Q8" s="306">
        <v>46.21944999999999</v>
      </c>
      <c r="R8" s="10"/>
    </row>
    <row r="9" spans="1:18" ht="12.75">
      <c r="A9" s="303" t="s">
        <v>263</v>
      </c>
      <c r="B9" s="306">
        <v>0</v>
      </c>
      <c r="C9" s="306">
        <v>0</v>
      </c>
      <c r="D9" s="306">
        <v>0.67</v>
      </c>
      <c r="E9" s="307">
        <v>1.77</v>
      </c>
      <c r="F9" s="306">
        <v>4.963</v>
      </c>
      <c r="G9" s="306">
        <v>8.813</v>
      </c>
      <c r="H9" s="306">
        <v>11.627</v>
      </c>
      <c r="I9" s="306">
        <v>13.696</v>
      </c>
      <c r="J9" s="306">
        <v>17.704</v>
      </c>
      <c r="K9" s="306">
        <v>26.823</v>
      </c>
      <c r="L9" s="306">
        <v>31.387</v>
      </c>
      <c r="M9" s="306">
        <v>38.183</v>
      </c>
      <c r="N9" s="306">
        <v>45.879</v>
      </c>
      <c r="O9" s="306">
        <v>52.238</v>
      </c>
      <c r="P9" s="306">
        <v>54.529</v>
      </c>
      <c r="Q9" s="306">
        <v>68.002</v>
      </c>
      <c r="R9" s="10"/>
    </row>
    <row r="10" spans="1:18" ht="12.75">
      <c r="A10" s="20" t="s">
        <v>92</v>
      </c>
      <c r="B10" s="306">
        <v>5.252</v>
      </c>
      <c r="C10" s="306">
        <v>10.339509999999999</v>
      </c>
      <c r="D10" s="306">
        <v>13.100159999999999</v>
      </c>
      <c r="E10" s="306">
        <v>18.440440000000002</v>
      </c>
      <c r="F10" s="306">
        <v>23.657400000000003</v>
      </c>
      <c r="G10" s="306">
        <v>27.55646</v>
      </c>
      <c r="H10" s="306">
        <v>34.27716</v>
      </c>
      <c r="I10" s="306">
        <v>54.29229</v>
      </c>
      <c r="J10" s="306">
        <v>70.39659</v>
      </c>
      <c r="K10" s="306">
        <v>87.38937999999999</v>
      </c>
      <c r="L10" s="306">
        <v>101.61892999999999</v>
      </c>
      <c r="M10" s="306">
        <v>132.68113</v>
      </c>
      <c r="N10" s="306">
        <v>150.29908</v>
      </c>
      <c r="O10" s="306">
        <v>173.44550000000004</v>
      </c>
      <c r="P10" s="306">
        <v>193.99552000000003</v>
      </c>
      <c r="Q10" s="306">
        <v>214.70272000000003</v>
      </c>
      <c r="R10" s="10"/>
    </row>
    <row r="11" spans="1:18" ht="12.75">
      <c r="A11" s="47" t="s">
        <v>262</v>
      </c>
      <c r="B11" s="306">
        <v>6.642761999999995</v>
      </c>
      <c r="C11" s="306">
        <v>26.09005799999999</v>
      </c>
      <c r="D11" s="306">
        <v>44.595957000000006</v>
      </c>
      <c r="E11" s="306">
        <v>77.39803400000004</v>
      </c>
      <c r="F11" s="306">
        <v>121.05312899999996</v>
      </c>
      <c r="G11" s="306">
        <v>263.42886099999987</v>
      </c>
      <c r="H11" s="306">
        <v>592.9655859999993</v>
      </c>
      <c r="I11" s="306">
        <v>998.185126</v>
      </c>
      <c r="J11" s="306">
        <v>1152.0848939999998</v>
      </c>
      <c r="K11" s="306">
        <v>1337.9026420000002</v>
      </c>
      <c r="L11" s="306">
        <v>1484.7632760000004</v>
      </c>
      <c r="M11" s="306">
        <v>1583.1226460000003</v>
      </c>
      <c r="N11" s="306">
        <v>1682.595606</v>
      </c>
      <c r="O11" s="306">
        <v>1821.286392</v>
      </c>
      <c r="P11" s="306">
        <v>1948.777141</v>
      </c>
      <c r="Q11" s="306">
        <v>2056.1770410000004</v>
      </c>
      <c r="R11" s="10"/>
    </row>
    <row r="12" spans="1:17" s="13" customFormat="1" ht="12.75">
      <c r="A12" s="16" t="s">
        <v>43</v>
      </c>
      <c r="B12" s="302">
        <f aca="true" t="shared" si="0" ref="B12:Q12">SUM(B7:B11)</f>
        <v>15.164761999999996</v>
      </c>
      <c r="C12" s="302">
        <f t="shared" si="0"/>
        <v>43.435507999999984</v>
      </c>
      <c r="D12" s="302">
        <f t="shared" si="0"/>
        <v>67.072687</v>
      </c>
      <c r="E12" s="302">
        <f t="shared" si="0"/>
        <v>107.47511400000005</v>
      </c>
      <c r="F12" s="302">
        <f t="shared" si="0"/>
        <v>162.50689899999998</v>
      </c>
      <c r="G12" s="302">
        <f t="shared" si="0"/>
        <v>315.29878099999985</v>
      </c>
      <c r="H12" s="302">
        <f t="shared" si="0"/>
        <v>657.1594559999994</v>
      </c>
      <c r="I12" s="302">
        <f t="shared" si="0"/>
        <v>1088.291366</v>
      </c>
      <c r="J12" s="302">
        <f t="shared" si="0"/>
        <v>1266.0326139999997</v>
      </c>
      <c r="K12" s="302">
        <f t="shared" si="0"/>
        <v>1483.1318020000003</v>
      </c>
      <c r="L12" s="302">
        <f t="shared" si="0"/>
        <v>1652.3568960000002</v>
      </c>
      <c r="M12" s="302">
        <f t="shared" si="0"/>
        <v>1789.5594160000003</v>
      </c>
      <c r="N12" s="302">
        <f t="shared" si="0"/>
        <v>1916.602356</v>
      </c>
      <c r="O12" s="302">
        <f t="shared" si="0"/>
        <v>2086.554482</v>
      </c>
      <c r="P12" s="302">
        <f t="shared" si="0"/>
        <v>2240.465531</v>
      </c>
      <c r="Q12" s="302">
        <f t="shared" si="0"/>
        <v>2385.5878210000005</v>
      </c>
    </row>
    <row r="13" spans="1:15" ht="12.75">
      <c r="A13" s="16"/>
      <c r="N13" s="301"/>
      <c r="O13" s="10"/>
    </row>
    <row r="14" ht="12.75">
      <c r="N14" s="301"/>
    </row>
    <row r="15" ht="12.75">
      <c r="N15" s="301"/>
    </row>
    <row r="16" ht="12.75">
      <c r="N16" s="301"/>
    </row>
    <row r="17" ht="12.75">
      <c r="N17" s="301"/>
    </row>
    <row r="18" ht="12.75">
      <c r="N18" s="301"/>
    </row>
    <row r="19" ht="12.75">
      <c r="N19" s="301"/>
    </row>
    <row r="20" ht="12.75">
      <c r="N20" s="301"/>
    </row>
    <row r="21" ht="12.75">
      <c r="N21" s="301"/>
    </row>
    <row r="22" ht="12.75">
      <c r="N22" s="301"/>
    </row>
    <row r="23" ht="12.75">
      <c r="N23" s="301"/>
    </row>
    <row r="24" ht="12.75">
      <c r="N24" s="301"/>
    </row>
    <row r="25" ht="12.75">
      <c r="N25" s="301"/>
    </row>
    <row r="26" ht="12.75">
      <c r="N26" s="301"/>
    </row>
    <row r="27" ht="12.75">
      <c r="N27" s="301"/>
    </row>
    <row r="28" ht="12.75">
      <c r="N28" s="301"/>
    </row>
    <row r="29" ht="12.75">
      <c r="N29" s="301"/>
    </row>
    <row r="30" ht="12.75">
      <c r="N30" s="301"/>
    </row>
    <row r="31" ht="12.75">
      <c r="N31" s="301"/>
    </row>
  </sheetData>
  <sheetProtection/>
  <mergeCells count="4">
    <mergeCell ref="B5:D5"/>
    <mergeCell ref="E5:H5"/>
    <mergeCell ref="I5:L5"/>
    <mergeCell ref="M5:P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Y35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9.4453125" style="74" customWidth="1"/>
    <col min="2" max="24" width="5.88671875" style="74" bestFit="1" customWidth="1"/>
    <col min="25" max="25" width="6.6640625" style="74" bestFit="1" customWidth="1"/>
    <col min="26" max="16384" width="8.88671875" style="74" customWidth="1"/>
  </cols>
  <sheetData>
    <row r="1" spans="1:22" ht="12.75">
      <c r="A1" s="75" t="s">
        <v>285</v>
      </c>
      <c r="V1" s="39" t="s">
        <v>71</v>
      </c>
    </row>
    <row r="3" spans="2:25" s="75" customFormat="1" ht="12.75">
      <c r="B3" s="75">
        <v>1990</v>
      </c>
      <c r="G3" s="75">
        <v>1995</v>
      </c>
      <c r="L3" s="75">
        <v>2000</v>
      </c>
      <c r="Q3" s="75">
        <v>2005</v>
      </c>
      <c r="V3" s="75">
        <v>2010</v>
      </c>
      <c r="Y3" s="75">
        <v>2013</v>
      </c>
    </row>
    <row r="4" spans="1:25" ht="12.75">
      <c r="A4" s="308" t="s">
        <v>284</v>
      </c>
      <c r="B4" s="310">
        <v>447.6607905828</v>
      </c>
      <c r="C4" s="310">
        <v>397.56429768</v>
      </c>
      <c r="D4" s="310">
        <v>466.99005239999997</v>
      </c>
      <c r="E4" s="310">
        <v>369.86463696000004</v>
      </c>
      <c r="F4" s="310">
        <v>437.96079696</v>
      </c>
      <c r="G4" s="310">
        <v>415.93530036</v>
      </c>
      <c r="H4" s="310">
        <v>291.67917685000003</v>
      </c>
      <c r="I4" s="310">
        <v>358.442831995</v>
      </c>
      <c r="J4" s="310">
        <v>440.00691322000006</v>
      </c>
      <c r="K4" s="310">
        <v>458.79647168461776</v>
      </c>
      <c r="L4" s="310">
        <v>437.25546358152553</v>
      </c>
      <c r="M4" s="310">
        <v>348.73529295170005</v>
      </c>
      <c r="N4" s="310">
        <v>411.6937851913765</v>
      </c>
      <c r="O4" s="310">
        <v>269.780912666985</v>
      </c>
      <c r="P4" s="310">
        <v>416.51042606457526</v>
      </c>
      <c r="Q4" s="310">
        <v>423.1762571310994</v>
      </c>
      <c r="R4" s="310">
        <v>394.9353595489</v>
      </c>
      <c r="S4" s="310">
        <v>436.573411791</v>
      </c>
      <c r="T4" s="310">
        <v>442.3827647550001</v>
      </c>
      <c r="U4" s="310">
        <v>449.80397326836004</v>
      </c>
      <c r="V4" s="310">
        <v>306.919583566204</v>
      </c>
      <c r="W4" s="310">
        <v>488.6667141058475</v>
      </c>
      <c r="X4" s="310">
        <v>454.71162183603883</v>
      </c>
      <c r="Y4" s="310">
        <v>404.46896922651877</v>
      </c>
    </row>
    <row r="5" spans="1:25" ht="12.75">
      <c r="A5" s="308" t="s">
        <v>92</v>
      </c>
      <c r="B5" s="310">
        <v>0.7931620608000001</v>
      </c>
      <c r="C5" s="310">
        <v>0.7375527762</v>
      </c>
      <c r="D5" s="310">
        <v>2.7952576908600006</v>
      </c>
      <c r="E5" s="310">
        <v>18.694666393860008</v>
      </c>
      <c r="F5" s="310">
        <v>29.5342219986</v>
      </c>
      <c r="G5" s="310">
        <v>33.7301404012008</v>
      </c>
      <c r="H5" s="310">
        <v>41.93633300331</v>
      </c>
      <c r="I5" s="310">
        <v>57.35065019460001</v>
      </c>
      <c r="J5" s="310">
        <v>75.39694553585</v>
      </c>
      <c r="K5" s="310">
        <v>73.1017969423</v>
      </c>
      <c r="L5" s="310">
        <v>81.34117905999999</v>
      </c>
      <c r="M5" s="310">
        <v>82.97227064442669</v>
      </c>
      <c r="N5" s="310">
        <v>107.99925180776428</v>
      </c>
      <c r="O5" s="310">
        <v>110.5207967816868</v>
      </c>
      <c r="P5" s="310">
        <v>166.38744107200003</v>
      </c>
      <c r="Q5" s="310">
        <v>249.69113986240004</v>
      </c>
      <c r="R5" s="310">
        <v>363.29114784539405</v>
      </c>
      <c r="S5" s="310">
        <v>453.46919773750005</v>
      </c>
      <c r="T5" s="310">
        <v>612.5073669521934</v>
      </c>
      <c r="U5" s="310">
        <v>798.2172002700405</v>
      </c>
      <c r="V5" s="310">
        <v>875.2892263144779</v>
      </c>
      <c r="W5" s="310">
        <v>1330.3896567827792</v>
      </c>
      <c r="X5" s="310">
        <v>1690.5263581919532</v>
      </c>
      <c r="Y5" s="310">
        <v>2444.8633784531744</v>
      </c>
    </row>
    <row r="6" spans="1:25" ht="12.75">
      <c r="A6" s="308" t="s">
        <v>283</v>
      </c>
      <c r="B6" s="310">
        <v>7.24450328</v>
      </c>
      <c r="C6" s="310">
        <v>7.585503279999999</v>
      </c>
      <c r="D6" s="310">
        <v>7.941503280000001</v>
      </c>
      <c r="E6" s="310">
        <v>8.24050328</v>
      </c>
      <c r="F6" s="310">
        <v>8.56450328</v>
      </c>
      <c r="G6" s="310">
        <v>8.9428658</v>
      </c>
      <c r="H6" s="310">
        <v>9.498468556523163</v>
      </c>
      <c r="I6" s="310">
        <v>9.730648836351161</v>
      </c>
      <c r="J6" s="310">
        <v>9.974910842359508</v>
      </c>
      <c r="K6" s="310">
        <v>10.260521803599723</v>
      </c>
      <c r="L6" s="310">
        <v>11.990350279505686</v>
      </c>
      <c r="M6" s="310">
        <v>14.219845161933439</v>
      </c>
      <c r="N6" s="310">
        <v>17.131881620339524</v>
      </c>
      <c r="O6" s="310">
        <v>20.84068078236743</v>
      </c>
      <c r="P6" s="310">
        <v>25.72593428275</v>
      </c>
      <c r="Q6" s="310">
        <v>30.891478835</v>
      </c>
      <c r="R6" s="310">
        <v>38.017161035</v>
      </c>
      <c r="S6" s="310">
        <v>46.92134146</v>
      </c>
      <c r="T6" s="310">
        <v>52.24554991502098</v>
      </c>
      <c r="U6" s="310">
        <v>92.88587089525109</v>
      </c>
      <c r="V6" s="310">
        <v>129.7840291953364</v>
      </c>
      <c r="W6" s="310">
        <v>191.13291069327767</v>
      </c>
      <c r="X6" s="310">
        <v>337.44630200783763</v>
      </c>
      <c r="Y6" s="310">
        <v>455.98647368176046</v>
      </c>
    </row>
    <row r="7" spans="1:25" ht="12.75">
      <c r="A7" s="308" t="s">
        <v>282</v>
      </c>
      <c r="B7" s="310">
        <v>79.75313912757028</v>
      </c>
      <c r="C7" s="310">
        <v>104.52547974184151</v>
      </c>
      <c r="D7" s="310">
        <v>155.13405642303067</v>
      </c>
      <c r="E7" s="310">
        <v>161.62101651716904</v>
      </c>
      <c r="F7" s="310">
        <v>188.47236044604787</v>
      </c>
      <c r="G7" s="310">
        <v>199.35681206953103</v>
      </c>
      <c r="H7" s="310">
        <v>248.66641193834045</v>
      </c>
      <c r="I7" s="310">
        <v>316.50280419809775</v>
      </c>
      <c r="J7" s="310">
        <v>402.3533683174811</v>
      </c>
      <c r="K7" s="310">
        <v>571.9925942932109</v>
      </c>
      <c r="L7" s="310">
        <v>731.1332961626763</v>
      </c>
      <c r="M7" s="310">
        <v>835.8238564657264</v>
      </c>
      <c r="N7" s="310">
        <v>892.1070962794325</v>
      </c>
      <c r="O7" s="310">
        <v>1088.0994119141385</v>
      </c>
      <c r="P7" s="310">
        <v>1326.7140863771729</v>
      </c>
      <c r="Q7" s="310">
        <v>1420.7581598438835</v>
      </c>
      <c r="R7" s="310">
        <v>1464.702295527714</v>
      </c>
      <c r="S7" s="310">
        <v>1547.4640371807147</v>
      </c>
      <c r="T7" s="310">
        <v>1564.447024717612</v>
      </c>
      <c r="U7" s="310">
        <v>1630.2728115329614</v>
      </c>
      <c r="V7" s="310">
        <v>1665.5676449209577</v>
      </c>
      <c r="W7" s="310">
        <v>1683.7047390501803</v>
      </c>
      <c r="X7" s="310">
        <v>1703.9052749951247</v>
      </c>
      <c r="Y7" s="310">
        <v>1708.7272068467157</v>
      </c>
    </row>
    <row r="8" spans="1:25" ht="12.75">
      <c r="A8" s="308" t="s">
        <v>271</v>
      </c>
      <c r="B8" s="310">
        <v>138.24053788127256</v>
      </c>
      <c r="C8" s="310">
        <v>151.0582455290696</v>
      </c>
      <c r="D8" s="310">
        <v>151.05824552906958</v>
      </c>
      <c r="E8" s="310">
        <v>157.81263561823548</v>
      </c>
      <c r="F8" s="310">
        <v>170.38704476352902</v>
      </c>
      <c r="G8" s="310">
        <v>193.1366926913742</v>
      </c>
      <c r="H8" s="310">
        <v>193.14009669137425</v>
      </c>
      <c r="I8" s="310">
        <v>191.89342344998363</v>
      </c>
      <c r="J8" s="310">
        <v>180.53245491374224</v>
      </c>
      <c r="K8" s="310">
        <v>188.8150511913742</v>
      </c>
      <c r="L8" s="310">
        <v>168.6807086905543</v>
      </c>
      <c r="M8" s="310">
        <v>168.38661887061332</v>
      </c>
      <c r="N8" s="310">
        <v>173.98298778163195</v>
      </c>
      <c r="O8" s="310">
        <v>181.67530081599378</v>
      </c>
      <c r="P8" s="310">
        <v>199.1023258339095</v>
      </c>
      <c r="Q8" s="310">
        <v>205.71945126785832</v>
      </c>
      <c r="R8" s="310">
        <v>190.05498454133158</v>
      </c>
      <c r="S8" s="310">
        <v>211.34956811289112</v>
      </c>
      <c r="T8" s="310">
        <v>229.69278464746066</v>
      </c>
      <c r="U8" s="310">
        <v>248.86151994285686</v>
      </c>
      <c r="V8" s="310">
        <v>286.2748443204539</v>
      </c>
      <c r="W8" s="310">
        <v>314.75046250968353</v>
      </c>
      <c r="X8" s="310">
        <v>299.67504050482614</v>
      </c>
      <c r="Y8" s="310">
        <v>317.9725133329506</v>
      </c>
    </row>
    <row r="9" spans="1:25" ht="12.75">
      <c r="A9" s="308" t="s">
        <v>281</v>
      </c>
      <c r="B9" s="310">
        <v>174.11865864144454</v>
      </c>
      <c r="C9" s="310">
        <v>174.11865864144454</v>
      </c>
      <c r="D9" s="310">
        <v>204.21324161650904</v>
      </c>
      <c r="E9" s="310">
        <v>204.21324161650904</v>
      </c>
      <c r="F9" s="310">
        <v>204.21324161650904</v>
      </c>
      <c r="G9" s="310">
        <v>204.21324161650904</v>
      </c>
      <c r="H9" s="310">
        <v>204.21324161650904</v>
      </c>
      <c r="I9" s="310">
        <v>204.21324161650904</v>
      </c>
      <c r="J9" s="310">
        <v>204.21324161650904</v>
      </c>
      <c r="K9" s="310">
        <v>204.21324161650904</v>
      </c>
      <c r="L9" s="310">
        <v>204.21324161650904</v>
      </c>
      <c r="M9" s="310">
        <v>204.21324161650904</v>
      </c>
      <c r="N9" s="310">
        <v>204.21324161650904</v>
      </c>
      <c r="O9" s="310">
        <v>205.837393713576</v>
      </c>
      <c r="P9" s="310">
        <v>232.39705741855354</v>
      </c>
      <c r="Q9" s="310">
        <v>265.5966370497755</v>
      </c>
      <c r="R9" s="310">
        <v>298.7962166809974</v>
      </c>
      <c r="S9" s="310">
        <v>331.99579631221934</v>
      </c>
      <c r="T9" s="310">
        <v>327.48086549520247</v>
      </c>
      <c r="U9" s="310">
        <v>357.7151761717672</v>
      </c>
      <c r="V9" s="310">
        <v>458.4753925003392</v>
      </c>
      <c r="W9" s="310">
        <v>401.91482453813484</v>
      </c>
      <c r="X9" s="310">
        <v>507.69976884424227</v>
      </c>
      <c r="Y9" s="310">
        <v>600.3285358193866</v>
      </c>
    </row>
    <row r="10" spans="1:25" ht="12.75">
      <c r="A10" s="308" t="s">
        <v>280</v>
      </c>
      <c r="B10" s="310">
        <v>0</v>
      </c>
      <c r="C10" s="310">
        <v>0</v>
      </c>
      <c r="D10" s="310">
        <v>0</v>
      </c>
      <c r="E10" s="310">
        <v>236.75</v>
      </c>
      <c r="F10" s="310">
        <v>455.14</v>
      </c>
      <c r="G10" s="310">
        <v>498.05</v>
      </c>
      <c r="H10" s="310">
        <v>505.47</v>
      </c>
      <c r="I10" s="310">
        <v>506.08</v>
      </c>
      <c r="J10" s="310">
        <v>436.91</v>
      </c>
      <c r="K10" s="310">
        <v>367.74</v>
      </c>
      <c r="L10" s="310">
        <v>254.18643880768124</v>
      </c>
      <c r="M10" s="310">
        <v>225.24078771376705</v>
      </c>
      <c r="N10" s="310">
        <v>225.24078771376705</v>
      </c>
      <c r="O10" s="310">
        <v>225.24078771376705</v>
      </c>
      <c r="P10" s="310">
        <v>225.24078771376705</v>
      </c>
      <c r="Q10" s="310">
        <v>93.13238272666474</v>
      </c>
      <c r="R10" s="310">
        <v>96.95672230203076</v>
      </c>
      <c r="S10" s="310">
        <v>101.1875650619121</v>
      </c>
      <c r="T10" s="310">
        <v>220.2933523932359</v>
      </c>
      <c r="U10" s="310">
        <v>223.4461166618898</v>
      </c>
      <c r="V10" s="310">
        <v>255.6958614145563</v>
      </c>
      <c r="W10" s="310">
        <v>281.86530094582974</v>
      </c>
      <c r="X10" s="310">
        <v>289.47826806960154</v>
      </c>
      <c r="Y10" s="310">
        <v>342.8814540208547</v>
      </c>
    </row>
    <row r="11" spans="1:25" ht="12.75">
      <c r="A11" s="308" t="s">
        <v>279</v>
      </c>
      <c r="B11" s="310">
        <v>0</v>
      </c>
      <c r="C11" s="310">
        <v>0</v>
      </c>
      <c r="D11" s="310">
        <v>0</v>
      </c>
      <c r="E11" s="310">
        <v>0</v>
      </c>
      <c r="F11" s="310">
        <v>0</v>
      </c>
      <c r="G11" s="310">
        <v>0</v>
      </c>
      <c r="H11" s="310">
        <v>0</v>
      </c>
      <c r="I11" s="310">
        <v>0</v>
      </c>
      <c r="J11" s="310">
        <v>0</v>
      </c>
      <c r="K11" s="310">
        <v>0</v>
      </c>
      <c r="L11" s="310">
        <v>0</v>
      </c>
      <c r="M11" s="310">
        <v>0</v>
      </c>
      <c r="N11" s="310">
        <v>93.96195473925877</v>
      </c>
      <c r="O11" s="310">
        <v>197.34306329944243</v>
      </c>
      <c r="P11" s="310">
        <v>335.0501803870121</v>
      </c>
      <c r="Q11" s="310">
        <v>830.6630698589703</v>
      </c>
      <c r="R11" s="310">
        <v>828.9621958019022</v>
      </c>
      <c r="S11" s="310">
        <v>576.3719367005576</v>
      </c>
      <c r="T11" s="310">
        <v>487.6246432853866</v>
      </c>
      <c r="U11" s="310">
        <v>439.7978936040069</v>
      </c>
      <c r="V11" s="310">
        <v>625.1625395534943</v>
      </c>
      <c r="W11" s="310">
        <v>763.5085549203627</v>
      </c>
      <c r="X11" s="310">
        <v>400.512093130252</v>
      </c>
      <c r="Y11" s="310">
        <v>53.65518093363944</v>
      </c>
    </row>
    <row r="12" spans="1:25" ht="12.75">
      <c r="A12" s="308" t="s">
        <v>278</v>
      </c>
      <c r="B12" s="310">
        <v>100.82772</v>
      </c>
      <c r="C12" s="310">
        <v>104.00417999999999</v>
      </c>
      <c r="D12" s="310">
        <v>116.70813</v>
      </c>
      <c r="E12" s="310">
        <v>147.30912</v>
      </c>
      <c r="F12" s="310">
        <v>221.508</v>
      </c>
      <c r="G12" s="310">
        <v>229.15305</v>
      </c>
      <c r="H12" s="310">
        <v>237.19688999999997</v>
      </c>
      <c r="I12" s="310">
        <v>267.23214</v>
      </c>
      <c r="J12" s="310">
        <v>361.66095</v>
      </c>
      <c r="K12" s="310">
        <v>365.161419</v>
      </c>
      <c r="L12" s="310">
        <v>374.75624240992914</v>
      </c>
      <c r="M12" s="310">
        <v>413.24220269731325</v>
      </c>
      <c r="N12" s="310">
        <v>453.9184684800315</v>
      </c>
      <c r="O12" s="310">
        <v>479.5643159614666</v>
      </c>
      <c r="P12" s="310">
        <v>463.1955659614666</v>
      </c>
      <c r="Q12" s="310">
        <v>459.9910521036869</v>
      </c>
      <c r="R12" s="310">
        <v>512.7335735929204</v>
      </c>
      <c r="S12" s="310">
        <v>520.4877287318988</v>
      </c>
      <c r="T12" s="310">
        <v>538.5745493983143</v>
      </c>
      <c r="U12" s="310">
        <v>656.085164196768</v>
      </c>
      <c r="V12" s="310">
        <v>688.0261172381742</v>
      </c>
      <c r="W12" s="310">
        <v>714.0129865634229</v>
      </c>
      <c r="X12" s="310">
        <v>873.0192007981086</v>
      </c>
      <c r="Y12" s="310">
        <v>856.0260295567784</v>
      </c>
    </row>
    <row r="13" spans="1:25" ht="12.75">
      <c r="A13" s="308" t="s">
        <v>277</v>
      </c>
      <c r="B13" s="310">
        <v>0</v>
      </c>
      <c r="C13" s="310">
        <v>0.484</v>
      </c>
      <c r="D13" s="310">
        <v>17.368</v>
      </c>
      <c r="E13" s="310">
        <v>52.28</v>
      </c>
      <c r="F13" s="310">
        <v>70.77</v>
      </c>
      <c r="G13" s="310">
        <v>71.163</v>
      </c>
      <c r="H13" s="310">
        <v>66.989</v>
      </c>
      <c r="I13" s="310">
        <v>67.81312697047859</v>
      </c>
      <c r="J13" s="310">
        <v>76.216852966466</v>
      </c>
      <c r="K13" s="310">
        <v>156.769308302283</v>
      </c>
      <c r="L13" s="310">
        <v>182.53017340212094</v>
      </c>
      <c r="M13" s="310">
        <v>205.33157112830798</v>
      </c>
      <c r="N13" s="310">
        <v>184.41123817712813</v>
      </c>
      <c r="O13" s="310">
        <v>169.3863174739658</v>
      </c>
      <c r="P13" s="310">
        <v>179.39067402312025</v>
      </c>
      <c r="Q13" s="310">
        <v>171.3138038597497</v>
      </c>
      <c r="R13" s="310">
        <v>167.67742637123436</v>
      </c>
      <c r="S13" s="310">
        <v>263.4102048593453</v>
      </c>
      <c r="T13" s="310">
        <v>300.8108523039105</v>
      </c>
      <c r="U13" s="310">
        <v>270.30083419381026</v>
      </c>
      <c r="V13" s="310">
        <v>279.23477854541176</v>
      </c>
      <c r="W13" s="310">
        <v>259.7609499847687</v>
      </c>
      <c r="X13" s="310">
        <v>256.50748667916065</v>
      </c>
      <c r="Y13" s="310">
        <v>255.46887220675785</v>
      </c>
    </row>
    <row r="14" spans="1:25" ht="12.75">
      <c r="A14" s="308" t="s">
        <v>276</v>
      </c>
      <c r="B14" s="310">
        <v>0.24870415869137422</v>
      </c>
      <c r="C14" s="310">
        <v>0.34286617902591016</v>
      </c>
      <c r="D14" s="310">
        <v>0.43732303708527387</v>
      </c>
      <c r="E14" s="310">
        <v>0.4324764998086258</v>
      </c>
      <c r="F14" s="310">
        <v>0.41799122340177114</v>
      </c>
      <c r="G14" s="310">
        <v>0.3700150991375861</v>
      </c>
      <c r="H14" s="310">
        <v>0.37332377655706794</v>
      </c>
      <c r="I14" s="310">
        <v>0.33738831938753694</v>
      </c>
      <c r="J14" s="310">
        <v>0.28780831677732405</v>
      </c>
      <c r="K14" s="310">
        <v>0.28780831677732405</v>
      </c>
      <c r="L14" s="310">
        <v>0.28780831677732405</v>
      </c>
      <c r="M14" s="310">
        <v>0.28780831677732405</v>
      </c>
      <c r="N14" s="310">
        <v>0.28780831677732405</v>
      </c>
      <c r="O14" s="310">
        <v>3.326312744458531</v>
      </c>
      <c r="P14" s="310">
        <v>4.879643910628698</v>
      </c>
      <c r="Q14" s="310">
        <v>4.6257725728107575</v>
      </c>
      <c r="R14" s="310">
        <v>5.775834888324041</v>
      </c>
      <c r="S14" s="310">
        <v>6.920833248442113</v>
      </c>
      <c r="T14" s="310">
        <v>7.135678640373893</v>
      </c>
      <c r="U14" s="310">
        <v>16.267383885682523</v>
      </c>
      <c r="V14" s="310">
        <v>41.210079843686465</v>
      </c>
      <c r="W14" s="310">
        <v>98.82390618713052</v>
      </c>
      <c r="X14" s="310">
        <v>178.58751516636724</v>
      </c>
      <c r="Y14" s="310">
        <v>250.4181407183884</v>
      </c>
    </row>
    <row r="15" spans="1:25" ht="12.75">
      <c r="A15" s="308" t="s">
        <v>275</v>
      </c>
      <c r="B15" s="310">
        <v>71.65376898824879</v>
      </c>
      <c r="C15" s="310">
        <v>71.65376898824879</v>
      </c>
      <c r="D15" s="310">
        <v>71.65376898824879</v>
      </c>
      <c r="E15" s="310">
        <v>71.65376898824879</v>
      </c>
      <c r="F15" s="310">
        <v>71.65376898824879</v>
      </c>
      <c r="G15" s="310">
        <v>71.65376898824879</v>
      </c>
      <c r="H15" s="310">
        <v>71.65376898824879</v>
      </c>
      <c r="I15" s="310">
        <v>71.65376898824879</v>
      </c>
      <c r="J15" s="310">
        <v>71.80045136278143</v>
      </c>
      <c r="K15" s="310">
        <v>72.11587058872435</v>
      </c>
      <c r="L15" s="310">
        <v>82.63973550741713</v>
      </c>
      <c r="M15" s="310">
        <v>152.60512599425286</v>
      </c>
      <c r="N15" s="310">
        <v>164.2355022769422</v>
      </c>
      <c r="O15" s="310">
        <v>208.5762688654313</v>
      </c>
      <c r="P15" s="310">
        <v>195.01222255325501</v>
      </c>
      <c r="Q15" s="310">
        <v>221.81453479513806</v>
      </c>
      <c r="R15" s="310">
        <v>225.90689524713937</v>
      </c>
      <c r="S15" s="310">
        <v>250.67208398070076</v>
      </c>
      <c r="T15" s="310">
        <v>435.98414010512715</v>
      </c>
      <c r="U15" s="310">
        <v>614.0797872057847</v>
      </c>
      <c r="V15" s="310">
        <v>731.1879482475418</v>
      </c>
      <c r="W15" s="310">
        <v>842.1856414882665</v>
      </c>
      <c r="X15" s="310">
        <v>1337.4123253166917</v>
      </c>
      <c r="Y15" s="310">
        <v>2418.874388620705</v>
      </c>
    </row>
    <row r="16" spans="1:25" ht="12.75">
      <c r="A16" s="308" t="s">
        <v>274</v>
      </c>
      <c r="B16" s="310"/>
      <c r="C16" s="310"/>
      <c r="D16" s="310"/>
      <c r="E16" s="310"/>
      <c r="F16" s="310"/>
      <c r="G16" s="310"/>
      <c r="H16" s="310"/>
      <c r="I16" s="310"/>
      <c r="J16" s="310"/>
      <c r="K16" s="310"/>
      <c r="L16" s="310"/>
      <c r="M16" s="310"/>
      <c r="N16" s="310">
        <v>2.3861114999999997</v>
      </c>
      <c r="O16" s="310">
        <v>15.112039499999998</v>
      </c>
      <c r="P16" s="310">
        <v>16.7027805</v>
      </c>
      <c r="Q16" s="310">
        <v>74.05121561869448</v>
      </c>
      <c r="R16" s="310">
        <v>187.79203607410454</v>
      </c>
      <c r="S16" s="310">
        <v>361.6905064744022</v>
      </c>
      <c r="T16" s="310">
        <v>844.5071793417685</v>
      </c>
      <c r="U16" s="310">
        <v>1038.4891526573133</v>
      </c>
      <c r="V16" s="310">
        <v>1217.346532060826</v>
      </c>
      <c r="W16" s="310">
        <v>1127.543972</v>
      </c>
      <c r="X16" s="310">
        <v>957.7789459999999</v>
      </c>
      <c r="Y16" s="310">
        <v>1091.038138</v>
      </c>
    </row>
    <row r="17" spans="1:25" ht="12.75">
      <c r="A17" s="308" t="s">
        <v>43</v>
      </c>
      <c r="B17" s="310">
        <v>1020.5409847208275</v>
      </c>
      <c r="C17" s="310">
        <v>1012.0745528158304</v>
      </c>
      <c r="D17" s="310">
        <v>1194.2995789648032</v>
      </c>
      <c r="E17" s="310">
        <v>1428.872065873831</v>
      </c>
      <c r="F17" s="310">
        <v>1858.6219292763365</v>
      </c>
      <c r="G17" s="310">
        <v>1925.7048870260014</v>
      </c>
      <c r="H17" s="310">
        <v>1870.816711420863</v>
      </c>
      <c r="I17" s="310">
        <v>2051.2500245686565</v>
      </c>
      <c r="J17" s="310">
        <v>2259.353897091967</v>
      </c>
      <c r="K17" s="310">
        <v>2469.2540837393963</v>
      </c>
      <c r="L17" s="310">
        <v>2529.0146378346967</v>
      </c>
      <c r="M17" s="310">
        <v>2651.0586215613275</v>
      </c>
      <c r="N17" s="310">
        <v>2931.5701155009588</v>
      </c>
      <c r="O17" s="310">
        <v>3175.3036022332785</v>
      </c>
      <c r="P17" s="310">
        <v>3786.3091260982114</v>
      </c>
      <c r="Q17" s="310">
        <v>4451.424955525731</v>
      </c>
      <c r="R17" s="310">
        <v>4775.6018494569935</v>
      </c>
      <c r="S17" s="310">
        <v>5108.5142116515835</v>
      </c>
      <c r="T17" s="310">
        <v>6063.686751950607</v>
      </c>
      <c r="U17" s="310">
        <v>6836.222884486493</v>
      </c>
      <c r="V17" s="310">
        <v>7560.174577721461</v>
      </c>
      <c r="W17" s="310">
        <v>8498.260619769684</v>
      </c>
      <c r="X17" s="310">
        <v>9287.260201540206</v>
      </c>
      <c r="Y17" s="310">
        <v>11200.70928141763</v>
      </c>
    </row>
    <row r="18" spans="1:25" ht="12.75">
      <c r="A18" s="308"/>
      <c r="B18" s="310"/>
      <c r="C18" s="310"/>
      <c r="D18" s="310"/>
      <c r="E18" s="310"/>
      <c r="F18" s="310"/>
      <c r="G18" s="310"/>
      <c r="H18" s="310"/>
      <c r="I18" s="310"/>
      <c r="J18" s="310"/>
      <c r="K18" s="310"/>
      <c r="L18" s="310"/>
      <c r="M18" s="310"/>
      <c r="N18" s="310"/>
      <c r="O18" s="310"/>
      <c r="P18" s="310"/>
      <c r="Q18" s="310"/>
      <c r="R18" s="310"/>
      <c r="S18" s="310"/>
      <c r="T18" s="310"/>
      <c r="U18" s="310"/>
      <c r="V18" s="310"/>
      <c r="W18" s="310"/>
      <c r="X18" s="310"/>
      <c r="Y18" s="310"/>
    </row>
    <row r="19" spans="1:25" ht="12.75">
      <c r="A19" s="308" t="s">
        <v>273</v>
      </c>
      <c r="B19" s="310">
        <v>6.416</v>
      </c>
      <c r="C19" s="310">
        <v>6.757</v>
      </c>
      <c r="D19" s="310">
        <v>7.113</v>
      </c>
      <c r="E19" s="310">
        <v>7.412</v>
      </c>
      <c r="F19" s="310">
        <v>7.736</v>
      </c>
      <c r="G19" s="310">
        <v>8.11436252</v>
      </c>
      <c r="H19" s="310">
        <v>8.669917096523163</v>
      </c>
      <c r="I19" s="310">
        <v>8.902097376351161</v>
      </c>
      <c r="J19" s="310">
        <v>9.146359382359508</v>
      </c>
      <c r="K19" s="310">
        <v>9.431970343599723</v>
      </c>
      <c r="L19" s="310">
        <v>11.161798819505686</v>
      </c>
      <c r="M19" s="310">
        <v>13.391293701933439</v>
      </c>
      <c r="N19" s="310">
        <v>16.303330160339524</v>
      </c>
      <c r="O19" s="310">
        <v>20.01212932236743</v>
      </c>
      <c r="P19" s="310">
        <v>24.89738282275</v>
      </c>
      <c r="Q19" s="310">
        <v>30.062927375</v>
      </c>
      <c r="R19" s="310">
        <v>37.188609575</v>
      </c>
      <c r="S19" s="310">
        <v>46.09279</v>
      </c>
      <c r="T19" s="310">
        <v>48.245087432173015</v>
      </c>
      <c r="U19" s="310">
        <v>78.7368619684054</v>
      </c>
      <c r="V19" s="310">
        <v>100.98928456855168</v>
      </c>
      <c r="W19" s="310">
        <v>143.41253090079303</v>
      </c>
      <c r="X19" s="310">
        <v>268.4397328622453</v>
      </c>
      <c r="Y19" s="310">
        <v>364.5568961948778</v>
      </c>
    </row>
    <row r="20" spans="1:25" ht="12.75">
      <c r="A20" s="308" t="s">
        <v>272</v>
      </c>
      <c r="B20" s="310">
        <v>0.8285032800000001</v>
      </c>
      <c r="C20" s="310">
        <v>0.8285032800000001</v>
      </c>
      <c r="D20" s="310">
        <v>0.8285032800000001</v>
      </c>
      <c r="E20" s="310">
        <v>0.8285032800000001</v>
      </c>
      <c r="F20" s="310">
        <v>0.8285032800000001</v>
      </c>
      <c r="G20" s="310">
        <v>0.8285032800000001</v>
      </c>
      <c r="H20" s="310">
        <v>0.82855146</v>
      </c>
      <c r="I20" s="310">
        <v>0.82855146</v>
      </c>
      <c r="J20" s="310">
        <v>0.82855146</v>
      </c>
      <c r="K20" s="310">
        <v>0.82855146</v>
      </c>
      <c r="L20" s="310">
        <v>0.82855146</v>
      </c>
      <c r="M20" s="310">
        <v>0.82855146</v>
      </c>
      <c r="N20" s="310">
        <v>0.82855146</v>
      </c>
      <c r="O20" s="310">
        <v>0.82855146</v>
      </c>
      <c r="P20" s="310">
        <v>0.82855146</v>
      </c>
      <c r="Q20" s="310">
        <v>0.82855146</v>
      </c>
      <c r="R20" s="310">
        <v>0.82855146</v>
      </c>
      <c r="S20" s="310">
        <v>0.82855146</v>
      </c>
      <c r="T20" s="310">
        <v>4.000462482847968</v>
      </c>
      <c r="U20" s="310">
        <v>14.149008926845678</v>
      </c>
      <c r="V20" s="310">
        <v>28.794744626784713</v>
      </c>
      <c r="W20" s="310">
        <v>47.720379792484636</v>
      </c>
      <c r="X20" s="310">
        <v>69.00656914559234</v>
      </c>
      <c r="Y20" s="310">
        <v>91.42957748688261</v>
      </c>
    </row>
    <row r="21" spans="1:23" ht="12.75">
      <c r="A21" s="308"/>
      <c r="B21" s="309"/>
      <c r="C21" s="309"/>
      <c r="D21" s="309"/>
      <c r="E21" s="309"/>
      <c r="F21" s="309"/>
      <c r="G21" s="309"/>
      <c r="H21" s="309"/>
      <c r="I21" s="309"/>
      <c r="J21" s="309"/>
      <c r="K21" s="309"/>
      <c r="L21" s="309"/>
      <c r="M21" s="309"/>
      <c r="N21" s="309"/>
      <c r="O21" s="309"/>
      <c r="P21" s="309"/>
      <c r="Q21" s="309"/>
      <c r="R21" s="309"/>
      <c r="S21" s="309"/>
      <c r="T21" s="309"/>
      <c r="U21" s="309"/>
      <c r="V21" s="309"/>
      <c r="W21" s="309"/>
    </row>
    <row r="22" spans="1:23" ht="12.75">
      <c r="A22" s="308"/>
      <c r="B22" s="308"/>
      <c r="C22" s="308"/>
      <c r="D22" s="308"/>
      <c r="E22" s="308"/>
      <c r="F22" s="308"/>
      <c r="G22" s="308"/>
      <c r="H22" s="308"/>
      <c r="I22" s="308"/>
      <c r="J22" s="308"/>
      <c r="K22" s="308"/>
      <c r="L22" s="308"/>
      <c r="M22" s="308"/>
      <c r="N22" s="308"/>
      <c r="O22" s="308"/>
      <c r="P22" s="308"/>
      <c r="Q22" s="308"/>
      <c r="R22" s="308"/>
      <c r="S22" s="308"/>
      <c r="T22" s="308"/>
      <c r="U22" s="308"/>
      <c r="V22" s="308"/>
      <c r="W22" s="308"/>
    </row>
    <row r="23" spans="1:25" ht="12.75">
      <c r="A23" s="308"/>
      <c r="B23" s="309"/>
      <c r="C23" s="309"/>
      <c r="D23" s="309"/>
      <c r="E23" s="309"/>
      <c r="F23" s="309"/>
      <c r="G23" s="309"/>
      <c r="H23" s="309"/>
      <c r="I23" s="309"/>
      <c r="J23" s="309"/>
      <c r="K23" s="309"/>
      <c r="L23" s="309"/>
      <c r="M23" s="309"/>
      <c r="N23" s="309"/>
      <c r="O23" s="309"/>
      <c r="P23" s="309"/>
      <c r="Q23" s="309"/>
      <c r="R23" s="309"/>
      <c r="S23" s="309"/>
      <c r="T23" s="309"/>
      <c r="U23" s="309"/>
      <c r="V23" s="309"/>
      <c r="W23" s="309"/>
      <c r="X23" s="309"/>
      <c r="Y23" s="309"/>
    </row>
    <row r="24" spans="1:25" ht="12.75">
      <c r="A24" s="308"/>
      <c r="B24" s="311"/>
      <c r="C24" s="311"/>
      <c r="D24" s="311"/>
      <c r="E24" s="311"/>
      <c r="F24" s="311"/>
      <c r="G24" s="311"/>
      <c r="H24" s="311"/>
      <c r="I24" s="311"/>
      <c r="J24" s="311"/>
      <c r="K24" s="311"/>
      <c r="L24" s="311"/>
      <c r="M24" s="311"/>
      <c r="N24" s="311"/>
      <c r="O24" s="311"/>
      <c r="P24" s="311"/>
      <c r="Q24" s="311"/>
      <c r="R24" s="311"/>
      <c r="S24" s="311"/>
      <c r="T24" s="311"/>
      <c r="U24" s="311"/>
      <c r="V24" s="311"/>
      <c r="W24" s="311"/>
      <c r="X24" s="311"/>
      <c r="Y24" s="311"/>
    </row>
    <row r="25" spans="2:25" ht="12.75">
      <c r="B25" s="312"/>
      <c r="C25" s="312"/>
      <c r="D25" s="312"/>
      <c r="E25" s="312"/>
      <c r="F25" s="312"/>
      <c r="G25" s="312"/>
      <c r="H25" s="312"/>
      <c r="I25" s="312"/>
      <c r="J25" s="312"/>
      <c r="K25" s="312"/>
      <c r="L25" s="312"/>
      <c r="M25" s="312"/>
      <c r="N25" s="312"/>
      <c r="O25" s="312"/>
      <c r="P25" s="312"/>
      <c r="Q25" s="312"/>
      <c r="R25" s="312"/>
      <c r="S25" s="312"/>
      <c r="T25" s="312"/>
      <c r="U25" s="312"/>
      <c r="V25" s="312"/>
      <c r="W25" s="312"/>
      <c r="X25" s="312"/>
      <c r="Y25" s="312"/>
    </row>
    <row r="26" spans="2:25" ht="12.75">
      <c r="B26" s="312"/>
      <c r="C26" s="312"/>
      <c r="D26" s="312"/>
      <c r="E26" s="312"/>
      <c r="F26" s="312"/>
      <c r="G26" s="312"/>
      <c r="H26" s="312"/>
      <c r="I26" s="312"/>
      <c r="J26" s="312"/>
      <c r="K26" s="312"/>
      <c r="L26" s="312"/>
      <c r="M26" s="312"/>
      <c r="N26" s="312"/>
      <c r="O26" s="312"/>
      <c r="P26" s="312"/>
      <c r="Q26" s="312"/>
      <c r="R26" s="312"/>
      <c r="S26" s="312"/>
      <c r="T26" s="312"/>
      <c r="U26" s="312"/>
      <c r="V26" s="312"/>
      <c r="W26" s="312"/>
      <c r="X26" s="312"/>
      <c r="Y26" s="312"/>
    </row>
    <row r="27" spans="2:25" ht="12.75">
      <c r="B27" s="312"/>
      <c r="C27" s="312"/>
      <c r="D27" s="312"/>
      <c r="E27" s="312"/>
      <c r="F27" s="312"/>
      <c r="G27" s="312"/>
      <c r="H27" s="312"/>
      <c r="I27" s="312"/>
      <c r="J27" s="312"/>
      <c r="K27" s="312"/>
      <c r="L27" s="312"/>
      <c r="M27" s="312"/>
      <c r="N27" s="312"/>
      <c r="O27" s="312"/>
      <c r="P27" s="312"/>
      <c r="Q27" s="312"/>
      <c r="R27" s="312"/>
      <c r="S27" s="312"/>
      <c r="T27" s="312"/>
      <c r="U27" s="312"/>
      <c r="V27" s="312"/>
      <c r="W27" s="312"/>
      <c r="X27" s="312"/>
      <c r="Y27" s="312"/>
    </row>
    <row r="28" spans="2:25" ht="12.75">
      <c r="B28" s="312"/>
      <c r="C28" s="312"/>
      <c r="D28" s="312"/>
      <c r="E28" s="312"/>
      <c r="F28" s="312"/>
      <c r="G28" s="312"/>
      <c r="H28" s="312"/>
      <c r="I28" s="312"/>
      <c r="J28" s="312"/>
      <c r="K28" s="312"/>
      <c r="L28" s="312"/>
      <c r="M28" s="312"/>
      <c r="N28" s="312"/>
      <c r="O28" s="312"/>
      <c r="P28" s="312"/>
      <c r="Q28" s="312"/>
      <c r="R28" s="312"/>
      <c r="S28" s="312"/>
      <c r="T28" s="312"/>
      <c r="U28" s="312"/>
      <c r="V28" s="312"/>
      <c r="W28" s="312"/>
      <c r="X28" s="312"/>
      <c r="Y28" s="312"/>
    </row>
    <row r="29" spans="2:25" ht="12.75">
      <c r="B29" s="312"/>
      <c r="C29" s="312"/>
      <c r="D29" s="312"/>
      <c r="E29" s="312"/>
      <c r="F29" s="312"/>
      <c r="G29" s="312"/>
      <c r="H29" s="312"/>
      <c r="I29" s="312"/>
      <c r="J29" s="312"/>
      <c r="K29" s="312"/>
      <c r="L29" s="312"/>
      <c r="M29" s="312"/>
      <c r="N29" s="312"/>
      <c r="O29" s="312"/>
      <c r="P29" s="312"/>
      <c r="Q29" s="312"/>
      <c r="R29" s="312"/>
      <c r="S29" s="312"/>
      <c r="T29" s="312"/>
      <c r="U29" s="312"/>
      <c r="V29" s="312"/>
      <c r="W29" s="312"/>
      <c r="X29" s="312"/>
      <c r="Y29" s="312"/>
    </row>
    <row r="30" spans="2:25" ht="12.75">
      <c r="B30" s="312"/>
      <c r="C30" s="312"/>
      <c r="D30" s="312"/>
      <c r="E30" s="312"/>
      <c r="F30" s="312"/>
      <c r="G30" s="312"/>
      <c r="H30" s="312"/>
      <c r="I30" s="312"/>
      <c r="J30" s="312"/>
      <c r="K30" s="312"/>
      <c r="L30" s="312"/>
      <c r="M30" s="312"/>
      <c r="N30" s="312"/>
      <c r="O30" s="312"/>
      <c r="P30" s="312"/>
      <c r="Q30" s="312"/>
      <c r="R30" s="312"/>
      <c r="S30" s="312"/>
      <c r="T30" s="312"/>
      <c r="U30" s="312"/>
      <c r="V30" s="312"/>
      <c r="W30" s="312"/>
      <c r="X30" s="312"/>
      <c r="Y30" s="312"/>
    </row>
    <row r="31" spans="2:25" ht="12.75">
      <c r="B31" s="312"/>
      <c r="C31" s="312"/>
      <c r="D31" s="312"/>
      <c r="E31" s="312"/>
      <c r="F31" s="312"/>
      <c r="G31" s="312"/>
      <c r="H31" s="312"/>
      <c r="I31" s="312"/>
      <c r="J31" s="312"/>
      <c r="K31" s="312"/>
      <c r="L31" s="312"/>
      <c r="M31" s="312"/>
      <c r="N31" s="312"/>
      <c r="O31" s="312"/>
      <c r="P31" s="312"/>
      <c r="Q31" s="312"/>
      <c r="R31" s="312"/>
      <c r="S31" s="312"/>
      <c r="T31" s="312"/>
      <c r="U31" s="312"/>
      <c r="V31" s="312"/>
      <c r="W31" s="312"/>
      <c r="X31" s="312"/>
      <c r="Y31" s="312"/>
    </row>
    <row r="32" spans="2:25" ht="12.75">
      <c r="B32" s="312"/>
      <c r="C32" s="312"/>
      <c r="D32" s="312"/>
      <c r="E32" s="312"/>
      <c r="F32" s="312"/>
      <c r="G32" s="312"/>
      <c r="H32" s="312"/>
      <c r="I32" s="312"/>
      <c r="J32" s="312"/>
      <c r="K32" s="312"/>
      <c r="L32" s="312"/>
      <c r="M32" s="312"/>
      <c r="N32" s="312"/>
      <c r="O32" s="312"/>
      <c r="P32" s="312"/>
      <c r="Q32" s="312"/>
      <c r="R32" s="312"/>
      <c r="S32" s="312"/>
      <c r="T32" s="312"/>
      <c r="U32" s="312"/>
      <c r="V32" s="312"/>
      <c r="W32" s="312"/>
      <c r="X32" s="312"/>
      <c r="Y32" s="312"/>
    </row>
    <row r="33" spans="2:25" ht="12.75">
      <c r="B33" s="312"/>
      <c r="C33" s="312"/>
      <c r="D33" s="312"/>
      <c r="E33" s="312"/>
      <c r="F33" s="312"/>
      <c r="G33" s="312"/>
      <c r="H33" s="312"/>
      <c r="I33" s="312"/>
      <c r="J33" s="312"/>
      <c r="K33" s="312"/>
      <c r="L33" s="312"/>
      <c r="M33" s="312"/>
      <c r="N33" s="312"/>
      <c r="O33" s="312"/>
      <c r="P33" s="312"/>
      <c r="Q33" s="312"/>
      <c r="R33" s="312"/>
      <c r="S33" s="312"/>
      <c r="T33" s="312"/>
      <c r="U33" s="312"/>
      <c r="V33" s="312"/>
      <c r="W33" s="312"/>
      <c r="X33" s="312"/>
      <c r="Y33" s="312"/>
    </row>
    <row r="34" spans="2:25" ht="12.75">
      <c r="B34" s="312"/>
      <c r="C34" s="312"/>
      <c r="D34" s="312"/>
      <c r="E34" s="312"/>
      <c r="F34" s="312"/>
      <c r="G34" s="312"/>
      <c r="H34" s="312"/>
      <c r="I34" s="312"/>
      <c r="J34" s="312"/>
      <c r="K34" s="312"/>
      <c r="L34" s="312"/>
      <c r="M34" s="312"/>
      <c r="N34" s="312"/>
      <c r="O34" s="312"/>
      <c r="P34" s="312"/>
      <c r="Q34" s="312"/>
      <c r="R34" s="312"/>
      <c r="S34" s="312"/>
      <c r="T34" s="312"/>
      <c r="U34" s="312"/>
      <c r="V34" s="312"/>
      <c r="W34" s="312"/>
      <c r="X34" s="312"/>
      <c r="Y34" s="312"/>
    </row>
    <row r="35" spans="2:25" ht="12.75">
      <c r="B35" s="312"/>
      <c r="C35" s="312"/>
      <c r="D35" s="312"/>
      <c r="E35" s="312"/>
      <c r="F35" s="312"/>
      <c r="G35" s="312"/>
      <c r="H35" s="312"/>
      <c r="I35" s="312"/>
      <c r="J35" s="312"/>
      <c r="K35" s="312"/>
      <c r="L35" s="312"/>
      <c r="M35" s="312"/>
      <c r="N35" s="312"/>
      <c r="O35" s="312"/>
      <c r="P35" s="312"/>
      <c r="Q35" s="312"/>
      <c r="R35" s="312"/>
      <c r="S35" s="312"/>
      <c r="T35" s="312"/>
      <c r="U35" s="312"/>
      <c r="V35" s="312"/>
      <c r="W35" s="312"/>
      <c r="X35" s="312"/>
      <c r="Y35" s="31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A43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3.6640625" style="71" bestFit="1" customWidth="1"/>
    <col min="2" max="13" width="4.77734375" style="71" bestFit="1" customWidth="1"/>
    <col min="14" max="25" width="5.5546875" style="71" bestFit="1" customWidth="1"/>
    <col min="26" max="16384" width="8.88671875" style="71" customWidth="1"/>
  </cols>
  <sheetData>
    <row r="1" ht="12.75">
      <c r="A1" s="70" t="s">
        <v>298</v>
      </c>
    </row>
    <row r="2" spans="23:25" ht="12.75">
      <c r="W2" s="313"/>
      <c r="Y2" s="313" t="s">
        <v>297</v>
      </c>
    </row>
    <row r="3" spans="1:25" ht="12.75">
      <c r="A3" s="314" t="s">
        <v>296</v>
      </c>
      <c r="B3" s="315">
        <v>1990</v>
      </c>
      <c r="C3" s="315"/>
      <c r="D3" s="315"/>
      <c r="E3" s="315"/>
      <c r="F3" s="315"/>
      <c r="G3" s="315">
        <v>1995</v>
      </c>
      <c r="H3" s="315"/>
      <c r="I3" s="315"/>
      <c r="J3" s="315"/>
      <c r="K3" s="315"/>
      <c r="L3" s="315">
        <v>2000</v>
      </c>
      <c r="M3" s="315"/>
      <c r="N3" s="315"/>
      <c r="O3" s="315"/>
      <c r="P3" s="315"/>
      <c r="Q3" s="315">
        <v>2005</v>
      </c>
      <c r="R3" s="315"/>
      <c r="S3" s="315"/>
      <c r="T3" s="315"/>
      <c r="U3" s="315"/>
      <c r="V3" s="315">
        <v>2010</v>
      </c>
      <c r="W3" s="315"/>
      <c r="X3" s="315"/>
      <c r="Y3" s="315">
        <v>2013</v>
      </c>
    </row>
    <row r="4" spans="1:21" ht="12.75">
      <c r="A4" s="316" t="s">
        <v>295</v>
      </c>
      <c r="B4" s="316"/>
      <c r="C4" s="316"/>
      <c r="D4" s="316"/>
      <c r="E4" s="316"/>
      <c r="F4" s="316"/>
      <c r="G4" s="316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</row>
    <row r="5" spans="1:25" ht="12.75">
      <c r="A5" s="316" t="s">
        <v>299</v>
      </c>
      <c r="B5" s="318">
        <v>9.22496</v>
      </c>
      <c r="C5" s="318">
        <v>8.578190000000001</v>
      </c>
      <c r="D5" s="318">
        <v>32.510557000000006</v>
      </c>
      <c r="E5" s="318">
        <v>217.43040700000003</v>
      </c>
      <c r="F5" s="318">
        <v>343.50106999999997</v>
      </c>
      <c r="G5" s="318">
        <v>392.30216796</v>
      </c>
      <c r="H5" s="318">
        <v>487.716846</v>
      </c>
      <c r="I5" s="318">
        <v>666.98436</v>
      </c>
      <c r="J5" s="318">
        <v>876.86161</v>
      </c>
      <c r="K5" s="318">
        <v>850.1691800000001</v>
      </c>
      <c r="L5" s="318">
        <v>944.9279600000001</v>
      </c>
      <c r="M5" s="318">
        <v>960.1442660000001</v>
      </c>
      <c r="N5" s="318">
        <v>1251.2433685892802</v>
      </c>
      <c r="O5" s="318">
        <v>1275.50573288</v>
      </c>
      <c r="P5" s="318">
        <v>1736.3943000000002</v>
      </c>
      <c r="Q5" s="318">
        <v>2501.1861400000003</v>
      </c>
      <c r="R5" s="318">
        <v>3573.6511004</v>
      </c>
      <c r="S5" s="318">
        <v>4491.2823</v>
      </c>
      <c r="T5" s="318">
        <v>5788.02166</v>
      </c>
      <c r="U5" s="318">
        <v>7529.3197806</v>
      </c>
      <c r="V5" s="318">
        <v>7135.852271494886</v>
      </c>
      <c r="W5" s="318">
        <v>10346.521564764327</v>
      </c>
      <c r="X5" s="318">
        <v>12111.657955286972</v>
      </c>
      <c r="Y5" s="318">
        <v>16992.130436283984</v>
      </c>
    </row>
    <row r="6" spans="1:25" ht="12.75">
      <c r="A6" s="316" t="s">
        <v>300</v>
      </c>
      <c r="B6" s="318">
        <v>0</v>
      </c>
      <c r="C6" s="318">
        <v>0</v>
      </c>
      <c r="D6" s="318">
        <v>0</v>
      </c>
      <c r="E6" s="318">
        <v>0</v>
      </c>
      <c r="F6" s="318">
        <v>0</v>
      </c>
      <c r="G6" s="318">
        <v>0</v>
      </c>
      <c r="H6" s="318">
        <v>0</v>
      </c>
      <c r="I6" s="318">
        <v>0</v>
      </c>
      <c r="J6" s="318">
        <v>0</v>
      </c>
      <c r="K6" s="318">
        <v>0</v>
      </c>
      <c r="L6" s="318">
        <v>0.9</v>
      </c>
      <c r="M6" s="318">
        <v>4.941891555555556</v>
      </c>
      <c r="N6" s="318">
        <v>4.780959</v>
      </c>
      <c r="O6" s="318">
        <v>9.844</v>
      </c>
      <c r="P6" s="318">
        <v>198.6809</v>
      </c>
      <c r="Q6" s="318">
        <v>402.70570000000004</v>
      </c>
      <c r="R6" s="318">
        <v>651.4015</v>
      </c>
      <c r="S6" s="318">
        <v>782.5351999999999</v>
      </c>
      <c r="T6" s="318">
        <v>1335.3994826666667</v>
      </c>
      <c r="U6" s="318">
        <v>1753.8947366999998</v>
      </c>
      <c r="V6" s="318">
        <v>3043.704934</v>
      </c>
      <c r="W6" s="318">
        <v>5125.8242721</v>
      </c>
      <c r="X6" s="318">
        <v>7549.054473531464</v>
      </c>
      <c r="Y6" s="318">
        <v>11441.4728486282</v>
      </c>
    </row>
    <row r="7" spans="1:25" ht="12.75">
      <c r="A7" s="316" t="s">
        <v>294</v>
      </c>
      <c r="B7" s="318">
        <v>0</v>
      </c>
      <c r="C7" s="318">
        <v>0</v>
      </c>
      <c r="D7" s="318">
        <v>0</v>
      </c>
      <c r="E7" s="318">
        <v>0</v>
      </c>
      <c r="F7" s="318">
        <v>0</v>
      </c>
      <c r="G7" s="318">
        <v>0</v>
      </c>
      <c r="H7" s="318">
        <v>0</v>
      </c>
      <c r="I7" s="318">
        <v>0</v>
      </c>
      <c r="J7" s="318">
        <v>0</v>
      </c>
      <c r="K7" s="318">
        <v>0</v>
      </c>
      <c r="L7" s="318">
        <v>0</v>
      </c>
      <c r="M7" s="318">
        <v>0.0229</v>
      </c>
      <c r="N7" s="318">
        <v>0.051858</v>
      </c>
      <c r="O7" s="318">
        <v>0.026001</v>
      </c>
      <c r="P7" s="318">
        <v>0.034518</v>
      </c>
      <c r="Q7" s="318">
        <v>0.029769999999999998</v>
      </c>
      <c r="R7" s="318">
        <v>0.005</v>
      </c>
      <c r="S7" s="318">
        <v>0.0172</v>
      </c>
      <c r="T7" s="318">
        <v>0.036211</v>
      </c>
      <c r="U7" s="318">
        <v>0.625159</v>
      </c>
      <c r="V7" s="318">
        <v>1.83867</v>
      </c>
      <c r="W7" s="318">
        <v>0.9369</v>
      </c>
      <c r="X7" s="318">
        <v>3.571757666723165</v>
      </c>
      <c r="Y7" s="318">
        <v>5.887849999999376</v>
      </c>
    </row>
    <row r="8" spans="1:25" ht="12.75">
      <c r="A8" s="316" t="s">
        <v>293</v>
      </c>
      <c r="B8" s="318">
        <v>0</v>
      </c>
      <c r="C8" s="318">
        <v>0</v>
      </c>
      <c r="D8" s="318">
        <v>0</v>
      </c>
      <c r="E8" s="318">
        <v>0</v>
      </c>
      <c r="F8" s="318">
        <v>0</v>
      </c>
      <c r="G8" s="318">
        <v>0.074</v>
      </c>
      <c r="H8" s="318">
        <v>0.13967</v>
      </c>
      <c r="I8" s="318">
        <v>0.20534000000000002</v>
      </c>
      <c r="J8" s="318">
        <v>0.271</v>
      </c>
      <c r="K8" s="318">
        <v>0.67</v>
      </c>
      <c r="L8" s="318">
        <v>1.2675</v>
      </c>
      <c r="M8" s="318">
        <v>1.82</v>
      </c>
      <c r="N8" s="318">
        <v>2.6975</v>
      </c>
      <c r="O8" s="318">
        <v>2.94451</v>
      </c>
      <c r="P8" s="318">
        <v>4.00515</v>
      </c>
      <c r="Q8" s="318">
        <v>8.175</v>
      </c>
      <c r="R8" s="318">
        <v>10.695</v>
      </c>
      <c r="S8" s="318">
        <v>14</v>
      </c>
      <c r="T8" s="318">
        <v>17</v>
      </c>
      <c r="U8" s="318">
        <v>20.000206391421436</v>
      </c>
      <c r="V8" s="318">
        <v>40.13330772919869</v>
      </c>
      <c r="W8" s="318">
        <v>244.3436758862251</v>
      </c>
      <c r="X8" s="318">
        <v>1350.6305673809065</v>
      </c>
      <c r="Y8" s="318">
        <v>2035.640604109277</v>
      </c>
    </row>
    <row r="9" spans="1:25" ht="12.75">
      <c r="A9" s="316" t="s">
        <v>292</v>
      </c>
      <c r="B9" s="318"/>
      <c r="C9" s="318"/>
      <c r="D9" s="318"/>
      <c r="E9" s="318"/>
      <c r="F9" s="318"/>
      <c r="G9" s="318"/>
      <c r="H9" s="318"/>
      <c r="I9" s="318"/>
      <c r="J9" s="318"/>
      <c r="K9" s="318"/>
      <c r="L9" s="318"/>
      <c r="M9" s="318"/>
      <c r="N9" s="318"/>
      <c r="O9" s="318"/>
      <c r="P9" s="318"/>
      <c r="Q9" s="318"/>
      <c r="R9" s="318"/>
      <c r="S9" s="318"/>
      <c r="T9" s="318"/>
      <c r="U9" s="318"/>
      <c r="V9" s="318"/>
      <c r="W9" s="318"/>
      <c r="X9" s="318"/>
      <c r="Y9" s="318"/>
    </row>
    <row r="10" spans="1:25" ht="12.75">
      <c r="A10" s="316" t="s">
        <v>301</v>
      </c>
      <c r="B10" s="318">
        <v>126.56886000000002</v>
      </c>
      <c r="C10" s="318">
        <v>141.916</v>
      </c>
      <c r="D10" s="318">
        <v>149.38</v>
      </c>
      <c r="E10" s="318">
        <v>158.752</v>
      </c>
      <c r="F10" s="318">
        <v>158.752</v>
      </c>
      <c r="G10" s="318">
        <v>165.582</v>
      </c>
      <c r="H10" s="318">
        <v>117.582</v>
      </c>
      <c r="I10" s="318">
        <v>163.557</v>
      </c>
      <c r="J10" s="318">
        <v>206.382</v>
      </c>
      <c r="K10" s="318">
        <v>207.33335215</v>
      </c>
      <c r="L10" s="318">
        <v>214.21281829999998</v>
      </c>
      <c r="M10" s="318">
        <v>210.22937319999997</v>
      </c>
      <c r="N10" s="318">
        <v>203.500290530284</v>
      </c>
      <c r="O10" s="318">
        <v>150.0966</v>
      </c>
      <c r="P10" s="318">
        <v>282.65436459000034</v>
      </c>
      <c r="Q10" s="318">
        <v>443.83478604000004</v>
      </c>
      <c r="R10" s="318">
        <v>477.56794</v>
      </c>
      <c r="S10" s="318">
        <v>523.3100999999999</v>
      </c>
      <c r="T10" s="318">
        <v>544.9124059999999</v>
      </c>
      <c r="U10" s="318">
        <v>566.898884</v>
      </c>
      <c r="V10" s="318">
        <v>475.7737164</v>
      </c>
      <c r="W10" s="318">
        <v>693.0086955000002</v>
      </c>
      <c r="X10" s="318">
        <v>653.31415</v>
      </c>
      <c r="Y10" s="318">
        <v>672.069085192985</v>
      </c>
    </row>
    <row r="11" spans="1:25" ht="12.75">
      <c r="A11" s="316" t="s">
        <v>302</v>
      </c>
      <c r="B11" s="318">
        <v>5080</v>
      </c>
      <c r="C11" s="318">
        <v>4482</v>
      </c>
      <c r="D11" s="318">
        <v>5282</v>
      </c>
      <c r="E11" s="318">
        <v>4143</v>
      </c>
      <c r="F11" s="318">
        <v>4935</v>
      </c>
      <c r="G11" s="318">
        <v>4672</v>
      </c>
      <c r="H11" s="318">
        <v>3274.628</v>
      </c>
      <c r="I11" s="318">
        <v>4005.11</v>
      </c>
      <c r="J11" s="318">
        <v>4910.87</v>
      </c>
      <c r="K11" s="318">
        <v>5128.44</v>
      </c>
      <c r="L11" s="318">
        <v>4871.04</v>
      </c>
      <c r="M11" s="318">
        <v>3845.48</v>
      </c>
      <c r="N11" s="318">
        <v>4584.42</v>
      </c>
      <c r="O11" s="318">
        <v>2987.412</v>
      </c>
      <c r="P11" s="318">
        <v>4561.3004884</v>
      </c>
      <c r="Q11" s="318">
        <v>4477.648</v>
      </c>
      <c r="R11" s="318">
        <v>4115.4998</v>
      </c>
      <c r="S11" s="318">
        <v>4553.9933</v>
      </c>
      <c r="T11" s="318">
        <v>4599.934383000001</v>
      </c>
      <c r="U11" s="318">
        <v>4663.667133000001</v>
      </c>
      <c r="V11" s="318">
        <v>3091.84256</v>
      </c>
      <c r="W11" s="318">
        <v>4989.216748</v>
      </c>
      <c r="X11" s="318">
        <v>4631.380904405601</v>
      </c>
      <c r="Y11" s="318">
        <v>4025.99107</v>
      </c>
    </row>
    <row r="12" spans="1:25" ht="12.75">
      <c r="A12" s="316" t="s">
        <v>291</v>
      </c>
      <c r="B12" s="318"/>
      <c r="C12" s="318"/>
      <c r="D12" s="318"/>
      <c r="E12" s="318"/>
      <c r="F12" s="318"/>
      <c r="G12" s="318"/>
      <c r="H12" s="318"/>
      <c r="I12" s="318"/>
      <c r="J12" s="318"/>
      <c r="K12" s="318"/>
      <c r="L12" s="318"/>
      <c r="M12" s="318"/>
      <c r="N12" s="318"/>
      <c r="O12" s="318"/>
      <c r="P12" s="318"/>
      <c r="Q12" s="318"/>
      <c r="R12" s="318"/>
      <c r="S12" s="318"/>
      <c r="T12" s="318"/>
      <c r="U12" s="318"/>
      <c r="V12" s="318"/>
      <c r="W12" s="318"/>
      <c r="X12" s="318"/>
      <c r="Y12" s="318"/>
    </row>
    <row r="13" spans="1:25" ht="12.75">
      <c r="A13" s="316" t="s">
        <v>290</v>
      </c>
      <c r="B13" s="318">
        <v>139</v>
      </c>
      <c r="C13" s="318">
        <v>208</v>
      </c>
      <c r="D13" s="318">
        <v>377</v>
      </c>
      <c r="E13" s="318">
        <v>446.926</v>
      </c>
      <c r="F13" s="318">
        <v>516.956</v>
      </c>
      <c r="G13" s="318">
        <v>561.86</v>
      </c>
      <c r="H13" s="318">
        <v>707.54</v>
      </c>
      <c r="I13" s="318">
        <v>917.91</v>
      </c>
      <c r="J13" s="318">
        <v>1185.37</v>
      </c>
      <c r="K13" s="318">
        <v>1702.6</v>
      </c>
      <c r="L13" s="318">
        <v>2187.82</v>
      </c>
      <c r="M13" s="318">
        <v>2507.020189</v>
      </c>
      <c r="N13" s="318">
        <v>2678.62778719199</v>
      </c>
      <c r="O13" s="318">
        <v>3276.2083575622087</v>
      </c>
      <c r="P13" s="318">
        <v>4003.7445</v>
      </c>
      <c r="Q13" s="318">
        <v>4290.48488</v>
      </c>
      <c r="R13" s="318">
        <v>4424.4705496999995</v>
      </c>
      <c r="S13" s="318">
        <v>4676.8111</v>
      </c>
      <c r="T13" s="318">
        <v>4728.592228999999</v>
      </c>
      <c r="U13" s="318">
        <v>4929.295053</v>
      </c>
      <c r="V13" s="318">
        <v>5036.909</v>
      </c>
      <c r="W13" s="318">
        <v>5092.209</v>
      </c>
      <c r="X13" s="318">
        <v>5153.800434096135</v>
      </c>
      <c r="Y13" s="318">
        <v>5168.502504311636</v>
      </c>
    </row>
    <row r="14" spans="1:25" ht="12.75">
      <c r="A14" s="316" t="s">
        <v>289</v>
      </c>
      <c r="B14" s="318">
        <v>316</v>
      </c>
      <c r="C14" s="318">
        <v>328</v>
      </c>
      <c r="D14" s="318">
        <v>328</v>
      </c>
      <c r="E14" s="318">
        <v>377.584</v>
      </c>
      <c r="F14" s="318">
        <v>360.766</v>
      </c>
      <c r="G14" s="318">
        <v>410.4</v>
      </c>
      <c r="H14" s="318">
        <v>410.4</v>
      </c>
      <c r="I14" s="318">
        <v>407.7</v>
      </c>
      <c r="J14" s="318">
        <v>385.59205000000003</v>
      </c>
      <c r="K14" s="318">
        <v>410.4</v>
      </c>
      <c r="L14" s="318">
        <v>367.1</v>
      </c>
      <c r="M14" s="318">
        <v>362.9</v>
      </c>
      <c r="N14" s="318">
        <v>367.560004</v>
      </c>
      <c r="O14" s="318">
        <v>394.2725</v>
      </c>
      <c r="P14" s="318">
        <v>440.00780000000003</v>
      </c>
      <c r="Q14" s="318">
        <v>465.9055</v>
      </c>
      <c r="R14" s="318">
        <v>444.88885</v>
      </c>
      <c r="S14" s="318">
        <v>493.554</v>
      </c>
      <c r="T14" s="318">
        <v>548.586245</v>
      </c>
      <c r="U14" s="318">
        <v>603.4328732680001</v>
      </c>
      <c r="V14" s="318">
        <v>696.7823582466496</v>
      </c>
      <c r="W14" s="318">
        <v>763.561686642597</v>
      </c>
      <c r="X14" s="318">
        <v>719.386612362981</v>
      </c>
      <c r="Y14" s="318">
        <v>761.1684099327134</v>
      </c>
    </row>
    <row r="15" spans="1:25" ht="12.75">
      <c r="A15" s="316" t="s">
        <v>303</v>
      </c>
      <c r="B15" s="318">
        <v>140.71995</v>
      </c>
      <c r="C15" s="318">
        <v>150.4692</v>
      </c>
      <c r="D15" s="318">
        <v>176.84856</v>
      </c>
      <c r="E15" s="318">
        <v>251.51553</v>
      </c>
      <c r="F15" s="318">
        <v>448.6041</v>
      </c>
      <c r="G15" s="318">
        <v>470.76309000000003</v>
      </c>
      <c r="H15" s="318">
        <v>489.43314000000004</v>
      </c>
      <c r="I15" s="318">
        <v>585.48798</v>
      </c>
      <c r="J15" s="318">
        <v>848.9502</v>
      </c>
      <c r="K15" s="318">
        <v>856.40058</v>
      </c>
      <c r="L15" s="318">
        <v>839.776203</v>
      </c>
      <c r="M15" s="318">
        <v>879.7030625000001</v>
      </c>
      <c r="N15" s="318">
        <v>907.2907567499999</v>
      </c>
      <c r="O15" s="318">
        <v>964.957625</v>
      </c>
      <c r="P15" s="318">
        <v>971.0728750000001</v>
      </c>
      <c r="Q15" s="318">
        <v>963.8316687500002</v>
      </c>
      <c r="R15" s="318">
        <v>1083.090711875</v>
      </c>
      <c r="S15" s="318">
        <v>1189.49423846875</v>
      </c>
      <c r="T15" s="318">
        <v>1239.366799998875</v>
      </c>
      <c r="U15" s="318">
        <v>1509.30845509689</v>
      </c>
      <c r="V15" s="318">
        <v>1597.484094173631</v>
      </c>
      <c r="W15" s="318">
        <v>1643.0936299099146</v>
      </c>
      <c r="X15" s="318">
        <v>2033.5775796572361</v>
      </c>
      <c r="Y15" s="318">
        <v>1987.3037146974734</v>
      </c>
    </row>
    <row r="16" spans="1:25" ht="12.75">
      <c r="A16" s="316" t="s">
        <v>288</v>
      </c>
      <c r="B16" s="318">
        <v>0</v>
      </c>
      <c r="C16" s="318">
        <v>0</v>
      </c>
      <c r="D16" s="318">
        <v>0</v>
      </c>
      <c r="E16" s="318">
        <v>0</v>
      </c>
      <c r="F16" s="318">
        <v>0</v>
      </c>
      <c r="G16" s="318">
        <v>0</v>
      </c>
      <c r="H16" s="318">
        <v>0</v>
      </c>
      <c r="I16" s="318">
        <v>0</v>
      </c>
      <c r="J16" s="318">
        <v>0</v>
      </c>
      <c r="K16" s="318">
        <v>0</v>
      </c>
      <c r="L16" s="318">
        <v>0</v>
      </c>
      <c r="M16" s="318">
        <v>0</v>
      </c>
      <c r="N16" s="318">
        <v>286.49</v>
      </c>
      <c r="O16" s="318">
        <v>601.699</v>
      </c>
      <c r="P16" s="318">
        <v>1021.568</v>
      </c>
      <c r="Q16" s="318">
        <v>2532.6917000000003</v>
      </c>
      <c r="R16" s="318">
        <v>2527.5057349999997</v>
      </c>
      <c r="S16" s="318">
        <v>1757.3580350000002</v>
      </c>
      <c r="T16" s="318">
        <v>1575.488</v>
      </c>
      <c r="U16" s="318">
        <v>1625.0170188999998</v>
      </c>
      <c r="V16" s="318">
        <v>2332.3428833334565</v>
      </c>
      <c r="W16" s="318">
        <v>2963.668</v>
      </c>
      <c r="X16" s="318">
        <v>1782.9137549810932</v>
      </c>
      <c r="Y16" s="318">
        <v>308.5221666666564</v>
      </c>
    </row>
    <row r="17" spans="1:25" ht="12.75">
      <c r="A17" s="319" t="s">
        <v>304</v>
      </c>
      <c r="B17" s="318">
        <v>0</v>
      </c>
      <c r="C17" s="318">
        <v>1.04</v>
      </c>
      <c r="D17" s="318">
        <v>51.8</v>
      </c>
      <c r="E17" s="318">
        <v>121.422</v>
      </c>
      <c r="F17" s="318">
        <v>191.703</v>
      </c>
      <c r="G17" s="318">
        <v>198.298</v>
      </c>
      <c r="H17" s="318">
        <v>196.956</v>
      </c>
      <c r="I17" s="318">
        <v>198.503</v>
      </c>
      <c r="J17" s="318">
        <v>234.1</v>
      </c>
      <c r="K17" s="318">
        <v>458.96</v>
      </c>
      <c r="L17" s="318">
        <v>455.70087</v>
      </c>
      <c r="M17" s="318">
        <v>542.10099</v>
      </c>
      <c r="N17" s="318">
        <v>568.242792</v>
      </c>
      <c r="O17" s="318">
        <v>525.353</v>
      </c>
      <c r="P17" s="318">
        <v>556.3953</v>
      </c>
      <c r="Q17" s="318">
        <v>459.6815</v>
      </c>
      <c r="R17" s="318">
        <v>422.65531</v>
      </c>
      <c r="S17" s="318">
        <v>585.1485779462303</v>
      </c>
      <c r="T17" s="318">
        <v>620.2697977121323</v>
      </c>
      <c r="U17" s="318">
        <v>636.5762461007397</v>
      </c>
      <c r="V17" s="318">
        <v>627.4923402148352</v>
      </c>
      <c r="W17" s="318">
        <v>614.7323999999999</v>
      </c>
      <c r="X17" s="318">
        <v>642.9169711641417</v>
      </c>
      <c r="Y17" s="318">
        <v>628.453096530358</v>
      </c>
    </row>
    <row r="18" spans="1:25" ht="12.75">
      <c r="A18" s="319" t="s">
        <v>287</v>
      </c>
      <c r="B18" s="318">
        <v>0.1055</v>
      </c>
      <c r="C18" s="318">
        <v>0.3926</v>
      </c>
      <c r="D18" s="318">
        <v>0.5395</v>
      </c>
      <c r="E18" s="318">
        <v>0.5043</v>
      </c>
      <c r="F18" s="318">
        <v>0.42586900000000005</v>
      </c>
      <c r="G18" s="318">
        <v>0.24999100000000002</v>
      </c>
      <c r="H18" s="318">
        <v>0.245188</v>
      </c>
      <c r="I18" s="318">
        <v>0.137629</v>
      </c>
      <c r="J18" s="318">
        <v>0</v>
      </c>
      <c r="K18" s="318">
        <v>0</v>
      </c>
      <c r="L18" s="318">
        <v>0</v>
      </c>
      <c r="M18" s="318">
        <v>0</v>
      </c>
      <c r="N18" s="318">
        <v>0</v>
      </c>
      <c r="O18" s="318">
        <v>9.2644</v>
      </c>
      <c r="P18" s="318">
        <v>8.8331</v>
      </c>
      <c r="Q18" s="318">
        <v>7.9954600000000005</v>
      </c>
      <c r="R18" s="318">
        <v>11.502</v>
      </c>
      <c r="S18" s="318">
        <v>14.9931</v>
      </c>
      <c r="T18" s="318">
        <v>15.6481636</v>
      </c>
      <c r="U18" s="318">
        <v>43.490732892946006</v>
      </c>
      <c r="V18" s="318">
        <v>111.08346464000002</v>
      </c>
      <c r="W18" s="318">
        <v>271.66852097891183</v>
      </c>
      <c r="X18" s="318">
        <v>498.90864404542003</v>
      </c>
      <c r="Y18" s="318">
        <v>706.5627006823078</v>
      </c>
    </row>
    <row r="19" spans="1:25" ht="12.75">
      <c r="A19" s="320" t="s">
        <v>305</v>
      </c>
      <c r="B19" s="318">
        <v>0</v>
      </c>
      <c r="C19" s="318">
        <v>0</v>
      </c>
      <c r="D19" s="318">
        <v>0</v>
      </c>
      <c r="E19" s="318">
        <v>0</v>
      </c>
      <c r="F19" s="318">
        <v>0</v>
      </c>
      <c r="G19" s="318">
        <v>0</v>
      </c>
      <c r="H19" s="318">
        <v>0</v>
      </c>
      <c r="I19" s="318">
        <v>0.04754805</v>
      </c>
      <c r="J19" s="318">
        <v>0.22963489999999998</v>
      </c>
      <c r="K19" s="318">
        <v>0.7561488</v>
      </c>
      <c r="L19" s="318">
        <v>31.42505815</v>
      </c>
      <c r="M19" s="318">
        <v>234.3139</v>
      </c>
      <c r="N19" s="318">
        <v>271.914255</v>
      </c>
      <c r="O19" s="318">
        <v>401.959</v>
      </c>
      <c r="P19" s="318">
        <v>362.25628</v>
      </c>
      <c r="Q19" s="318">
        <v>381.7081922</v>
      </c>
      <c r="R19" s="318">
        <v>362.761</v>
      </c>
      <c r="S19" s="318">
        <v>607.1421140000001</v>
      </c>
      <c r="T19" s="318">
        <v>806.6555245826266</v>
      </c>
      <c r="U19" s="318">
        <v>1326.5192552003202</v>
      </c>
      <c r="V19" s="318">
        <v>1594.2014396494822</v>
      </c>
      <c r="W19" s="318">
        <v>1749.2352779645896</v>
      </c>
      <c r="X19" s="318">
        <v>4082.789711885596</v>
      </c>
      <c r="Y19" s="318">
        <v>8933.230699436674</v>
      </c>
    </row>
    <row r="20" spans="1:25" ht="13.5" thickBot="1">
      <c r="A20" s="321" t="s">
        <v>286</v>
      </c>
      <c r="B20" s="326">
        <f aca="true" t="shared" si="0" ref="B20:Y20">SUM(B13:B19)</f>
        <v>595.82545</v>
      </c>
      <c r="C20" s="326">
        <f t="shared" si="0"/>
        <v>687.9018</v>
      </c>
      <c r="D20" s="326">
        <f t="shared" si="0"/>
        <v>934.18806</v>
      </c>
      <c r="E20" s="326">
        <f t="shared" si="0"/>
        <v>1197.95183</v>
      </c>
      <c r="F20" s="326">
        <f t="shared" si="0"/>
        <v>1518.454969</v>
      </c>
      <c r="G20" s="326">
        <f t="shared" si="0"/>
        <v>1641.571081</v>
      </c>
      <c r="H20" s="326">
        <f t="shared" si="0"/>
        <v>1804.5743280000002</v>
      </c>
      <c r="I20" s="326">
        <f t="shared" si="0"/>
        <v>2109.78615705</v>
      </c>
      <c r="J20" s="326">
        <f t="shared" si="0"/>
        <v>2654.2418848999996</v>
      </c>
      <c r="K20" s="326">
        <f t="shared" si="0"/>
        <v>3429.1167288</v>
      </c>
      <c r="L20" s="326">
        <f t="shared" si="0"/>
        <v>3881.82213115</v>
      </c>
      <c r="M20" s="326">
        <f t="shared" si="0"/>
        <v>4526.0381415</v>
      </c>
      <c r="N20" s="326">
        <f t="shared" si="0"/>
        <v>5080.125594941989</v>
      </c>
      <c r="O20" s="326">
        <f t="shared" si="0"/>
        <v>6173.713882562209</v>
      </c>
      <c r="P20" s="326">
        <f t="shared" si="0"/>
        <v>7363.877855</v>
      </c>
      <c r="Q20" s="326">
        <f t="shared" si="0"/>
        <v>9102.298900950002</v>
      </c>
      <c r="R20" s="326">
        <f t="shared" si="0"/>
        <v>9276.874156575</v>
      </c>
      <c r="S20" s="326">
        <f t="shared" si="0"/>
        <v>9324.50116541498</v>
      </c>
      <c r="T20" s="326">
        <f t="shared" si="0"/>
        <v>9534.606759893632</v>
      </c>
      <c r="U20" s="326">
        <f t="shared" si="0"/>
        <v>10673.639634458896</v>
      </c>
      <c r="V20" s="326">
        <f t="shared" si="0"/>
        <v>11996.295580258055</v>
      </c>
      <c r="W20" s="326">
        <f t="shared" si="0"/>
        <v>13098.168515496014</v>
      </c>
      <c r="X20" s="326">
        <f t="shared" si="0"/>
        <v>14914.293708192605</v>
      </c>
      <c r="Y20" s="326">
        <f t="shared" si="0"/>
        <v>18493.743292257815</v>
      </c>
    </row>
    <row r="21" spans="1:25" ht="14.25" thickBot="1" thickTop="1">
      <c r="A21" s="322" t="s">
        <v>306</v>
      </c>
      <c r="B21" s="327">
        <f aca="true" t="shared" si="1" ref="B21:Y21">SUM(B5:B19)</f>
        <v>5811.619269999999</v>
      </c>
      <c r="C21" s="327">
        <f t="shared" si="1"/>
        <v>5320.395990000001</v>
      </c>
      <c r="D21" s="327">
        <f t="shared" si="1"/>
        <v>6398.078617</v>
      </c>
      <c r="E21" s="327">
        <f t="shared" si="1"/>
        <v>5717.134236999999</v>
      </c>
      <c r="F21" s="327">
        <f t="shared" si="1"/>
        <v>6955.708038999999</v>
      </c>
      <c r="G21" s="327">
        <f t="shared" si="1"/>
        <v>6871.529248959999</v>
      </c>
      <c r="H21" s="327">
        <f t="shared" si="1"/>
        <v>5684.640844</v>
      </c>
      <c r="I21" s="327">
        <f t="shared" si="1"/>
        <v>6945.642857049999</v>
      </c>
      <c r="J21" s="327">
        <f t="shared" si="1"/>
        <v>8648.626494900001</v>
      </c>
      <c r="K21" s="327">
        <f t="shared" si="1"/>
        <v>9615.729260949996</v>
      </c>
      <c r="L21" s="327">
        <f t="shared" si="1"/>
        <v>9914.17040945</v>
      </c>
      <c r="M21" s="327">
        <f t="shared" si="1"/>
        <v>9548.676572255556</v>
      </c>
      <c r="N21" s="327">
        <f t="shared" si="1"/>
        <v>11126.819571061555</v>
      </c>
      <c r="O21" s="327">
        <f t="shared" si="1"/>
        <v>10599.542726442209</v>
      </c>
      <c r="P21" s="327">
        <f t="shared" si="1"/>
        <v>14146.947575989998</v>
      </c>
      <c r="Q21" s="327">
        <f t="shared" si="1"/>
        <v>16935.87829699</v>
      </c>
      <c r="R21" s="327">
        <f t="shared" si="1"/>
        <v>18105.694496974997</v>
      </c>
      <c r="S21" s="327">
        <f t="shared" si="1"/>
        <v>19689.63926541498</v>
      </c>
      <c r="T21" s="327">
        <f t="shared" si="1"/>
        <v>21819.9109025603</v>
      </c>
      <c r="U21" s="327">
        <f t="shared" si="1"/>
        <v>25208.045534150315</v>
      </c>
      <c r="V21" s="327">
        <f t="shared" si="1"/>
        <v>25785.441039882135</v>
      </c>
      <c r="W21" s="327">
        <f t="shared" si="1"/>
        <v>34498.02037174656</v>
      </c>
      <c r="X21" s="327">
        <f t="shared" si="1"/>
        <v>41213.90351646427</v>
      </c>
      <c r="Y21" s="327">
        <f t="shared" si="1"/>
        <v>53666.935186472256</v>
      </c>
    </row>
    <row r="22" ht="13.5" thickTop="1"/>
    <row r="23" spans="23:25" ht="12.75">
      <c r="W23" s="313"/>
      <c r="X23" s="313"/>
      <c r="Y23" s="313"/>
    </row>
    <row r="24" spans="2:25" ht="12.75">
      <c r="B24" s="315"/>
      <c r="C24" s="315"/>
      <c r="D24" s="315"/>
      <c r="E24" s="315"/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5"/>
      <c r="V24" s="315"/>
      <c r="W24" s="315"/>
      <c r="X24" s="315"/>
      <c r="Y24" s="315"/>
    </row>
    <row r="25" spans="2:27" ht="12.75">
      <c r="B25" s="323"/>
      <c r="C25" s="323"/>
      <c r="D25" s="323"/>
      <c r="E25" s="323"/>
      <c r="F25" s="323"/>
      <c r="G25" s="323"/>
      <c r="H25" s="323"/>
      <c r="I25" s="323"/>
      <c r="J25" s="323"/>
      <c r="K25" s="323"/>
      <c r="L25" s="323"/>
      <c r="M25" s="323"/>
      <c r="N25" s="323"/>
      <c r="O25" s="323"/>
      <c r="P25" s="323"/>
      <c r="Q25" s="323"/>
      <c r="R25" s="323"/>
      <c r="S25" s="323"/>
      <c r="T25" s="323"/>
      <c r="U25" s="323"/>
      <c r="V25" s="323"/>
      <c r="W25" s="323"/>
      <c r="X25" s="323"/>
      <c r="Y25" s="323"/>
      <c r="AA25" s="324"/>
    </row>
    <row r="26" spans="2:27" ht="12.75">
      <c r="B26" s="323"/>
      <c r="C26" s="323"/>
      <c r="D26" s="323"/>
      <c r="E26" s="323"/>
      <c r="F26" s="323"/>
      <c r="G26" s="323"/>
      <c r="H26" s="323"/>
      <c r="I26" s="323"/>
      <c r="J26" s="323"/>
      <c r="K26" s="323"/>
      <c r="L26" s="323"/>
      <c r="M26" s="323"/>
      <c r="N26" s="323"/>
      <c r="O26" s="323"/>
      <c r="P26" s="323"/>
      <c r="Q26" s="323"/>
      <c r="R26" s="323"/>
      <c r="S26" s="323"/>
      <c r="T26" s="323"/>
      <c r="U26" s="323"/>
      <c r="V26" s="323"/>
      <c r="W26" s="323"/>
      <c r="X26" s="323"/>
      <c r="Y26" s="323"/>
      <c r="AA26" s="324"/>
    </row>
    <row r="27" spans="2:27" ht="12.75">
      <c r="B27" s="323"/>
      <c r="C27" s="323"/>
      <c r="D27" s="323"/>
      <c r="E27" s="323"/>
      <c r="F27" s="323"/>
      <c r="G27" s="323"/>
      <c r="H27" s="323"/>
      <c r="I27" s="323"/>
      <c r="J27" s="323"/>
      <c r="K27" s="323"/>
      <c r="L27" s="323"/>
      <c r="M27" s="323"/>
      <c r="N27" s="323"/>
      <c r="O27" s="323"/>
      <c r="P27" s="323"/>
      <c r="Q27" s="323"/>
      <c r="R27" s="323"/>
      <c r="S27" s="323"/>
      <c r="T27" s="323"/>
      <c r="U27" s="323"/>
      <c r="V27" s="323"/>
      <c r="W27" s="323"/>
      <c r="X27" s="323"/>
      <c r="Y27" s="323"/>
      <c r="AA27" s="324"/>
    </row>
    <row r="28" spans="2:27" ht="12.75">
      <c r="B28" s="323"/>
      <c r="C28" s="323"/>
      <c r="D28" s="323"/>
      <c r="E28" s="323"/>
      <c r="F28" s="323"/>
      <c r="G28" s="323"/>
      <c r="H28" s="323"/>
      <c r="I28" s="323"/>
      <c r="J28" s="323"/>
      <c r="K28" s="323"/>
      <c r="L28" s="323"/>
      <c r="M28" s="323"/>
      <c r="N28" s="323"/>
      <c r="O28" s="323"/>
      <c r="P28" s="323"/>
      <c r="Q28" s="323"/>
      <c r="R28" s="323"/>
      <c r="S28" s="323"/>
      <c r="T28" s="323"/>
      <c r="U28" s="323"/>
      <c r="V28" s="323"/>
      <c r="W28" s="323"/>
      <c r="X28" s="323"/>
      <c r="Y28" s="323"/>
      <c r="AA28" s="324"/>
    </row>
    <row r="29" spans="2:27" ht="12.75">
      <c r="B29" s="323"/>
      <c r="C29" s="323"/>
      <c r="D29" s="323"/>
      <c r="E29" s="323"/>
      <c r="F29" s="323"/>
      <c r="G29" s="323"/>
      <c r="H29" s="323"/>
      <c r="I29" s="323"/>
      <c r="J29" s="323"/>
      <c r="K29" s="323"/>
      <c r="L29" s="323"/>
      <c r="M29" s="323"/>
      <c r="N29" s="323"/>
      <c r="O29" s="323"/>
      <c r="P29" s="323"/>
      <c r="Q29" s="323"/>
      <c r="R29" s="323"/>
      <c r="S29" s="323"/>
      <c r="T29" s="323"/>
      <c r="U29" s="323"/>
      <c r="V29" s="323"/>
      <c r="W29" s="323"/>
      <c r="X29" s="323"/>
      <c r="Y29" s="323"/>
      <c r="AA29" s="324"/>
    </row>
    <row r="30" spans="2:27" ht="12.75">
      <c r="B30" s="323"/>
      <c r="C30" s="323"/>
      <c r="D30" s="323"/>
      <c r="E30" s="323"/>
      <c r="F30" s="323"/>
      <c r="G30" s="323"/>
      <c r="H30" s="323"/>
      <c r="I30" s="323"/>
      <c r="J30" s="323"/>
      <c r="K30" s="323"/>
      <c r="L30" s="323"/>
      <c r="M30" s="323"/>
      <c r="N30" s="323"/>
      <c r="O30" s="323"/>
      <c r="P30" s="323"/>
      <c r="Q30" s="323"/>
      <c r="R30" s="323"/>
      <c r="S30" s="323"/>
      <c r="T30" s="323"/>
      <c r="U30" s="323"/>
      <c r="V30" s="323"/>
      <c r="W30" s="323"/>
      <c r="X30" s="323"/>
      <c r="Y30" s="323"/>
      <c r="AA30" s="324"/>
    </row>
    <row r="32" spans="22:25" ht="12.75">
      <c r="V32" s="323"/>
      <c r="W32" s="323"/>
      <c r="X32" s="323"/>
      <c r="Y32" s="323"/>
    </row>
    <row r="35" spans="2:25" ht="12.75">
      <c r="B35" s="323"/>
      <c r="C35" s="323"/>
      <c r="D35" s="323"/>
      <c r="E35" s="323"/>
      <c r="F35" s="323"/>
      <c r="G35" s="323"/>
      <c r="H35" s="323"/>
      <c r="I35" s="323"/>
      <c r="J35" s="323"/>
      <c r="K35" s="323"/>
      <c r="L35" s="323"/>
      <c r="M35" s="323"/>
      <c r="N35" s="323"/>
      <c r="O35" s="323"/>
      <c r="P35" s="323"/>
      <c r="Q35" s="323"/>
      <c r="R35" s="323"/>
      <c r="S35" s="323"/>
      <c r="T35" s="323"/>
      <c r="U35" s="323"/>
      <c r="V35" s="323"/>
      <c r="W35" s="323"/>
      <c r="X35" s="323"/>
      <c r="Y35" s="323"/>
    </row>
    <row r="36" spans="2:25" ht="12.75">
      <c r="B36" s="323"/>
      <c r="C36" s="323"/>
      <c r="D36" s="323"/>
      <c r="E36" s="323"/>
      <c r="F36" s="323"/>
      <c r="G36" s="323"/>
      <c r="H36" s="323"/>
      <c r="I36" s="323"/>
      <c r="J36" s="323"/>
      <c r="K36" s="323"/>
      <c r="L36" s="323"/>
      <c r="M36" s="323"/>
      <c r="N36" s="323"/>
      <c r="O36" s="323"/>
      <c r="P36" s="323"/>
      <c r="Q36" s="323"/>
      <c r="R36" s="323"/>
      <c r="S36" s="323"/>
      <c r="T36" s="323"/>
      <c r="U36" s="323"/>
      <c r="V36" s="323"/>
      <c r="W36" s="323"/>
      <c r="X36" s="323"/>
      <c r="Y36" s="323"/>
    </row>
    <row r="37" spans="2:25" ht="12.75">
      <c r="B37" s="323"/>
      <c r="C37" s="323"/>
      <c r="D37" s="323"/>
      <c r="E37" s="323"/>
      <c r="F37" s="323"/>
      <c r="G37" s="323"/>
      <c r="H37" s="323"/>
      <c r="I37" s="323"/>
      <c r="J37" s="323"/>
      <c r="K37" s="323"/>
      <c r="L37" s="323"/>
      <c r="M37" s="323"/>
      <c r="N37" s="323"/>
      <c r="O37" s="323"/>
      <c r="P37" s="323"/>
      <c r="Q37" s="323"/>
      <c r="R37" s="323"/>
      <c r="S37" s="323"/>
      <c r="T37" s="323"/>
      <c r="U37" s="323"/>
      <c r="V37" s="323"/>
      <c r="W37" s="323"/>
      <c r="X37" s="323"/>
      <c r="Y37" s="323"/>
    </row>
    <row r="40" spans="2:25" ht="12.75">
      <c r="B40" s="325"/>
      <c r="C40" s="325"/>
      <c r="D40" s="325"/>
      <c r="E40" s="325"/>
      <c r="F40" s="325"/>
      <c r="G40" s="325"/>
      <c r="H40" s="325"/>
      <c r="I40" s="325"/>
      <c r="J40" s="325"/>
      <c r="K40" s="325"/>
      <c r="L40" s="325"/>
      <c r="M40" s="325"/>
      <c r="N40" s="325"/>
      <c r="O40" s="325"/>
      <c r="P40" s="325"/>
      <c r="Q40" s="325"/>
      <c r="R40" s="325"/>
      <c r="S40" s="325"/>
      <c r="T40" s="325"/>
      <c r="U40" s="325"/>
      <c r="V40" s="325"/>
      <c r="W40" s="325"/>
      <c r="X40" s="325"/>
      <c r="Y40" s="325"/>
    </row>
    <row r="41" spans="2:25" ht="12.75">
      <c r="B41" s="325"/>
      <c r="C41" s="325"/>
      <c r="D41" s="325"/>
      <c r="E41" s="325"/>
      <c r="F41" s="325"/>
      <c r="G41" s="325"/>
      <c r="H41" s="325"/>
      <c r="I41" s="325"/>
      <c r="J41" s="325"/>
      <c r="K41" s="325"/>
      <c r="L41" s="325"/>
      <c r="M41" s="325"/>
      <c r="N41" s="325"/>
      <c r="O41" s="325"/>
      <c r="P41" s="325"/>
      <c r="Q41" s="325"/>
      <c r="R41" s="325"/>
      <c r="S41" s="325"/>
      <c r="T41" s="325"/>
      <c r="U41" s="325"/>
      <c r="V41" s="325"/>
      <c r="W41" s="325"/>
      <c r="X41" s="325"/>
      <c r="Y41" s="325"/>
    </row>
    <row r="42" spans="2:25" ht="12.75">
      <c r="B42" s="325"/>
      <c r="C42" s="325"/>
      <c r="D42" s="325"/>
      <c r="E42" s="325"/>
      <c r="F42" s="325"/>
      <c r="G42" s="325"/>
      <c r="H42" s="325"/>
      <c r="I42" s="325"/>
      <c r="J42" s="325"/>
      <c r="K42" s="325"/>
      <c r="L42" s="325"/>
      <c r="M42" s="325"/>
      <c r="N42" s="325"/>
      <c r="O42" s="325"/>
      <c r="P42" s="325"/>
      <c r="Q42" s="325"/>
      <c r="R42" s="325"/>
      <c r="S42" s="325"/>
      <c r="T42" s="325"/>
      <c r="U42" s="325"/>
      <c r="V42" s="325"/>
      <c r="W42" s="325"/>
      <c r="X42" s="325"/>
      <c r="Y42" s="325"/>
    </row>
    <row r="43" spans="2:25" ht="12.75">
      <c r="B43" s="325"/>
      <c r="C43" s="325"/>
      <c r="D43" s="325"/>
      <c r="E43" s="325"/>
      <c r="F43" s="325"/>
      <c r="G43" s="325"/>
      <c r="H43" s="325"/>
      <c r="I43" s="325"/>
      <c r="J43" s="325"/>
      <c r="K43" s="325"/>
      <c r="L43" s="325"/>
      <c r="M43" s="325"/>
      <c r="N43" s="325"/>
      <c r="O43" s="325"/>
      <c r="P43" s="325"/>
      <c r="Q43" s="325"/>
      <c r="R43" s="325"/>
      <c r="S43" s="325"/>
      <c r="T43" s="325"/>
      <c r="U43" s="325"/>
      <c r="V43" s="325"/>
      <c r="W43" s="325"/>
      <c r="X43" s="325"/>
      <c r="Y43" s="32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8.88671875" style="39" customWidth="1"/>
    <col min="2" max="2" width="42.6640625" style="39" bestFit="1" customWidth="1"/>
    <col min="3" max="3" width="14.88671875" style="39" bestFit="1" customWidth="1"/>
    <col min="4" max="4" width="20.10546875" style="39" bestFit="1" customWidth="1"/>
    <col min="5" max="5" width="14.4453125" style="39" bestFit="1" customWidth="1"/>
    <col min="6" max="16384" width="8.88671875" style="39" customWidth="1"/>
  </cols>
  <sheetData>
    <row r="1" ht="12.75">
      <c r="A1" s="40" t="s">
        <v>312</v>
      </c>
    </row>
    <row r="3" ht="12.75">
      <c r="B3" s="39" t="s">
        <v>311</v>
      </c>
    </row>
    <row r="4" spans="2:5" ht="12.75">
      <c r="B4" s="39" t="s">
        <v>310</v>
      </c>
      <c r="C4" s="39" t="s">
        <v>309</v>
      </c>
      <c r="D4" s="39" t="s">
        <v>308</v>
      </c>
      <c r="E4" s="39" t="s">
        <v>307</v>
      </c>
    </row>
    <row r="5" spans="1:5" ht="12.75">
      <c r="A5" s="39">
        <v>2004</v>
      </c>
      <c r="B5" s="328">
        <v>0.011095324707832446</v>
      </c>
      <c r="C5" s="328">
        <v>0.03527291018739281</v>
      </c>
      <c r="D5" s="329">
        <v>0.0071125161013745174</v>
      </c>
      <c r="E5" s="329">
        <v>0.0012311914795659397</v>
      </c>
    </row>
    <row r="6" spans="1:5" ht="12.75">
      <c r="A6" s="39">
        <v>2005</v>
      </c>
      <c r="B6" s="328">
        <v>0.013130034850683727</v>
      </c>
      <c r="C6" s="328">
        <v>0.04114428542093826</v>
      </c>
      <c r="D6" s="329">
        <v>0.008465762961432727</v>
      </c>
      <c r="E6" s="329">
        <v>0.0012277481140650953</v>
      </c>
    </row>
    <row r="7" spans="1:5" ht="12.75">
      <c r="A7" s="39">
        <v>2006</v>
      </c>
      <c r="B7" s="328">
        <v>0.01564306057055642</v>
      </c>
      <c r="C7" s="328">
        <v>0.04508979144113728</v>
      </c>
      <c r="D7" s="329">
        <v>0.009394871105996227</v>
      </c>
      <c r="E7" s="329">
        <v>0.005547323451862993</v>
      </c>
    </row>
    <row r="8" spans="1:5" ht="12.75">
      <c r="A8" s="39">
        <v>2007</v>
      </c>
      <c r="B8" s="328">
        <v>0.018296389628227317</v>
      </c>
      <c r="C8" s="328">
        <v>0.048175887440449185</v>
      </c>
      <c r="D8" s="329">
        <v>0.011170504615005062</v>
      </c>
      <c r="E8" s="329">
        <v>0.009520873532909382</v>
      </c>
    </row>
    <row r="9" spans="1:5" ht="12.75">
      <c r="A9" s="39">
        <v>2008</v>
      </c>
      <c r="B9" s="328">
        <v>0.02399602151957037</v>
      </c>
      <c r="C9" s="328">
        <v>0.054576474769530474</v>
      </c>
      <c r="D9" s="328">
        <v>0.01352304002761246</v>
      </c>
      <c r="E9" s="328">
        <v>0.021097062675342296</v>
      </c>
    </row>
    <row r="10" spans="1:5" ht="12.75">
      <c r="A10" s="39">
        <v>2009</v>
      </c>
      <c r="B10" s="328">
        <v>0.029919032733671892</v>
      </c>
      <c r="C10" s="328">
        <v>0.06662357676842198</v>
      </c>
      <c r="D10" s="328">
        <v>0.016614733571620244</v>
      </c>
      <c r="E10" s="328">
        <v>0.026474607469667354</v>
      </c>
    </row>
    <row r="11" spans="1:5" ht="12.75">
      <c r="A11" s="39">
        <v>2010</v>
      </c>
      <c r="B11" s="328">
        <v>0.03308760074948398</v>
      </c>
      <c r="C11" s="328">
        <v>0.07381946786152192</v>
      </c>
      <c r="D11" s="328">
        <v>0.01850382617596722</v>
      </c>
      <c r="E11" s="328">
        <v>0.030828946982017536</v>
      </c>
    </row>
    <row r="12" spans="1:5" ht="12.75">
      <c r="A12" s="39">
        <v>2011</v>
      </c>
      <c r="B12" s="328">
        <v>0.038104881852826795</v>
      </c>
      <c r="C12" s="328">
        <v>0.08773376695819932</v>
      </c>
      <c r="D12" s="328">
        <v>0.023002970121982918</v>
      </c>
      <c r="E12" s="328">
        <v>0.026760362183077212</v>
      </c>
    </row>
    <row r="13" spans="1:5" ht="12.75">
      <c r="A13" s="39">
        <v>2012</v>
      </c>
      <c r="B13" s="330">
        <v>0.04218989651360232</v>
      </c>
      <c r="C13" s="330">
        <v>0.10770135813314839</v>
      </c>
      <c r="D13" s="330">
        <v>0.023860558241119583</v>
      </c>
      <c r="E13" s="330">
        <v>0.03666066179664446</v>
      </c>
    </row>
    <row r="14" spans="1:5" ht="12.75">
      <c r="A14" s="39">
        <v>2013</v>
      </c>
      <c r="B14" s="330">
        <v>0.05194227437700176</v>
      </c>
      <c r="C14" s="330">
        <v>0.1385015866059504</v>
      </c>
      <c r="D14" s="330">
        <v>0.02803568856924053</v>
      </c>
      <c r="E14" s="330">
        <v>0.04366046406001053</v>
      </c>
    </row>
    <row r="15" ht="12.75">
      <c r="B15" s="328"/>
    </row>
    <row r="16" spans="2:5" ht="12.75">
      <c r="B16" s="329"/>
      <c r="C16" s="329"/>
      <c r="D16" s="329"/>
      <c r="E16" s="329"/>
    </row>
    <row r="17" spans="2:5" ht="12.75">
      <c r="B17" s="329"/>
      <c r="C17" s="329"/>
      <c r="D17" s="329"/>
      <c r="E17" s="329"/>
    </row>
    <row r="18" spans="2:11" ht="12.75">
      <c r="B18" s="329"/>
      <c r="C18" s="329"/>
      <c r="D18" s="329"/>
      <c r="E18" s="329"/>
      <c r="H18" s="331"/>
      <c r="I18" s="331"/>
      <c r="J18" s="331"/>
      <c r="K18" s="331"/>
    </row>
    <row r="19" spans="2:11" ht="12.75">
      <c r="B19" s="329"/>
      <c r="C19" s="329"/>
      <c r="D19" s="329"/>
      <c r="E19" s="329"/>
      <c r="H19" s="331"/>
      <c r="I19" s="331"/>
      <c r="J19" s="331"/>
      <c r="K19" s="331"/>
    </row>
    <row r="20" spans="2:11" ht="12.75">
      <c r="B20" s="329"/>
      <c r="C20" s="329"/>
      <c r="D20" s="329"/>
      <c r="E20" s="329"/>
      <c r="H20" s="331"/>
      <c r="I20" s="331"/>
      <c r="J20" s="331"/>
      <c r="K20" s="331"/>
    </row>
    <row r="21" spans="2:11" ht="12.75">
      <c r="B21" s="329"/>
      <c r="C21" s="329"/>
      <c r="D21" s="329"/>
      <c r="E21" s="329"/>
      <c r="H21" s="331"/>
      <c r="I21" s="331"/>
      <c r="J21" s="331"/>
      <c r="K21" s="331"/>
    </row>
    <row r="22" spans="2:11" ht="12.75">
      <c r="B22" s="329"/>
      <c r="C22" s="329"/>
      <c r="D22" s="329"/>
      <c r="E22" s="329"/>
      <c r="H22" s="331"/>
      <c r="I22" s="331"/>
      <c r="J22" s="331"/>
      <c r="K22" s="331"/>
    </row>
    <row r="23" spans="2:11" ht="12.75">
      <c r="B23" s="329"/>
      <c r="C23" s="329"/>
      <c r="D23" s="329"/>
      <c r="E23" s="329"/>
      <c r="H23" s="331"/>
      <c r="I23" s="331"/>
      <c r="J23" s="331"/>
      <c r="K23" s="331"/>
    </row>
    <row r="24" spans="2:11" ht="12.75">
      <c r="B24" s="329"/>
      <c r="C24" s="329"/>
      <c r="D24" s="329"/>
      <c r="E24" s="329"/>
      <c r="H24" s="331"/>
      <c r="I24" s="331"/>
      <c r="J24" s="331"/>
      <c r="K24" s="331"/>
    </row>
    <row r="25" spans="2:11" ht="12.75">
      <c r="B25" s="328"/>
      <c r="C25" s="332"/>
      <c r="D25" s="329"/>
      <c r="E25" s="329"/>
      <c r="H25" s="331"/>
      <c r="I25" s="331"/>
      <c r="J25" s="331"/>
      <c r="K25" s="331"/>
    </row>
    <row r="26" spans="2:11" ht="12.75">
      <c r="B26" s="331"/>
      <c r="C26" s="331"/>
      <c r="D26" s="331"/>
      <c r="E26" s="331"/>
      <c r="H26" s="331"/>
      <c r="I26" s="331"/>
      <c r="J26" s="331"/>
      <c r="K26" s="331"/>
    </row>
    <row r="27" spans="2:11" ht="12.75">
      <c r="B27" s="331"/>
      <c r="C27" s="331"/>
      <c r="D27" s="331"/>
      <c r="E27" s="331"/>
      <c r="H27" s="331"/>
      <c r="I27" s="331"/>
      <c r="J27" s="331"/>
      <c r="K27" s="331"/>
    </row>
    <row r="28" spans="2:5" ht="12.75">
      <c r="B28" s="331"/>
      <c r="C28" s="331"/>
      <c r="D28" s="331"/>
      <c r="E28" s="331"/>
    </row>
    <row r="29" spans="2:5" ht="12.75">
      <c r="B29" s="331"/>
      <c r="C29" s="331"/>
      <c r="D29" s="331"/>
      <c r="E29" s="331"/>
    </row>
    <row r="30" spans="2:5" ht="12.75">
      <c r="B30" s="331"/>
      <c r="C30" s="331"/>
      <c r="D30" s="331"/>
      <c r="E30" s="331"/>
    </row>
    <row r="31" spans="2:5" ht="12.75">
      <c r="B31" s="331"/>
      <c r="C31" s="331"/>
      <c r="D31" s="331"/>
      <c r="E31" s="331"/>
    </row>
    <row r="32" spans="2:5" ht="12.75">
      <c r="B32" s="331"/>
      <c r="C32" s="331"/>
      <c r="D32" s="331"/>
      <c r="E32" s="331"/>
    </row>
    <row r="33" spans="2:5" ht="12.75">
      <c r="B33" s="331"/>
      <c r="C33" s="331"/>
      <c r="D33" s="331"/>
      <c r="E33" s="331"/>
    </row>
    <row r="34" spans="2:5" ht="12.75">
      <c r="B34" s="331"/>
      <c r="C34" s="331"/>
      <c r="D34" s="331"/>
      <c r="E34" s="331"/>
    </row>
    <row r="35" spans="2:5" ht="12.75">
      <c r="B35" s="331"/>
      <c r="C35" s="331"/>
      <c r="D35" s="331"/>
      <c r="E35" s="331"/>
    </row>
    <row r="36" spans="2:5" ht="12.75">
      <c r="B36" s="331"/>
      <c r="C36" s="331"/>
      <c r="D36" s="331"/>
      <c r="E36" s="331"/>
    </row>
    <row r="37" spans="2:5" ht="12.75">
      <c r="B37" s="331"/>
      <c r="C37" s="331"/>
      <c r="D37" s="331"/>
      <c r="E37" s="331"/>
    </row>
    <row r="38" spans="2:5" ht="12.75">
      <c r="B38" s="331"/>
      <c r="C38" s="331"/>
      <c r="D38" s="331"/>
      <c r="E38" s="33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8.10546875" style="30" customWidth="1"/>
    <col min="2" max="2" width="19.99609375" style="9" bestFit="1" customWidth="1"/>
    <col min="3" max="3" width="19.5546875" style="9" bestFit="1" customWidth="1"/>
    <col min="4" max="4" width="8.10546875" style="9" bestFit="1" customWidth="1"/>
    <col min="5" max="5" width="20.99609375" style="9" bestFit="1" customWidth="1"/>
    <col min="6" max="6" width="9.4453125" style="9" bestFit="1" customWidth="1"/>
    <col min="7" max="7" width="4.99609375" style="9" bestFit="1" customWidth="1"/>
    <col min="8" max="8" width="20.21484375" style="9" bestFit="1" customWidth="1"/>
    <col min="9" max="16384" width="8.88671875" style="9" customWidth="1"/>
  </cols>
  <sheetData>
    <row r="1" ht="12.75">
      <c r="A1" s="30" t="s">
        <v>54</v>
      </c>
    </row>
    <row r="2" ht="12.75">
      <c r="H2" s="91" t="s">
        <v>53</v>
      </c>
    </row>
    <row r="3" spans="1:8" s="30" customFormat="1" ht="12.75">
      <c r="A3" s="32"/>
      <c r="B3" s="31" t="s">
        <v>52</v>
      </c>
      <c r="C3" s="31" t="s">
        <v>48</v>
      </c>
      <c r="D3" s="31" t="s">
        <v>47</v>
      </c>
      <c r="E3" s="31" t="s">
        <v>46</v>
      </c>
      <c r="F3" s="31" t="s">
        <v>45</v>
      </c>
      <c r="G3" s="31" t="s">
        <v>44</v>
      </c>
      <c r="H3" s="31" t="s">
        <v>43</v>
      </c>
    </row>
    <row r="4" spans="1:8" ht="12.75">
      <c r="A4" s="30">
        <v>1980</v>
      </c>
      <c r="B4" s="33">
        <v>299.56879999062295</v>
      </c>
      <c r="C4" s="33">
        <v>30.724</v>
      </c>
      <c r="D4" s="33">
        <v>26.17871554286789</v>
      </c>
      <c r="E4" s="34">
        <v>9.939484466509175</v>
      </c>
      <c r="F4" s="34">
        <v>149.68122080097527</v>
      </c>
      <c r="G4" s="34">
        <v>94.02677919902473</v>
      </c>
      <c r="H4" s="15">
        <f aca="true" t="shared" si="0" ref="H4:H37">SUM(B4:G4)</f>
        <v>610.119</v>
      </c>
    </row>
    <row r="5" spans="2:8" ht="12.75">
      <c r="B5" s="33">
        <v>283.93244428478124</v>
      </c>
      <c r="C5" s="33">
        <v>32.415</v>
      </c>
      <c r="D5" s="33">
        <v>25.21860440324158</v>
      </c>
      <c r="E5" s="34">
        <v>9.574951311977152</v>
      </c>
      <c r="F5" s="34">
        <v>145.14056860498002</v>
      </c>
      <c r="G5" s="34">
        <v>91.17443139501998</v>
      </c>
      <c r="H5" s="15">
        <f t="shared" si="0"/>
        <v>587.4559999999999</v>
      </c>
    </row>
    <row r="6" spans="2:8" ht="12.75">
      <c r="B6" s="33">
        <v>271.78603276769746</v>
      </c>
      <c r="C6" s="33">
        <v>30.094</v>
      </c>
      <c r="D6" s="33">
        <v>23.549710931939916</v>
      </c>
      <c r="E6" s="34">
        <v>9.935256300362607</v>
      </c>
      <c r="F6" s="34">
        <v>139.2218845561202</v>
      </c>
      <c r="G6" s="34">
        <v>87.90811544387982</v>
      </c>
      <c r="H6" s="15">
        <f t="shared" si="0"/>
        <v>562.495</v>
      </c>
    </row>
    <row r="7" spans="2:8" ht="12.75">
      <c r="B7" s="33">
        <v>253.18446035410997</v>
      </c>
      <c r="C7" s="33">
        <v>29.39</v>
      </c>
      <c r="D7" s="33">
        <v>21.507338113938292</v>
      </c>
      <c r="E7" s="34">
        <v>10.262201531951726</v>
      </c>
      <c r="F7" s="34">
        <v>133.9549079958609</v>
      </c>
      <c r="G7" s="34">
        <v>85.05109200413914</v>
      </c>
      <c r="H7" s="15">
        <f t="shared" si="0"/>
        <v>533.3500000000001</v>
      </c>
    </row>
    <row r="8" spans="2:8" ht="12.75">
      <c r="B8" s="33">
        <v>234.9519795870171</v>
      </c>
      <c r="C8" s="33">
        <v>29.482</v>
      </c>
      <c r="D8" s="33">
        <v>20.291899023600788</v>
      </c>
      <c r="E8" s="34">
        <v>11.214121389382113</v>
      </c>
      <c r="F8" s="34">
        <v>129.32264450701237</v>
      </c>
      <c r="G8" s="34">
        <v>82.59935549298761</v>
      </c>
      <c r="H8" s="15">
        <f t="shared" si="0"/>
        <v>507.862</v>
      </c>
    </row>
    <row r="9" spans="1:8" ht="12.75">
      <c r="A9" s="30">
        <v>1985</v>
      </c>
      <c r="B9" s="33">
        <v>209.1152961123455</v>
      </c>
      <c r="C9" s="33">
        <v>31.118</v>
      </c>
      <c r="D9" s="33">
        <v>21.442622784308234</v>
      </c>
      <c r="E9" s="34">
        <v>11.637081103346258</v>
      </c>
      <c r="F9" s="34">
        <v>126.64503206368762</v>
      </c>
      <c r="G9" s="34">
        <v>78.76896793631238</v>
      </c>
      <c r="H9" s="15">
        <f t="shared" si="0"/>
        <v>478.727</v>
      </c>
    </row>
    <row r="10" spans="2:8" ht="12.75">
      <c r="B10" s="33">
        <v>170.52593021514852</v>
      </c>
      <c r="C10" s="33">
        <v>30.87</v>
      </c>
      <c r="D10" s="33">
        <v>21.946442356152158</v>
      </c>
      <c r="E10" s="34">
        <v>11.70962742869932</v>
      </c>
      <c r="F10" s="34">
        <v>125.0188698609893</v>
      </c>
      <c r="G10" s="34">
        <v>75.60413013901068</v>
      </c>
      <c r="H10" s="15">
        <f t="shared" si="0"/>
        <v>435.675</v>
      </c>
    </row>
    <row r="11" spans="2:8" ht="12.75">
      <c r="B11" s="33">
        <v>144.73404594525582</v>
      </c>
      <c r="C11" s="33">
        <v>32.659</v>
      </c>
      <c r="D11" s="33">
        <v>22.776949967483255</v>
      </c>
      <c r="E11" s="34">
        <v>11.960004087260938</v>
      </c>
      <c r="F11" s="34">
        <v>123.69282143347496</v>
      </c>
      <c r="G11" s="34">
        <v>72.60917856652503</v>
      </c>
      <c r="H11" s="15">
        <f t="shared" si="0"/>
        <v>408.43199999999996</v>
      </c>
    </row>
    <row r="12" spans="2:8" ht="12.75">
      <c r="B12" s="33">
        <v>120.16972068338166</v>
      </c>
      <c r="C12" s="33">
        <v>34.953</v>
      </c>
      <c r="D12" s="33">
        <v>22.74956991548771</v>
      </c>
      <c r="E12" s="34">
        <v>12.587709401130642</v>
      </c>
      <c r="F12" s="34">
        <v>125.15154590945777</v>
      </c>
      <c r="G12" s="34">
        <v>71.10245409054224</v>
      </c>
      <c r="H12" s="15">
        <f t="shared" si="0"/>
        <v>386.71400000000006</v>
      </c>
    </row>
    <row r="13" spans="2:8" ht="12.75">
      <c r="B13" s="33">
        <v>97.88663910729726</v>
      </c>
      <c r="C13" s="33">
        <v>35.718</v>
      </c>
      <c r="D13" s="33">
        <v>22.416195370356125</v>
      </c>
      <c r="E13" s="34">
        <v>13.146165522346624</v>
      </c>
      <c r="F13" s="34">
        <v>121.89230133473356</v>
      </c>
      <c r="G13" s="34">
        <v>66.91569866526645</v>
      </c>
      <c r="H13" s="15">
        <f t="shared" si="0"/>
        <v>357.975</v>
      </c>
    </row>
    <row r="14" spans="1:8" ht="12.75">
      <c r="A14" s="30">
        <v>1990</v>
      </c>
      <c r="B14" s="33">
        <v>89.02858474554917</v>
      </c>
      <c r="C14" s="33">
        <v>36.856</v>
      </c>
      <c r="D14" s="33">
        <v>20.832624288828043</v>
      </c>
      <c r="E14" s="34">
        <v>14.53879096562279</v>
      </c>
      <c r="F14" s="34">
        <v>116.5092418150955</v>
      </c>
      <c r="G14" s="34">
        <v>66.8507581849045</v>
      </c>
      <c r="H14" s="15">
        <f t="shared" si="0"/>
        <v>344.61600000000004</v>
      </c>
    </row>
    <row r="15" spans="2:8" ht="12.75">
      <c r="B15" s="33">
        <v>78.51546701966717</v>
      </c>
      <c r="C15" s="33">
        <v>36.974</v>
      </c>
      <c r="D15" s="33">
        <v>19.081472405446295</v>
      </c>
      <c r="E15" s="34">
        <v>16.135060574886534</v>
      </c>
      <c r="F15" s="34">
        <v>108.52859073597469</v>
      </c>
      <c r="G15" s="34">
        <v>65.14240926402529</v>
      </c>
      <c r="H15" s="15">
        <f t="shared" si="0"/>
        <v>324.37699999999995</v>
      </c>
    </row>
    <row r="16" spans="2:8" ht="12.75">
      <c r="B16" s="33">
        <v>61.71507057285994</v>
      </c>
      <c r="C16" s="33">
        <v>33.2971394865926</v>
      </c>
      <c r="D16" s="33">
        <v>20.995180788499237</v>
      </c>
      <c r="E16" s="34">
        <v>17.89374863864082</v>
      </c>
      <c r="F16" s="34">
        <v>101.11606349577767</v>
      </c>
      <c r="G16" s="34">
        <v>61.59234378781633</v>
      </c>
      <c r="H16" s="15">
        <f t="shared" si="0"/>
        <v>296.6095467701866</v>
      </c>
    </row>
    <row r="17" spans="2:8" ht="12.75">
      <c r="B17" s="33">
        <v>33.901802864363944</v>
      </c>
      <c r="C17" s="33">
        <v>26.939</v>
      </c>
      <c r="D17" s="33">
        <v>21.414</v>
      </c>
      <c r="E17" s="34">
        <v>18.362197135636055</v>
      </c>
      <c r="F17" s="34">
        <v>92.53149106085841</v>
      </c>
      <c r="G17" s="34">
        <v>57.328508939141614</v>
      </c>
      <c r="H17" s="15">
        <f t="shared" si="0"/>
        <v>250.47700000000003</v>
      </c>
    </row>
    <row r="18" spans="2:8" ht="12.75">
      <c r="B18" s="33">
        <v>15.44779674476603</v>
      </c>
      <c r="C18" s="33">
        <v>25.011</v>
      </c>
      <c r="D18" s="33">
        <v>18.644</v>
      </c>
      <c r="E18" s="34">
        <v>15.195203255233972</v>
      </c>
      <c r="F18" s="34">
        <v>86.84730990051177</v>
      </c>
      <c r="G18" s="34">
        <v>48.86669009948821</v>
      </c>
      <c r="H18" s="15">
        <f t="shared" si="0"/>
        <v>210.012</v>
      </c>
    </row>
    <row r="19" spans="1:8" ht="12.75">
      <c r="A19" s="30">
        <v>1995</v>
      </c>
      <c r="B19" s="33">
        <v>10.620794635080996</v>
      </c>
      <c r="C19" s="33">
        <v>26.7</v>
      </c>
      <c r="D19" s="33">
        <v>15.666</v>
      </c>
      <c r="E19" s="34">
        <v>10.413205364919001</v>
      </c>
      <c r="F19" s="34">
        <v>77.5414119277578</v>
      </c>
      <c r="G19" s="34">
        <v>38.3585880722422</v>
      </c>
      <c r="H19" s="15">
        <f t="shared" si="0"/>
        <v>179.3</v>
      </c>
    </row>
    <row r="20" spans="2:8" ht="12.75">
      <c r="B20" s="33">
        <v>12.625222319370481</v>
      </c>
      <c r="C20" s="33">
        <v>30.099999999999998</v>
      </c>
      <c r="D20" s="33">
        <v>19.318</v>
      </c>
      <c r="E20" s="34">
        <v>-9.04322231937048</v>
      </c>
      <c r="F20" s="34">
        <v>64.20683069546314</v>
      </c>
      <c r="G20" s="34">
        <v>39.79316930453687</v>
      </c>
      <c r="H20" s="15">
        <f t="shared" si="0"/>
        <v>157</v>
      </c>
    </row>
    <row r="21" spans="2:8" ht="12.75">
      <c r="B21" s="33">
        <v>13.268579464137131</v>
      </c>
      <c r="C21" s="33">
        <v>31.499999999999996</v>
      </c>
      <c r="D21" s="33">
        <v>15.596</v>
      </c>
      <c r="E21" s="34">
        <v>-5.364579464137128</v>
      </c>
      <c r="F21" s="34">
        <v>69.61009518661983</v>
      </c>
      <c r="G21" s="34">
        <v>35.38990481338018</v>
      </c>
      <c r="H21" s="15">
        <f t="shared" si="0"/>
        <v>160</v>
      </c>
    </row>
    <row r="22" spans="2:8" ht="12.75">
      <c r="B22" s="33">
        <v>14.086951205442178</v>
      </c>
      <c r="C22" s="33">
        <v>29.632653061224488</v>
      </c>
      <c r="D22" s="33">
        <v>17.836</v>
      </c>
      <c r="E22" s="34">
        <v>-8.555604266666665</v>
      </c>
      <c r="F22" s="34">
        <v>72.20314259864472</v>
      </c>
      <c r="G22" s="34">
        <v>27.79685740135527</v>
      </c>
      <c r="H22" s="15">
        <f t="shared" si="0"/>
        <v>153</v>
      </c>
    </row>
    <row r="23" spans="2:8" ht="12.75">
      <c r="B23" s="33">
        <v>13.79688633855661</v>
      </c>
      <c r="C23" s="33">
        <v>28.97826086956522</v>
      </c>
      <c r="D23" s="33">
        <v>17.91</v>
      </c>
      <c r="E23" s="34">
        <v>-7.685147208121827</v>
      </c>
      <c r="F23" s="34">
        <v>75.9112202571352</v>
      </c>
      <c r="G23" s="34">
        <v>22.088779742864812</v>
      </c>
      <c r="H23" s="15">
        <f t="shared" si="0"/>
        <v>151</v>
      </c>
    </row>
    <row r="24" spans="1:8" ht="12.75">
      <c r="A24" s="30">
        <v>2000</v>
      </c>
      <c r="B24" s="33">
        <v>13.141791308652452</v>
      </c>
      <c r="C24" s="33">
        <v>27</v>
      </c>
      <c r="D24" s="33">
        <v>4.318800608182173</v>
      </c>
      <c r="E24" s="34">
        <v>5.539408083165377</v>
      </c>
      <c r="F24" s="34">
        <v>71.42436901315406</v>
      </c>
      <c r="G24" s="34">
        <v>20.57563098684594</v>
      </c>
      <c r="H24" s="15">
        <f t="shared" si="0"/>
        <v>142</v>
      </c>
    </row>
    <row r="25" spans="2:8" ht="12.75">
      <c r="B25" s="33">
        <v>12.773370256020874</v>
      </c>
      <c r="C25" s="33">
        <v>27.36842105263158</v>
      </c>
      <c r="D25" s="33">
        <v>4.318800608182173</v>
      </c>
      <c r="E25" s="34">
        <v>5.539408083165377</v>
      </c>
      <c r="F25" s="34">
        <v>76.08248003575106</v>
      </c>
      <c r="G25" s="34">
        <v>21.917519964248935</v>
      </c>
      <c r="H25" s="15">
        <f t="shared" si="0"/>
        <v>148</v>
      </c>
    </row>
    <row r="26" spans="1:8" ht="12.75">
      <c r="A26" s="29"/>
      <c r="B26" s="33">
        <v>11.439088605949747</v>
      </c>
      <c r="C26" s="33">
        <v>26.702702702702705</v>
      </c>
      <c r="D26" s="33">
        <v>4.318800608182173</v>
      </c>
      <c r="E26" s="34">
        <v>5.539408083165377</v>
      </c>
      <c r="F26" s="34">
        <v>73.75342452445256</v>
      </c>
      <c r="G26" s="34">
        <v>21.246575475547438</v>
      </c>
      <c r="H26" s="15">
        <f t="shared" si="0"/>
        <v>143</v>
      </c>
    </row>
    <row r="27" spans="1:8" ht="12.75">
      <c r="A27" s="28"/>
      <c r="B27" s="33">
        <v>9.717355767530798</v>
      </c>
      <c r="C27" s="33">
        <v>24.41025641025641</v>
      </c>
      <c r="D27" s="33">
        <v>3.886920547363955</v>
      </c>
      <c r="E27" s="34">
        <v>4.98546727484884</v>
      </c>
      <c r="F27" s="34">
        <v>69.09531350185556</v>
      </c>
      <c r="G27" s="34">
        <v>19.904686498144443</v>
      </c>
      <c r="H27" s="15">
        <f t="shared" si="0"/>
        <v>132</v>
      </c>
    </row>
    <row r="28" spans="1:8" ht="12.75">
      <c r="A28" s="27"/>
      <c r="B28" s="33">
        <v>7.668152718327748</v>
      </c>
      <c r="C28" s="33">
        <v>23.45945945945946</v>
      </c>
      <c r="D28" s="33">
        <v>3.886920547363955</v>
      </c>
      <c r="E28" s="34">
        <v>4.98546727484884</v>
      </c>
      <c r="F28" s="34">
        <v>62.88449880505955</v>
      </c>
      <c r="G28" s="34">
        <v>18.115501194940446</v>
      </c>
      <c r="H28" s="15">
        <f t="shared" si="0"/>
        <v>121</v>
      </c>
    </row>
    <row r="29" spans="1:8" ht="12.75">
      <c r="A29" s="23">
        <v>2005</v>
      </c>
      <c r="B29" s="33">
        <v>6.429222520606171</v>
      </c>
      <c r="C29" s="33">
        <v>23.68421052631579</v>
      </c>
      <c r="D29" s="33">
        <v>3.455040486545738</v>
      </c>
      <c r="E29" s="34">
        <v>4.4315264665323015</v>
      </c>
      <c r="F29" s="34">
        <v>55.12098043406454</v>
      </c>
      <c r="G29" s="34">
        <v>15.879019565935454</v>
      </c>
      <c r="H29" s="15">
        <f t="shared" si="0"/>
        <v>109</v>
      </c>
    </row>
    <row r="30" spans="1:8" ht="12.75">
      <c r="A30" s="24"/>
      <c r="B30" s="33">
        <v>5.780099713588626</v>
      </c>
      <c r="C30" s="33">
        <v>28.333333333333336</v>
      </c>
      <c r="D30" s="33">
        <v>3.455040486545738</v>
      </c>
      <c r="E30" s="34">
        <v>4.4315264665323015</v>
      </c>
      <c r="F30" s="34">
        <v>58.226387782462545</v>
      </c>
      <c r="G30" s="34">
        <v>16.77361221753745</v>
      </c>
      <c r="H30" s="15">
        <f t="shared" si="0"/>
        <v>117</v>
      </c>
    </row>
    <row r="31" spans="1:8" ht="12.75">
      <c r="A31" s="24"/>
      <c r="B31" s="33">
        <v>6.127612177787207</v>
      </c>
      <c r="C31" s="33">
        <v>30</v>
      </c>
      <c r="D31" s="33">
        <v>3.886920547363955</v>
      </c>
      <c r="E31" s="34">
        <v>4.98546727484884</v>
      </c>
      <c r="F31" s="34">
        <v>64.43720247925854</v>
      </c>
      <c r="G31" s="34">
        <v>18.562797520741448</v>
      </c>
      <c r="H31" s="15">
        <f t="shared" si="0"/>
        <v>128</v>
      </c>
    </row>
    <row r="32" spans="1:8" ht="12.75">
      <c r="A32" s="26"/>
      <c r="B32" s="33">
        <v>5.965450015625046</v>
      </c>
      <c r="C32" s="33">
        <v>30.16216216216216</v>
      </c>
      <c r="D32" s="33">
        <v>3.886920547363955</v>
      </c>
      <c r="E32" s="34">
        <v>4.98546727484884</v>
      </c>
      <c r="F32" s="34">
        <v>62.10814696796005</v>
      </c>
      <c r="G32" s="34">
        <v>17.891853032039947</v>
      </c>
      <c r="H32" s="15">
        <f t="shared" si="0"/>
        <v>125</v>
      </c>
    </row>
    <row r="33" spans="1:8" ht="12.75">
      <c r="A33" s="25"/>
      <c r="B33" s="33">
        <v>6.2942788444538715</v>
      </c>
      <c r="C33" s="33">
        <v>30.833333333333336</v>
      </c>
      <c r="D33" s="33">
        <v>3.886920547363955</v>
      </c>
      <c r="E33" s="34">
        <v>4.98546727484884</v>
      </c>
      <c r="F33" s="34">
        <v>83.06964656964657</v>
      </c>
      <c r="G33" s="34">
        <v>23.93035343035343</v>
      </c>
      <c r="H33" s="15">
        <f t="shared" si="0"/>
        <v>153</v>
      </c>
    </row>
    <row r="34" spans="1:8" ht="12.75">
      <c r="A34" s="23">
        <v>2010</v>
      </c>
      <c r="B34" s="33">
        <v>5.0508822177433625</v>
      </c>
      <c r="C34" s="33">
        <v>31.09090909090909</v>
      </c>
      <c r="D34" s="33">
        <v>4.318800608182173</v>
      </c>
      <c r="E34" s="34">
        <v>5.539408083165377</v>
      </c>
      <c r="F34" s="34">
        <v>96.26762780033808</v>
      </c>
      <c r="G34" s="34">
        <v>27.73237219966192</v>
      </c>
      <c r="H34" s="15">
        <f t="shared" si="0"/>
        <v>169.99999999999997</v>
      </c>
    </row>
    <row r="35" spans="1:8" ht="12.75">
      <c r="A35" s="23"/>
      <c r="B35" s="33">
        <v>6.639240084763949</v>
      </c>
      <c r="C35" s="33">
        <v>33.48837209302326</v>
      </c>
      <c r="D35" s="33">
        <v>3.886920547363955</v>
      </c>
      <c r="E35" s="34">
        <v>4.98546727484884</v>
      </c>
      <c r="F35" s="34">
        <v>86.17505391804457</v>
      </c>
      <c r="G35" s="34">
        <v>24.824946081955428</v>
      </c>
      <c r="H35" s="15">
        <f t="shared" si="0"/>
        <v>160</v>
      </c>
    </row>
    <row r="36" spans="1:8" ht="12.75">
      <c r="A36" s="24"/>
      <c r="B36" s="33">
        <v>7.779786090830684</v>
      </c>
      <c r="C36" s="33">
        <v>36.34782608695652</v>
      </c>
      <c r="D36" s="33">
        <v>3.886920547363955</v>
      </c>
      <c r="E36" s="34">
        <v>4.98546727484884</v>
      </c>
      <c r="F36" s="34">
        <v>85.39870208094507</v>
      </c>
      <c r="G36" s="34">
        <v>24.60129791905493</v>
      </c>
      <c r="H36" s="15">
        <f t="shared" si="0"/>
        <v>163</v>
      </c>
    </row>
    <row r="37" spans="1:8" ht="12.75">
      <c r="A37" s="24" t="s">
        <v>42</v>
      </c>
      <c r="B37" s="33">
        <v>8.489617395608976</v>
      </c>
      <c r="C37" s="33">
        <v>39.65217391304348</v>
      </c>
      <c r="D37" s="33">
        <v>4.318800608182173</v>
      </c>
      <c r="E37" s="34">
        <v>5.539408083165377</v>
      </c>
      <c r="F37" s="34">
        <v>86.17505391804457</v>
      </c>
      <c r="G37" s="34">
        <v>24.824946081955428</v>
      </c>
      <c r="H37" s="15">
        <f t="shared" si="0"/>
        <v>169</v>
      </c>
    </row>
    <row r="38" ht="12.75">
      <c r="A38" s="27"/>
    </row>
    <row r="39" spans="1:6" ht="12.75">
      <c r="A39" s="23" t="s">
        <v>51</v>
      </c>
      <c r="F39" s="20"/>
    </row>
    <row r="40" ht="12.75">
      <c r="H40" s="35"/>
    </row>
    <row r="42" ht="12.75">
      <c r="H42" s="10"/>
    </row>
    <row r="43" ht="12.75">
      <c r="H43" s="10"/>
    </row>
  </sheetData>
  <sheetProtection/>
  <printOptions/>
  <pageMargins left="0.75" right="0.75" top="1" bottom="1" header="0.5" footer="0.5"/>
  <pageSetup horizontalDpi="600" verticalDpi="600" orientation="landscape" paperSize="9" scale="90" r:id="rId1"/>
  <ignoredErrors>
    <ignoredError sqref="H4:H34" formulaRange="1"/>
  </ignoredErrors>
</worksheet>
</file>

<file path=xl/worksheets/sheet30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8.88671875" style="227" customWidth="1"/>
    <col min="2" max="16384" width="8.88671875" style="235" customWidth="1"/>
  </cols>
  <sheetData>
    <row r="1" ht="12.75">
      <c r="A1" s="227" t="s">
        <v>316</v>
      </c>
    </row>
    <row r="2" ht="12.75">
      <c r="A2" s="235"/>
    </row>
    <row r="3" spans="1:3" s="227" customFormat="1" ht="12.75">
      <c r="A3" s="227" t="s">
        <v>315</v>
      </c>
      <c r="B3" s="227" t="s">
        <v>314</v>
      </c>
      <c r="C3" s="227" t="s">
        <v>313</v>
      </c>
    </row>
    <row r="4" spans="1:2" ht="12.75" hidden="1">
      <c r="A4" s="227">
        <v>1977</v>
      </c>
      <c r="B4" s="235">
        <v>2793</v>
      </c>
    </row>
    <row r="5" ht="12.75" hidden="1"/>
    <row r="6" ht="12.75" hidden="1"/>
    <row r="7" ht="12.75" hidden="1"/>
    <row r="8" ht="12.75" hidden="1"/>
    <row r="9" ht="12.75" hidden="1"/>
    <row r="10" spans="1:2" ht="12.75">
      <c r="A10" s="227">
        <v>1983</v>
      </c>
      <c r="B10" s="235">
        <v>2254</v>
      </c>
    </row>
    <row r="15" spans="1:2" ht="12.75">
      <c r="A15" s="227">
        <v>1988</v>
      </c>
      <c r="B15" s="235">
        <v>1793</v>
      </c>
    </row>
    <row r="18" spans="1:2" ht="12.75">
      <c r="A18" s="227">
        <v>1991</v>
      </c>
      <c r="B18" s="235">
        <v>2312</v>
      </c>
    </row>
    <row r="20" spans="2:3" ht="12.75">
      <c r="B20" s="235">
        <v>2556</v>
      </c>
      <c r="C20" s="235">
        <v>996</v>
      </c>
    </row>
    <row r="21" spans="1:3" ht="12.75">
      <c r="A21" s="227">
        <v>1994</v>
      </c>
      <c r="B21" s="335">
        <v>3116.775</v>
      </c>
      <c r="C21" s="235">
        <v>1139</v>
      </c>
    </row>
    <row r="22" spans="2:3" ht="12.75">
      <c r="B22" s="335">
        <v>3354.2494556878055</v>
      </c>
      <c r="C22" s="235">
        <v>1219</v>
      </c>
    </row>
    <row r="23" spans="1:3" ht="12.75">
      <c r="A23" s="227">
        <v>1996</v>
      </c>
      <c r="B23" s="335">
        <v>3041.3862562621994</v>
      </c>
      <c r="C23" s="235">
        <v>1298</v>
      </c>
    </row>
    <row r="24" spans="2:3" ht="12.75">
      <c r="B24" s="335">
        <v>3204.320256262199</v>
      </c>
      <c r="C24" s="235">
        <v>1318</v>
      </c>
    </row>
    <row r="25" spans="1:3" ht="12.75">
      <c r="A25" s="227">
        <v>1998</v>
      </c>
      <c r="B25" s="335">
        <v>3438.780256262199</v>
      </c>
      <c r="C25" s="235">
        <v>1328</v>
      </c>
    </row>
    <row r="26" spans="2:3" ht="12.75">
      <c r="B26" s="335">
        <v>3668.618256262199</v>
      </c>
      <c r="C26" s="235">
        <v>1352</v>
      </c>
    </row>
    <row r="27" spans="1:3" ht="12.75">
      <c r="A27" s="227">
        <v>2000</v>
      </c>
      <c r="B27" s="335">
        <v>4451.036386262199</v>
      </c>
      <c r="C27" s="235">
        <v>1339</v>
      </c>
    </row>
    <row r="28" spans="2:3" ht="12.75">
      <c r="B28" s="335">
        <v>4452.9293802582</v>
      </c>
      <c r="C28" s="235">
        <v>1366</v>
      </c>
    </row>
    <row r="29" spans="1:3" ht="12.75">
      <c r="A29" s="227">
        <v>2002</v>
      </c>
      <c r="B29" s="335">
        <v>4548.430051444805</v>
      </c>
      <c r="C29" s="235">
        <v>1328</v>
      </c>
    </row>
    <row r="30" spans="2:3" ht="12.75">
      <c r="B30" s="335">
        <v>4471.778841444805</v>
      </c>
      <c r="C30" s="235">
        <v>1292</v>
      </c>
    </row>
    <row r="31" spans="1:3" ht="12.75">
      <c r="A31" s="227">
        <v>2004</v>
      </c>
      <c r="B31" s="335">
        <v>5339.834999999999</v>
      </c>
      <c r="C31" s="235">
        <v>1263</v>
      </c>
    </row>
    <row r="32" spans="2:3" ht="12.75">
      <c r="B32" s="335">
        <v>5463.829000000001</v>
      </c>
      <c r="C32" s="235">
        <v>1284</v>
      </c>
    </row>
    <row r="33" spans="1:5" ht="12.75">
      <c r="A33" s="227">
        <v>2006</v>
      </c>
      <c r="B33" s="335">
        <v>5360.946820089999</v>
      </c>
      <c r="C33" s="235">
        <v>1271</v>
      </c>
      <c r="E33" s="336"/>
    </row>
    <row r="34" spans="2:5" ht="12.75">
      <c r="B34" s="335">
        <v>5318.09574676</v>
      </c>
      <c r="C34" s="235">
        <v>1314</v>
      </c>
      <c r="E34" s="336"/>
    </row>
    <row r="35" spans="1:5" ht="12.75">
      <c r="A35" s="227">
        <v>2008</v>
      </c>
      <c r="B35" s="335">
        <v>5323.075000000001</v>
      </c>
      <c r="C35" s="235">
        <v>1327</v>
      </c>
      <c r="E35" s="336"/>
    </row>
    <row r="36" spans="2:5" ht="12.75">
      <c r="B36" s="335">
        <v>5492.187814547288</v>
      </c>
      <c r="C36" s="235">
        <v>1379</v>
      </c>
      <c r="E36" s="337"/>
    </row>
    <row r="37" spans="1:5" ht="12.75">
      <c r="A37" s="227">
        <v>2010</v>
      </c>
      <c r="B37" s="335">
        <v>5950.3604000000005</v>
      </c>
      <c r="C37" s="235">
        <v>1459</v>
      </c>
      <c r="E37" s="337"/>
    </row>
    <row r="38" spans="2:3" ht="12.75">
      <c r="B38" s="335">
        <v>5969.438512811174</v>
      </c>
      <c r="C38" s="235">
        <v>1791</v>
      </c>
    </row>
    <row r="39" spans="2:5" ht="12.75">
      <c r="B39" s="335">
        <v>6175.190837811175</v>
      </c>
      <c r="C39" s="235">
        <v>1955</v>
      </c>
      <c r="D39" s="335"/>
      <c r="E39" s="335"/>
    </row>
    <row r="40" spans="1:3" ht="12.75">
      <c r="A40" s="227">
        <v>2013</v>
      </c>
      <c r="B40" s="335">
        <v>6170.2608378111745</v>
      </c>
      <c r="C40" s="235">
        <v>2014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O39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8.88671875" style="235" customWidth="1"/>
    <col min="2" max="2" width="7.77734375" style="235" bestFit="1" customWidth="1"/>
    <col min="3" max="3" width="8.77734375" style="235" customWidth="1"/>
    <col min="4" max="4" width="9.77734375" style="235" customWidth="1"/>
    <col min="5" max="5" width="11.10546875" style="235" customWidth="1"/>
    <col min="6" max="6" width="9.77734375" style="235" customWidth="1"/>
    <col min="7" max="7" width="9.4453125" style="235" bestFit="1" customWidth="1"/>
    <col min="8" max="16384" width="8.88671875" style="235" customWidth="1"/>
  </cols>
  <sheetData>
    <row r="1" spans="1:6" ht="12.75">
      <c r="A1" s="338" t="s">
        <v>322</v>
      </c>
      <c r="F1" s="227"/>
    </row>
    <row r="3" spans="2:6" s="227" customFormat="1" ht="51">
      <c r="B3" s="276" t="s">
        <v>321</v>
      </c>
      <c r="C3" s="339" t="s">
        <v>320</v>
      </c>
      <c r="D3" s="276" t="s">
        <v>319</v>
      </c>
      <c r="E3" s="339" t="s">
        <v>318</v>
      </c>
      <c r="F3" s="339" t="s">
        <v>317</v>
      </c>
    </row>
    <row r="4" spans="1:15" ht="12.75">
      <c r="A4" s="227">
        <v>1980</v>
      </c>
      <c r="B4" s="258">
        <v>100</v>
      </c>
      <c r="C4" s="340">
        <v>100</v>
      </c>
      <c r="D4" s="258">
        <v>100</v>
      </c>
      <c r="E4" s="340">
        <v>100</v>
      </c>
      <c r="F4" s="340">
        <v>100</v>
      </c>
      <c r="H4" s="258"/>
      <c r="I4" s="227"/>
      <c r="J4" s="227"/>
      <c r="K4" s="227"/>
      <c r="L4" s="227"/>
      <c r="M4" s="227"/>
      <c r="N4" s="227"/>
      <c r="O4" s="227"/>
    </row>
    <row r="5" spans="1:15" ht="12.75">
      <c r="A5" s="227"/>
      <c r="B5" s="258">
        <v>98.02762073932264</v>
      </c>
      <c r="C5" s="340">
        <v>98.7640855272289</v>
      </c>
      <c r="D5" s="258">
        <v>98.90651932911425</v>
      </c>
      <c r="E5" s="340">
        <v>97.03264776218907</v>
      </c>
      <c r="F5" s="340">
        <v>93.22056537973647</v>
      </c>
      <c r="H5" s="258"/>
      <c r="I5" s="227"/>
      <c r="J5" s="227"/>
      <c r="K5" s="227"/>
      <c r="L5" s="227"/>
      <c r="M5" s="227"/>
      <c r="N5" s="227"/>
      <c r="O5" s="227"/>
    </row>
    <row r="6" spans="1:15" ht="12.75">
      <c r="A6" s="227"/>
      <c r="B6" s="258">
        <v>92.37093368048521</v>
      </c>
      <c r="C6" s="340">
        <v>96.6330809486011</v>
      </c>
      <c r="D6" s="258">
        <v>95.90994634285238</v>
      </c>
      <c r="E6" s="340">
        <v>97.47948680948004</v>
      </c>
      <c r="F6" s="340">
        <v>94.44685101069332</v>
      </c>
      <c r="H6" s="258"/>
      <c r="I6" s="227"/>
      <c r="J6" s="227"/>
      <c r="K6" s="227"/>
      <c r="L6" s="227"/>
      <c r="M6" s="227"/>
      <c r="N6" s="227"/>
      <c r="O6" s="227"/>
    </row>
    <row r="7" spans="1:15" ht="12.75">
      <c r="A7" s="227"/>
      <c r="B7" s="258">
        <v>85.48711217351665</v>
      </c>
      <c r="C7" s="340">
        <v>95.15976895453677</v>
      </c>
      <c r="D7" s="258">
        <v>94.63954078279686</v>
      </c>
      <c r="E7" s="340">
        <v>98.40028400468402</v>
      </c>
      <c r="F7" s="340">
        <v>99.84085118097681</v>
      </c>
      <c r="H7" s="258"/>
      <c r="I7" s="227"/>
      <c r="J7" s="227"/>
      <c r="K7" s="227"/>
      <c r="L7" s="227"/>
      <c r="M7" s="227"/>
      <c r="N7" s="227"/>
      <c r="O7" s="227"/>
    </row>
    <row r="8" spans="1:15" ht="12.75">
      <c r="A8" s="227"/>
      <c r="B8" s="258">
        <v>83.25394480351558</v>
      </c>
      <c r="C8" s="340">
        <v>91.50884354504112</v>
      </c>
      <c r="D8" s="258">
        <v>91.49697885763213</v>
      </c>
      <c r="E8" s="340">
        <v>97.3158077205442</v>
      </c>
      <c r="F8" s="340">
        <v>104.44002910074371</v>
      </c>
      <c r="H8" s="258"/>
      <c r="I8" s="227"/>
      <c r="J8" s="227"/>
      <c r="K8" s="227"/>
      <c r="L8" s="227"/>
      <c r="M8" s="227"/>
      <c r="N8" s="227"/>
      <c r="O8" s="227"/>
    </row>
    <row r="9" spans="1:15" ht="12.75">
      <c r="A9" s="227">
        <v>1985</v>
      </c>
      <c r="B9" s="258">
        <v>79.99876550601483</v>
      </c>
      <c r="C9" s="340">
        <v>100.56336802180294</v>
      </c>
      <c r="D9" s="258">
        <v>92.18254048742887</v>
      </c>
      <c r="E9" s="340">
        <v>96.07323114813123</v>
      </c>
      <c r="F9" s="340">
        <v>107.2641423127803</v>
      </c>
      <c r="H9" s="258"/>
      <c r="I9" s="227"/>
      <c r="J9" s="227"/>
      <c r="K9" s="227"/>
      <c r="L9" s="227"/>
      <c r="M9" s="227"/>
      <c r="N9" s="227"/>
      <c r="O9" s="227"/>
    </row>
    <row r="10" spans="1:15" ht="12.75">
      <c r="A10" s="227"/>
      <c r="B10" s="258">
        <v>76.6957024733717</v>
      </c>
      <c r="C10" s="340">
        <v>103.45561551650493</v>
      </c>
      <c r="D10" s="258">
        <v>90.80199480385417</v>
      </c>
      <c r="E10" s="340">
        <v>96.76350579610094</v>
      </c>
      <c r="F10" s="340">
        <v>116.76870083370258</v>
      </c>
      <c r="H10" s="258"/>
      <c r="I10" s="227"/>
      <c r="J10" s="227"/>
      <c r="K10" s="227"/>
      <c r="L10" s="227"/>
      <c r="M10" s="227"/>
      <c r="N10" s="227"/>
      <c r="O10" s="227"/>
    </row>
    <row r="11" spans="1:15" ht="12.75">
      <c r="A11" s="227"/>
      <c r="B11" s="258">
        <v>72.38396269727775</v>
      </c>
      <c r="C11" s="340">
        <v>101.88888507544253</v>
      </c>
      <c r="D11" s="258">
        <v>86.15411350145256</v>
      </c>
      <c r="E11" s="340">
        <v>94.24339528509424</v>
      </c>
      <c r="F11" s="340">
        <v>114.8777145710289</v>
      </c>
      <c r="H11" s="258"/>
      <c r="I11" s="227"/>
      <c r="J11" s="227"/>
      <c r="K11" s="227"/>
      <c r="L11" s="227"/>
      <c r="M11" s="227"/>
      <c r="N11" s="227"/>
      <c r="O11" s="227"/>
    </row>
    <row r="12" spans="1:15" ht="12.75">
      <c r="A12" s="227"/>
      <c r="B12" s="258">
        <v>70.10433241038746</v>
      </c>
      <c r="C12" s="340">
        <v>98.37169761619452</v>
      </c>
      <c r="D12" s="258">
        <v>83.43698711875058</v>
      </c>
      <c r="E12" s="340">
        <v>93.22314479484434</v>
      </c>
      <c r="F12" s="340">
        <v>109.27262485934287</v>
      </c>
      <c r="H12" s="258"/>
      <c r="I12" s="227"/>
      <c r="J12" s="227"/>
      <c r="K12" s="227"/>
      <c r="L12" s="227"/>
      <c r="M12" s="227"/>
      <c r="N12" s="227"/>
      <c r="O12" s="227"/>
    </row>
    <row r="13" spans="1:15" ht="12.75">
      <c r="A13" s="227"/>
      <c r="B13" s="258">
        <v>66.28370288311488</v>
      </c>
      <c r="C13" s="340">
        <v>92.58512552049103</v>
      </c>
      <c r="D13" s="258">
        <v>77.97426422844057</v>
      </c>
      <c r="E13" s="340">
        <v>89.0346067193933</v>
      </c>
      <c r="F13" s="340">
        <v>111.18275261248147</v>
      </c>
      <c r="H13" s="258"/>
      <c r="I13" s="227"/>
      <c r="J13" s="227"/>
      <c r="K13" s="227"/>
      <c r="L13" s="227"/>
      <c r="M13" s="227"/>
      <c r="N13" s="227"/>
      <c r="O13" s="227"/>
    </row>
    <row r="14" spans="1:15" ht="12.75">
      <c r="A14" s="227">
        <v>1990</v>
      </c>
      <c r="B14" s="258">
        <v>65.22449845685695</v>
      </c>
      <c r="C14" s="340">
        <v>92.84510872792877</v>
      </c>
      <c r="D14" s="258">
        <v>82.42772479150355</v>
      </c>
      <c r="E14" s="340">
        <v>91.97790818563251</v>
      </c>
      <c r="F14" s="340">
        <v>112.31573330442303</v>
      </c>
      <c r="H14" s="258"/>
      <c r="I14" s="227"/>
      <c r="J14" s="227"/>
      <c r="K14" s="227"/>
      <c r="L14" s="227"/>
      <c r="M14" s="227"/>
      <c r="N14" s="227"/>
      <c r="O14" s="227"/>
    </row>
    <row r="15" spans="1:15" ht="12.75">
      <c r="A15" s="227"/>
      <c r="B15" s="258">
        <v>66.80713936365593</v>
      </c>
      <c r="C15" s="340">
        <v>101.032493469594</v>
      </c>
      <c r="D15" s="258">
        <v>89.20189600414459</v>
      </c>
      <c r="E15" s="340">
        <v>93.06667469281828</v>
      </c>
      <c r="F15" s="340">
        <v>114.8906986943552</v>
      </c>
      <c r="H15" s="258"/>
      <c r="I15" s="227"/>
      <c r="J15" s="227"/>
      <c r="K15" s="227"/>
      <c r="L15" s="227"/>
      <c r="M15" s="227"/>
      <c r="N15" s="227"/>
      <c r="O15" s="227"/>
    </row>
    <row r="16" spans="1:15" ht="12.75">
      <c r="A16" s="227"/>
      <c r="B16" s="258">
        <v>63.90954819278967</v>
      </c>
      <c r="C16" s="340">
        <v>98.71812495577518</v>
      </c>
      <c r="D16" s="258">
        <v>87.75191614277962</v>
      </c>
      <c r="E16" s="340">
        <v>95.40434337168851</v>
      </c>
      <c r="F16" s="340">
        <v>120.01790258071847</v>
      </c>
      <c r="H16" s="258"/>
      <c r="I16" s="227"/>
      <c r="J16" s="227"/>
      <c r="K16" s="227"/>
      <c r="L16" s="227"/>
      <c r="M16" s="227"/>
      <c r="N16" s="227"/>
      <c r="O16" s="227"/>
    </row>
    <row r="17" spans="1:15" ht="12.75">
      <c r="A17" s="227"/>
      <c r="B17" s="258">
        <v>62.035460273349095</v>
      </c>
      <c r="C17" s="340">
        <v>101.29379894645997</v>
      </c>
      <c r="D17" s="258">
        <v>82.6838281141131</v>
      </c>
      <c r="E17" s="340">
        <v>91.90684109825646</v>
      </c>
      <c r="F17" s="340">
        <v>114.30612331718027</v>
      </c>
      <c r="H17" s="258"/>
      <c r="I17" s="227"/>
      <c r="J17" s="227"/>
      <c r="K17" s="227"/>
      <c r="L17" s="227"/>
      <c r="M17" s="227"/>
      <c r="N17" s="227"/>
      <c r="O17" s="227"/>
    </row>
    <row r="18" spans="1:15" ht="12.75">
      <c r="A18" s="227"/>
      <c r="B18" s="258">
        <v>60.953314440239126</v>
      </c>
      <c r="C18" s="340">
        <v>97.0227933720183</v>
      </c>
      <c r="D18" s="258">
        <v>78.49043682837183</v>
      </c>
      <c r="E18" s="340">
        <v>89.62527976028166</v>
      </c>
      <c r="F18" s="340">
        <v>112.44547593992237</v>
      </c>
      <c r="H18" s="258"/>
      <c r="I18" s="227"/>
      <c r="J18" s="227"/>
      <c r="K18" s="227"/>
      <c r="L18" s="227"/>
      <c r="M18" s="227"/>
      <c r="N18" s="227"/>
      <c r="O18" s="227"/>
    </row>
    <row r="19" spans="1:15" ht="12.75">
      <c r="A19" s="227">
        <v>1995</v>
      </c>
      <c r="B19" s="258">
        <v>57.59006260713767</v>
      </c>
      <c r="C19" s="340">
        <v>93.57185806802265</v>
      </c>
      <c r="D19" s="258">
        <v>77.54669999394993</v>
      </c>
      <c r="E19" s="340">
        <v>88.2692091161508</v>
      </c>
      <c r="F19" s="340">
        <v>106.81440744687808</v>
      </c>
      <c r="H19" s="258"/>
      <c r="I19" s="227"/>
      <c r="J19" s="227"/>
      <c r="K19" s="227"/>
      <c r="L19" s="227"/>
      <c r="M19" s="227"/>
      <c r="N19" s="227"/>
      <c r="O19" s="227"/>
    </row>
    <row r="20" spans="1:15" ht="12.75">
      <c r="A20" s="227"/>
      <c r="B20" s="258">
        <v>54.01386462196758</v>
      </c>
      <c r="C20" s="340">
        <v>104.59476751731184</v>
      </c>
      <c r="D20" s="258">
        <v>77.72987707824375</v>
      </c>
      <c r="E20" s="340">
        <v>90.77066926438334</v>
      </c>
      <c r="F20" s="340">
        <v>108.53622804168097</v>
      </c>
      <c r="H20" s="258"/>
      <c r="I20" s="227"/>
      <c r="J20" s="227"/>
      <c r="K20" s="227"/>
      <c r="L20" s="227"/>
      <c r="M20" s="227"/>
      <c r="N20" s="227"/>
      <c r="O20" s="227"/>
    </row>
    <row r="21" spans="1:15" ht="12.75">
      <c r="A21" s="227"/>
      <c r="B21" s="258">
        <v>53.440423566008896</v>
      </c>
      <c r="C21" s="340">
        <v>96.80715026793548</v>
      </c>
      <c r="D21" s="258">
        <v>71.87963469637145</v>
      </c>
      <c r="E21" s="340">
        <v>90.10047054722511</v>
      </c>
      <c r="F21" s="340">
        <v>108.46098668087023</v>
      </c>
      <c r="H21" s="258"/>
      <c r="I21" s="227"/>
      <c r="J21" s="227"/>
      <c r="K21" s="227"/>
      <c r="L21" s="227"/>
      <c r="M21" s="227"/>
      <c r="N21" s="227"/>
      <c r="O21" s="227"/>
    </row>
    <row r="22" spans="1:15" ht="12.75">
      <c r="A22" s="227"/>
      <c r="B22" s="258">
        <v>52.71420181688139</v>
      </c>
      <c r="C22" s="340">
        <v>99.01753257106928</v>
      </c>
      <c r="D22" s="258">
        <v>68.93745042228618</v>
      </c>
      <c r="E22" s="340">
        <v>89.1133352331973</v>
      </c>
      <c r="F22" s="340">
        <v>105.67049230148619</v>
      </c>
      <c r="H22" s="258"/>
      <c r="I22" s="227"/>
      <c r="J22" s="227"/>
      <c r="K22" s="227"/>
      <c r="L22" s="227"/>
      <c r="M22" s="227"/>
      <c r="N22" s="227"/>
      <c r="O22" s="227"/>
    </row>
    <row r="23" spans="1:15" ht="12.75">
      <c r="A23" s="227"/>
      <c r="B23" s="258">
        <v>51.66517826349679</v>
      </c>
      <c r="C23" s="340">
        <v>98.2991504173551</v>
      </c>
      <c r="D23" s="258">
        <v>66.46560866260424</v>
      </c>
      <c r="E23" s="340">
        <v>90.13070494621022</v>
      </c>
      <c r="F23" s="340">
        <v>104.7973214462022</v>
      </c>
      <c r="H23" s="258"/>
      <c r="I23" s="227"/>
      <c r="J23" s="227"/>
      <c r="K23" s="227"/>
      <c r="L23" s="227"/>
      <c r="M23" s="227"/>
      <c r="N23" s="227"/>
      <c r="O23" s="227"/>
    </row>
    <row r="24" spans="1:15" ht="12.75">
      <c r="A24" s="227">
        <v>2000</v>
      </c>
      <c r="B24" s="258">
        <v>52.6653207356435</v>
      </c>
      <c r="C24" s="340">
        <v>99.09035401899924</v>
      </c>
      <c r="D24" s="258">
        <v>64.38230651969461</v>
      </c>
      <c r="E24" s="340">
        <v>90.3061313805833</v>
      </c>
      <c r="F24" s="340">
        <v>102.01760792246513</v>
      </c>
      <c r="H24" s="258"/>
      <c r="I24" s="227"/>
      <c r="J24" s="227"/>
      <c r="K24" s="227"/>
      <c r="L24" s="227"/>
      <c r="M24" s="227"/>
      <c r="N24" s="227"/>
      <c r="O24" s="227"/>
    </row>
    <row r="25" spans="1:15" ht="12.75">
      <c r="A25" s="227"/>
      <c r="B25" s="258">
        <v>53.41298488498209</v>
      </c>
      <c r="C25" s="340">
        <v>101.31999852024808</v>
      </c>
      <c r="D25" s="258">
        <v>64.37199784155266</v>
      </c>
      <c r="E25" s="340">
        <v>88.55919831966068</v>
      </c>
      <c r="F25" s="340">
        <v>102.45556865690347</v>
      </c>
      <c r="H25" s="258"/>
      <c r="I25" s="227"/>
      <c r="J25" s="227"/>
      <c r="K25" s="227"/>
      <c r="L25" s="227"/>
      <c r="M25" s="227"/>
      <c r="N25" s="227"/>
      <c r="O25" s="227"/>
    </row>
    <row r="26" spans="1:15" ht="12.75">
      <c r="A26" s="227"/>
      <c r="B26" s="258">
        <v>51.6178428713723</v>
      </c>
      <c r="C26" s="340">
        <v>98.8605759621244</v>
      </c>
      <c r="D26" s="258">
        <v>55.3629520388789</v>
      </c>
      <c r="E26" s="340">
        <v>87.32626722404653</v>
      </c>
      <c r="F26" s="340">
        <v>105.0764835185555</v>
      </c>
      <c r="H26" s="258"/>
      <c r="I26" s="227"/>
      <c r="J26" s="227"/>
      <c r="K26" s="227"/>
      <c r="L26" s="227"/>
      <c r="M26" s="227"/>
      <c r="N26" s="227"/>
      <c r="O26" s="227"/>
    </row>
    <row r="27" spans="1:15" ht="12.75">
      <c r="A27" s="227"/>
      <c r="B27" s="258">
        <v>52.423422542098734</v>
      </c>
      <c r="C27" s="340">
        <v>100.16095612267796</v>
      </c>
      <c r="D27" s="258">
        <v>52.33968562363202</v>
      </c>
      <c r="E27" s="340">
        <v>86.83276502501901</v>
      </c>
      <c r="F27" s="340">
        <v>104.80169448550105</v>
      </c>
      <c r="H27" s="258"/>
      <c r="I27" s="227"/>
      <c r="J27" s="227"/>
      <c r="K27" s="227"/>
      <c r="L27" s="227"/>
      <c r="M27" s="227"/>
      <c r="N27" s="227"/>
      <c r="O27" s="227"/>
    </row>
    <row r="28" spans="1:15" ht="12.75">
      <c r="A28" s="227"/>
      <c r="B28" s="258">
        <v>50.270778128864656</v>
      </c>
      <c r="C28" s="340">
        <v>102.07950570750322</v>
      </c>
      <c r="D28" s="258">
        <v>52.98728384816388</v>
      </c>
      <c r="E28" s="340">
        <v>87.52981151583928</v>
      </c>
      <c r="F28" s="340">
        <v>106.32186729097803</v>
      </c>
      <c r="H28" s="258"/>
      <c r="I28" s="227"/>
      <c r="J28" s="227"/>
      <c r="K28" s="227"/>
      <c r="L28" s="227"/>
      <c r="M28" s="227"/>
      <c r="N28" s="227"/>
      <c r="O28" s="227"/>
    </row>
    <row r="29" spans="1:15" ht="12.75">
      <c r="A29" s="227">
        <v>2005</v>
      </c>
      <c r="B29" s="258">
        <v>49.74389982703411</v>
      </c>
      <c r="C29" s="340">
        <v>98.15539433704167</v>
      </c>
      <c r="D29" s="258">
        <v>51.485494634155785</v>
      </c>
      <c r="E29" s="340">
        <v>87.54421368533535</v>
      </c>
      <c r="F29" s="340">
        <v>109.81548710092987</v>
      </c>
      <c r="H29" s="258"/>
      <c r="I29" s="227"/>
      <c r="J29" s="227"/>
      <c r="K29" s="227"/>
      <c r="L29" s="227"/>
      <c r="M29" s="227"/>
      <c r="N29" s="227"/>
      <c r="O29" s="227"/>
    </row>
    <row r="30" spans="1:15" ht="12.75">
      <c r="A30" s="227"/>
      <c r="B30" s="258">
        <v>48.286368431704155</v>
      </c>
      <c r="C30" s="340">
        <v>95.1259081921458</v>
      </c>
      <c r="D30" s="258">
        <v>46.640641067670344</v>
      </c>
      <c r="E30" s="340">
        <v>86.45153752717933</v>
      </c>
      <c r="F30" s="340">
        <v>111.70402367877749</v>
      </c>
      <c r="H30" s="258"/>
      <c r="I30" s="227"/>
      <c r="J30" s="227"/>
      <c r="K30" s="227"/>
      <c r="L30" s="227"/>
      <c r="M30" s="227"/>
      <c r="N30" s="227"/>
      <c r="O30" s="227"/>
    </row>
    <row r="31" spans="1:15" ht="12.75">
      <c r="A31" s="227"/>
      <c r="B31" s="258">
        <v>46.73180292680204</v>
      </c>
      <c r="C31" s="340">
        <v>91.07142504290559</v>
      </c>
      <c r="D31" s="258">
        <v>43.60182214152445</v>
      </c>
      <c r="E31" s="340">
        <v>85.99496751342329</v>
      </c>
      <c r="F31" s="340">
        <v>111.2662110069539</v>
      </c>
      <c r="H31" s="258"/>
      <c r="I31" s="227"/>
      <c r="J31" s="227"/>
      <c r="K31" s="227"/>
      <c r="L31" s="227"/>
      <c r="M31" s="227"/>
      <c r="N31" s="227"/>
      <c r="O31" s="227"/>
    </row>
    <row r="32" spans="1:15" ht="12.75">
      <c r="A32" s="227"/>
      <c r="B32" s="258">
        <v>45.77890640889516</v>
      </c>
      <c r="C32" s="340">
        <v>91.29074996681136</v>
      </c>
      <c r="D32" s="258">
        <v>50.41845628061896</v>
      </c>
      <c r="E32" s="340">
        <v>84.30426356797453</v>
      </c>
      <c r="F32" s="340">
        <v>111.34625023757505</v>
      </c>
      <c r="H32" s="341"/>
      <c r="I32" s="227"/>
      <c r="J32" s="227"/>
      <c r="K32" s="227"/>
      <c r="L32" s="227"/>
      <c r="M32" s="227"/>
      <c r="N32" s="227"/>
      <c r="O32" s="227"/>
    </row>
    <row r="33" spans="1:15" ht="12.75">
      <c r="A33" s="269"/>
      <c r="B33" s="258">
        <v>42.50191981010597</v>
      </c>
      <c r="C33" s="340">
        <v>87.9998790618055</v>
      </c>
      <c r="D33" s="258">
        <v>46.72501927841366</v>
      </c>
      <c r="E33" s="340">
        <v>81.66859620602746</v>
      </c>
      <c r="F33" s="340">
        <v>123.19076543988218</v>
      </c>
      <c r="H33" s="258"/>
      <c r="I33" s="227"/>
      <c r="J33" s="227"/>
      <c r="K33" s="227"/>
      <c r="L33" s="227"/>
      <c r="M33" s="227"/>
      <c r="N33" s="227"/>
      <c r="O33" s="227"/>
    </row>
    <row r="34" spans="1:15" ht="12.75">
      <c r="A34" s="269">
        <v>2010</v>
      </c>
      <c r="B34" s="258">
        <v>44.22573703319456</v>
      </c>
      <c r="C34" s="340">
        <v>96.36918510890122</v>
      </c>
      <c r="D34" s="258">
        <v>48.76233360980859</v>
      </c>
      <c r="E34" s="340">
        <v>80.1527188334608</v>
      </c>
      <c r="F34" s="340">
        <v>117.34874468278811</v>
      </c>
      <c r="G34" s="258"/>
      <c r="I34" s="227"/>
      <c r="J34" s="227"/>
      <c r="K34" s="227"/>
      <c r="L34" s="227"/>
      <c r="M34" s="227"/>
      <c r="N34" s="227"/>
      <c r="O34" s="227"/>
    </row>
    <row r="35" spans="1:9" ht="12.75">
      <c r="A35" s="269"/>
      <c r="B35" s="258">
        <v>41.73654072664867</v>
      </c>
      <c r="C35" s="340">
        <v>76.72492340006528</v>
      </c>
      <c r="D35" s="258">
        <v>46.93176965771059</v>
      </c>
      <c r="E35" s="340">
        <v>78.9629465786212</v>
      </c>
      <c r="F35" s="340">
        <v>107.41446352777612</v>
      </c>
      <c r="G35" s="258"/>
      <c r="I35" s="227"/>
    </row>
    <row r="36" spans="1:9" ht="12.75">
      <c r="A36" s="269"/>
      <c r="B36" s="258">
        <v>41.55594091456604</v>
      </c>
      <c r="C36" s="340">
        <v>85.59471734371398</v>
      </c>
      <c r="D36" s="258">
        <v>46.66880595486181</v>
      </c>
      <c r="E36" s="340">
        <v>77.35228642402001</v>
      </c>
      <c r="F36" s="340">
        <v>112.69852630307368</v>
      </c>
      <c r="G36" s="258"/>
      <c r="I36" s="227"/>
    </row>
    <row r="37" spans="1:9" ht="12.75">
      <c r="A37" s="269" t="s">
        <v>42</v>
      </c>
      <c r="B37" s="258">
        <v>42.7112827674857</v>
      </c>
      <c r="C37" s="340">
        <v>85.54841021587771</v>
      </c>
      <c r="D37" s="258">
        <v>47.22031991254627</v>
      </c>
      <c r="E37" s="340">
        <v>76.68690832811531</v>
      </c>
      <c r="F37" s="340">
        <v>111.13908030401603</v>
      </c>
      <c r="G37" s="258"/>
      <c r="I37" s="227"/>
    </row>
    <row r="38" spans="1:9" ht="12.75">
      <c r="A38" s="227"/>
      <c r="B38" s="258"/>
      <c r="C38" s="258"/>
      <c r="D38" s="342"/>
      <c r="G38" s="258"/>
      <c r="I38" s="227"/>
    </row>
    <row r="39" spans="1:7" ht="12.75">
      <c r="A39" s="227"/>
      <c r="B39" s="258"/>
      <c r="C39" s="258"/>
      <c r="D39" s="342"/>
      <c r="G39" s="258"/>
    </row>
    <row r="40" spans="1:7" ht="12.75">
      <c r="A40" s="227"/>
      <c r="B40" s="258"/>
      <c r="C40" s="258"/>
      <c r="D40" s="342"/>
      <c r="G40" s="258"/>
    </row>
    <row r="41" spans="1:7" ht="12.75">
      <c r="A41" s="227"/>
      <c r="B41" s="258"/>
      <c r="C41" s="258"/>
      <c r="G41" s="258"/>
    </row>
    <row r="42" spans="1:7" ht="12.75">
      <c r="A42" s="227"/>
      <c r="B42" s="343"/>
      <c r="C42" s="258"/>
      <c r="D42" s="343"/>
      <c r="E42" s="258"/>
      <c r="F42" s="258"/>
      <c r="G42" s="258"/>
    </row>
    <row r="43" spans="1:7" ht="12.75">
      <c r="A43" s="227"/>
      <c r="B43" s="343"/>
      <c r="C43" s="258"/>
      <c r="D43" s="343"/>
      <c r="E43" s="258"/>
      <c r="F43" s="258"/>
      <c r="G43" s="258"/>
    </row>
    <row r="44" spans="1:7" ht="12.75">
      <c r="A44" s="227"/>
      <c r="B44" s="343"/>
      <c r="C44" s="258"/>
      <c r="D44" s="343"/>
      <c r="E44" s="258"/>
      <c r="F44" s="258"/>
      <c r="G44" s="258"/>
    </row>
    <row r="45" spans="1:7" ht="12.75">
      <c r="A45" s="227"/>
      <c r="B45" s="343"/>
      <c r="C45" s="258"/>
      <c r="D45" s="343"/>
      <c r="E45" s="258"/>
      <c r="F45" s="258"/>
      <c r="G45" s="258"/>
    </row>
    <row r="46" spans="1:7" ht="12.75">
      <c r="A46" s="227"/>
      <c r="B46" s="258"/>
      <c r="C46" s="258"/>
      <c r="D46" s="343"/>
      <c r="E46" s="258"/>
      <c r="F46" s="258"/>
      <c r="G46" s="258"/>
    </row>
    <row r="47" spans="1:7" ht="12.75">
      <c r="A47" s="227"/>
      <c r="B47" s="258"/>
      <c r="C47" s="258"/>
      <c r="D47" s="343"/>
      <c r="E47" s="258"/>
      <c r="F47" s="258"/>
      <c r="G47" s="258"/>
    </row>
    <row r="48" spans="1:7" ht="12.75">
      <c r="A48" s="227"/>
      <c r="B48" s="258"/>
      <c r="C48" s="258"/>
      <c r="D48" s="343"/>
      <c r="E48" s="258"/>
      <c r="F48" s="258"/>
      <c r="G48" s="258"/>
    </row>
    <row r="49" spans="1:7" ht="12.75">
      <c r="A49" s="227"/>
      <c r="B49" s="258"/>
      <c r="C49" s="258"/>
      <c r="D49" s="343"/>
      <c r="E49" s="258"/>
      <c r="F49" s="258"/>
      <c r="G49" s="258"/>
    </row>
    <row r="50" spans="1:4" ht="12.75">
      <c r="A50" s="227"/>
      <c r="B50" s="258"/>
      <c r="C50" s="344"/>
      <c r="D50" s="344"/>
    </row>
    <row r="51" spans="1:4" ht="12.75">
      <c r="A51" s="227"/>
      <c r="C51" s="344"/>
      <c r="D51" s="344"/>
    </row>
    <row r="52" spans="1:4" ht="12.75">
      <c r="A52" s="227"/>
      <c r="C52" s="344"/>
      <c r="D52" s="344"/>
    </row>
    <row r="53" spans="1:4" ht="12.75">
      <c r="A53" s="227"/>
      <c r="C53" s="344"/>
      <c r="D53" s="344"/>
    </row>
    <row r="54" spans="1:4" ht="12.75">
      <c r="A54" s="227"/>
      <c r="C54" s="344"/>
      <c r="D54" s="344"/>
    </row>
    <row r="55" spans="1:4" ht="12.75">
      <c r="A55" s="227"/>
      <c r="C55" s="344"/>
      <c r="D55" s="344"/>
    </row>
    <row r="56" spans="1:4" ht="12.75">
      <c r="A56" s="227"/>
      <c r="C56" s="344"/>
      <c r="D56" s="344"/>
    </row>
    <row r="57" spans="1:4" ht="12.75">
      <c r="A57" s="227"/>
      <c r="C57" s="344"/>
      <c r="D57" s="344"/>
    </row>
    <row r="58" spans="1:4" ht="12.75">
      <c r="A58" s="227"/>
      <c r="C58" s="344"/>
      <c r="D58" s="344"/>
    </row>
    <row r="59" spans="1:4" ht="12.75">
      <c r="A59" s="227"/>
      <c r="C59" s="344"/>
      <c r="D59" s="344"/>
    </row>
    <row r="60" spans="1:4" ht="12.75">
      <c r="A60" s="227"/>
      <c r="C60" s="344"/>
      <c r="D60" s="344"/>
    </row>
    <row r="61" spans="1:4" ht="12.75">
      <c r="A61" s="227"/>
      <c r="C61" s="344"/>
      <c r="D61" s="344"/>
    </row>
    <row r="62" spans="1:4" ht="12.75">
      <c r="A62" s="227"/>
      <c r="C62" s="344"/>
      <c r="D62" s="344"/>
    </row>
    <row r="63" spans="1:4" ht="12.75">
      <c r="A63" s="227"/>
      <c r="C63" s="344"/>
      <c r="D63" s="344"/>
    </row>
    <row r="64" spans="1:4" ht="12.75">
      <c r="A64" s="227"/>
      <c r="C64" s="344"/>
      <c r="D64" s="344"/>
    </row>
    <row r="65" spans="1:4" ht="12.75">
      <c r="A65" s="227"/>
      <c r="C65" s="344"/>
      <c r="D65" s="344"/>
    </row>
    <row r="66" spans="1:4" ht="12.75">
      <c r="A66" s="227"/>
      <c r="C66" s="344"/>
      <c r="D66" s="344"/>
    </row>
    <row r="67" spans="1:4" ht="12.75">
      <c r="A67" s="227"/>
      <c r="C67" s="344"/>
      <c r="D67" s="344"/>
    </row>
    <row r="68" spans="1:4" ht="12.75">
      <c r="A68" s="227"/>
      <c r="C68" s="344"/>
      <c r="D68" s="344"/>
    </row>
    <row r="69" spans="1:4" ht="12.75">
      <c r="A69" s="227"/>
      <c r="C69" s="344"/>
      <c r="D69" s="344"/>
    </row>
    <row r="70" spans="1:4" ht="12.75">
      <c r="A70" s="227"/>
      <c r="C70" s="344"/>
      <c r="D70" s="344"/>
    </row>
    <row r="71" spans="1:4" ht="12.75">
      <c r="A71" s="227"/>
      <c r="C71" s="344"/>
      <c r="D71" s="344"/>
    </row>
    <row r="72" spans="1:4" ht="12.75">
      <c r="A72" s="227"/>
      <c r="C72" s="344"/>
      <c r="D72" s="344"/>
    </row>
    <row r="73" spans="1:4" ht="12.75">
      <c r="A73" s="227"/>
      <c r="C73" s="344"/>
      <c r="D73" s="344"/>
    </row>
    <row r="74" spans="1:4" ht="12.75">
      <c r="A74" s="227"/>
      <c r="C74" s="344"/>
      <c r="D74" s="344"/>
    </row>
    <row r="75" spans="1:4" ht="12.75">
      <c r="A75" s="227"/>
      <c r="C75" s="344"/>
      <c r="D75" s="344"/>
    </row>
    <row r="76" spans="1:4" ht="12.75">
      <c r="A76" s="227"/>
      <c r="C76" s="344"/>
      <c r="D76" s="344"/>
    </row>
    <row r="77" spans="1:4" ht="12.75">
      <c r="A77" s="227"/>
      <c r="C77" s="344"/>
      <c r="D77" s="344"/>
    </row>
    <row r="78" spans="1:4" ht="12.75">
      <c r="A78" s="227"/>
      <c r="C78" s="344"/>
      <c r="D78" s="344"/>
    </row>
    <row r="79" spans="1:4" ht="12.75">
      <c r="A79" s="227"/>
      <c r="C79" s="344"/>
      <c r="D79" s="344"/>
    </row>
    <row r="80" spans="1:4" ht="12.75">
      <c r="A80" s="227"/>
      <c r="C80" s="344"/>
      <c r="D80" s="344"/>
    </row>
    <row r="81" spans="1:4" ht="12.75">
      <c r="A81" s="227"/>
      <c r="C81" s="344"/>
      <c r="D81" s="344"/>
    </row>
    <row r="82" spans="1:4" ht="12.75">
      <c r="A82" s="227"/>
      <c r="C82" s="344"/>
      <c r="D82" s="344"/>
    </row>
    <row r="83" spans="1:4" ht="12.75">
      <c r="A83" s="227"/>
      <c r="C83" s="344"/>
      <c r="D83" s="344"/>
    </row>
    <row r="84" spans="1:4" ht="12.75">
      <c r="A84" s="227"/>
      <c r="C84" s="344"/>
      <c r="D84" s="344"/>
    </row>
    <row r="85" spans="1:4" ht="12.75">
      <c r="A85" s="227"/>
      <c r="C85" s="344"/>
      <c r="D85" s="344"/>
    </row>
    <row r="86" spans="1:4" ht="12.75">
      <c r="A86" s="227"/>
      <c r="C86" s="344"/>
      <c r="D86" s="344"/>
    </row>
    <row r="87" spans="1:4" ht="12.75">
      <c r="A87" s="227"/>
      <c r="C87" s="344"/>
      <c r="D87" s="344"/>
    </row>
    <row r="88" spans="1:4" ht="12.75">
      <c r="A88" s="227"/>
      <c r="C88" s="344"/>
      <c r="D88" s="344"/>
    </row>
    <row r="89" spans="1:4" ht="12.75">
      <c r="A89" s="227"/>
      <c r="C89" s="344"/>
      <c r="D89" s="344"/>
    </row>
    <row r="90" spans="1:4" ht="12.75">
      <c r="A90" s="227"/>
      <c r="C90" s="344"/>
      <c r="D90" s="344"/>
    </row>
    <row r="91" spans="1:4" ht="12.75">
      <c r="A91" s="227"/>
      <c r="C91" s="344"/>
      <c r="D91" s="344"/>
    </row>
    <row r="92" spans="1:4" ht="12.75">
      <c r="A92" s="227"/>
      <c r="C92" s="344"/>
      <c r="D92" s="344"/>
    </row>
    <row r="93" spans="1:4" ht="12.75">
      <c r="A93" s="227"/>
      <c r="C93" s="344"/>
      <c r="D93" s="344"/>
    </row>
    <row r="94" spans="1:4" ht="12.75">
      <c r="A94" s="227"/>
      <c r="C94" s="344"/>
      <c r="D94" s="344"/>
    </row>
    <row r="95" spans="1:4" ht="12.75">
      <c r="A95" s="227"/>
      <c r="C95" s="344"/>
      <c r="D95" s="344"/>
    </row>
    <row r="96" spans="1:4" ht="12.75">
      <c r="A96" s="227"/>
      <c r="C96" s="344"/>
      <c r="D96" s="344"/>
    </row>
    <row r="97" spans="1:4" ht="12.75">
      <c r="A97" s="227"/>
      <c r="C97" s="344"/>
      <c r="D97" s="344"/>
    </row>
    <row r="98" spans="1:4" ht="12.75">
      <c r="A98" s="227"/>
      <c r="C98" s="344"/>
      <c r="D98" s="344"/>
    </row>
    <row r="99" spans="1:4" ht="12.75">
      <c r="A99" s="227"/>
      <c r="C99" s="344"/>
      <c r="D99" s="344"/>
    </row>
    <row r="100" spans="1:4" ht="12.75">
      <c r="A100" s="227"/>
      <c r="C100" s="344"/>
      <c r="D100" s="344"/>
    </row>
    <row r="101" spans="1:4" ht="12.75">
      <c r="A101" s="227"/>
      <c r="C101" s="344"/>
      <c r="D101" s="344"/>
    </row>
    <row r="102" spans="1:4" ht="12.75">
      <c r="A102" s="227"/>
      <c r="C102" s="344"/>
      <c r="D102" s="344"/>
    </row>
    <row r="103" spans="1:4" ht="12.75">
      <c r="A103" s="227"/>
      <c r="C103" s="344"/>
      <c r="D103" s="344"/>
    </row>
    <row r="104" spans="1:4" ht="12.75">
      <c r="A104" s="227"/>
      <c r="C104" s="344"/>
      <c r="D104" s="344"/>
    </row>
    <row r="105" spans="1:4" ht="12.75">
      <c r="A105" s="227"/>
      <c r="C105" s="344"/>
      <c r="D105" s="344"/>
    </row>
    <row r="106" spans="1:4" ht="12.75">
      <c r="A106" s="227"/>
      <c r="C106" s="344"/>
      <c r="D106" s="344"/>
    </row>
    <row r="107" spans="1:4" ht="12.75">
      <c r="A107" s="227"/>
      <c r="C107" s="344"/>
      <c r="D107" s="344"/>
    </row>
    <row r="108" spans="1:4" ht="12.75">
      <c r="A108" s="227"/>
      <c r="C108" s="344"/>
      <c r="D108" s="344"/>
    </row>
    <row r="109" spans="1:4" ht="12.75">
      <c r="A109" s="227"/>
      <c r="C109" s="344"/>
      <c r="D109" s="344"/>
    </row>
    <row r="110" spans="1:4" ht="12.75">
      <c r="A110" s="227"/>
      <c r="C110" s="344"/>
      <c r="D110" s="344"/>
    </row>
    <row r="111" ht="12.75">
      <c r="A111" s="227"/>
    </row>
    <row r="112" ht="12.75">
      <c r="A112" s="227"/>
    </row>
    <row r="113" ht="12.75">
      <c r="A113" s="227"/>
    </row>
    <row r="114" ht="12.75">
      <c r="A114" s="227"/>
    </row>
    <row r="115" ht="12.75">
      <c r="A115" s="227"/>
    </row>
    <row r="116" ht="12.75">
      <c r="A116" s="227"/>
    </row>
    <row r="117" ht="12.75">
      <c r="A117" s="227"/>
    </row>
    <row r="118" ht="12.75">
      <c r="A118" s="227"/>
    </row>
    <row r="119" ht="12.75">
      <c r="A119" s="227"/>
    </row>
    <row r="120" ht="12.75">
      <c r="A120" s="227"/>
    </row>
    <row r="121" ht="12.75">
      <c r="A121" s="227"/>
    </row>
    <row r="122" ht="12.75">
      <c r="A122" s="227"/>
    </row>
    <row r="123" ht="12.75">
      <c r="A123" s="227"/>
    </row>
    <row r="124" ht="12.75">
      <c r="A124" s="227"/>
    </row>
    <row r="125" ht="12.75">
      <c r="A125" s="227"/>
    </row>
    <row r="126" ht="12.75">
      <c r="A126" s="227"/>
    </row>
    <row r="127" ht="12.75">
      <c r="A127" s="227"/>
    </row>
    <row r="128" ht="12.75">
      <c r="A128" s="227"/>
    </row>
    <row r="129" ht="12.75">
      <c r="A129" s="227"/>
    </row>
    <row r="130" ht="12.75">
      <c r="A130" s="227"/>
    </row>
    <row r="131" ht="12.75">
      <c r="A131" s="227"/>
    </row>
    <row r="132" ht="12.75">
      <c r="A132" s="227"/>
    </row>
    <row r="133" ht="12.75">
      <c r="A133" s="227"/>
    </row>
    <row r="134" ht="12.75">
      <c r="A134" s="227"/>
    </row>
    <row r="135" ht="12.75">
      <c r="A135" s="227"/>
    </row>
    <row r="136" ht="12.75">
      <c r="A136" s="227"/>
    </row>
    <row r="137" ht="12.75">
      <c r="A137" s="227"/>
    </row>
    <row r="138" ht="12.75">
      <c r="A138" s="227"/>
    </row>
    <row r="139" ht="12.75">
      <c r="A139" s="227"/>
    </row>
    <row r="140" ht="12.75">
      <c r="A140" s="227"/>
    </row>
    <row r="141" ht="12.75">
      <c r="A141" s="227"/>
    </row>
    <row r="142" ht="12.75">
      <c r="A142" s="227"/>
    </row>
    <row r="143" ht="12.75">
      <c r="A143" s="227"/>
    </row>
    <row r="144" ht="12.75">
      <c r="A144" s="227"/>
    </row>
    <row r="145" ht="12.75">
      <c r="A145" s="227"/>
    </row>
    <row r="146" ht="12.75">
      <c r="A146" s="227"/>
    </row>
    <row r="147" ht="12.75">
      <c r="A147" s="227"/>
    </row>
    <row r="148" ht="12.75">
      <c r="A148" s="227"/>
    </row>
    <row r="149" ht="12.75">
      <c r="A149" s="227"/>
    </row>
    <row r="150" ht="12.75">
      <c r="A150" s="227"/>
    </row>
    <row r="151" ht="12.75">
      <c r="A151" s="227"/>
    </row>
    <row r="152" ht="12.75">
      <c r="A152" s="227"/>
    </row>
    <row r="153" ht="12.75">
      <c r="A153" s="227"/>
    </row>
    <row r="154" ht="12.75">
      <c r="A154" s="227"/>
    </row>
    <row r="155" ht="12.75">
      <c r="A155" s="227"/>
    </row>
    <row r="156" ht="12.75">
      <c r="A156" s="227"/>
    </row>
    <row r="157" ht="12.75">
      <c r="A157" s="227"/>
    </row>
    <row r="158" ht="12.75">
      <c r="A158" s="227"/>
    </row>
    <row r="159" ht="12.75">
      <c r="A159" s="227"/>
    </row>
    <row r="160" ht="12.75">
      <c r="A160" s="227"/>
    </row>
    <row r="161" ht="12.75">
      <c r="A161" s="227"/>
    </row>
    <row r="162" ht="12.75">
      <c r="A162" s="227"/>
    </row>
    <row r="163" ht="12.75">
      <c r="A163" s="227"/>
    </row>
    <row r="164" ht="12.75">
      <c r="A164" s="227"/>
    </row>
    <row r="165" ht="12.75">
      <c r="A165" s="227"/>
    </row>
    <row r="166" ht="12.75">
      <c r="A166" s="227"/>
    </row>
    <row r="167" ht="12.75">
      <c r="A167" s="227"/>
    </row>
    <row r="168" ht="12.75">
      <c r="A168" s="227"/>
    </row>
    <row r="169" ht="12.75">
      <c r="A169" s="227"/>
    </row>
    <row r="170" ht="12.75">
      <c r="A170" s="227"/>
    </row>
    <row r="171" ht="12.75">
      <c r="A171" s="227"/>
    </row>
    <row r="172" ht="12.75">
      <c r="A172" s="227"/>
    </row>
    <row r="173" ht="12.75">
      <c r="A173" s="227"/>
    </row>
    <row r="174" ht="12.75">
      <c r="A174" s="227"/>
    </row>
    <row r="175" ht="12.75">
      <c r="A175" s="227"/>
    </row>
    <row r="176" ht="12.75">
      <c r="A176" s="227"/>
    </row>
    <row r="177" ht="12.75">
      <c r="A177" s="227"/>
    </row>
    <row r="178" ht="12.75">
      <c r="A178" s="227"/>
    </row>
    <row r="179" ht="12.75">
      <c r="A179" s="227"/>
    </row>
    <row r="180" ht="12.75">
      <c r="A180" s="227"/>
    </row>
    <row r="181" ht="12.75">
      <c r="A181" s="227"/>
    </row>
    <row r="182" ht="12.75">
      <c r="A182" s="227"/>
    </row>
    <row r="183" ht="12.75">
      <c r="A183" s="227"/>
    </row>
    <row r="184" ht="12.75">
      <c r="A184" s="227"/>
    </row>
    <row r="185" ht="12.75">
      <c r="A185" s="227"/>
    </row>
    <row r="186" ht="12.75">
      <c r="A186" s="227"/>
    </row>
    <row r="187" ht="12.75">
      <c r="A187" s="227"/>
    </row>
    <row r="188" ht="12.75">
      <c r="A188" s="227"/>
    </row>
    <row r="189" ht="12.75">
      <c r="A189" s="227"/>
    </row>
    <row r="190" ht="12.75">
      <c r="A190" s="227"/>
    </row>
    <row r="191" ht="12.75">
      <c r="A191" s="227"/>
    </row>
    <row r="192" ht="12.75">
      <c r="A192" s="227"/>
    </row>
    <row r="193" ht="12.75">
      <c r="A193" s="227"/>
    </row>
    <row r="194" ht="12.75">
      <c r="A194" s="227"/>
    </row>
    <row r="195" ht="12.75">
      <c r="A195" s="227"/>
    </row>
    <row r="196" ht="12.75">
      <c r="A196" s="227"/>
    </row>
    <row r="197" ht="12.75">
      <c r="A197" s="227"/>
    </row>
    <row r="198" ht="12.75">
      <c r="A198" s="227"/>
    </row>
    <row r="199" ht="12.75">
      <c r="A199" s="227"/>
    </row>
    <row r="200" ht="12.75">
      <c r="A200" s="227"/>
    </row>
    <row r="201" ht="12.75">
      <c r="A201" s="227"/>
    </row>
    <row r="202" ht="12.75">
      <c r="A202" s="227"/>
    </row>
    <row r="203" ht="12.75">
      <c r="A203" s="227"/>
    </row>
    <row r="204" ht="12.75">
      <c r="A204" s="227"/>
    </row>
    <row r="205" ht="12.75">
      <c r="A205" s="227"/>
    </row>
    <row r="206" ht="12.75">
      <c r="A206" s="227"/>
    </row>
    <row r="207" ht="12.75">
      <c r="A207" s="227"/>
    </row>
    <row r="208" ht="12.75">
      <c r="A208" s="227"/>
    </row>
    <row r="209" ht="12.75">
      <c r="A209" s="227"/>
    </row>
    <row r="210" ht="12.75">
      <c r="A210" s="227"/>
    </row>
    <row r="211" ht="12.75">
      <c r="A211" s="227"/>
    </row>
    <row r="212" ht="12.75">
      <c r="A212" s="227"/>
    </row>
    <row r="213" ht="12.75">
      <c r="A213" s="227"/>
    </row>
    <row r="214" ht="12.75">
      <c r="A214" s="227"/>
    </row>
    <row r="215" ht="12.75">
      <c r="A215" s="227"/>
    </row>
    <row r="216" ht="12.75">
      <c r="A216" s="227"/>
    </row>
    <row r="217" ht="12.75">
      <c r="A217" s="227"/>
    </row>
    <row r="218" ht="12.75">
      <c r="A218" s="227"/>
    </row>
    <row r="219" ht="12.75">
      <c r="A219" s="227"/>
    </row>
    <row r="220" ht="12.75">
      <c r="A220" s="227"/>
    </row>
    <row r="221" ht="12.75">
      <c r="A221" s="227"/>
    </row>
    <row r="222" ht="12.75">
      <c r="A222" s="227"/>
    </row>
    <row r="223" ht="12.75">
      <c r="A223" s="227"/>
    </row>
    <row r="224" ht="12.75">
      <c r="A224" s="227"/>
    </row>
    <row r="225" ht="12.75">
      <c r="A225" s="227"/>
    </row>
    <row r="226" ht="12.75">
      <c r="A226" s="227"/>
    </row>
    <row r="227" ht="12.75">
      <c r="A227" s="227"/>
    </row>
    <row r="228" ht="12.75">
      <c r="A228" s="227"/>
    </row>
    <row r="229" ht="12.75">
      <c r="A229" s="227"/>
    </row>
    <row r="230" ht="12.75">
      <c r="A230" s="227"/>
    </row>
    <row r="231" ht="12.75">
      <c r="A231" s="227"/>
    </row>
    <row r="232" ht="12.75">
      <c r="A232" s="227"/>
    </row>
    <row r="233" ht="12.75">
      <c r="A233" s="227"/>
    </row>
    <row r="234" ht="12.75">
      <c r="A234" s="227"/>
    </row>
    <row r="235" ht="12.75">
      <c r="A235" s="227"/>
    </row>
    <row r="236" ht="12.75">
      <c r="A236" s="227"/>
    </row>
    <row r="237" ht="12.75">
      <c r="A237" s="227"/>
    </row>
    <row r="238" ht="12.75">
      <c r="A238" s="227"/>
    </row>
    <row r="239" ht="12.75">
      <c r="A239" s="227"/>
    </row>
    <row r="240" ht="12.75">
      <c r="A240" s="227"/>
    </row>
    <row r="241" ht="12.75">
      <c r="A241" s="227"/>
    </row>
    <row r="242" ht="12.75">
      <c r="A242" s="227"/>
    </row>
    <row r="243" ht="12.75">
      <c r="A243" s="227"/>
    </row>
    <row r="244" ht="12.75">
      <c r="A244" s="227"/>
    </row>
    <row r="245" ht="12.75">
      <c r="A245" s="227"/>
    </row>
    <row r="246" ht="12.75">
      <c r="A246" s="227"/>
    </row>
    <row r="247" ht="12.75">
      <c r="A247" s="227"/>
    </row>
    <row r="248" ht="12.75">
      <c r="A248" s="227"/>
    </row>
    <row r="249" ht="12.75">
      <c r="A249" s="227"/>
    </row>
    <row r="250" ht="12.75">
      <c r="A250" s="227"/>
    </row>
    <row r="251" ht="12.75">
      <c r="A251" s="227"/>
    </row>
    <row r="252" ht="12.75">
      <c r="A252" s="227"/>
    </row>
    <row r="253" ht="12.75">
      <c r="A253" s="227"/>
    </row>
    <row r="254" ht="12.75">
      <c r="A254" s="227"/>
    </row>
    <row r="255" ht="12.75">
      <c r="A255" s="227"/>
    </row>
    <row r="256" ht="12.75">
      <c r="A256" s="227"/>
    </row>
    <row r="257" ht="12.75">
      <c r="A257" s="227"/>
    </row>
    <row r="258" ht="12.75">
      <c r="A258" s="227"/>
    </row>
    <row r="259" ht="12.75">
      <c r="A259" s="227"/>
    </row>
    <row r="260" ht="12.75">
      <c r="A260" s="227"/>
    </row>
    <row r="261" ht="12.75">
      <c r="A261" s="227"/>
    </row>
    <row r="262" ht="12.75">
      <c r="A262" s="227"/>
    </row>
    <row r="263" ht="12.75">
      <c r="A263" s="227"/>
    </row>
    <row r="264" ht="12.75">
      <c r="A264" s="227"/>
    </row>
    <row r="265" ht="12.75">
      <c r="A265" s="227"/>
    </row>
    <row r="266" ht="12.75">
      <c r="A266" s="227"/>
    </row>
    <row r="267" ht="12.75">
      <c r="A267" s="227"/>
    </row>
    <row r="268" ht="12.75">
      <c r="A268" s="227"/>
    </row>
    <row r="269" ht="12.75">
      <c r="A269" s="227"/>
    </row>
    <row r="270" ht="12.75">
      <c r="A270" s="227"/>
    </row>
    <row r="271" ht="12.75">
      <c r="A271" s="227"/>
    </row>
    <row r="272" ht="12.75">
      <c r="A272" s="227"/>
    </row>
    <row r="273" ht="12.75">
      <c r="A273" s="227"/>
    </row>
    <row r="274" ht="12.75">
      <c r="A274" s="227"/>
    </row>
    <row r="275" ht="12.75">
      <c r="A275" s="227"/>
    </row>
    <row r="276" ht="12.75">
      <c r="A276" s="227"/>
    </row>
    <row r="277" ht="12.75">
      <c r="A277" s="227"/>
    </row>
    <row r="278" ht="12.75">
      <c r="A278" s="227"/>
    </row>
    <row r="279" ht="12.75">
      <c r="A279" s="227"/>
    </row>
    <row r="280" ht="12.75">
      <c r="A280" s="227"/>
    </row>
    <row r="281" ht="12.75">
      <c r="A281" s="227"/>
    </row>
    <row r="282" ht="12.75">
      <c r="A282" s="227"/>
    </row>
    <row r="283" ht="12.75">
      <c r="A283" s="227"/>
    </row>
    <row r="284" ht="12.75">
      <c r="A284" s="227"/>
    </row>
    <row r="285" ht="12.75">
      <c r="A285" s="227"/>
    </row>
    <row r="286" ht="12.75">
      <c r="A286" s="227"/>
    </row>
    <row r="287" ht="12.75">
      <c r="A287" s="227"/>
    </row>
    <row r="288" ht="12.75">
      <c r="A288" s="227"/>
    </row>
    <row r="289" ht="12.75">
      <c r="A289" s="227"/>
    </row>
    <row r="290" ht="12.75">
      <c r="A290" s="227"/>
    </row>
    <row r="291" ht="12.75">
      <c r="A291" s="227"/>
    </row>
    <row r="292" ht="12.75">
      <c r="A292" s="227"/>
    </row>
    <row r="293" ht="12.75">
      <c r="A293" s="227"/>
    </row>
    <row r="294" ht="12.75">
      <c r="A294" s="227"/>
    </row>
    <row r="295" ht="12.75">
      <c r="A295" s="227"/>
    </row>
    <row r="296" ht="12.75">
      <c r="A296" s="227"/>
    </row>
    <row r="297" ht="12.75">
      <c r="A297" s="227"/>
    </row>
    <row r="298" ht="12.75">
      <c r="A298" s="227"/>
    </row>
    <row r="299" ht="12.75">
      <c r="A299" s="227"/>
    </row>
    <row r="300" ht="12.75">
      <c r="A300" s="227"/>
    </row>
    <row r="301" ht="12.75">
      <c r="A301" s="227"/>
    </row>
    <row r="302" ht="12.75">
      <c r="A302" s="227"/>
    </row>
    <row r="303" ht="12.75">
      <c r="A303" s="227"/>
    </row>
    <row r="304" ht="12.75">
      <c r="A304" s="227"/>
    </row>
    <row r="305" ht="12.75">
      <c r="A305" s="227"/>
    </row>
    <row r="306" ht="12.75">
      <c r="A306" s="227"/>
    </row>
    <row r="307" ht="12.75">
      <c r="A307" s="227"/>
    </row>
    <row r="308" ht="12.75">
      <c r="A308" s="227"/>
    </row>
    <row r="309" ht="12.75">
      <c r="A309" s="227"/>
    </row>
    <row r="310" ht="12.75">
      <c r="A310" s="227"/>
    </row>
    <row r="311" ht="12.75">
      <c r="A311" s="227"/>
    </row>
    <row r="312" ht="12.75">
      <c r="A312" s="227"/>
    </row>
    <row r="313" ht="12.75">
      <c r="A313" s="227"/>
    </row>
    <row r="314" ht="12.75">
      <c r="A314" s="227"/>
    </row>
    <row r="315" ht="12.75">
      <c r="A315" s="227"/>
    </row>
    <row r="316" ht="12.75">
      <c r="A316" s="227"/>
    </row>
    <row r="317" ht="12.75">
      <c r="A317" s="227"/>
    </row>
    <row r="318" ht="12.75">
      <c r="A318" s="227"/>
    </row>
    <row r="319" ht="12.75">
      <c r="A319" s="227"/>
    </row>
    <row r="320" ht="12.75">
      <c r="A320" s="227"/>
    </row>
    <row r="321" ht="12.75">
      <c r="A321" s="227"/>
    </row>
    <row r="322" ht="12.75">
      <c r="A322" s="227"/>
    </row>
    <row r="323" ht="12.75">
      <c r="A323" s="227"/>
    </row>
    <row r="324" ht="12.75">
      <c r="A324" s="227"/>
    </row>
    <row r="325" ht="12.75">
      <c r="A325" s="227"/>
    </row>
    <row r="326" ht="12.75">
      <c r="A326" s="227"/>
    </row>
    <row r="327" ht="12.75">
      <c r="A327" s="227"/>
    </row>
    <row r="328" ht="12.75">
      <c r="A328" s="227"/>
    </row>
    <row r="329" ht="12.75">
      <c r="A329" s="227"/>
    </row>
    <row r="330" ht="12.75">
      <c r="A330" s="227"/>
    </row>
    <row r="331" ht="12.75">
      <c r="A331" s="227"/>
    </row>
    <row r="332" ht="12.75">
      <c r="A332" s="227"/>
    </row>
    <row r="333" ht="12.75">
      <c r="A333" s="227"/>
    </row>
    <row r="334" ht="12.75">
      <c r="A334" s="227"/>
    </row>
    <row r="335" ht="12.75">
      <c r="A335" s="227"/>
    </row>
    <row r="336" ht="12.75">
      <c r="A336" s="227"/>
    </row>
    <row r="337" ht="12.75">
      <c r="A337" s="227"/>
    </row>
    <row r="338" ht="12.75">
      <c r="A338" s="227"/>
    </row>
    <row r="339" ht="12.75">
      <c r="A339" s="227"/>
    </row>
    <row r="340" ht="12.75">
      <c r="A340" s="227"/>
    </row>
    <row r="341" ht="12.75">
      <c r="A341" s="227"/>
    </row>
    <row r="342" ht="12.75">
      <c r="A342" s="227"/>
    </row>
    <row r="343" ht="12.75">
      <c r="A343" s="227"/>
    </row>
    <row r="344" ht="12.75">
      <c r="A344" s="227"/>
    </row>
    <row r="345" ht="12.75">
      <c r="A345" s="227"/>
    </row>
    <row r="346" ht="12.75">
      <c r="A346" s="227"/>
    </row>
    <row r="347" ht="12.75">
      <c r="A347" s="227"/>
    </row>
    <row r="348" ht="12.75">
      <c r="A348" s="227"/>
    </row>
    <row r="349" ht="12.75">
      <c r="A349" s="227"/>
    </row>
    <row r="350" ht="12.75">
      <c r="A350" s="227"/>
    </row>
    <row r="351" ht="12.75">
      <c r="A351" s="227"/>
    </row>
    <row r="352" ht="12.75">
      <c r="A352" s="227"/>
    </row>
    <row r="353" ht="12.75">
      <c r="A353" s="227"/>
    </row>
    <row r="354" ht="12.75">
      <c r="A354" s="227"/>
    </row>
    <row r="355" ht="12.75">
      <c r="A355" s="227"/>
    </row>
    <row r="356" ht="12.75">
      <c r="A356" s="227"/>
    </row>
    <row r="357" ht="12.75">
      <c r="A357" s="227"/>
    </row>
    <row r="358" ht="12.75">
      <c r="A358" s="227"/>
    </row>
    <row r="359" ht="12.75">
      <c r="A359" s="227"/>
    </row>
    <row r="360" ht="12.75">
      <c r="A360" s="227"/>
    </row>
    <row r="361" ht="12.75">
      <c r="A361" s="227"/>
    </row>
    <row r="362" ht="12.75">
      <c r="A362" s="227"/>
    </row>
    <row r="363" ht="12.75">
      <c r="A363" s="227"/>
    </row>
    <row r="364" ht="12.75">
      <c r="A364" s="227"/>
    </row>
    <row r="365" ht="12.75">
      <c r="A365" s="227"/>
    </row>
    <row r="366" ht="12.75">
      <c r="A366" s="227"/>
    </row>
    <row r="367" ht="12.75">
      <c r="A367" s="227"/>
    </row>
    <row r="368" ht="12.75">
      <c r="A368" s="227"/>
    </row>
    <row r="369" ht="12.75">
      <c r="A369" s="227"/>
    </row>
    <row r="370" ht="12.75">
      <c r="A370" s="227"/>
    </row>
    <row r="371" ht="12.75">
      <c r="A371" s="227"/>
    </row>
    <row r="372" ht="12.75">
      <c r="A372" s="227"/>
    </row>
    <row r="373" ht="12.75">
      <c r="A373" s="227"/>
    </row>
    <row r="374" ht="12.75">
      <c r="A374" s="227"/>
    </row>
    <row r="375" ht="12.75">
      <c r="A375" s="227"/>
    </row>
    <row r="376" ht="12.75">
      <c r="A376" s="227"/>
    </row>
    <row r="377" ht="12.75">
      <c r="A377" s="227"/>
    </row>
    <row r="378" ht="12.75">
      <c r="A378" s="227"/>
    </row>
    <row r="379" ht="12.75">
      <c r="A379" s="227"/>
    </row>
    <row r="380" ht="12.75">
      <c r="A380" s="227"/>
    </row>
    <row r="381" ht="12.75">
      <c r="A381" s="227"/>
    </row>
    <row r="382" ht="12.75">
      <c r="A382" s="227"/>
    </row>
    <row r="383" ht="12.75">
      <c r="A383" s="227"/>
    </row>
    <row r="384" ht="12.75">
      <c r="A384" s="227"/>
    </row>
    <row r="385" ht="12.75">
      <c r="A385" s="227"/>
    </row>
    <row r="386" ht="12.75">
      <c r="A386" s="227"/>
    </row>
    <row r="387" ht="12.75">
      <c r="A387" s="227"/>
    </row>
    <row r="388" ht="12.75">
      <c r="A388" s="227"/>
    </row>
    <row r="389" ht="12.75">
      <c r="A389" s="227"/>
    </row>
    <row r="390" ht="12.75">
      <c r="A390" s="227"/>
    </row>
    <row r="391" ht="12.75">
      <c r="A391" s="227"/>
    </row>
    <row r="392" ht="12.75">
      <c r="A392" s="227"/>
    </row>
    <row r="393" ht="12.75">
      <c r="A393" s="227"/>
    </row>
    <row r="394" ht="12.75">
      <c r="A394" s="227"/>
    </row>
    <row r="395" ht="12.75">
      <c r="A395" s="227"/>
    </row>
    <row r="396" ht="12.75">
      <c r="A396" s="227"/>
    </row>
  </sheetData>
  <sheetProtection/>
  <printOptions/>
  <pageMargins left="0.75" right="0.75" top="1" bottom="1" header="0.5" footer="0.5"/>
  <pageSetup horizontalDpi="600" verticalDpi="600" orientation="landscape" paperSize="9" scale="6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2.99609375" style="345" customWidth="1"/>
    <col min="2" max="2" width="10.3359375" style="71" customWidth="1"/>
    <col min="3" max="3" width="11.77734375" style="71" customWidth="1"/>
    <col min="4" max="6" width="10.3359375" style="71" customWidth="1"/>
    <col min="7" max="8" width="8.4453125" style="71" bestFit="1" customWidth="1"/>
    <col min="9" max="9" width="8.88671875" style="71" customWidth="1"/>
    <col min="10" max="10" width="9.77734375" style="71" bestFit="1" customWidth="1"/>
    <col min="11" max="16384" width="8.88671875" style="71" customWidth="1"/>
  </cols>
  <sheetData>
    <row r="1" ht="12.75">
      <c r="A1" s="357" t="s">
        <v>336</v>
      </c>
    </row>
    <row r="2" spans="1:3" ht="13.5" thickBot="1">
      <c r="A2" s="346"/>
      <c r="B2" s="347"/>
      <c r="C2" s="347"/>
    </row>
    <row r="3" spans="1:3" s="350" customFormat="1" ht="48.75" customHeight="1" thickBot="1">
      <c r="A3" s="348" t="s">
        <v>335</v>
      </c>
      <c r="B3" s="349" t="s">
        <v>324</v>
      </c>
      <c r="C3" s="349" t="s">
        <v>323</v>
      </c>
    </row>
    <row r="4" spans="1:3" s="350" customFormat="1" ht="12.75">
      <c r="A4" s="351" t="s">
        <v>334</v>
      </c>
      <c r="B4" s="352">
        <v>10030</v>
      </c>
      <c r="C4" s="352">
        <v>10150</v>
      </c>
    </row>
    <row r="5" spans="1:3" s="350" customFormat="1" ht="12.75">
      <c r="A5" s="351" t="s">
        <v>333</v>
      </c>
      <c r="B5" s="352">
        <v>10760</v>
      </c>
      <c r="C5" s="352">
        <v>10930</v>
      </c>
    </row>
    <row r="6" spans="1:3" s="350" customFormat="1" ht="12.75">
      <c r="A6" s="351" t="s">
        <v>332</v>
      </c>
      <c r="B6" s="352">
        <v>11490</v>
      </c>
      <c r="C6" s="352">
        <v>12450</v>
      </c>
    </row>
    <row r="7" spans="1:3" s="350" customFormat="1" ht="12.75">
      <c r="A7" s="351" t="s">
        <v>331</v>
      </c>
      <c r="B7" s="352">
        <v>12090</v>
      </c>
      <c r="C7" s="352">
        <v>13540</v>
      </c>
    </row>
    <row r="8" spans="1:3" s="350" customFormat="1" ht="12.75">
      <c r="A8" s="351" t="s">
        <v>330</v>
      </c>
      <c r="B8" s="352">
        <v>12750</v>
      </c>
      <c r="C8" s="352">
        <v>14770</v>
      </c>
    </row>
    <row r="9" spans="1:3" s="350" customFormat="1" ht="12.75">
      <c r="A9" s="351"/>
      <c r="B9" s="352"/>
      <c r="C9" s="353"/>
    </row>
    <row r="10" spans="1:3" s="350" customFormat="1" ht="12.75">
      <c r="A10" s="351" t="s">
        <v>329</v>
      </c>
      <c r="B10" s="352">
        <v>13360</v>
      </c>
      <c r="C10" s="352">
        <v>16160</v>
      </c>
    </row>
    <row r="11" spans="1:3" s="350" customFormat="1" ht="12.75">
      <c r="A11" s="351" t="s">
        <v>328</v>
      </c>
      <c r="B11" s="352">
        <v>13430</v>
      </c>
      <c r="C11" s="353">
        <v>16220</v>
      </c>
    </row>
    <row r="12" spans="1:3" s="350" customFormat="1" ht="12.75">
      <c r="A12" s="351" t="s">
        <v>327</v>
      </c>
      <c r="B12" s="352">
        <v>13510</v>
      </c>
      <c r="C12" s="353">
        <v>16280</v>
      </c>
    </row>
    <row r="13" spans="1:3" s="350" customFormat="1" ht="12.75">
      <c r="A13" s="351" t="s">
        <v>326</v>
      </c>
      <c r="B13" s="352">
        <v>13620</v>
      </c>
      <c r="C13" s="353">
        <v>16330</v>
      </c>
    </row>
    <row r="14" spans="1:3" s="350" customFormat="1" ht="13.5" thickBot="1">
      <c r="A14" s="354" t="s">
        <v>325</v>
      </c>
      <c r="B14" s="355">
        <v>13760</v>
      </c>
      <c r="C14" s="355">
        <v>16400</v>
      </c>
    </row>
    <row r="15" s="350" customFormat="1" ht="12.75">
      <c r="A15" s="35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O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3" width="12.21484375" style="71" customWidth="1"/>
    <col min="4" max="16384" width="8.88671875" style="71" customWidth="1"/>
  </cols>
  <sheetData>
    <row r="1" ht="12.75">
      <c r="A1" s="40" t="s">
        <v>340</v>
      </c>
    </row>
    <row r="2" spans="2:3" s="39" customFormat="1" ht="12.75">
      <c r="B2" s="364"/>
      <c r="C2" s="364"/>
    </row>
    <row r="3" spans="1:4" s="39" customFormat="1" ht="25.5">
      <c r="A3" s="363" t="s">
        <v>339</v>
      </c>
      <c r="B3" s="362" t="s">
        <v>338</v>
      </c>
      <c r="C3" s="362" t="s">
        <v>337</v>
      </c>
      <c r="D3" s="365"/>
    </row>
    <row r="4" spans="1:4" s="39" customFormat="1" ht="12.75">
      <c r="A4" s="361">
        <v>1996</v>
      </c>
      <c r="B4" s="360">
        <v>2.684536</v>
      </c>
      <c r="C4" s="359">
        <v>1032</v>
      </c>
      <c r="D4" s="365"/>
    </row>
    <row r="5" spans="1:4" s="39" customFormat="1" ht="12.75">
      <c r="A5" s="366">
        <v>2003</v>
      </c>
      <c r="B5" s="367">
        <v>2.441</v>
      </c>
      <c r="C5" s="358">
        <v>621</v>
      </c>
      <c r="D5" s="365"/>
    </row>
    <row r="6" spans="1:4" s="39" customFormat="1" ht="12.75">
      <c r="A6" s="366">
        <v>2004</v>
      </c>
      <c r="B6" s="367">
        <v>2.492</v>
      </c>
      <c r="C6" s="358">
        <v>661</v>
      </c>
      <c r="D6" s="365"/>
    </row>
    <row r="7" spans="1:4" s="39" customFormat="1" ht="12.75">
      <c r="A7" s="366">
        <v>2005</v>
      </c>
      <c r="B7" s="367">
        <v>2.428</v>
      </c>
      <c r="C7" s="358">
        <v>774</v>
      </c>
      <c r="D7" s="365"/>
    </row>
    <row r="8" spans="1:41" s="40" customFormat="1" ht="12.75">
      <c r="A8" s="366">
        <v>2006</v>
      </c>
      <c r="B8" s="367">
        <v>2.262</v>
      </c>
      <c r="C8" s="358">
        <v>913</v>
      </c>
      <c r="D8" s="163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</row>
    <row r="9" spans="1:4" s="39" customFormat="1" ht="12.75">
      <c r="A9" s="366">
        <v>2007</v>
      </c>
      <c r="B9" s="367">
        <v>2.357</v>
      </c>
      <c r="C9" s="358">
        <v>931</v>
      </c>
      <c r="D9" s="163"/>
    </row>
    <row r="10" spans="1:4" s="39" customFormat="1" ht="12.75">
      <c r="A10" s="366">
        <v>2008</v>
      </c>
      <c r="B10" s="367">
        <v>2.438</v>
      </c>
      <c r="C10" s="358">
        <v>984</v>
      </c>
      <c r="D10" s="163"/>
    </row>
    <row r="11" spans="1:4" s="39" customFormat="1" ht="12.75">
      <c r="A11" s="366">
        <v>2009</v>
      </c>
      <c r="B11" s="367">
        <v>2.486</v>
      </c>
      <c r="C11" s="358">
        <v>1081</v>
      </c>
      <c r="D11" s="163"/>
    </row>
    <row r="12" spans="1:4" s="39" customFormat="1" ht="12.75">
      <c r="A12" s="366">
        <v>2010</v>
      </c>
      <c r="B12" s="367">
        <v>2.474</v>
      </c>
      <c r="C12" s="358">
        <v>1040</v>
      </c>
      <c r="D12" s="163"/>
    </row>
    <row r="13" spans="1:4" s="39" customFormat="1" ht="12.75">
      <c r="A13" s="366">
        <v>2011</v>
      </c>
      <c r="B13" s="367">
        <v>2.39</v>
      </c>
      <c r="C13" s="358">
        <v>1065</v>
      </c>
      <c r="D13" s="163"/>
    </row>
    <row r="14" spans="1:4" ht="12.75">
      <c r="A14" s="366">
        <v>2012</v>
      </c>
      <c r="B14" s="367">
        <v>2.283</v>
      </c>
      <c r="C14" s="358">
        <v>1012</v>
      </c>
      <c r="D14" s="368"/>
    </row>
    <row r="15" spans="1:4" ht="12.75">
      <c r="A15" s="368"/>
      <c r="B15" s="368"/>
      <c r="C15" s="368"/>
      <c r="D15" s="368"/>
    </row>
    <row r="16" spans="1:4" ht="12.75">
      <c r="A16" s="368"/>
      <c r="B16" s="368"/>
      <c r="C16" s="368"/>
      <c r="D16" s="368"/>
    </row>
    <row r="17" ht="12.75">
      <c r="B17" s="368"/>
    </row>
    <row r="18" spans="2:3" ht="12.75">
      <c r="B18" s="368"/>
      <c r="C18" s="369"/>
    </row>
    <row r="19" spans="2:3" ht="12.75">
      <c r="B19" s="368"/>
      <c r="C19" s="369"/>
    </row>
    <row r="20" spans="2:3" ht="12.75">
      <c r="B20" s="368"/>
      <c r="C20" s="369"/>
    </row>
    <row r="21" spans="2:3" ht="12.75">
      <c r="B21" s="368"/>
      <c r="C21" s="369"/>
    </row>
    <row r="22" spans="2:3" ht="12.75">
      <c r="B22" s="368"/>
      <c r="C22" s="369"/>
    </row>
    <row r="23" spans="2:3" ht="12.75">
      <c r="B23" s="368"/>
      <c r="C23" s="369"/>
    </row>
    <row r="24" spans="2:3" ht="12.75">
      <c r="B24" s="368"/>
      <c r="C24" s="369"/>
    </row>
    <row r="25" spans="2:3" ht="12.75">
      <c r="B25" s="368"/>
      <c r="C25" s="369"/>
    </row>
    <row r="26" spans="2:3" ht="12.75">
      <c r="B26" s="368"/>
      <c r="C26" s="369"/>
    </row>
    <row r="27" spans="2:3" ht="12.75">
      <c r="B27" s="368"/>
      <c r="C27" s="369"/>
    </row>
    <row r="28" ht="12.75">
      <c r="B28" s="368"/>
    </row>
    <row r="29" ht="12.75">
      <c r="B29" s="368"/>
    </row>
    <row r="30" ht="12.75">
      <c r="B30" s="368"/>
    </row>
    <row r="31" ht="12.75">
      <c r="B31" s="368"/>
    </row>
    <row r="32" ht="12.75">
      <c r="B32" s="36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8.88671875" style="74" customWidth="1"/>
    <col min="2" max="2" width="6.77734375" style="74" bestFit="1" customWidth="1"/>
    <col min="3" max="3" width="18.6640625" style="74" bestFit="1" customWidth="1"/>
    <col min="4" max="16384" width="8.88671875" style="74" customWidth="1"/>
  </cols>
  <sheetData>
    <row r="1" ht="12.75">
      <c r="A1" s="75" t="s">
        <v>349</v>
      </c>
    </row>
    <row r="3" spans="1:5" ht="12.75">
      <c r="A3" s="74" t="s">
        <v>341</v>
      </c>
      <c r="C3" s="74" t="s">
        <v>342</v>
      </c>
      <c r="E3" s="74" t="s">
        <v>339</v>
      </c>
    </row>
    <row r="5" ht="12.75">
      <c r="B5" s="74" t="s">
        <v>343</v>
      </c>
    </row>
    <row r="6" spans="1:3" ht="12.75">
      <c r="A6" s="74" t="s">
        <v>344</v>
      </c>
      <c r="B6" s="74">
        <v>2</v>
      </c>
      <c r="C6" s="74">
        <v>552</v>
      </c>
    </row>
    <row r="7" spans="1:3" ht="12.75">
      <c r="A7" s="74" t="s">
        <v>345</v>
      </c>
      <c r="B7" s="74">
        <v>7</v>
      </c>
      <c r="C7" s="74">
        <v>228</v>
      </c>
    </row>
    <row r="8" spans="1:3" ht="12.75">
      <c r="A8" s="74" t="s">
        <v>346</v>
      </c>
      <c r="B8" s="74">
        <v>20</v>
      </c>
      <c r="C8" s="74">
        <v>410</v>
      </c>
    </row>
    <row r="9" spans="1:3" ht="12.75">
      <c r="A9" s="74" t="s">
        <v>347</v>
      </c>
      <c r="B9" s="74">
        <v>23</v>
      </c>
      <c r="C9" s="74">
        <v>855</v>
      </c>
    </row>
    <row r="10" spans="1:3" ht="12.75">
      <c r="A10" s="74" t="s">
        <v>348</v>
      </c>
      <c r="B10" s="74">
        <v>35</v>
      </c>
      <c r="C10" s="74">
        <v>1702</v>
      </c>
    </row>
  </sheetData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12.77734375" style="227" customWidth="1"/>
    <col min="2" max="2" width="8.88671875" style="372" bestFit="1" customWidth="1"/>
    <col min="3" max="3" width="13.21484375" style="372" bestFit="1" customWidth="1"/>
    <col min="4" max="4" width="8.77734375" style="372" customWidth="1"/>
    <col min="5" max="5" width="9.88671875" style="372" customWidth="1"/>
    <col min="6" max="16384" width="8.88671875" style="235" customWidth="1"/>
  </cols>
  <sheetData>
    <row r="1" ht="12.75">
      <c r="A1" s="376" t="s">
        <v>351</v>
      </c>
    </row>
    <row r="3" spans="1:5" s="379" customFormat="1" ht="12.75">
      <c r="A3" s="377"/>
      <c r="B3" s="378" t="s">
        <v>58</v>
      </c>
      <c r="C3" s="378" t="s">
        <v>350</v>
      </c>
      <c r="D3" s="378" t="s">
        <v>44</v>
      </c>
      <c r="E3" s="378" t="s">
        <v>45</v>
      </c>
    </row>
    <row r="4" spans="1:5" ht="12.75" hidden="1">
      <c r="A4" s="227">
        <v>1970</v>
      </c>
      <c r="B4" s="373">
        <v>98.93</v>
      </c>
      <c r="C4" s="373">
        <v>23.2</v>
      </c>
      <c r="D4" s="373">
        <v>110.32</v>
      </c>
      <c r="E4" s="373">
        <v>91.33</v>
      </c>
    </row>
    <row r="5" spans="2:5" ht="12.75" hidden="1">
      <c r="B5" s="373">
        <v>108.66</v>
      </c>
      <c r="C5" s="373">
        <v>32</v>
      </c>
      <c r="D5" s="373">
        <v>77.31</v>
      </c>
      <c r="E5" s="373">
        <v>92.96</v>
      </c>
    </row>
    <row r="6" spans="2:5" ht="12.75" hidden="1">
      <c r="B6" s="373">
        <v>108.3</v>
      </c>
      <c r="C6" s="373">
        <v>28.3</v>
      </c>
      <c r="D6" s="373">
        <v>57.14</v>
      </c>
      <c r="E6" s="373">
        <v>87.96</v>
      </c>
    </row>
    <row r="7" spans="2:5" ht="12.75" hidden="1">
      <c r="B7" s="373">
        <v>105.49</v>
      </c>
      <c r="C7" s="373">
        <v>25.76</v>
      </c>
      <c r="D7" s="373">
        <v>56.24</v>
      </c>
      <c r="E7" s="373">
        <v>82.37</v>
      </c>
    </row>
    <row r="8" spans="2:5" ht="12.75" hidden="1">
      <c r="B8" s="373">
        <v>100.12</v>
      </c>
      <c r="C8" s="373">
        <v>53.25</v>
      </c>
      <c r="D8" s="373">
        <v>56.57</v>
      </c>
      <c r="E8" s="373">
        <v>98.05</v>
      </c>
    </row>
    <row r="9" spans="1:5" ht="12.75" hidden="1">
      <c r="A9" s="227">
        <v>1975</v>
      </c>
      <c r="B9" s="373">
        <v>118.15</v>
      </c>
      <c r="C9" s="373">
        <v>52.76</v>
      </c>
      <c r="D9" s="373">
        <v>61.54</v>
      </c>
      <c r="E9" s="373">
        <v>102.47</v>
      </c>
    </row>
    <row r="10" spans="2:8" ht="12.75" hidden="1">
      <c r="B10" s="373">
        <v>126.78</v>
      </c>
      <c r="C10" s="373">
        <v>52.38</v>
      </c>
      <c r="D10" s="373">
        <v>77.69</v>
      </c>
      <c r="E10" s="373">
        <v>102.69</v>
      </c>
      <c r="H10" s="262"/>
    </row>
    <row r="11" spans="2:5" ht="12.75" hidden="1">
      <c r="B11" s="373">
        <v>132.91</v>
      </c>
      <c r="C11" s="373">
        <v>58.34</v>
      </c>
      <c r="D11" s="373">
        <v>93.14</v>
      </c>
      <c r="E11" s="373">
        <v>103.91</v>
      </c>
    </row>
    <row r="12" spans="2:5" ht="12.75" hidden="1">
      <c r="B12" s="373">
        <v>129.13</v>
      </c>
      <c r="C12" s="373">
        <v>48.96</v>
      </c>
      <c r="D12" s="373">
        <v>102.95</v>
      </c>
      <c r="E12" s="373">
        <v>102.33</v>
      </c>
    </row>
    <row r="13" spans="2:5" ht="12.75" hidden="1">
      <c r="B13" s="373">
        <v>131.72</v>
      </c>
      <c r="C13" s="373">
        <v>53.3</v>
      </c>
      <c r="D13" s="373">
        <v>102.9</v>
      </c>
      <c r="E13" s="373">
        <v>99.66</v>
      </c>
    </row>
    <row r="14" spans="1:5" ht="12.75">
      <c r="A14" s="227">
        <v>1980</v>
      </c>
      <c r="B14" s="373">
        <v>142.97</v>
      </c>
      <c r="C14" s="373">
        <v>63.22</v>
      </c>
      <c r="D14" s="373">
        <v>117.19</v>
      </c>
      <c r="E14" s="373">
        <v>102.89</v>
      </c>
    </row>
    <row r="15" spans="2:5" ht="12.75">
      <c r="B15" s="373">
        <v>148.14</v>
      </c>
      <c r="C15" s="373">
        <v>67.91</v>
      </c>
      <c r="D15" s="373">
        <v>127.37</v>
      </c>
      <c r="E15" s="373">
        <v>106.84</v>
      </c>
    </row>
    <row r="16" spans="2:5" ht="12.75">
      <c r="B16" s="373">
        <v>164.14</v>
      </c>
      <c r="C16" s="373">
        <v>66.95</v>
      </c>
      <c r="D16" s="373">
        <v>126.34</v>
      </c>
      <c r="E16" s="373">
        <v>109.22</v>
      </c>
    </row>
    <row r="17" spans="2:5" ht="12.75">
      <c r="B17" s="373">
        <v>161.45</v>
      </c>
      <c r="C17" s="373">
        <v>70.08</v>
      </c>
      <c r="D17" s="373">
        <v>122.16</v>
      </c>
      <c r="E17" s="373">
        <v>104.23</v>
      </c>
    </row>
    <row r="18" spans="2:5" ht="12.75">
      <c r="B18" s="373">
        <v>154.71</v>
      </c>
      <c r="C18" s="373">
        <v>79.76</v>
      </c>
      <c r="D18" s="373">
        <v>120.82</v>
      </c>
      <c r="E18" s="373">
        <v>99.6</v>
      </c>
    </row>
    <row r="19" spans="1:5" ht="12.75">
      <c r="A19" s="227">
        <v>1985</v>
      </c>
      <c r="B19" s="373">
        <v>152.55</v>
      </c>
      <c r="C19" s="373">
        <v>76.74</v>
      </c>
      <c r="D19" s="373">
        <v>122.37</v>
      </c>
      <c r="E19" s="373">
        <v>98.19</v>
      </c>
    </row>
    <row r="20" spans="2:5" ht="12.75">
      <c r="B20" s="373">
        <v>140.43</v>
      </c>
      <c r="C20" s="373">
        <v>35.77</v>
      </c>
      <c r="D20" s="373">
        <v>103.42</v>
      </c>
      <c r="E20" s="373">
        <v>96.1</v>
      </c>
    </row>
    <row r="21" spans="2:5" ht="12.75">
      <c r="B21" s="373">
        <v>128.32</v>
      </c>
      <c r="C21" s="373">
        <v>36.46</v>
      </c>
      <c r="D21" s="373">
        <v>92.82</v>
      </c>
      <c r="E21" s="373">
        <v>88.9</v>
      </c>
    </row>
    <row r="22" spans="2:5" ht="12.75">
      <c r="B22" s="373">
        <v>107.62</v>
      </c>
      <c r="C22" s="373">
        <v>25.41</v>
      </c>
      <c r="D22" s="373">
        <v>83.42</v>
      </c>
      <c r="E22" s="373">
        <v>88.48</v>
      </c>
    </row>
    <row r="23" spans="2:5" ht="12.75">
      <c r="B23" s="373">
        <v>98.19</v>
      </c>
      <c r="C23" s="373">
        <v>25.83</v>
      </c>
      <c r="D23" s="373">
        <v>75.28</v>
      </c>
      <c r="E23" s="373">
        <v>88.53</v>
      </c>
    </row>
    <row r="24" spans="1:5" ht="15" customHeight="1">
      <c r="A24" s="227">
        <v>1990</v>
      </c>
      <c r="B24" s="373">
        <v>94.54</v>
      </c>
      <c r="C24" s="373">
        <v>26.31</v>
      </c>
      <c r="D24" s="373">
        <v>71.74</v>
      </c>
      <c r="E24" s="373">
        <v>82.73</v>
      </c>
    </row>
    <row r="25" spans="2:5" ht="12.75">
      <c r="B25" s="373">
        <v>87.3</v>
      </c>
      <c r="C25" s="373">
        <v>21.66</v>
      </c>
      <c r="D25" s="373">
        <v>67.9</v>
      </c>
      <c r="E25" s="373">
        <v>80.13</v>
      </c>
    </row>
    <row r="26" spans="2:5" ht="12.75">
      <c r="B26" s="373">
        <v>85.78</v>
      </c>
      <c r="C26" s="373">
        <v>20.22</v>
      </c>
      <c r="D26" s="373">
        <v>66.13</v>
      </c>
      <c r="E26" s="373">
        <v>82.06</v>
      </c>
    </row>
    <row r="27" spans="2:5" ht="12.75">
      <c r="B27" s="373">
        <v>79.12</v>
      </c>
      <c r="C27" s="373">
        <v>21.17</v>
      </c>
      <c r="D27" s="373">
        <v>62.58</v>
      </c>
      <c r="E27" s="373">
        <v>84.47</v>
      </c>
    </row>
    <row r="28" spans="2:5" ht="12.75">
      <c r="B28" s="373">
        <v>77.28</v>
      </c>
      <c r="C28" s="373">
        <v>22.65</v>
      </c>
      <c r="D28" s="373">
        <v>60.56</v>
      </c>
      <c r="E28" s="373">
        <v>80.47</v>
      </c>
    </row>
    <row r="29" spans="1:5" ht="12.75">
      <c r="A29" s="227">
        <v>1995</v>
      </c>
      <c r="B29" s="373">
        <v>70.76</v>
      </c>
      <c r="C29" s="373">
        <v>25.82</v>
      </c>
      <c r="D29" s="373">
        <v>55.3</v>
      </c>
      <c r="E29" s="373">
        <v>77.81</v>
      </c>
    </row>
    <row r="30" spans="2:5" ht="12.75">
      <c r="B30" s="373">
        <v>65.47</v>
      </c>
      <c r="C30" s="373">
        <v>27.73</v>
      </c>
      <c r="D30" s="373">
        <v>41.07</v>
      </c>
      <c r="E30" s="373">
        <v>73.07</v>
      </c>
    </row>
    <row r="31" spans="2:5" ht="12.75">
      <c r="B31" s="373">
        <v>62.82</v>
      </c>
      <c r="C31" s="373">
        <v>26.07</v>
      </c>
      <c r="D31" s="373">
        <v>41.79</v>
      </c>
      <c r="E31" s="373">
        <v>67.71</v>
      </c>
    </row>
    <row r="32" spans="2:5" ht="12.75">
      <c r="B32" s="373">
        <v>63.09</v>
      </c>
      <c r="C32" s="373">
        <v>21.33</v>
      </c>
      <c r="D32" s="373">
        <v>43.18</v>
      </c>
      <c r="E32" s="373">
        <v>65.84</v>
      </c>
    </row>
    <row r="33" spans="2:5" ht="12.75">
      <c r="B33" s="373">
        <v>60.77</v>
      </c>
      <c r="C33" s="373">
        <v>23.88</v>
      </c>
      <c r="D33" s="373">
        <v>42</v>
      </c>
      <c r="E33" s="373">
        <v>64.77</v>
      </c>
    </row>
    <row r="34" spans="1:5" ht="12.75">
      <c r="A34" s="227">
        <v>2000</v>
      </c>
      <c r="B34" s="373">
        <v>60.4</v>
      </c>
      <c r="C34" s="373">
        <v>34.3</v>
      </c>
      <c r="D34" s="373">
        <v>45.36</v>
      </c>
      <c r="E34" s="373">
        <v>59.59</v>
      </c>
    </row>
    <row r="35" spans="2:5" ht="12.75">
      <c r="B35" s="373">
        <v>68.22</v>
      </c>
      <c r="C35" s="373">
        <v>33.48</v>
      </c>
      <c r="D35" s="373">
        <v>62.4</v>
      </c>
      <c r="E35" s="373">
        <v>56.34</v>
      </c>
    </row>
    <row r="36" spans="2:5" ht="12.75">
      <c r="B36" s="373">
        <v>68.09</v>
      </c>
      <c r="C36" s="373">
        <v>34.25</v>
      </c>
      <c r="D36" s="373">
        <v>59.12</v>
      </c>
      <c r="E36" s="373">
        <v>53.89</v>
      </c>
    </row>
    <row r="37" spans="2:5" ht="12.75">
      <c r="B37" s="373">
        <v>61.7</v>
      </c>
      <c r="C37" s="373">
        <v>38.68</v>
      </c>
      <c r="D37" s="373">
        <v>59.89</v>
      </c>
      <c r="E37" s="373">
        <v>51.03</v>
      </c>
    </row>
    <row r="38" spans="2:5" ht="12.75">
      <c r="B38" s="373">
        <v>66.3</v>
      </c>
      <c r="C38" s="373">
        <v>38.04</v>
      </c>
      <c r="D38" s="373">
        <v>64.36</v>
      </c>
      <c r="E38" s="373">
        <v>54.17</v>
      </c>
    </row>
    <row r="39" spans="1:5" ht="12.75">
      <c r="A39" s="227">
        <v>2005</v>
      </c>
      <c r="B39" s="374">
        <v>75.15</v>
      </c>
      <c r="C39" s="374">
        <v>49.58</v>
      </c>
      <c r="D39" s="374">
        <v>94.06</v>
      </c>
      <c r="E39" s="374">
        <v>69.65</v>
      </c>
    </row>
    <row r="40" spans="2:5" ht="12.75">
      <c r="B40" s="374">
        <v>70.2</v>
      </c>
      <c r="C40" s="374">
        <v>61.45</v>
      </c>
      <c r="D40" s="374">
        <v>113.19</v>
      </c>
      <c r="E40" s="374">
        <v>90.08</v>
      </c>
    </row>
    <row r="41" spans="2:5" ht="12.75">
      <c r="B41" s="374">
        <v>78.79</v>
      </c>
      <c r="C41" s="374">
        <v>62.33</v>
      </c>
      <c r="D41" s="374">
        <v>89.32</v>
      </c>
      <c r="E41" s="374">
        <v>90.05</v>
      </c>
    </row>
    <row r="42" spans="2:5" ht="12.75">
      <c r="B42" s="374">
        <v>97.03</v>
      </c>
      <c r="C42" s="374">
        <v>87.82</v>
      </c>
      <c r="D42" s="374">
        <v>129.66</v>
      </c>
      <c r="E42" s="374">
        <v>107.24</v>
      </c>
    </row>
    <row r="43" spans="2:5" ht="12.75">
      <c r="B43" s="374">
        <v>89.82</v>
      </c>
      <c r="C43" s="374">
        <v>83.8</v>
      </c>
      <c r="D43" s="374">
        <v>107.89</v>
      </c>
      <c r="E43" s="374">
        <v>113.26</v>
      </c>
    </row>
    <row r="44" spans="1:5" ht="12.75">
      <c r="A44" s="227">
        <v>2010</v>
      </c>
      <c r="B44" s="374">
        <v>100</v>
      </c>
      <c r="C44" s="374">
        <v>100</v>
      </c>
      <c r="D44" s="374">
        <v>100</v>
      </c>
      <c r="E44" s="374">
        <v>100</v>
      </c>
    </row>
    <row r="45" spans="2:5" ht="12.75">
      <c r="B45" s="374">
        <v>107.9</v>
      </c>
      <c r="C45" s="374">
        <v>118.61</v>
      </c>
      <c r="D45" s="374">
        <v>119.4</v>
      </c>
      <c r="E45" s="374">
        <v>100.79</v>
      </c>
    </row>
    <row r="46" spans="2:5" ht="12.75">
      <c r="B46" s="374">
        <v>104.27</v>
      </c>
      <c r="C46" s="374">
        <v>124.45</v>
      </c>
      <c r="D46" s="374">
        <v>128.67</v>
      </c>
      <c r="E46" s="374">
        <v>104.38</v>
      </c>
    </row>
    <row r="47" spans="1:5" ht="12.75">
      <c r="A47" s="227">
        <v>2013</v>
      </c>
      <c r="B47" s="374">
        <v>107.54</v>
      </c>
      <c r="C47" s="374">
        <v>118.36</v>
      </c>
      <c r="D47" s="374">
        <v>139.64</v>
      </c>
      <c r="E47" s="374">
        <v>108.23</v>
      </c>
    </row>
    <row r="49" spans="2:5" ht="12.75">
      <c r="B49" s="375"/>
      <c r="C49" s="375"/>
      <c r="D49" s="375"/>
      <c r="E49" s="37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8.88671875" style="227" customWidth="1"/>
    <col min="2" max="5" width="8.88671875" style="235" customWidth="1"/>
    <col min="6" max="6" width="8.77734375" style="333" customWidth="1"/>
    <col min="7" max="16384" width="8.88671875" style="235" customWidth="1"/>
  </cols>
  <sheetData>
    <row r="1" ht="15">
      <c r="A1" s="389" t="s">
        <v>357</v>
      </c>
    </row>
    <row r="2" spans="2:5" ht="15">
      <c r="B2" s="388"/>
      <c r="C2" s="388"/>
      <c r="D2" s="388"/>
      <c r="E2" s="388"/>
    </row>
    <row r="3" spans="1:5" ht="15">
      <c r="A3" s="387" t="s">
        <v>356</v>
      </c>
      <c r="B3" s="386"/>
      <c r="C3" s="241"/>
      <c r="D3" s="241"/>
      <c r="E3" s="241"/>
    </row>
    <row r="4" spans="1:5" s="227" customFormat="1" ht="25.5">
      <c r="A4" s="385"/>
      <c r="B4" s="384" t="s">
        <v>355</v>
      </c>
      <c r="C4" s="384" t="s">
        <v>354</v>
      </c>
      <c r="D4" s="384" t="s">
        <v>353</v>
      </c>
      <c r="E4" s="384" t="s">
        <v>352</v>
      </c>
    </row>
    <row r="5" spans="1:5" ht="15">
      <c r="A5" s="383">
        <v>1996</v>
      </c>
      <c r="B5" s="381">
        <v>61.4965572078702</v>
      </c>
      <c r="C5" s="381">
        <v>59.01216209681318</v>
      </c>
      <c r="D5" s="381">
        <v>85.10690838792522</v>
      </c>
      <c r="E5" s="381">
        <v>47.62864151450243</v>
      </c>
    </row>
    <row r="6" spans="1:5" ht="15">
      <c r="A6" s="383"/>
      <c r="B6" s="381">
        <v>60.922143495335256</v>
      </c>
      <c r="C6" s="381">
        <v>57.46273089030112</v>
      </c>
      <c r="D6" s="381">
        <v>79.54904874762241</v>
      </c>
      <c r="E6" s="381">
        <v>42.89050765343775</v>
      </c>
    </row>
    <row r="7" spans="1:5" ht="15">
      <c r="A7" s="382"/>
      <c r="B7" s="381">
        <v>60.369477518488154</v>
      </c>
      <c r="C7" s="381">
        <v>54.581016008488106</v>
      </c>
      <c r="D7" s="381">
        <v>74.50937363644017</v>
      </c>
      <c r="E7" s="381">
        <v>32.55458005443944</v>
      </c>
    </row>
    <row r="8" spans="1:5" ht="15">
      <c r="A8" s="268"/>
      <c r="B8" s="381">
        <v>60.24384794612365</v>
      </c>
      <c r="C8" s="381">
        <v>53.31402244320774</v>
      </c>
      <c r="D8" s="381">
        <v>72.04515051280174</v>
      </c>
      <c r="E8" s="381">
        <v>36.17583121057335</v>
      </c>
    </row>
    <row r="9" spans="1:5" ht="15">
      <c r="A9" s="268">
        <v>2000</v>
      </c>
      <c r="B9" s="381">
        <v>60.73179036051087</v>
      </c>
      <c r="C9" s="381">
        <v>51.84403503609985</v>
      </c>
      <c r="D9" s="381">
        <v>70.00638973415732</v>
      </c>
      <c r="E9" s="381">
        <v>54.922694652977896</v>
      </c>
    </row>
    <row r="10" spans="1:5" ht="15">
      <c r="A10" s="268"/>
      <c r="B10" s="381">
        <v>62.22910216718266</v>
      </c>
      <c r="C10" s="381">
        <v>52.12942477876107</v>
      </c>
      <c r="D10" s="381">
        <v>67.78566817301484</v>
      </c>
      <c r="E10" s="381">
        <v>50.37192755498059</v>
      </c>
    </row>
    <row r="11" spans="2:5" ht="15">
      <c r="B11" s="381">
        <v>63.88520320408866</v>
      </c>
      <c r="C11" s="381">
        <v>54.09413595254302</v>
      </c>
      <c r="D11" s="381">
        <v>66.52840739348163</v>
      </c>
      <c r="E11" s="381">
        <v>44.46466283464989</v>
      </c>
    </row>
    <row r="12" spans="2:5" ht="15">
      <c r="B12" s="381">
        <v>63.84293011677411</v>
      </c>
      <c r="C12" s="381">
        <v>53.98811600638606</v>
      </c>
      <c r="D12" s="381">
        <v>65.79185862386261</v>
      </c>
      <c r="E12" s="381">
        <v>48.22249115534597</v>
      </c>
    </row>
    <row r="13" spans="2:5" ht="15">
      <c r="B13" s="381">
        <v>65.6043293077226</v>
      </c>
      <c r="C13" s="381">
        <v>56.471432554393274</v>
      </c>
      <c r="D13" s="381">
        <v>68.09828752392667</v>
      </c>
      <c r="E13" s="381">
        <v>55.55043995042727</v>
      </c>
    </row>
    <row r="14" spans="1:5" ht="15">
      <c r="A14" s="227">
        <v>2005</v>
      </c>
      <c r="B14" s="380">
        <v>70.84611515327556</v>
      </c>
      <c r="C14" s="380">
        <v>63.28344909985621</v>
      </c>
      <c r="D14" s="380">
        <v>73.86473594095547</v>
      </c>
      <c r="E14" s="380">
        <v>74.00806983993536</v>
      </c>
    </row>
    <row r="15" spans="2:5" ht="15">
      <c r="B15" s="380">
        <v>74.11055283304118</v>
      </c>
      <c r="C15" s="380">
        <v>80.78051325464872</v>
      </c>
      <c r="D15" s="380">
        <v>87.39356763235241</v>
      </c>
      <c r="E15" s="380">
        <v>81.73520384155456</v>
      </c>
    </row>
    <row r="16" spans="2:5" ht="15">
      <c r="B16" s="380">
        <v>77.68573324753989</v>
      </c>
      <c r="C16" s="380">
        <v>85.04097374021397</v>
      </c>
      <c r="D16" s="380">
        <v>92.30568213828853</v>
      </c>
      <c r="E16" s="380">
        <v>79.67488143786416</v>
      </c>
    </row>
    <row r="17" spans="2:5" ht="15">
      <c r="B17" s="380">
        <v>89.51903094996526</v>
      </c>
      <c r="C17" s="380">
        <v>98.32194112106826</v>
      </c>
      <c r="D17" s="380">
        <v>103.33326303859656</v>
      </c>
      <c r="E17" s="380">
        <v>115.18899856456785</v>
      </c>
    </row>
    <row r="18" spans="2:5" ht="15">
      <c r="B18" s="380">
        <v>103.09278350515463</v>
      </c>
      <c r="C18" s="380">
        <v>109.13694006021348</v>
      </c>
      <c r="D18" s="380">
        <v>105.75495996752144</v>
      </c>
      <c r="E18" s="380">
        <v>79.3534362038383</v>
      </c>
    </row>
    <row r="19" spans="1:5" ht="15">
      <c r="A19" s="227">
        <v>2010</v>
      </c>
      <c r="B19" s="380">
        <v>100</v>
      </c>
      <c r="C19" s="380">
        <v>100</v>
      </c>
      <c r="D19" s="380">
        <v>100</v>
      </c>
      <c r="E19" s="380">
        <v>100</v>
      </c>
    </row>
    <row r="20" spans="2:5" ht="15">
      <c r="B20" s="380">
        <v>102.53337328140084</v>
      </c>
      <c r="C20" s="380">
        <v>108.34868813744065</v>
      </c>
      <c r="D20" s="380">
        <v>104.81962001152321</v>
      </c>
      <c r="E20" s="380">
        <v>123.8019724853594</v>
      </c>
    </row>
    <row r="21" spans="2:5" ht="15">
      <c r="B21" s="380">
        <v>104.93411704880273</v>
      </c>
      <c r="C21" s="380">
        <v>118.31473643709118</v>
      </c>
      <c r="D21" s="380">
        <v>109.52991333040171</v>
      </c>
      <c r="E21" s="380">
        <v>126.05383379892633</v>
      </c>
    </row>
    <row r="22" spans="1:5" ht="15">
      <c r="A22" s="227">
        <v>2013</v>
      </c>
      <c r="B22" s="380">
        <v>104.56994142908339</v>
      </c>
      <c r="C22" s="380">
        <v>125.10285301674193</v>
      </c>
      <c r="D22" s="380">
        <v>115.45674935044093</v>
      </c>
      <c r="E22" s="380">
        <v>124.14973083503736</v>
      </c>
    </row>
    <row r="24" ht="15">
      <c r="A24" s="390" t="s">
        <v>358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J10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6.3359375" style="392" customWidth="1"/>
    <col min="2" max="2" width="6.10546875" style="235" customWidth="1"/>
    <col min="3" max="3" width="7.99609375" style="334" customWidth="1"/>
    <col min="4" max="4" width="11.88671875" style="334" bestFit="1" customWidth="1"/>
    <col min="5" max="5" width="10.21484375" style="334" customWidth="1"/>
    <col min="6" max="6" width="11.4453125" style="334" customWidth="1"/>
    <col min="7" max="7" width="9.99609375" style="334" customWidth="1"/>
    <col min="8" max="8" width="11.6640625" style="334" customWidth="1"/>
    <col min="9" max="9" width="7.77734375" style="235" customWidth="1"/>
    <col min="10" max="10" width="8.88671875" style="391" customWidth="1"/>
    <col min="11" max="16384" width="8.88671875" style="235" customWidth="1"/>
  </cols>
  <sheetData>
    <row r="1" spans="1:9" ht="12.75">
      <c r="A1" s="411" t="s">
        <v>369</v>
      </c>
      <c r="B1" s="410"/>
      <c r="C1" s="409"/>
      <c r="D1" s="409"/>
      <c r="E1" s="409"/>
      <c r="F1" s="409"/>
      <c r="G1" s="409"/>
      <c r="H1" s="409"/>
      <c r="I1" s="280"/>
    </row>
    <row r="2" spans="1:9" ht="12.75">
      <c r="A2" s="411"/>
      <c r="B2" s="410"/>
      <c r="C2" s="409"/>
      <c r="D2" s="409"/>
      <c r="E2" s="409"/>
      <c r="F2" s="409"/>
      <c r="G2" s="409"/>
      <c r="H2" s="409"/>
      <c r="I2" s="280"/>
    </row>
    <row r="3" spans="1:9" ht="12.75">
      <c r="A3" s="408" t="s">
        <v>315</v>
      </c>
      <c r="B3" s="407" t="s">
        <v>368</v>
      </c>
      <c r="C3" s="406" t="s">
        <v>367</v>
      </c>
      <c r="D3" s="406" t="s">
        <v>367</v>
      </c>
      <c r="E3" s="406" t="s">
        <v>366</v>
      </c>
      <c r="F3" s="406" t="s">
        <v>365</v>
      </c>
      <c r="G3" s="406" t="s">
        <v>364</v>
      </c>
      <c r="H3" s="406" t="s">
        <v>364</v>
      </c>
      <c r="I3" s="405" t="s">
        <v>99</v>
      </c>
    </row>
    <row r="4" spans="1:9" ht="12.75">
      <c r="A4" s="408"/>
      <c r="B4" s="407"/>
      <c r="C4" s="406" t="s">
        <v>362</v>
      </c>
      <c r="D4" s="406" t="s">
        <v>363</v>
      </c>
      <c r="E4" s="406" t="s">
        <v>362</v>
      </c>
      <c r="F4" s="406" t="s">
        <v>361</v>
      </c>
      <c r="G4" s="406" t="s">
        <v>362</v>
      </c>
      <c r="H4" s="406" t="s">
        <v>361</v>
      </c>
      <c r="I4" s="405" t="s">
        <v>360</v>
      </c>
    </row>
    <row r="5" spans="1:10" s="334" customFormat="1" ht="12">
      <c r="A5" s="404">
        <v>1990</v>
      </c>
      <c r="B5" s="402">
        <v>1</v>
      </c>
      <c r="C5" s="370">
        <v>68.49246231155779</v>
      </c>
      <c r="D5" s="370">
        <v>25.321049692908986</v>
      </c>
      <c r="E5" s="370">
        <v>64.15968732551647</v>
      </c>
      <c r="F5" s="370">
        <v>26.113902847571186</v>
      </c>
      <c r="G5" s="370">
        <v>63.76326074818536</v>
      </c>
      <c r="H5" s="370">
        <v>26.482412060301506</v>
      </c>
      <c r="I5" s="393">
        <v>59.7</v>
      </c>
      <c r="J5" s="391"/>
    </row>
    <row r="6" spans="1:10" s="334" customFormat="1" ht="12">
      <c r="A6" s="404">
        <v>1990</v>
      </c>
      <c r="B6" s="402">
        <v>2</v>
      </c>
      <c r="C6" s="370">
        <v>72.16201423097974</v>
      </c>
      <c r="D6" s="370">
        <v>25.84017515051998</v>
      </c>
      <c r="E6" s="370">
        <v>67.42200328407225</v>
      </c>
      <c r="F6" s="370">
        <v>26.617405582922828</v>
      </c>
      <c r="G6" s="370">
        <v>64.03940886699507</v>
      </c>
      <c r="H6" s="370">
        <v>19.770114942528735</v>
      </c>
      <c r="I6" s="393">
        <v>60.9</v>
      </c>
      <c r="J6" s="391">
        <v>1990</v>
      </c>
    </row>
    <row r="7" spans="1:10" s="334" customFormat="1" ht="12">
      <c r="A7" s="404">
        <v>1990</v>
      </c>
      <c r="B7" s="402">
        <v>3</v>
      </c>
      <c r="C7" s="370">
        <v>75.17094017094017</v>
      </c>
      <c r="D7" s="370">
        <v>29.34294871794872</v>
      </c>
      <c r="E7" s="370">
        <v>70.47542735042735</v>
      </c>
      <c r="F7" s="370">
        <v>30.048076923076923</v>
      </c>
      <c r="G7" s="370">
        <v>64.375</v>
      </c>
      <c r="H7" s="370">
        <v>20.92948717948718</v>
      </c>
      <c r="I7" s="393">
        <v>62.4</v>
      </c>
      <c r="J7" s="391"/>
    </row>
    <row r="8" spans="1:10" s="334" customFormat="1" ht="12">
      <c r="A8" s="404">
        <v>1990</v>
      </c>
      <c r="B8" s="402">
        <v>4</v>
      </c>
      <c r="C8" s="370">
        <v>76.04033970276008</v>
      </c>
      <c r="D8" s="370">
        <v>30.323779193205947</v>
      </c>
      <c r="E8" s="370">
        <v>71.31634819532908</v>
      </c>
      <c r="F8" s="370">
        <v>30.971337579617835</v>
      </c>
      <c r="G8" s="370">
        <v>71.1624203821656</v>
      </c>
      <c r="H8" s="370">
        <v>27.054140127388532</v>
      </c>
      <c r="I8" s="393">
        <v>62.8</v>
      </c>
      <c r="J8" s="391"/>
    </row>
    <row r="9" spans="1:10" s="334" customFormat="1" ht="12">
      <c r="A9" s="404">
        <v>1991</v>
      </c>
      <c r="B9" s="402">
        <v>1</v>
      </c>
      <c r="C9" s="370">
        <v>69.41757670306814</v>
      </c>
      <c r="D9" s="370">
        <v>25.28861154446178</v>
      </c>
      <c r="E9" s="370">
        <v>64.69578783151326</v>
      </c>
      <c r="F9" s="370">
        <v>25.850234009360378</v>
      </c>
      <c r="G9" s="370">
        <v>65.94383775351015</v>
      </c>
      <c r="H9" s="370">
        <v>23.229329173166928</v>
      </c>
      <c r="I9" s="393">
        <v>64.1</v>
      </c>
      <c r="J9" s="391"/>
    </row>
    <row r="10" spans="1:10" s="334" customFormat="1" ht="12">
      <c r="A10" s="404">
        <v>1991</v>
      </c>
      <c r="B10" s="402">
        <v>2</v>
      </c>
      <c r="C10" s="370">
        <v>76.29345603271983</v>
      </c>
      <c r="D10" s="370">
        <v>25.286298568507153</v>
      </c>
      <c r="E10" s="370">
        <v>70.8486707566462</v>
      </c>
      <c r="F10" s="370">
        <v>25.920245398773</v>
      </c>
      <c r="G10" s="370">
        <v>66.81492842535786</v>
      </c>
      <c r="H10" s="370">
        <v>23.31288343558282</v>
      </c>
      <c r="I10" s="393">
        <v>65.2</v>
      </c>
      <c r="J10" s="391"/>
    </row>
    <row r="11" spans="1:10" s="334" customFormat="1" ht="12">
      <c r="A11" s="404">
        <v>1991</v>
      </c>
      <c r="B11" s="402">
        <v>3</v>
      </c>
      <c r="C11" s="370">
        <v>76.25757575757575</v>
      </c>
      <c r="D11" s="370">
        <v>25.737373737373737</v>
      </c>
      <c r="E11" s="370">
        <v>70.8939393939394</v>
      </c>
      <c r="F11" s="370">
        <v>26.37878787878788</v>
      </c>
      <c r="G11" s="370">
        <v>67.0050505050505</v>
      </c>
      <c r="H11" s="370">
        <v>23.89393939393939</v>
      </c>
      <c r="I11" s="393">
        <v>66</v>
      </c>
      <c r="J11" s="391"/>
    </row>
    <row r="12" spans="1:10" s="334" customFormat="1" ht="12">
      <c r="A12" s="404">
        <v>1991</v>
      </c>
      <c r="B12" s="402">
        <v>4</v>
      </c>
      <c r="C12" s="370">
        <v>73.77678126557049</v>
      </c>
      <c r="D12" s="370">
        <v>24.14549078226208</v>
      </c>
      <c r="E12" s="370">
        <v>68.5201793721973</v>
      </c>
      <c r="F12" s="370">
        <v>24.813153961136024</v>
      </c>
      <c r="G12" s="370">
        <v>67.58844045839561</v>
      </c>
      <c r="H12" s="370">
        <v>24.82810164424514</v>
      </c>
      <c r="I12" s="393">
        <v>66.9</v>
      </c>
      <c r="J12" s="391"/>
    </row>
    <row r="13" spans="1:10" s="334" customFormat="1" ht="12">
      <c r="A13" s="404">
        <v>1992</v>
      </c>
      <c r="B13" s="402">
        <v>1</v>
      </c>
      <c r="C13" s="370">
        <v>71.63456790123458</v>
      </c>
      <c r="D13" s="370">
        <v>21.71358024691358</v>
      </c>
      <c r="E13" s="370">
        <v>66.01481481481481</v>
      </c>
      <c r="F13" s="370">
        <v>22.488888888888887</v>
      </c>
      <c r="G13" s="370">
        <v>64.81975308641975</v>
      </c>
      <c r="H13" s="370">
        <v>22.281481481481478</v>
      </c>
      <c r="I13" s="393">
        <v>67.5</v>
      </c>
      <c r="J13" s="391"/>
    </row>
    <row r="14" spans="1:10" s="334" customFormat="1" ht="12">
      <c r="A14" s="404">
        <v>1992</v>
      </c>
      <c r="B14" s="402">
        <v>2</v>
      </c>
      <c r="C14" s="370">
        <v>75.85425898572132</v>
      </c>
      <c r="D14" s="370">
        <v>23.50566223535204</v>
      </c>
      <c r="E14" s="370">
        <v>69.22698178237322</v>
      </c>
      <c r="F14" s="370">
        <v>24.32791728212703</v>
      </c>
      <c r="G14" s="370">
        <v>66.57311669128508</v>
      </c>
      <c r="H14" s="370">
        <v>22.90989660265879</v>
      </c>
      <c r="I14" s="393">
        <v>67.7</v>
      </c>
      <c r="J14" s="391"/>
    </row>
    <row r="15" spans="1:10" s="334" customFormat="1" ht="12">
      <c r="A15" s="404">
        <v>1992</v>
      </c>
      <c r="B15" s="402">
        <v>3</v>
      </c>
      <c r="C15" s="370">
        <v>74.48087431693989</v>
      </c>
      <c r="D15" s="370">
        <v>21.9672131147541</v>
      </c>
      <c r="E15" s="370">
        <v>68.03278688524591</v>
      </c>
      <c r="F15" s="370">
        <v>22.995529061102832</v>
      </c>
      <c r="G15" s="370">
        <v>66.42821659215102</v>
      </c>
      <c r="H15" s="370">
        <v>22.473919523099852</v>
      </c>
      <c r="I15" s="393">
        <v>67.1</v>
      </c>
      <c r="J15" s="391"/>
    </row>
    <row r="16" spans="1:10" s="334" customFormat="1" ht="12">
      <c r="A16" s="404">
        <v>1992</v>
      </c>
      <c r="B16" s="402">
        <v>4</v>
      </c>
      <c r="C16" s="370">
        <v>76.20246913580247</v>
      </c>
      <c r="D16" s="370">
        <v>23.683950617283948</v>
      </c>
      <c r="E16" s="370">
        <v>69.93580246913581</v>
      </c>
      <c r="F16" s="370">
        <v>24.829629629629633</v>
      </c>
      <c r="G16" s="370">
        <v>69.10617283950617</v>
      </c>
      <c r="H16" s="370">
        <v>24.962962962962965</v>
      </c>
      <c r="I16" s="393">
        <v>67.5</v>
      </c>
      <c r="J16" s="391"/>
    </row>
    <row r="17" spans="1:10" s="334" customFormat="1" ht="12">
      <c r="A17" s="404">
        <v>1993</v>
      </c>
      <c r="B17" s="402">
        <v>1</v>
      </c>
      <c r="C17" s="370">
        <v>75.99902534113059</v>
      </c>
      <c r="D17" s="370">
        <v>22.690058479532162</v>
      </c>
      <c r="E17" s="370">
        <v>69.80506822612085</v>
      </c>
      <c r="F17" s="370">
        <v>25.175438596491222</v>
      </c>
      <c r="G17" s="370">
        <v>69.7953216374269</v>
      </c>
      <c r="H17" s="370">
        <v>25.994152046783626</v>
      </c>
      <c r="I17" s="393">
        <v>68.4</v>
      </c>
      <c r="J17" s="391"/>
    </row>
    <row r="18" spans="1:10" s="334" customFormat="1" ht="12">
      <c r="A18" s="404">
        <v>1993</v>
      </c>
      <c r="B18" s="402">
        <v>2</v>
      </c>
      <c r="C18" s="370">
        <v>80.78086871644705</v>
      </c>
      <c r="D18" s="370">
        <v>23.972669594924355</v>
      </c>
      <c r="E18" s="370">
        <v>73.67008296730113</v>
      </c>
      <c r="F18" s="370">
        <v>24.978038067349924</v>
      </c>
      <c r="G18" s="370">
        <v>72.40117130307468</v>
      </c>
      <c r="H18" s="370">
        <v>24.816983894582723</v>
      </c>
      <c r="I18" s="393">
        <v>68.3</v>
      </c>
      <c r="J18" s="391"/>
    </row>
    <row r="19" spans="1:10" s="334" customFormat="1" ht="12">
      <c r="A19" s="404">
        <v>1993</v>
      </c>
      <c r="B19" s="402">
        <v>3</v>
      </c>
      <c r="C19" s="370">
        <v>79.32268988872761</v>
      </c>
      <c r="D19" s="370">
        <v>23.125302370585384</v>
      </c>
      <c r="E19" s="370">
        <v>72.40928882438315</v>
      </c>
      <c r="F19" s="370">
        <v>24.238026124818575</v>
      </c>
      <c r="G19" s="370">
        <v>71.54813739719398</v>
      </c>
      <c r="H19" s="370">
        <v>24.4121915820029</v>
      </c>
      <c r="I19" s="393">
        <v>68.9</v>
      </c>
      <c r="J19" s="391"/>
    </row>
    <row r="20" spans="1:10" s="334" customFormat="1" ht="12">
      <c r="A20" s="404">
        <v>1993</v>
      </c>
      <c r="B20" s="402">
        <v>4</v>
      </c>
      <c r="C20" s="370">
        <v>78.89369889369891</v>
      </c>
      <c r="D20" s="370">
        <v>21.784511784511785</v>
      </c>
      <c r="E20" s="370">
        <v>71.8903318903319</v>
      </c>
      <c r="F20" s="370">
        <v>22.784992784992784</v>
      </c>
      <c r="G20" s="370">
        <v>72.57335257335257</v>
      </c>
      <c r="H20" s="370">
        <v>24.256854256854258</v>
      </c>
      <c r="I20" s="393">
        <v>69.3</v>
      </c>
      <c r="J20" s="391"/>
    </row>
    <row r="21" spans="1:10" s="334" customFormat="1" ht="12">
      <c r="A21" s="404">
        <v>1994</v>
      </c>
      <c r="B21" s="402">
        <v>1</v>
      </c>
      <c r="C21" s="370">
        <v>80.27857829010566</v>
      </c>
      <c r="D21" s="370">
        <v>20.566762728146013</v>
      </c>
      <c r="E21" s="370">
        <v>72.8626320845341</v>
      </c>
      <c r="F21" s="370">
        <v>21.21037463976945</v>
      </c>
      <c r="G21" s="370">
        <v>73.66474543707973</v>
      </c>
      <c r="H21" s="370">
        <v>22.780979827089336</v>
      </c>
      <c r="I21" s="393">
        <v>69.4</v>
      </c>
      <c r="J21" s="391"/>
    </row>
    <row r="22" spans="1:10" s="334" customFormat="1" ht="12">
      <c r="A22" s="404">
        <v>1994</v>
      </c>
      <c r="B22" s="402">
        <v>2</v>
      </c>
      <c r="C22" s="370">
        <v>82.03275529865127</v>
      </c>
      <c r="D22" s="370">
        <v>21.921965317919074</v>
      </c>
      <c r="E22" s="370">
        <v>74.35934489402698</v>
      </c>
      <c r="F22" s="370">
        <v>22.35549132947977</v>
      </c>
      <c r="G22" s="370">
        <v>74.38824662813101</v>
      </c>
      <c r="H22" s="370">
        <v>23.280346820809246</v>
      </c>
      <c r="I22" s="393">
        <v>69.2</v>
      </c>
      <c r="J22" s="391"/>
    </row>
    <row r="23" spans="1:10" s="334" customFormat="1" ht="12">
      <c r="A23" s="404">
        <v>1994</v>
      </c>
      <c r="B23" s="402">
        <v>3</v>
      </c>
      <c r="C23" s="370">
        <v>83.31888246628131</v>
      </c>
      <c r="D23" s="370">
        <v>23.02023121387283</v>
      </c>
      <c r="E23" s="370">
        <v>75.64547206165703</v>
      </c>
      <c r="F23" s="370">
        <v>23.453757225433524</v>
      </c>
      <c r="G23" s="370">
        <v>74.83622350674374</v>
      </c>
      <c r="H23" s="370">
        <v>23.65606936416185</v>
      </c>
      <c r="I23" s="393">
        <v>69.2</v>
      </c>
      <c r="J23" s="391"/>
    </row>
    <row r="24" spans="1:10" s="334" customFormat="1" ht="12">
      <c r="A24" s="404">
        <v>1994</v>
      </c>
      <c r="B24" s="402">
        <v>4</v>
      </c>
      <c r="C24" s="370">
        <v>81.59317211948792</v>
      </c>
      <c r="D24" s="370">
        <v>21.29445234708393</v>
      </c>
      <c r="E24" s="370">
        <v>73.88335704125177</v>
      </c>
      <c r="F24" s="370">
        <v>21.578947368421055</v>
      </c>
      <c r="G24" s="370">
        <v>73.59412043622571</v>
      </c>
      <c r="H24" s="370">
        <v>21.934566145092464</v>
      </c>
      <c r="I24" s="393">
        <v>70.3</v>
      </c>
      <c r="J24" s="391"/>
    </row>
    <row r="25" spans="1:10" s="334" customFormat="1" ht="12">
      <c r="A25" s="404">
        <v>1995</v>
      </c>
      <c r="B25" s="402">
        <v>1</v>
      </c>
      <c r="C25" s="370">
        <v>83.3050447901933</v>
      </c>
      <c r="D25" s="370">
        <v>19.783121169259783</v>
      </c>
      <c r="E25" s="370">
        <v>75.18151815181517</v>
      </c>
      <c r="F25" s="370">
        <v>19.688826025459687</v>
      </c>
      <c r="G25" s="370">
        <v>76.16218764733615</v>
      </c>
      <c r="H25" s="370">
        <v>20.523338048090523</v>
      </c>
      <c r="I25" s="393">
        <v>70.7</v>
      </c>
      <c r="J25" s="391"/>
    </row>
    <row r="26" spans="1:10" s="334" customFormat="1" ht="12">
      <c r="A26" s="404">
        <v>1995</v>
      </c>
      <c r="B26" s="402">
        <v>2</v>
      </c>
      <c r="C26" s="370">
        <v>84.80075011720581</v>
      </c>
      <c r="D26" s="370">
        <v>21.34083450539147</v>
      </c>
      <c r="E26" s="370">
        <v>76.53539615564932</v>
      </c>
      <c r="F26" s="370">
        <v>21.08298171589311</v>
      </c>
      <c r="G26" s="370">
        <v>77.04172526957336</v>
      </c>
      <c r="H26" s="370">
        <v>21.518987341772156</v>
      </c>
      <c r="I26" s="393">
        <v>71.1</v>
      </c>
      <c r="J26" s="391">
        <v>1995</v>
      </c>
    </row>
    <row r="27" spans="1:10" s="334" customFormat="1" ht="12">
      <c r="A27" s="404">
        <v>1995</v>
      </c>
      <c r="B27" s="402">
        <v>3</v>
      </c>
      <c r="C27" s="370">
        <v>84.12809724170172</v>
      </c>
      <c r="D27" s="370">
        <v>20.911640953716688</v>
      </c>
      <c r="E27" s="370">
        <v>75.76905095839177</v>
      </c>
      <c r="F27" s="370">
        <v>20.56100981767181</v>
      </c>
      <c r="G27" s="370">
        <v>76.01215521271622</v>
      </c>
      <c r="H27" s="370">
        <v>20.757363253856944</v>
      </c>
      <c r="I27" s="393">
        <v>71.3</v>
      </c>
      <c r="J27" s="391"/>
    </row>
    <row r="28" spans="1:10" s="334" customFormat="1" ht="12">
      <c r="A28" s="404">
        <v>1995</v>
      </c>
      <c r="B28" s="402">
        <v>4</v>
      </c>
      <c r="C28" s="370">
        <v>83.03621169916434</v>
      </c>
      <c r="D28" s="370">
        <v>18.950789229340764</v>
      </c>
      <c r="E28" s="370">
        <v>74.48932219127204</v>
      </c>
      <c r="F28" s="370">
        <v>18.384401114206128</v>
      </c>
      <c r="G28" s="370">
        <v>75.40854224698236</v>
      </c>
      <c r="H28" s="370">
        <v>19.178272980501394</v>
      </c>
      <c r="I28" s="393">
        <v>71.8</v>
      </c>
      <c r="J28" s="391"/>
    </row>
    <row r="29" spans="1:10" s="334" customFormat="1" ht="12">
      <c r="A29" s="404">
        <v>1996</v>
      </c>
      <c r="B29" s="402">
        <v>1</v>
      </c>
      <c r="C29" s="370">
        <v>83.43476256339328</v>
      </c>
      <c r="D29" s="370">
        <v>16.90179806362379</v>
      </c>
      <c r="E29" s="370">
        <v>75.87828492392808</v>
      </c>
      <c r="F29" s="370">
        <v>17.136929460580912</v>
      </c>
      <c r="G29" s="370">
        <v>77.67634854771785</v>
      </c>
      <c r="H29" s="370">
        <v>18.672199170124482</v>
      </c>
      <c r="I29" s="393">
        <v>72.3</v>
      </c>
      <c r="J29" s="391"/>
    </row>
    <row r="30" spans="1:10" s="334" customFormat="1" ht="12">
      <c r="A30" s="404">
        <v>1996</v>
      </c>
      <c r="B30" s="402">
        <v>2</v>
      </c>
      <c r="C30" s="370">
        <v>81.97817189631652</v>
      </c>
      <c r="D30" s="370">
        <v>16.398362892223737</v>
      </c>
      <c r="E30" s="370">
        <v>75.05229649840838</v>
      </c>
      <c r="F30" s="370">
        <v>17.080491132332877</v>
      </c>
      <c r="G30" s="370">
        <v>76.51205093224193</v>
      </c>
      <c r="H30" s="370">
        <v>18.321964529331513</v>
      </c>
      <c r="I30" s="393">
        <v>73.3</v>
      </c>
      <c r="J30" s="391"/>
    </row>
    <row r="31" spans="1:10" s="334" customFormat="1" ht="12">
      <c r="A31" s="404">
        <v>1996</v>
      </c>
      <c r="B31" s="402">
        <v>3</v>
      </c>
      <c r="C31" s="370">
        <v>83.23835368611488</v>
      </c>
      <c r="D31" s="370">
        <v>17.761194029850746</v>
      </c>
      <c r="E31" s="370">
        <v>76.59430122116689</v>
      </c>
      <c r="F31" s="370">
        <v>18.656716417910445</v>
      </c>
      <c r="G31" s="370">
        <v>77.62550881953867</v>
      </c>
      <c r="H31" s="370">
        <v>19.525101763907735</v>
      </c>
      <c r="I31" s="393">
        <v>73.7</v>
      </c>
      <c r="J31" s="391"/>
    </row>
    <row r="32" spans="1:10" s="334" customFormat="1" ht="12">
      <c r="A32" s="404">
        <v>1996</v>
      </c>
      <c r="B32" s="402">
        <v>4</v>
      </c>
      <c r="C32" s="370">
        <v>88.11791383219955</v>
      </c>
      <c r="D32" s="370">
        <v>20.607709750566894</v>
      </c>
      <c r="E32" s="370">
        <v>81.3061224489796</v>
      </c>
      <c r="F32" s="370">
        <v>21.374149659863946</v>
      </c>
      <c r="G32" s="370">
        <v>83.49659863945578</v>
      </c>
      <c r="H32" s="370">
        <v>23.238095238095234</v>
      </c>
      <c r="I32" s="393">
        <v>73.5</v>
      </c>
      <c r="J32" s="391"/>
    </row>
    <row r="33" spans="1:10" s="334" customFormat="1" ht="12">
      <c r="A33" s="404">
        <v>1997</v>
      </c>
      <c r="B33" s="402">
        <v>1</v>
      </c>
      <c r="C33" s="370">
        <v>88.13911472448058</v>
      </c>
      <c r="D33" s="370">
        <v>18.532068654019877</v>
      </c>
      <c r="E33" s="370">
        <v>81.40018066847335</v>
      </c>
      <c r="F33" s="370">
        <v>19.336043360433607</v>
      </c>
      <c r="G33" s="370">
        <v>82.9855465221319</v>
      </c>
      <c r="H33" s="370">
        <v>20.67750677506775</v>
      </c>
      <c r="I33" s="393">
        <v>73.8</v>
      </c>
      <c r="J33" s="391"/>
    </row>
    <row r="34" spans="1:10" s="334" customFormat="1" ht="12">
      <c r="A34" s="404">
        <v>1997</v>
      </c>
      <c r="B34" s="402">
        <v>2</v>
      </c>
      <c r="C34" s="370">
        <v>87.55166217430367</v>
      </c>
      <c r="D34" s="370">
        <v>18.337825696316262</v>
      </c>
      <c r="E34" s="370">
        <v>80.19317160826594</v>
      </c>
      <c r="F34" s="370">
        <v>18.57142857142857</v>
      </c>
      <c r="G34" s="370">
        <v>81.36567834681043</v>
      </c>
      <c r="H34" s="370">
        <v>19.568733153638814</v>
      </c>
      <c r="I34" s="393">
        <v>74.2</v>
      </c>
      <c r="J34" s="391"/>
    </row>
    <row r="35" spans="1:10" s="334" customFormat="1" ht="12">
      <c r="A35" s="404">
        <v>1997</v>
      </c>
      <c r="B35" s="402">
        <v>3</v>
      </c>
      <c r="C35" s="370">
        <v>92.44</v>
      </c>
      <c r="D35" s="370">
        <v>18.537777777777777</v>
      </c>
      <c r="E35" s="370">
        <v>85.10222222222221</v>
      </c>
      <c r="F35" s="370">
        <v>18.72</v>
      </c>
      <c r="G35" s="370">
        <v>85.63555555555557</v>
      </c>
      <c r="H35" s="370">
        <v>19.173333333333336</v>
      </c>
      <c r="I35" s="393">
        <v>75</v>
      </c>
      <c r="J35" s="391"/>
    </row>
    <row r="36" spans="1:10" s="334" customFormat="1" ht="12">
      <c r="A36" s="404">
        <v>1997</v>
      </c>
      <c r="B36" s="402">
        <v>4</v>
      </c>
      <c r="C36" s="370">
        <v>92.70666666666668</v>
      </c>
      <c r="D36" s="370">
        <v>18.764444444444443</v>
      </c>
      <c r="E36" s="370">
        <v>85.16888888888889</v>
      </c>
      <c r="F36" s="370">
        <v>18.773333333333333</v>
      </c>
      <c r="G36" s="370">
        <v>85.39111111111112</v>
      </c>
      <c r="H36" s="370">
        <v>18.96</v>
      </c>
      <c r="I36" s="393">
        <v>75</v>
      </c>
      <c r="J36" s="391"/>
    </row>
    <row r="37" spans="1:10" s="334" customFormat="1" ht="12">
      <c r="A37" s="404">
        <v>1998</v>
      </c>
      <c r="B37" s="402">
        <v>1</v>
      </c>
      <c r="C37" s="370">
        <v>90.89183222958057</v>
      </c>
      <c r="D37" s="370">
        <v>17.620309050772626</v>
      </c>
      <c r="E37" s="370">
        <v>82.93598233995586</v>
      </c>
      <c r="F37" s="370">
        <v>17.2317880794702</v>
      </c>
      <c r="G37" s="370">
        <v>83.2141280353201</v>
      </c>
      <c r="H37" s="370">
        <v>17.470198675496686</v>
      </c>
      <c r="I37" s="393">
        <v>75.5</v>
      </c>
      <c r="J37" s="391"/>
    </row>
    <row r="38" spans="1:10" s="334" customFormat="1" ht="12">
      <c r="A38" s="404">
        <v>1998</v>
      </c>
      <c r="B38" s="402">
        <v>2</v>
      </c>
      <c r="C38" s="370">
        <v>95.67901234567901</v>
      </c>
      <c r="D38" s="370">
        <v>16.274250440917108</v>
      </c>
      <c r="E38" s="370">
        <v>86.90917107583775</v>
      </c>
      <c r="F38" s="370">
        <v>15.78042328042328</v>
      </c>
      <c r="G38" s="370">
        <v>88.23192239858906</v>
      </c>
      <c r="H38" s="370">
        <v>15.582010582010582</v>
      </c>
      <c r="I38" s="393">
        <v>75.6</v>
      </c>
      <c r="J38" s="391"/>
    </row>
    <row r="39" spans="1:10" s="334" customFormat="1" ht="12">
      <c r="A39" s="404">
        <v>1998</v>
      </c>
      <c r="B39" s="402">
        <v>3</v>
      </c>
      <c r="C39" s="370">
        <v>95.23495827843654</v>
      </c>
      <c r="D39" s="370">
        <v>16.148440931049624</v>
      </c>
      <c r="E39" s="370">
        <v>86.94773825208608</v>
      </c>
      <c r="F39" s="370">
        <v>16.047430830039524</v>
      </c>
      <c r="G39" s="370">
        <v>87.97540623627579</v>
      </c>
      <c r="H39" s="370">
        <v>15.599472990777338</v>
      </c>
      <c r="I39" s="393">
        <v>75.9</v>
      </c>
      <c r="J39" s="391"/>
    </row>
    <row r="40" spans="1:10" s="334" customFormat="1" ht="12">
      <c r="A40" s="404">
        <v>1998</v>
      </c>
      <c r="B40" s="402">
        <v>4</v>
      </c>
      <c r="C40" s="370">
        <v>92.81182094741418</v>
      </c>
      <c r="D40" s="370">
        <v>14.76749239461104</v>
      </c>
      <c r="E40" s="370">
        <v>84.57627118644068</v>
      </c>
      <c r="F40" s="370">
        <v>14.628422425032594</v>
      </c>
      <c r="G40" s="370">
        <v>85.67144719687091</v>
      </c>
      <c r="H40" s="370">
        <v>14.2503259452412</v>
      </c>
      <c r="I40" s="393">
        <v>76.7</v>
      </c>
      <c r="J40" s="391"/>
    </row>
    <row r="41" spans="1:10" s="334" customFormat="1" ht="12">
      <c r="A41" s="404">
        <v>1999</v>
      </c>
      <c r="B41" s="402">
        <v>1</v>
      </c>
      <c r="C41" s="370">
        <v>92.07253886010362</v>
      </c>
      <c r="D41" s="370">
        <v>12.987910189982726</v>
      </c>
      <c r="E41" s="370">
        <v>83.07426597582038</v>
      </c>
      <c r="F41" s="370">
        <v>12.33160621761658</v>
      </c>
      <c r="G41" s="370">
        <v>85.5181347150259</v>
      </c>
      <c r="H41" s="370">
        <v>12.253886010362695</v>
      </c>
      <c r="I41" s="393">
        <v>77.2</v>
      </c>
      <c r="J41" s="391"/>
    </row>
    <row r="42" spans="1:10" s="334" customFormat="1" ht="12">
      <c r="A42" s="403">
        <v>1999</v>
      </c>
      <c r="B42" s="402">
        <v>2</v>
      </c>
      <c r="C42" s="370">
        <v>100.50086355785837</v>
      </c>
      <c r="D42" s="370">
        <v>17.0293609671848</v>
      </c>
      <c r="E42" s="370">
        <v>90.69084628670122</v>
      </c>
      <c r="F42" s="370">
        <v>16.023316062176164</v>
      </c>
      <c r="G42" s="370">
        <v>94.6027633851468</v>
      </c>
      <c r="H42" s="370">
        <v>15.466321243523314</v>
      </c>
      <c r="I42" s="393">
        <v>77.2</v>
      </c>
      <c r="J42" s="391"/>
    </row>
    <row r="43" spans="1:10" s="334" customFormat="1" ht="12">
      <c r="A43" s="401">
        <v>1999</v>
      </c>
      <c r="B43" s="400">
        <v>3</v>
      </c>
      <c r="C43" s="370">
        <v>102.26374570446737</v>
      </c>
      <c r="D43" s="370">
        <v>18.88745704467354</v>
      </c>
      <c r="E43" s="370">
        <v>93.15721649484537</v>
      </c>
      <c r="F43" s="370">
        <v>18.453608247422682</v>
      </c>
      <c r="G43" s="370">
        <v>96.21134020618557</v>
      </c>
      <c r="H43" s="370">
        <v>21.04381443298969</v>
      </c>
      <c r="I43" s="393">
        <v>77.6</v>
      </c>
      <c r="J43" s="391"/>
    </row>
    <row r="44" spans="1:10" s="334" customFormat="1" ht="12">
      <c r="A44" s="401">
        <v>1999</v>
      </c>
      <c r="B44" s="400">
        <v>4</v>
      </c>
      <c r="C44" s="370">
        <v>103.30775788576297</v>
      </c>
      <c r="D44" s="370">
        <v>24.99147485080989</v>
      </c>
      <c r="E44" s="370">
        <v>94.89769820971865</v>
      </c>
      <c r="F44" s="370">
        <v>20.396419437340153</v>
      </c>
      <c r="G44" s="370">
        <v>97.48081841432226</v>
      </c>
      <c r="H44" s="370">
        <v>22.595907928388748</v>
      </c>
      <c r="I44" s="393">
        <v>78.2</v>
      </c>
      <c r="J44" s="391"/>
    </row>
    <row r="45" spans="1:10" s="334" customFormat="1" ht="12">
      <c r="A45" s="399">
        <v>2000</v>
      </c>
      <c r="B45" s="395">
        <v>1</v>
      </c>
      <c r="C45" s="370">
        <v>104.12090251170709</v>
      </c>
      <c r="D45" s="370">
        <v>25.76415495955726</v>
      </c>
      <c r="E45" s="370">
        <v>97.42017879948915</v>
      </c>
      <c r="F45" s="370">
        <v>22.61813537675607</v>
      </c>
      <c r="G45" s="370">
        <v>100.14899957428693</v>
      </c>
      <c r="H45" s="370">
        <v>24.942528735632187</v>
      </c>
      <c r="I45" s="393">
        <v>78.3</v>
      </c>
      <c r="J45" s="391"/>
    </row>
    <row r="46" spans="1:10" s="334" customFormat="1" ht="12">
      <c r="A46" s="399">
        <v>2000</v>
      </c>
      <c r="B46" s="395">
        <v>2</v>
      </c>
      <c r="C46" s="370">
        <v>110.32216494845362</v>
      </c>
      <c r="D46" s="370">
        <v>28.311855670103093</v>
      </c>
      <c r="E46" s="370">
        <v>104.71649484536083</v>
      </c>
      <c r="F46" s="370">
        <v>26.211340206185568</v>
      </c>
      <c r="G46" s="370">
        <v>105.04725085910653</v>
      </c>
      <c r="H46" s="370">
        <v>26.494845360824744</v>
      </c>
      <c r="I46" s="393">
        <v>77.6</v>
      </c>
      <c r="J46" s="391">
        <v>2000</v>
      </c>
    </row>
    <row r="47" spans="1:10" s="334" customFormat="1" ht="12">
      <c r="A47" s="398">
        <v>2000</v>
      </c>
      <c r="B47" s="396">
        <v>3</v>
      </c>
      <c r="C47" s="370">
        <v>110.96334185848251</v>
      </c>
      <c r="D47" s="370">
        <v>29.364876385336746</v>
      </c>
      <c r="E47" s="370">
        <v>104.50127877237851</v>
      </c>
      <c r="F47" s="370">
        <v>26.508951406649615</v>
      </c>
      <c r="G47" s="370">
        <v>104.94032395566921</v>
      </c>
      <c r="H47" s="370">
        <v>26.879795396419436</v>
      </c>
      <c r="I47" s="393">
        <v>78.2</v>
      </c>
      <c r="J47" s="391"/>
    </row>
    <row r="48" spans="1:10" s="334" customFormat="1" ht="12">
      <c r="A48" s="397">
        <v>2000</v>
      </c>
      <c r="B48" s="396">
        <v>4</v>
      </c>
      <c r="C48" s="370">
        <v>109.12101910828025</v>
      </c>
      <c r="D48" s="370">
        <v>28.038216560509554</v>
      </c>
      <c r="E48" s="370">
        <v>102.47983014861994</v>
      </c>
      <c r="F48" s="370">
        <v>25.03184713375796</v>
      </c>
      <c r="G48" s="370">
        <v>106.21231422505308</v>
      </c>
      <c r="H48" s="370">
        <v>28.203821656050955</v>
      </c>
      <c r="I48" s="393">
        <v>78.5</v>
      </c>
      <c r="J48" s="391"/>
    </row>
    <row r="49" spans="1:10" s="334" customFormat="1" ht="12">
      <c r="A49" s="397">
        <v>2001</v>
      </c>
      <c r="B49" s="395">
        <v>1</v>
      </c>
      <c r="C49" s="370">
        <v>101.83501683501682</v>
      </c>
      <c r="D49" s="370">
        <v>24.12574324808367</v>
      </c>
      <c r="E49" s="370">
        <v>96.33417508417507</v>
      </c>
      <c r="F49" s="370">
        <v>21.18686868686869</v>
      </c>
      <c r="G49" s="370">
        <v>101.22474747474747</v>
      </c>
      <c r="H49" s="370">
        <v>25.77020202020202</v>
      </c>
      <c r="I49" s="393">
        <v>79.2</v>
      </c>
      <c r="J49" s="391"/>
    </row>
    <row r="50" spans="1:10" s="334" customFormat="1" ht="12">
      <c r="A50" s="397">
        <v>2001</v>
      </c>
      <c r="B50" s="395">
        <v>2</v>
      </c>
      <c r="C50" s="370">
        <v>100.90566037735849</v>
      </c>
      <c r="D50" s="370">
        <v>26.141933181676258</v>
      </c>
      <c r="E50" s="370">
        <v>97.68553459119497</v>
      </c>
      <c r="F50" s="370">
        <v>25.49685534591195</v>
      </c>
      <c r="G50" s="370">
        <v>97.81551362683439</v>
      </c>
      <c r="H50" s="370">
        <v>25.660377358490567</v>
      </c>
      <c r="I50" s="393">
        <v>79.5</v>
      </c>
      <c r="J50" s="391"/>
    </row>
    <row r="51" spans="1:10" s="334" customFormat="1" ht="12">
      <c r="A51" s="397">
        <v>2001</v>
      </c>
      <c r="B51" s="396">
        <v>3</v>
      </c>
      <c r="C51" s="370">
        <v>100.11594202898549</v>
      </c>
      <c r="D51" s="370">
        <v>24.55909431302585</v>
      </c>
      <c r="E51" s="370">
        <v>95.66873706004141</v>
      </c>
      <c r="F51" s="370">
        <v>24.496894409937887</v>
      </c>
      <c r="G51" s="370">
        <v>96.32298136645964</v>
      </c>
      <c r="H51" s="370">
        <v>25.055900621118017</v>
      </c>
      <c r="I51" s="393">
        <v>80.5</v>
      </c>
      <c r="J51" s="391"/>
    </row>
    <row r="52" spans="1:10" s="334" customFormat="1" ht="12">
      <c r="A52" s="397">
        <v>2001</v>
      </c>
      <c r="B52" s="396">
        <v>4</v>
      </c>
      <c r="C52" s="370">
        <v>96.01736972704715</v>
      </c>
      <c r="D52" s="370">
        <v>21.146190803019902</v>
      </c>
      <c r="E52" s="370">
        <v>89.20181968569065</v>
      </c>
      <c r="F52" s="370">
        <v>19.069478908188586</v>
      </c>
      <c r="G52" s="370">
        <v>94.13151364764269</v>
      </c>
      <c r="H52" s="370">
        <v>23.26302729528536</v>
      </c>
      <c r="I52" s="393">
        <v>80.6</v>
      </c>
      <c r="J52" s="391"/>
    </row>
    <row r="53" spans="1:10" s="334" customFormat="1" ht="12">
      <c r="A53" s="371">
        <v>2002</v>
      </c>
      <c r="B53" s="395">
        <v>1</v>
      </c>
      <c r="C53" s="370">
        <v>93.15746421267893</v>
      </c>
      <c r="D53" s="370">
        <v>19.381107775312188</v>
      </c>
      <c r="E53" s="370">
        <v>86.46216768916156</v>
      </c>
      <c r="F53" s="370">
        <v>17.36196319018405</v>
      </c>
      <c r="G53" s="370">
        <v>91.56646216768915</v>
      </c>
      <c r="H53" s="370">
        <v>21.70552147239264</v>
      </c>
      <c r="I53" s="393">
        <v>81.5</v>
      </c>
      <c r="J53" s="391"/>
    </row>
    <row r="54" spans="1:10" s="334" customFormat="1" ht="12">
      <c r="A54" s="371">
        <v>2002</v>
      </c>
      <c r="B54" s="394">
        <v>2</v>
      </c>
      <c r="C54" s="370">
        <v>95.15114379084967</v>
      </c>
      <c r="D54" s="370">
        <v>21.151265470727303</v>
      </c>
      <c r="E54" s="370">
        <v>91.38071895424837</v>
      </c>
      <c r="F54" s="370">
        <v>21.61764705882353</v>
      </c>
      <c r="G54" s="370">
        <v>93.50081699346407</v>
      </c>
      <c r="H54" s="370">
        <v>23.419117647058822</v>
      </c>
      <c r="I54" s="393">
        <v>81.6</v>
      </c>
      <c r="J54" s="391"/>
    </row>
    <row r="55" spans="1:10" s="334" customFormat="1" ht="12">
      <c r="A55" s="371">
        <v>2002</v>
      </c>
      <c r="B55" s="396">
        <v>3</v>
      </c>
      <c r="C55" s="370">
        <v>93.84833738848337</v>
      </c>
      <c r="D55" s="370">
        <v>20.479197943089847</v>
      </c>
      <c r="E55" s="370">
        <v>89.83779399837795</v>
      </c>
      <c r="F55" s="370">
        <v>20.717761557177617</v>
      </c>
      <c r="G55" s="370">
        <v>91.73965936739658</v>
      </c>
      <c r="H55" s="370">
        <v>22.335766423357665</v>
      </c>
      <c r="I55" s="393">
        <v>82.2</v>
      </c>
      <c r="J55" s="391"/>
    </row>
    <row r="56" spans="1:10" s="334" customFormat="1" ht="12">
      <c r="A56" s="371">
        <v>2002</v>
      </c>
      <c r="B56" s="396">
        <v>4</v>
      </c>
      <c r="C56" s="370">
        <v>93.96440129449837</v>
      </c>
      <c r="D56" s="370">
        <v>20.72213041382634</v>
      </c>
      <c r="E56" s="370">
        <v>89.88673139158576</v>
      </c>
      <c r="F56" s="370">
        <v>20.89805825242718</v>
      </c>
      <c r="G56" s="370">
        <v>91.63025889967639</v>
      </c>
      <c r="H56" s="370">
        <v>22.37864077669903</v>
      </c>
      <c r="I56" s="393">
        <v>82.4</v>
      </c>
      <c r="J56" s="391"/>
    </row>
    <row r="57" spans="1:10" s="334" customFormat="1" ht="12">
      <c r="A57" s="371">
        <v>2003</v>
      </c>
      <c r="B57" s="395">
        <v>1</v>
      </c>
      <c r="C57" s="370">
        <v>95.56622649059624</v>
      </c>
      <c r="D57" s="370">
        <v>22.72551573821018</v>
      </c>
      <c r="E57" s="370">
        <v>92.10084033613445</v>
      </c>
      <c r="F57" s="370">
        <v>23.373349339735896</v>
      </c>
      <c r="G57" s="370">
        <v>94.23369347739094</v>
      </c>
      <c r="H57" s="370">
        <v>25.198079231692677</v>
      </c>
      <c r="I57" s="393">
        <v>83.3</v>
      </c>
      <c r="J57" s="391"/>
    </row>
    <row r="58" spans="1:10" s="334" customFormat="1" ht="12">
      <c r="A58" s="371">
        <v>2003</v>
      </c>
      <c r="B58" s="394">
        <v>2</v>
      </c>
      <c r="C58" s="370">
        <v>96.13572854291417</v>
      </c>
      <c r="D58" s="370">
        <v>23.35057544485497</v>
      </c>
      <c r="E58" s="370">
        <v>91.18962075848303</v>
      </c>
      <c r="F58" s="370">
        <v>22.730538922155688</v>
      </c>
      <c r="G58" s="370">
        <v>94.09580838323353</v>
      </c>
      <c r="H58" s="370">
        <v>25.209580838323355</v>
      </c>
      <c r="I58" s="393">
        <v>83.5</v>
      </c>
      <c r="J58" s="391"/>
    </row>
    <row r="59" spans="1:10" s="334" customFormat="1" ht="12">
      <c r="A59" s="371">
        <v>2003</v>
      </c>
      <c r="B59" s="391">
        <v>3</v>
      </c>
      <c r="C59" s="370">
        <v>95.2489048187973</v>
      </c>
      <c r="D59" s="370">
        <v>22.73553810044315</v>
      </c>
      <c r="E59" s="370">
        <v>90.12345679012344</v>
      </c>
      <c r="F59" s="370">
        <v>21.95937873357228</v>
      </c>
      <c r="G59" s="370">
        <v>92.17045001991238</v>
      </c>
      <c r="H59" s="370">
        <v>23.703703703703702</v>
      </c>
      <c r="I59" s="393">
        <v>83.7</v>
      </c>
      <c r="J59" s="391"/>
    </row>
    <row r="60" spans="1:10" s="334" customFormat="1" ht="12">
      <c r="A60" s="371">
        <v>2003</v>
      </c>
      <c r="B60" s="391">
        <v>4</v>
      </c>
      <c r="C60" s="370">
        <v>95.09292210359828</v>
      </c>
      <c r="D60" s="370">
        <v>21.392779923104747</v>
      </c>
      <c r="E60" s="370">
        <v>89.98813760379598</v>
      </c>
      <c r="F60" s="370">
        <v>20.711743772241995</v>
      </c>
      <c r="G60" s="370">
        <v>91.89007512850928</v>
      </c>
      <c r="H60" s="370">
        <v>22.336892052194543</v>
      </c>
      <c r="I60" s="393">
        <v>84.3</v>
      </c>
      <c r="J60" s="391"/>
    </row>
    <row r="61" spans="1:9" ht="12.75">
      <c r="A61" s="371">
        <v>2004</v>
      </c>
      <c r="B61" s="395">
        <v>1</v>
      </c>
      <c r="C61" s="370">
        <v>95.02564102564102</v>
      </c>
      <c r="D61" s="370">
        <v>21.476436275126947</v>
      </c>
      <c r="E61" s="370">
        <v>90.61538461538461</v>
      </c>
      <c r="F61" s="370">
        <v>21.384615384615387</v>
      </c>
      <c r="G61" s="370">
        <v>92.48520710059172</v>
      </c>
      <c r="H61" s="370">
        <v>22.97041420118343</v>
      </c>
      <c r="I61" s="393">
        <v>84.5</v>
      </c>
    </row>
    <row r="62" spans="1:9" ht="12.75">
      <c r="A62" s="371">
        <v>2004</v>
      </c>
      <c r="B62" s="394">
        <v>2</v>
      </c>
      <c r="C62" s="370">
        <v>97.80640124902418</v>
      </c>
      <c r="D62" s="370">
        <v>28.087265600345468</v>
      </c>
      <c r="E62" s="370">
        <v>93.88368462138953</v>
      </c>
      <c r="F62" s="370">
        <v>24.75409836065574</v>
      </c>
      <c r="G62" s="370">
        <v>95.3903200624512</v>
      </c>
      <c r="H62" s="370">
        <v>26.03044496487119</v>
      </c>
      <c r="I62" s="393">
        <v>85.4</v>
      </c>
    </row>
    <row r="63" spans="1:9" ht="12.75">
      <c r="A63" s="371">
        <v>2004</v>
      </c>
      <c r="B63" s="391">
        <v>3</v>
      </c>
      <c r="C63" s="370">
        <v>99.19086333720483</v>
      </c>
      <c r="D63" s="370">
        <v>29.71392327905042</v>
      </c>
      <c r="E63" s="370">
        <v>93.97599690282618</v>
      </c>
      <c r="F63" s="370">
        <v>25.272938443670157</v>
      </c>
      <c r="G63" s="370">
        <v>95.3890824622532</v>
      </c>
      <c r="H63" s="370">
        <v>26.480836236933804</v>
      </c>
      <c r="I63" s="393">
        <v>86.1</v>
      </c>
    </row>
    <row r="64" spans="1:9" ht="12.75">
      <c r="A64" s="371">
        <v>2004</v>
      </c>
      <c r="B64" s="391">
        <v>4</v>
      </c>
      <c r="C64" s="370">
        <v>101.89708141321043</v>
      </c>
      <c r="D64" s="370">
        <v>32.458247540608546</v>
      </c>
      <c r="E64" s="370">
        <v>95.894777265745</v>
      </c>
      <c r="F64" s="370">
        <v>27.35023041474654</v>
      </c>
      <c r="G64" s="370">
        <v>98.97081413210448</v>
      </c>
      <c r="H64" s="370">
        <v>29.965437788018434</v>
      </c>
      <c r="I64" s="393">
        <v>86.8</v>
      </c>
    </row>
    <row r="65" spans="1:9" ht="12.75">
      <c r="A65" s="371">
        <v>2005</v>
      </c>
      <c r="B65" s="395">
        <v>1</v>
      </c>
      <c r="C65" s="370">
        <v>100.63601532567048</v>
      </c>
      <c r="D65" s="370">
        <v>31.509741583109147</v>
      </c>
      <c r="E65" s="370">
        <v>92.09961685823754</v>
      </c>
      <c r="F65" s="370">
        <v>24.241379310344826</v>
      </c>
      <c r="G65" s="370">
        <v>97.51724137931035</v>
      </c>
      <c r="H65" s="370">
        <v>28.850574712643677</v>
      </c>
      <c r="I65" s="393">
        <v>87</v>
      </c>
    </row>
    <row r="66" spans="1:10" ht="12.75">
      <c r="A66" s="371">
        <v>2005</v>
      </c>
      <c r="B66" s="394">
        <v>2</v>
      </c>
      <c r="C66" s="370">
        <v>101.15179252479025</v>
      </c>
      <c r="D66" s="370">
        <v>32.19647175292532</v>
      </c>
      <c r="E66" s="370">
        <v>97.39893211289092</v>
      </c>
      <c r="F66" s="370">
        <v>29.0045766590389</v>
      </c>
      <c r="G66" s="370">
        <v>102.23493516399695</v>
      </c>
      <c r="H66" s="370">
        <v>33.12356979405034</v>
      </c>
      <c r="I66" s="393">
        <v>87.4</v>
      </c>
      <c r="J66" s="391">
        <v>2005</v>
      </c>
    </row>
    <row r="67" spans="1:9" ht="12.75">
      <c r="A67" s="371">
        <v>2005</v>
      </c>
      <c r="B67" s="391">
        <v>3</v>
      </c>
      <c r="C67" s="370"/>
      <c r="D67" s="370"/>
      <c r="E67" s="370">
        <v>104.2829900839054</v>
      </c>
      <c r="F67" s="370">
        <v>34.86270022883295</v>
      </c>
      <c r="G67" s="370">
        <v>108.44393592677346</v>
      </c>
      <c r="H67" s="370">
        <v>38.39816933638444</v>
      </c>
      <c r="I67" s="393">
        <v>87.4</v>
      </c>
    </row>
    <row r="68" spans="1:9" ht="12.75">
      <c r="A68" s="371">
        <v>2005</v>
      </c>
      <c r="B68" s="391">
        <v>4</v>
      </c>
      <c r="C68" s="370"/>
      <c r="D68" s="370"/>
      <c r="E68" s="370">
        <v>103.17008352315868</v>
      </c>
      <c r="F68" s="370">
        <v>34.159679477859086</v>
      </c>
      <c r="G68" s="370">
        <v>107.5930144267274</v>
      </c>
      <c r="H68" s="370">
        <v>37.92710706150341</v>
      </c>
      <c r="I68" s="393">
        <v>87.8</v>
      </c>
    </row>
    <row r="69" spans="1:9" ht="12.75">
      <c r="A69" s="371">
        <v>2006</v>
      </c>
      <c r="B69" s="395">
        <v>1</v>
      </c>
      <c r="E69" s="370">
        <v>100.16086793864574</v>
      </c>
      <c r="F69" s="370">
        <v>32.38133900072434</v>
      </c>
      <c r="G69" s="370">
        <v>104.93078937523383</v>
      </c>
      <c r="H69" s="370">
        <v>36.44084660633124</v>
      </c>
      <c r="I69" s="393">
        <v>89.1</v>
      </c>
    </row>
    <row r="70" spans="1:9" ht="12.75">
      <c r="A70" s="371">
        <v>2006</v>
      </c>
      <c r="B70" s="394">
        <v>2</v>
      </c>
      <c r="E70" s="370">
        <v>106.47278150633855</v>
      </c>
      <c r="F70" s="370">
        <v>37.93056943849461</v>
      </c>
      <c r="G70" s="370">
        <v>109.51528709917973</v>
      </c>
      <c r="H70" s="370">
        <v>40.51993590048708</v>
      </c>
      <c r="I70" s="393">
        <v>89.4</v>
      </c>
    </row>
    <row r="71" spans="1:9" ht="12.75">
      <c r="A71" s="371">
        <v>2006</v>
      </c>
      <c r="B71" s="391">
        <v>3</v>
      </c>
      <c r="E71" s="370">
        <v>105.11111111111111</v>
      </c>
      <c r="F71" s="370">
        <v>37.12293144208038</v>
      </c>
      <c r="G71" s="370">
        <v>108.32962962962964</v>
      </c>
      <c r="H71" s="370">
        <v>39.86209613869188</v>
      </c>
      <c r="I71" s="393">
        <v>90</v>
      </c>
    </row>
    <row r="72" spans="1:9" ht="12.75">
      <c r="A72" s="371">
        <v>2006</v>
      </c>
      <c r="B72" s="391">
        <v>4</v>
      </c>
      <c r="E72" s="370">
        <v>94.67252103915112</v>
      </c>
      <c r="F72" s="370">
        <v>28.41355847755175</v>
      </c>
      <c r="G72" s="370">
        <v>100.92206366630077</v>
      </c>
      <c r="H72" s="370">
        <v>33.7323181602323</v>
      </c>
      <c r="I72" s="393">
        <v>91.1</v>
      </c>
    </row>
    <row r="73" spans="1:9" ht="12.75">
      <c r="A73" s="371">
        <v>2007</v>
      </c>
      <c r="B73" s="395">
        <v>1</v>
      </c>
      <c r="E73" s="370">
        <v>95.56652046783624</v>
      </c>
      <c r="F73" s="370">
        <v>28.317858031603816</v>
      </c>
      <c r="G73" s="370">
        <v>100.0657894736842</v>
      </c>
      <c r="H73" s="370">
        <v>32.14702314296379</v>
      </c>
      <c r="I73" s="393">
        <v>91.2</v>
      </c>
    </row>
    <row r="74" spans="1:9" ht="12.75">
      <c r="A74" s="371">
        <v>2007</v>
      </c>
      <c r="B74" s="394">
        <v>2</v>
      </c>
      <c r="E74" s="370">
        <v>103.13318777292577</v>
      </c>
      <c r="F74" s="370">
        <v>34.98908296943231</v>
      </c>
      <c r="G74" s="370">
        <v>104.86171761280931</v>
      </c>
      <c r="H74" s="370">
        <v>36.46017219486512</v>
      </c>
      <c r="I74" s="393">
        <v>91.6</v>
      </c>
    </row>
    <row r="75" spans="1:9" ht="12.75">
      <c r="A75" s="371">
        <v>2007</v>
      </c>
      <c r="B75" s="391">
        <v>3</v>
      </c>
      <c r="E75" s="370">
        <v>103.47071583514101</v>
      </c>
      <c r="F75" s="370">
        <v>35.61983661789817</v>
      </c>
      <c r="G75" s="370">
        <v>104.66015907447577</v>
      </c>
      <c r="H75" s="370">
        <v>36.63212873648097</v>
      </c>
      <c r="I75" s="393">
        <v>92.2</v>
      </c>
    </row>
    <row r="76" spans="1:9" ht="12.75">
      <c r="A76" s="371">
        <v>2007</v>
      </c>
      <c r="B76" s="391">
        <v>4</v>
      </c>
      <c r="E76" s="370">
        <v>107.82092772384036</v>
      </c>
      <c r="F76" s="370">
        <v>37.44749707360737</v>
      </c>
      <c r="G76" s="370">
        <v>111.74038115785687</v>
      </c>
      <c r="H76" s="370">
        <v>40.783202123834215</v>
      </c>
      <c r="I76" s="393">
        <v>92.7</v>
      </c>
    </row>
    <row r="77" spans="1:9" ht="12.75">
      <c r="A77" s="371">
        <v>2008</v>
      </c>
      <c r="B77" s="395">
        <v>1</v>
      </c>
      <c r="E77" s="370">
        <v>110.9589525831564</v>
      </c>
      <c r="F77" s="370">
        <v>40.98304497748866</v>
      </c>
      <c r="G77" s="370">
        <v>117.02052370842182</v>
      </c>
      <c r="H77" s="370">
        <v>46.14182891388473</v>
      </c>
      <c r="I77" s="393">
        <v>94.2</v>
      </c>
    </row>
    <row r="78" spans="1:9" ht="12.75">
      <c r="A78" s="371">
        <v>2008</v>
      </c>
      <c r="B78" s="394">
        <v>2</v>
      </c>
      <c r="E78" s="370">
        <v>119.25847457627117</v>
      </c>
      <c r="F78" s="370">
        <v>48.15970970068517</v>
      </c>
      <c r="G78" s="370">
        <v>131.1228813559322</v>
      </c>
      <c r="H78" s="370">
        <v>58.257077172737105</v>
      </c>
      <c r="I78" s="393">
        <v>94.4</v>
      </c>
    </row>
    <row r="79" spans="1:9" ht="12.75">
      <c r="A79" s="371">
        <v>2008</v>
      </c>
      <c r="B79" s="391">
        <v>3</v>
      </c>
      <c r="E79" s="370">
        <v>120.9493670886076</v>
      </c>
      <c r="F79" s="370">
        <v>49.82381721878086</v>
      </c>
      <c r="G79" s="370">
        <v>133.91350210970467</v>
      </c>
      <c r="H79" s="370">
        <v>60.85712361971451</v>
      </c>
      <c r="I79" s="393">
        <v>94.8</v>
      </c>
    </row>
    <row r="80" spans="1:9" ht="12.75">
      <c r="A80" s="371">
        <v>2008</v>
      </c>
      <c r="B80" s="391">
        <v>4</v>
      </c>
      <c r="E80" s="370">
        <v>100.45785639958378</v>
      </c>
      <c r="F80" s="370">
        <v>32.979750189554196</v>
      </c>
      <c r="G80" s="370">
        <v>113.50676378772113</v>
      </c>
      <c r="H80" s="370">
        <v>44.163238968555675</v>
      </c>
      <c r="I80" s="393">
        <v>96.1</v>
      </c>
    </row>
    <row r="81" spans="1:9" ht="12.75">
      <c r="A81" s="371">
        <v>2009</v>
      </c>
      <c r="B81" s="395">
        <v>1</v>
      </c>
      <c r="E81" s="370">
        <v>92.37747653806046</v>
      </c>
      <c r="F81" s="370">
        <v>25.74012785056898</v>
      </c>
      <c r="G81" s="370">
        <v>103.88599235314564</v>
      </c>
      <c r="H81" s="370">
        <v>35.747532907164775</v>
      </c>
      <c r="I81" s="393">
        <v>95.9</v>
      </c>
    </row>
    <row r="82" spans="1:9" ht="12.75">
      <c r="A82" s="371">
        <v>2009</v>
      </c>
      <c r="B82" s="394">
        <v>2</v>
      </c>
      <c r="E82" s="370">
        <v>101.42212972597989</v>
      </c>
      <c r="F82" s="370">
        <v>31.80397834381458</v>
      </c>
      <c r="G82" s="370">
        <v>107.26326742976067</v>
      </c>
      <c r="H82" s="370">
        <v>36.88322852101526</v>
      </c>
      <c r="I82" s="393">
        <v>96.1</v>
      </c>
    </row>
    <row r="83" spans="1:9" ht="12.75">
      <c r="A83" s="371">
        <v>2009</v>
      </c>
      <c r="B83" s="391">
        <v>3</v>
      </c>
      <c r="E83" s="370">
        <v>106.66666666666667</v>
      </c>
      <c r="F83" s="370">
        <v>36.548022095509644</v>
      </c>
      <c r="G83" s="370">
        <v>107.47950819672131</v>
      </c>
      <c r="H83" s="370">
        <v>37.254840817296284</v>
      </c>
      <c r="I83" s="393">
        <v>97.6</v>
      </c>
    </row>
    <row r="84" spans="1:9" ht="12.75">
      <c r="A84" s="371">
        <v>2009</v>
      </c>
      <c r="B84" s="391">
        <v>4</v>
      </c>
      <c r="E84" s="370">
        <v>108.84537877246525</v>
      </c>
      <c r="F84" s="370">
        <v>37.486405708641115</v>
      </c>
      <c r="G84" s="370">
        <v>109.98275196801286</v>
      </c>
      <c r="H84" s="370">
        <v>38.475425878682515</v>
      </c>
      <c r="I84" s="393">
        <v>98.3</v>
      </c>
    </row>
    <row r="85" spans="1:9" ht="12.75">
      <c r="A85" s="371">
        <v>2010</v>
      </c>
      <c r="B85" s="395">
        <v>1</v>
      </c>
      <c r="E85" s="370">
        <v>113.20746940822465</v>
      </c>
      <c r="F85" s="370">
        <v>39.98770524338974</v>
      </c>
      <c r="G85" s="370">
        <v>114.64412151743024</v>
      </c>
      <c r="H85" s="370">
        <v>41.210387889522146</v>
      </c>
      <c r="I85" s="393">
        <v>99.7</v>
      </c>
    </row>
    <row r="86" spans="1:10" ht="12.75">
      <c r="A86" s="371">
        <v>2010</v>
      </c>
      <c r="B86" s="394">
        <v>2</v>
      </c>
      <c r="E86" s="370">
        <v>120.40384525008392</v>
      </c>
      <c r="F86" s="370">
        <v>44.878205595194736</v>
      </c>
      <c r="G86" s="370">
        <v>122.1402946064397</v>
      </c>
      <c r="H86" s="370">
        <v>46.356034834646444</v>
      </c>
      <c r="I86" s="393">
        <v>99.3</v>
      </c>
      <c r="J86" s="391">
        <v>2010</v>
      </c>
    </row>
    <row r="87" spans="1:9" ht="12.75">
      <c r="A87" s="371">
        <v>2010</v>
      </c>
      <c r="B87" s="391">
        <v>3</v>
      </c>
      <c r="E87" s="370">
        <v>115.66419341974077</v>
      </c>
      <c r="F87" s="370">
        <v>41.41866825056745</v>
      </c>
      <c r="G87" s="370">
        <v>118.15477411634423</v>
      </c>
      <c r="H87" s="370">
        <v>43.53831139661294</v>
      </c>
      <c r="I87" s="393">
        <v>100.3</v>
      </c>
    </row>
    <row r="88" spans="1:9" ht="12.75">
      <c r="A88" s="371">
        <v>2010</v>
      </c>
      <c r="B88" s="391">
        <v>4</v>
      </c>
      <c r="E88" s="370">
        <v>118.3418397881496</v>
      </c>
      <c r="F88" s="370">
        <v>42.9309579045969</v>
      </c>
      <c r="G88" s="370">
        <v>122.08517361920102</v>
      </c>
      <c r="H88" s="370">
        <v>46.116773931023616</v>
      </c>
      <c r="I88" s="393">
        <v>100.7</v>
      </c>
    </row>
    <row r="89" spans="1:9" ht="12.75">
      <c r="A89" s="371">
        <v>2011</v>
      </c>
      <c r="B89" s="395">
        <v>1</v>
      </c>
      <c r="E89" s="370">
        <v>127.22578318220903</v>
      </c>
      <c r="F89" s="370">
        <v>47.99983244186709</v>
      </c>
      <c r="G89" s="370">
        <v>132.43105275987367</v>
      </c>
      <c r="H89" s="370">
        <v>52.33755708992096</v>
      </c>
      <c r="I89" s="393">
        <v>101.6</v>
      </c>
    </row>
    <row r="90" spans="1:9" ht="12.75">
      <c r="A90" s="371">
        <v>2011</v>
      </c>
      <c r="B90" s="394">
        <v>2</v>
      </c>
      <c r="E90" s="370">
        <v>133.27210775119684</v>
      </c>
      <c r="F90" s="370">
        <v>54.13474598126914</v>
      </c>
      <c r="G90" s="370">
        <v>138.26863317460217</v>
      </c>
      <c r="H90" s="370">
        <v>58.29851716744025</v>
      </c>
      <c r="I90" s="393">
        <v>101.8</v>
      </c>
    </row>
    <row r="91" spans="1:9" ht="12.75">
      <c r="A91" s="371">
        <v>2011</v>
      </c>
      <c r="B91" s="391">
        <v>3</v>
      </c>
      <c r="E91" s="370">
        <v>131.13325994942053</v>
      </c>
      <c r="F91" s="370">
        <v>53.01558070218702</v>
      </c>
      <c r="G91" s="370">
        <v>135.4123732237343</v>
      </c>
      <c r="H91" s="370">
        <v>56.58150843078184</v>
      </c>
      <c r="I91" s="393">
        <v>103</v>
      </c>
    </row>
    <row r="92" spans="1:9" ht="12.75">
      <c r="A92" s="371">
        <v>2011</v>
      </c>
      <c r="B92" s="391">
        <v>4</v>
      </c>
      <c r="E92" s="370">
        <v>129.32507439895093</v>
      </c>
      <c r="F92" s="370">
        <v>51.45408289319771</v>
      </c>
      <c r="G92" s="370">
        <v>136.1344467638821</v>
      </c>
      <c r="H92" s="370">
        <v>57.12855986397366</v>
      </c>
      <c r="I92" s="393">
        <v>102.9</v>
      </c>
    </row>
    <row r="93" spans="1:9" ht="12.75">
      <c r="A93" s="371">
        <v>2012</v>
      </c>
      <c r="B93" s="395">
        <v>1</v>
      </c>
      <c r="E93" s="370">
        <v>130.5986691038968</v>
      </c>
      <c r="F93" s="370">
        <v>52.78773682578121</v>
      </c>
      <c r="G93" s="370">
        <v>138.28272544921595</v>
      </c>
      <c r="H93" s="370">
        <v>59.19111711354713</v>
      </c>
      <c r="I93" s="393">
        <v>103.4</v>
      </c>
    </row>
    <row r="94" spans="1:9" ht="12.75">
      <c r="A94" s="371">
        <v>2012</v>
      </c>
      <c r="B94" s="394">
        <v>2</v>
      </c>
      <c r="E94" s="370">
        <v>133.2846125959888</v>
      </c>
      <c r="F94" s="370">
        <v>54.69891516591802</v>
      </c>
      <c r="G94" s="370">
        <v>139.18004996608113</v>
      </c>
      <c r="H94" s="370">
        <v>59.61177964099497</v>
      </c>
      <c r="I94" s="393">
        <v>102.8</v>
      </c>
    </row>
    <row r="95" spans="1:9" ht="12.75">
      <c r="A95" s="371">
        <v>2012</v>
      </c>
      <c r="B95" s="391">
        <v>3</v>
      </c>
      <c r="E95" s="370">
        <v>131.1115525291829</v>
      </c>
      <c r="F95" s="370">
        <v>52.8880317769131</v>
      </c>
      <c r="G95" s="370">
        <v>136.17898572108862</v>
      </c>
      <c r="H95" s="370">
        <v>57.11089277016789</v>
      </c>
      <c r="I95" s="393">
        <v>102.8</v>
      </c>
    </row>
    <row r="96" spans="1:9" ht="12.75">
      <c r="A96" s="371">
        <v>2012</v>
      </c>
      <c r="B96" s="391">
        <v>4</v>
      </c>
      <c r="E96" s="370">
        <v>128.43079822052746</v>
      </c>
      <c r="F96" s="370">
        <v>51.78257652791017</v>
      </c>
      <c r="G96" s="370">
        <v>134.6612128266427</v>
      </c>
      <c r="H96" s="370">
        <v>56.97458869967284</v>
      </c>
      <c r="I96" s="393">
        <v>104.9</v>
      </c>
    </row>
    <row r="97" spans="1:9" ht="12.75">
      <c r="A97" s="371">
        <v>2013</v>
      </c>
      <c r="B97" s="395">
        <v>1</v>
      </c>
      <c r="E97" s="370">
        <v>128.30831085786642</v>
      </c>
      <c r="F97" s="370">
        <v>51.89035401498364</v>
      </c>
      <c r="G97" s="370">
        <v>135.47700200125004</v>
      </c>
      <c r="H97" s="370">
        <v>57.86426330113665</v>
      </c>
      <c r="I97" s="393">
        <v>105.3</v>
      </c>
    </row>
    <row r="98" spans="1:10" ht="12.75">
      <c r="A98" s="371">
        <v>2013</v>
      </c>
      <c r="B98" s="394">
        <v>2</v>
      </c>
      <c r="E98" s="370">
        <v>128.62164882090502</v>
      </c>
      <c r="F98" s="370">
        <v>51.78317771404293</v>
      </c>
      <c r="G98" s="370">
        <v>133.36019704988576</v>
      </c>
      <c r="H98" s="370">
        <v>55.73196790486018</v>
      </c>
      <c r="I98" s="393">
        <v>104.6</v>
      </c>
      <c r="J98" s="391">
        <v>2013</v>
      </c>
    </row>
    <row r="99" spans="1:9" ht="12.75">
      <c r="A99" s="371">
        <v>2013</v>
      </c>
      <c r="B99" s="391">
        <v>3</v>
      </c>
      <c r="E99" s="370">
        <v>129.53143060836504</v>
      </c>
      <c r="F99" s="370">
        <v>52.8573075095057</v>
      </c>
      <c r="G99" s="370">
        <v>134.2142221166033</v>
      </c>
      <c r="H99" s="370">
        <v>56.75963376637094</v>
      </c>
      <c r="I99" s="393">
        <v>105.2</v>
      </c>
    </row>
    <row r="100" spans="1:9" ht="12.75">
      <c r="A100" s="371">
        <v>2013</v>
      </c>
      <c r="B100" s="391">
        <v>4</v>
      </c>
      <c r="E100" s="370">
        <v>123.03874858757065</v>
      </c>
      <c r="F100" s="370">
        <v>47.96543549905838</v>
      </c>
      <c r="G100" s="370">
        <v>130.20277369742627</v>
      </c>
      <c r="H100" s="370">
        <v>53.935456423938064</v>
      </c>
      <c r="I100" s="393">
        <v>106.2</v>
      </c>
    </row>
    <row r="101" ht="12.75">
      <c r="C101" s="235"/>
    </row>
    <row r="102" spans="1:3" ht="12.75">
      <c r="A102" s="334" t="s">
        <v>359</v>
      </c>
      <c r="C102" s="235"/>
    </row>
  </sheetData>
  <sheetProtection/>
  <printOptions/>
  <pageMargins left="0.35433070866141736" right="0.15748031496062992" top="0.3937007874015748" bottom="0.1968503937007874" header="0.5118110236220472" footer="0.5118110236220472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3.88671875" style="235" customWidth="1"/>
    <col min="2" max="2" width="40.4453125" style="235" bestFit="1" customWidth="1"/>
    <col min="3" max="3" width="22.3359375" style="241" bestFit="1" customWidth="1"/>
    <col min="4" max="16384" width="8.88671875" style="235" customWidth="1"/>
  </cols>
  <sheetData>
    <row r="1" spans="1:12" ht="12.75">
      <c r="A1" s="376" t="s">
        <v>376</v>
      </c>
      <c r="B1" s="415"/>
      <c r="C1" s="414"/>
      <c r="D1" s="415"/>
      <c r="E1" s="415"/>
      <c r="F1" s="415"/>
      <c r="G1" s="415"/>
      <c r="H1" s="415"/>
      <c r="I1" s="415"/>
      <c r="J1" s="415"/>
      <c r="K1" s="415"/>
      <c r="L1" s="416"/>
    </row>
    <row r="2" spans="1:12" ht="12.75">
      <c r="A2" s="376"/>
      <c r="B2" s="415"/>
      <c r="C2" s="414"/>
      <c r="D2" s="415"/>
      <c r="E2" s="415"/>
      <c r="F2" s="415"/>
      <c r="G2" s="415"/>
      <c r="H2" s="415"/>
      <c r="I2" s="415"/>
      <c r="J2" s="415"/>
      <c r="K2" s="415"/>
      <c r="L2" s="416"/>
    </row>
    <row r="3" spans="1:3" s="240" customFormat="1" ht="12.75">
      <c r="A3" s="385" t="s">
        <v>375</v>
      </c>
      <c r="B3" s="382" t="s">
        <v>374</v>
      </c>
      <c r="C3" s="382" t="s">
        <v>373</v>
      </c>
    </row>
    <row r="4" spans="1:3" s="240" customFormat="1" ht="12.75">
      <c r="A4" s="413" t="s">
        <v>372</v>
      </c>
      <c r="B4" s="417">
        <v>0.07818277865821448</v>
      </c>
      <c r="C4" s="418">
        <v>14.8</v>
      </c>
    </row>
    <row r="5" spans="1:3" s="240" customFormat="1" ht="12.75">
      <c r="A5" s="413">
        <v>2</v>
      </c>
      <c r="B5" s="417">
        <v>0.08103214124038026</v>
      </c>
      <c r="C5" s="418">
        <v>17.9</v>
      </c>
    </row>
    <row r="6" spans="1:3" s="240" customFormat="1" ht="12.75">
      <c r="A6" s="413">
        <v>3</v>
      </c>
      <c r="B6" s="417">
        <v>0.0674547983310153</v>
      </c>
      <c r="C6" s="418">
        <v>19.4</v>
      </c>
    </row>
    <row r="7" spans="1:3" s="240" customFormat="1" ht="12.75">
      <c r="A7" s="413">
        <v>4</v>
      </c>
      <c r="B7" s="417">
        <v>0.05661419497376415</v>
      </c>
      <c r="C7" s="418">
        <v>20.5</v>
      </c>
    </row>
    <row r="8" spans="1:3" s="240" customFormat="1" ht="12.75">
      <c r="A8" s="413">
        <v>5</v>
      </c>
      <c r="B8" s="417">
        <v>0.05442498816848083</v>
      </c>
      <c r="C8" s="418">
        <v>23</v>
      </c>
    </row>
    <row r="9" spans="1:3" s="240" customFormat="1" ht="12.75">
      <c r="A9" s="413">
        <v>6</v>
      </c>
      <c r="B9" s="417">
        <v>0.05001046243984097</v>
      </c>
      <c r="C9" s="418">
        <v>23.9</v>
      </c>
    </row>
    <row r="10" spans="1:3" s="240" customFormat="1" ht="12.75">
      <c r="A10" s="413">
        <v>7</v>
      </c>
      <c r="B10" s="417">
        <v>0.046357615894039736</v>
      </c>
      <c r="C10" s="418">
        <v>24.5</v>
      </c>
    </row>
    <row r="11" spans="1:5" s="240" customFormat="1" ht="12.75">
      <c r="A11" s="413">
        <v>8</v>
      </c>
      <c r="B11" s="417">
        <v>0.04266157274753263</v>
      </c>
      <c r="C11" s="418">
        <v>26.8</v>
      </c>
      <c r="E11" s="419"/>
    </row>
    <row r="12" spans="1:5" s="240" customFormat="1" ht="12.75">
      <c r="A12" s="413">
        <v>9</v>
      </c>
      <c r="B12" s="417">
        <v>0.038749823221609386</v>
      </c>
      <c r="C12" s="418">
        <v>27.4</v>
      </c>
      <c r="E12" s="419"/>
    </row>
    <row r="13" spans="1:5" s="240" customFormat="1" ht="12.75">
      <c r="A13" s="413" t="s">
        <v>371</v>
      </c>
      <c r="B13" s="417">
        <v>0.031531531531531536</v>
      </c>
      <c r="C13" s="418">
        <v>33.6</v>
      </c>
      <c r="D13" s="420"/>
      <c r="E13" s="419"/>
    </row>
    <row r="14" spans="1:5" s="240" customFormat="1" ht="12.75">
      <c r="A14" s="413"/>
      <c r="B14" s="417"/>
      <c r="C14" s="421"/>
      <c r="E14" s="419"/>
    </row>
    <row r="15" spans="1:5" s="240" customFormat="1" ht="12.75">
      <c r="A15" s="413" t="s">
        <v>370</v>
      </c>
      <c r="B15" s="417">
        <v>0.047443762781186095</v>
      </c>
      <c r="C15" s="418">
        <v>23.2</v>
      </c>
      <c r="E15" s="419"/>
    </row>
    <row r="16" spans="1:5" s="240" customFormat="1" ht="12.75">
      <c r="A16" s="413"/>
      <c r="B16" s="412"/>
      <c r="C16" s="422"/>
      <c r="E16" s="419"/>
    </row>
    <row r="17" spans="1:5" s="240" customFormat="1" ht="12.75">
      <c r="A17" s="413"/>
      <c r="B17" s="412"/>
      <c r="C17" s="422"/>
      <c r="E17" s="419"/>
    </row>
    <row r="18" spans="1:5" s="240" customFormat="1" ht="12.75">
      <c r="A18" s="424" t="s">
        <v>377</v>
      </c>
      <c r="B18" s="412"/>
      <c r="C18" s="422"/>
      <c r="E18" s="419"/>
    </row>
    <row r="19" spans="1:5" s="240" customFormat="1" ht="12.75">
      <c r="A19" s="386"/>
      <c r="B19" s="412"/>
      <c r="C19" s="422"/>
      <c r="E19" s="419"/>
    </row>
    <row r="20" s="240" customFormat="1" ht="12.75">
      <c r="E20" s="419"/>
    </row>
    <row r="21" spans="3:5" s="379" customFormat="1" ht="12.75">
      <c r="C21" s="240"/>
      <c r="E21" s="42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35.4453125" style="9" bestFit="1" customWidth="1"/>
    <col min="2" max="2" width="19.3359375" style="9" customWidth="1"/>
    <col min="3" max="3" width="9.5546875" style="9" customWidth="1"/>
    <col min="4" max="4" width="9.99609375" style="9" customWidth="1"/>
    <col min="5" max="5" width="13.99609375" style="9" bestFit="1" customWidth="1"/>
    <col min="6" max="6" width="17.88671875" style="9" customWidth="1"/>
    <col min="7" max="7" width="10.6640625" style="9" customWidth="1"/>
    <col min="8" max="16384" width="8.88671875" style="9" customWidth="1"/>
  </cols>
  <sheetData>
    <row r="1" spans="1:8" s="39" customFormat="1" ht="12.75">
      <c r="A1" s="41" t="s">
        <v>56</v>
      </c>
      <c r="B1" s="9"/>
      <c r="C1" s="9"/>
      <c r="D1" s="9"/>
      <c r="E1" s="9"/>
      <c r="F1" s="9"/>
      <c r="G1" s="9"/>
      <c r="H1" s="9"/>
    </row>
    <row r="2" ht="12.75">
      <c r="G2" s="30" t="s">
        <v>74</v>
      </c>
    </row>
    <row r="3" spans="2:8" ht="25.5">
      <c r="B3" s="30" t="s">
        <v>48</v>
      </c>
      <c r="C3" s="30" t="s">
        <v>45</v>
      </c>
      <c r="D3" s="30" t="s">
        <v>44</v>
      </c>
      <c r="E3" s="30" t="s">
        <v>49</v>
      </c>
      <c r="F3" s="42" t="s">
        <v>55</v>
      </c>
      <c r="G3" s="42"/>
      <c r="H3" s="30" t="s">
        <v>43</v>
      </c>
    </row>
    <row r="4" spans="1:8" ht="12.75">
      <c r="A4" s="43">
        <v>2004</v>
      </c>
      <c r="B4" s="44">
        <v>2.553</v>
      </c>
      <c r="C4" s="44">
        <v>2.30775</v>
      </c>
      <c r="D4" s="44">
        <v>0.76925</v>
      </c>
      <c r="E4" s="44">
        <v>0.046</v>
      </c>
      <c r="F4" s="44">
        <v>0.31</v>
      </c>
      <c r="H4" s="44">
        <f aca="true" t="shared" si="0" ref="H4:H13">SUM(B4:F4)</f>
        <v>5.985999999999999</v>
      </c>
    </row>
    <row r="5" spans="1:8" ht="12.75">
      <c r="A5" s="43">
        <v>2005</v>
      </c>
      <c r="B5" s="44">
        <v>4.14</v>
      </c>
      <c r="C5" s="44">
        <v>2.87925</v>
      </c>
      <c r="D5" s="44">
        <v>0.95975</v>
      </c>
      <c r="E5" s="44">
        <v>0.028</v>
      </c>
      <c r="F5" s="44">
        <v>0.287</v>
      </c>
      <c r="H5" s="44">
        <f t="shared" si="0"/>
        <v>8.294</v>
      </c>
    </row>
    <row r="6" spans="1:8" ht="12.75">
      <c r="A6" s="43">
        <v>2006</v>
      </c>
      <c r="B6" s="44">
        <v>5.230843375</v>
      </c>
      <c r="C6" s="44">
        <v>3.818578265</v>
      </c>
      <c r="D6" s="44">
        <v>1.284</v>
      </c>
      <c r="E6" s="44">
        <v>0.040860350000000004</v>
      </c>
      <c r="F6" s="44">
        <v>0.33651425</v>
      </c>
      <c r="H6" s="44">
        <f t="shared" si="0"/>
        <v>10.710796240000002</v>
      </c>
    </row>
    <row r="7" spans="1:8" ht="12.75">
      <c r="A7" s="43">
        <v>2007</v>
      </c>
      <c r="B7" s="44">
        <v>5.507874514999999</v>
      </c>
      <c r="C7" s="44">
        <v>5.500998067</v>
      </c>
      <c r="D7" s="44">
        <v>1.607</v>
      </c>
      <c r="E7" s="44">
        <v>0.056387283</v>
      </c>
      <c r="F7" s="44">
        <v>0.313849665</v>
      </c>
      <c r="H7" s="44">
        <f t="shared" si="0"/>
        <v>12.986109529999997</v>
      </c>
    </row>
    <row r="8" spans="1:8" ht="12.75">
      <c r="A8" s="43">
        <v>2008</v>
      </c>
      <c r="B8" s="44">
        <v>5.251687675</v>
      </c>
      <c r="C8" s="44">
        <v>5.974006365000001</v>
      </c>
      <c r="D8" s="44">
        <v>1.78</v>
      </c>
      <c r="E8" s="44">
        <v>0.07763466499999999</v>
      </c>
      <c r="F8" s="44">
        <v>0.385677075</v>
      </c>
      <c r="H8" s="44">
        <f t="shared" si="0"/>
        <v>13.46900578</v>
      </c>
    </row>
    <row r="9" spans="1:8" ht="12.75">
      <c r="A9" s="43">
        <v>2009</v>
      </c>
      <c r="B9" s="44">
        <v>5.33624339413734</v>
      </c>
      <c r="C9" s="44">
        <v>6.78349613209</v>
      </c>
      <c r="D9" s="44">
        <v>1.9067326030000002</v>
      </c>
      <c r="E9" s="44">
        <v>0.07572097867981999</v>
      </c>
      <c r="F9" s="44">
        <v>0.37303154580410003</v>
      </c>
      <c r="H9" s="44">
        <f t="shared" si="0"/>
        <v>14.47522465371126</v>
      </c>
    </row>
    <row r="10" spans="1:8" ht="12.75">
      <c r="A10" s="43">
        <v>2010</v>
      </c>
      <c r="B10" s="44">
        <v>5.503494483759515</v>
      </c>
      <c r="C10" s="44">
        <v>6.9970075227418445</v>
      </c>
      <c r="D10" s="44">
        <v>1.6913663140000001</v>
      </c>
      <c r="E10" s="44">
        <v>0.076133117417302</v>
      </c>
      <c r="F10" s="44">
        <v>0.43544643935700994</v>
      </c>
      <c r="H10" s="44">
        <f t="shared" si="0"/>
        <v>14.703447877275671</v>
      </c>
    </row>
    <row r="11" spans="1:8" ht="12.75">
      <c r="A11" s="43">
        <v>2011</v>
      </c>
      <c r="B11" s="44">
        <v>8.409082504</v>
      </c>
      <c r="C11" s="44">
        <v>7.238636979000001</v>
      </c>
      <c r="D11" s="44">
        <v>1.8763926409999998</v>
      </c>
      <c r="E11" s="44">
        <v>0.06963136</v>
      </c>
      <c r="F11" s="44">
        <v>0.35184468500000005</v>
      </c>
      <c r="H11" s="44">
        <f t="shared" si="0"/>
        <v>17.945588169</v>
      </c>
    </row>
    <row r="12" spans="1:8" ht="12.75">
      <c r="A12" s="43">
        <v>2012</v>
      </c>
      <c r="B12" s="44">
        <v>11.791374989</v>
      </c>
      <c r="C12" s="44">
        <v>9.563842817000001</v>
      </c>
      <c r="D12" s="44">
        <v>1.9678005459999999</v>
      </c>
      <c r="E12" s="44">
        <v>0.053107276999999994</v>
      </c>
      <c r="F12" s="44">
        <v>0.43412251199999996</v>
      </c>
      <c r="H12" s="44">
        <f t="shared" si="0"/>
        <v>23.810248140999995</v>
      </c>
    </row>
    <row r="13" spans="1:8" ht="12.75">
      <c r="A13" s="43" t="s">
        <v>42</v>
      </c>
      <c r="B13" s="44">
        <v>11.97764645</v>
      </c>
      <c r="C13" s="44">
        <v>8.813534406</v>
      </c>
      <c r="D13" s="44">
        <v>1.6167534989999999</v>
      </c>
      <c r="E13" s="44">
        <v>0.014236506999999997</v>
      </c>
      <c r="F13" s="44">
        <v>0.34322106599999996</v>
      </c>
      <c r="H13" s="44">
        <f t="shared" si="0"/>
        <v>22.765391928000003</v>
      </c>
    </row>
    <row r="14" spans="1:2" ht="12.75">
      <c r="A14" s="43"/>
      <c r="B14" s="44"/>
    </row>
    <row r="15" ht="12.75">
      <c r="A15" s="40" t="s">
        <v>51</v>
      </c>
    </row>
    <row r="16" spans="1:2" ht="12.75">
      <c r="A16" s="40"/>
      <c r="B16" s="39"/>
    </row>
    <row r="17" spans="1:2" ht="12.75">
      <c r="A17" s="40"/>
      <c r="B17" s="39"/>
    </row>
    <row r="18" spans="1:2" ht="12.75">
      <c r="A18" s="40"/>
      <c r="B18" s="39"/>
    </row>
    <row r="19" spans="1:2" ht="12.75">
      <c r="A19" s="40"/>
      <c r="B19" s="39"/>
    </row>
    <row r="20" spans="1:2" ht="12.75">
      <c r="A20" s="40"/>
      <c r="B20" s="39"/>
    </row>
    <row r="21" ht="12.75">
      <c r="B21" s="45"/>
    </row>
    <row r="22" ht="12.75">
      <c r="B22" s="45"/>
    </row>
    <row r="23" ht="12.75">
      <c r="B23" s="45"/>
    </row>
    <row r="24" spans="2:8" ht="12.75">
      <c r="B24" s="38"/>
      <c r="C24" s="38"/>
      <c r="D24" s="38"/>
      <c r="E24" s="38"/>
      <c r="F24" s="38"/>
      <c r="G24" s="38"/>
      <c r="H24" s="38"/>
    </row>
    <row r="25" spans="2:7" ht="12.75">
      <c r="B25" s="37"/>
      <c r="C25" s="37"/>
      <c r="D25" s="37"/>
      <c r="E25" s="37"/>
      <c r="F25" s="37"/>
      <c r="G25" s="37"/>
    </row>
    <row r="26" spans="2:6" ht="12.75">
      <c r="B26" s="36"/>
      <c r="C26" s="36"/>
      <c r="D26" s="36"/>
      <c r="E26" s="36"/>
      <c r="F26" s="36"/>
    </row>
    <row r="27" spans="2:6" ht="12.75">
      <c r="B27" s="36"/>
      <c r="C27" s="36"/>
      <c r="D27" s="36"/>
      <c r="E27" s="36"/>
      <c r="F27" s="36"/>
    </row>
    <row r="28" spans="2:6" ht="12.75">
      <c r="B28" s="36"/>
      <c r="C28" s="36"/>
      <c r="D28" s="36"/>
      <c r="E28" s="36"/>
      <c r="F28" s="36"/>
    </row>
    <row r="29" spans="2:6" ht="12.75">
      <c r="B29" s="36"/>
      <c r="C29" s="36"/>
      <c r="D29" s="36"/>
      <c r="E29" s="36"/>
      <c r="F29" s="36"/>
    </row>
    <row r="30" spans="2:6" ht="12.75">
      <c r="B30" s="36"/>
      <c r="C30" s="36"/>
      <c r="D30" s="36"/>
      <c r="E30" s="36"/>
      <c r="F30" s="36"/>
    </row>
  </sheetData>
  <sheetProtection/>
  <printOptions/>
  <pageMargins left="0.75" right="0.75" top="1" bottom="1" header="0.5" footer="0.5"/>
  <pageSetup horizontalDpi="600" verticalDpi="600" orientation="landscape" paperSize="9" r:id="rId1"/>
  <ignoredErrors>
    <ignoredError sqref="H4:H12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P4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7.5546875" style="39" customWidth="1"/>
    <col min="2" max="6" width="7.99609375" style="39" customWidth="1"/>
    <col min="7" max="16384" width="8.88671875" style="39" customWidth="1"/>
  </cols>
  <sheetData>
    <row r="1" ht="12.75">
      <c r="A1" s="40" t="s">
        <v>62</v>
      </c>
    </row>
    <row r="2" ht="12.75">
      <c r="F2" s="39" t="s">
        <v>66</v>
      </c>
    </row>
    <row r="3" spans="1:2" ht="12.75">
      <c r="A3" s="53"/>
      <c r="B3" s="52"/>
    </row>
    <row r="4" spans="1:9" ht="12.75">
      <c r="A4" s="54"/>
      <c r="B4" s="54">
        <v>1980</v>
      </c>
      <c r="C4" s="54">
        <v>1990</v>
      </c>
      <c r="D4" s="54">
        <v>2000</v>
      </c>
      <c r="E4" s="54">
        <v>2010</v>
      </c>
      <c r="F4" s="54">
        <v>2012</v>
      </c>
      <c r="G4" s="54">
        <v>2013</v>
      </c>
      <c r="H4" s="47"/>
      <c r="I4" s="46"/>
    </row>
    <row r="5" spans="1:9" ht="12.75">
      <c r="A5" s="40" t="s">
        <v>61</v>
      </c>
      <c r="B5" s="46">
        <v>86.911</v>
      </c>
      <c r="C5" s="46">
        <v>100.104</v>
      </c>
      <c r="D5" s="46">
        <v>138.28208159866134</v>
      </c>
      <c r="E5" s="46">
        <v>68.98281907378312</v>
      </c>
      <c r="F5" s="46">
        <v>48.7558169700594</v>
      </c>
      <c r="G5" s="46">
        <v>44.46847662043945</v>
      </c>
      <c r="H5" s="47"/>
      <c r="I5" s="46"/>
    </row>
    <row r="6" spans="1:9" ht="12.75">
      <c r="A6" s="40" t="s">
        <v>59</v>
      </c>
      <c r="B6" s="46">
        <v>34.79</v>
      </c>
      <c r="C6" s="46">
        <v>45.48</v>
      </c>
      <c r="D6" s="46">
        <v>108.39690455717971</v>
      </c>
      <c r="E6" s="46">
        <v>57.19537655086085</v>
      </c>
      <c r="F6" s="46">
        <v>38.92487211814483</v>
      </c>
      <c r="G6" s="46">
        <v>36.52253430318381</v>
      </c>
      <c r="H6" s="47"/>
      <c r="I6" s="46"/>
    </row>
    <row r="7" spans="1:9" ht="12.75">
      <c r="A7" s="40" t="s">
        <v>58</v>
      </c>
      <c r="B7" s="46">
        <v>78.502</v>
      </c>
      <c r="C7" s="46">
        <v>56.443</v>
      </c>
      <c r="D7" s="46">
        <v>19.55147786006217</v>
      </c>
      <c r="E7" s="46">
        <v>11.47040791618535</v>
      </c>
      <c r="F7" s="46">
        <v>10.634152667255547</v>
      </c>
      <c r="G7" s="46">
        <v>8.02494024957512</v>
      </c>
      <c r="H7" s="47"/>
      <c r="I7" s="46"/>
    </row>
    <row r="8" spans="1:9" ht="12.75">
      <c r="A8" s="40" t="s">
        <v>57</v>
      </c>
      <c r="B8" s="46">
        <v>10.247</v>
      </c>
      <c r="C8" s="46">
        <v>16.706</v>
      </c>
      <c r="D8" s="46">
        <v>20.1527975407734</v>
      </c>
      <c r="E8" s="46">
        <v>15.110837636176688</v>
      </c>
      <c r="F8" s="46">
        <v>17.46653664333774</v>
      </c>
      <c r="G8" s="46">
        <v>18.46668269217418</v>
      </c>
      <c r="H8" s="47"/>
      <c r="I8" s="46"/>
    </row>
    <row r="9" spans="1:9" ht="12.75">
      <c r="A9" s="40" t="s">
        <v>60</v>
      </c>
      <c r="B9" s="46">
        <v>0</v>
      </c>
      <c r="C9" s="46">
        <v>0.7130000000000223</v>
      </c>
      <c r="D9" s="46">
        <v>2.30634500000003</v>
      </c>
      <c r="E9" s="46">
        <v>5.161138981865632</v>
      </c>
      <c r="F9" s="46">
        <v>6.2349877194823495</v>
      </c>
      <c r="G9" s="46">
        <v>6.882947819296925</v>
      </c>
      <c r="H9" s="47"/>
      <c r="I9" s="46"/>
    </row>
    <row r="10" spans="1:9" ht="12.75">
      <c r="A10" s="54" t="s">
        <v>43</v>
      </c>
      <c r="B10" s="51">
        <v>210.45</v>
      </c>
      <c r="C10" s="51">
        <v>219.446</v>
      </c>
      <c r="D10" s="51">
        <v>288.6896065566766</v>
      </c>
      <c r="E10" s="51">
        <v>157.92058015887164</v>
      </c>
      <c r="F10" s="51">
        <v>122.01636611827986</v>
      </c>
      <c r="G10" s="51">
        <v>114.3655816846695</v>
      </c>
      <c r="H10" s="47"/>
      <c r="I10" s="46"/>
    </row>
    <row r="11" spans="8:9" ht="12.75">
      <c r="H11" s="47"/>
      <c r="I11" s="46"/>
    </row>
    <row r="12" spans="3:9" ht="12.75">
      <c r="C12" s="46"/>
      <c r="D12" s="46"/>
      <c r="E12" s="46"/>
      <c r="F12" s="46"/>
      <c r="G12" s="46"/>
      <c r="H12" s="47"/>
      <c r="I12" s="46"/>
    </row>
    <row r="13" spans="3:9" ht="12.75">
      <c r="C13" s="46"/>
      <c r="D13" s="46"/>
      <c r="E13" s="46"/>
      <c r="F13" s="46"/>
      <c r="G13" s="46"/>
      <c r="H13" s="47"/>
      <c r="I13" s="46"/>
    </row>
    <row r="14" spans="3:9" ht="12.75">
      <c r="C14" s="46"/>
      <c r="D14" s="46"/>
      <c r="E14" s="46"/>
      <c r="F14" s="46"/>
      <c r="G14" s="46"/>
      <c r="H14" s="47"/>
      <c r="I14" s="46"/>
    </row>
    <row r="15" spans="3:16" ht="12.75">
      <c r="C15" s="46"/>
      <c r="D15" s="46"/>
      <c r="E15" s="46"/>
      <c r="F15" s="46"/>
      <c r="G15" s="46"/>
      <c r="H15" s="47"/>
      <c r="I15" s="46"/>
      <c r="N15" s="49"/>
      <c r="O15" s="49"/>
      <c r="P15" s="49"/>
    </row>
    <row r="16" spans="3:16" ht="12.75">
      <c r="C16" s="46"/>
      <c r="D16" s="46"/>
      <c r="E16" s="46"/>
      <c r="F16" s="46"/>
      <c r="G16" s="46"/>
      <c r="H16" s="47"/>
      <c r="I16" s="46"/>
      <c r="N16" s="49"/>
      <c r="O16" s="49"/>
      <c r="P16" s="49"/>
    </row>
    <row r="17" spans="3:16" ht="12.75">
      <c r="C17" s="46"/>
      <c r="D17" s="46"/>
      <c r="E17" s="46"/>
      <c r="F17" s="46"/>
      <c r="G17" s="46"/>
      <c r="H17" s="47"/>
      <c r="I17" s="46"/>
      <c r="N17" s="49"/>
      <c r="O17" s="49"/>
      <c r="P17" s="49"/>
    </row>
    <row r="18" spans="3:16" ht="12.75">
      <c r="C18" s="46"/>
      <c r="D18" s="46"/>
      <c r="E18" s="46"/>
      <c r="F18" s="46"/>
      <c r="G18" s="46"/>
      <c r="H18" s="47"/>
      <c r="I18" s="46"/>
      <c r="N18" s="49"/>
      <c r="O18" s="49"/>
      <c r="P18" s="49"/>
    </row>
    <row r="19" spans="3:16" ht="12.75">
      <c r="C19" s="46"/>
      <c r="D19" s="46"/>
      <c r="E19" s="46"/>
      <c r="F19" s="46"/>
      <c r="G19" s="46"/>
      <c r="H19" s="47"/>
      <c r="I19" s="46"/>
      <c r="N19" s="49"/>
      <c r="O19" s="49"/>
      <c r="P19" s="49"/>
    </row>
    <row r="20" spans="3:16" ht="12.75">
      <c r="C20" s="46"/>
      <c r="D20" s="46"/>
      <c r="E20" s="46"/>
      <c r="F20" s="46"/>
      <c r="G20" s="46"/>
      <c r="H20" s="47"/>
      <c r="I20" s="46"/>
      <c r="N20" s="49"/>
      <c r="O20" s="49"/>
      <c r="P20" s="49"/>
    </row>
    <row r="21" spans="3:9" ht="12.75">
      <c r="C21" s="46"/>
      <c r="D21" s="46"/>
      <c r="E21" s="46"/>
      <c r="F21" s="46"/>
      <c r="G21" s="46"/>
      <c r="H21" s="47"/>
      <c r="I21" s="46"/>
    </row>
    <row r="22" spans="3:9" ht="12.75">
      <c r="C22" s="46"/>
      <c r="D22" s="46"/>
      <c r="E22" s="46"/>
      <c r="F22" s="46"/>
      <c r="G22" s="46"/>
      <c r="H22" s="47"/>
      <c r="I22" s="46"/>
    </row>
    <row r="23" spans="3:9" ht="12.75">
      <c r="C23" s="46"/>
      <c r="D23" s="46"/>
      <c r="E23" s="46"/>
      <c r="F23" s="46"/>
      <c r="G23" s="46"/>
      <c r="H23" s="47"/>
      <c r="I23" s="46"/>
    </row>
    <row r="24" spans="3:9" ht="12.75">
      <c r="C24" s="46"/>
      <c r="D24" s="46"/>
      <c r="E24" s="46"/>
      <c r="F24" s="46"/>
      <c r="G24" s="46"/>
      <c r="H24" s="47"/>
      <c r="I24" s="46"/>
    </row>
    <row r="25" spans="3:9" ht="12.75">
      <c r="C25" s="46"/>
      <c r="D25" s="46"/>
      <c r="E25" s="46"/>
      <c r="F25" s="46"/>
      <c r="G25" s="46"/>
      <c r="H25" s="47"/>
      <c r="I25" s="46"/>
    </row>
    <row r="26" spans="3:9" ht="12.75">
      <c r="C26" s="46"/>
      <c r="D26" s="46"/>
      <c r="E26" s="46"/>
      <c r="F26" s="46"/>
      <c r="G26" s="46"/>
      <c r="H26" s="47"/>
      <c r="I26" s="46"/>
    </row>
    <row r="27" spans="3:9" ht="12.75">
      <c r="C27" s="46"/>
      <c r="D27" s="46"/>
      <c r="E27" s="46"/>
      <c r="F27" s="46"/>
      <c r="G27" s="46"/>
      <c r="H27" s="47"/>
      <c r="I27" s="46"/>
    </row>
    <row r="28" spans="3:9" ht="12.75">
      <c r="C28" s="46"/>
      <c r="D28" s="46"/>
      <c r="E28" s="46"/>
      <c r="F28" s="46"/>
      <c r="G28" s="46"/>
      <c r="H28" s="47"/>
      <c r="I28" s="46"/>
    </row>
    <row r="29" spans="3:9" ht="12.75">
      <c r="C29" s="46"/>
      <c r="D29" s="46"/>
      <c r="E29" s="46"/>
      <c r="F29" s="46"/>
      <c r="G29" s="46"/>
      <c r="H29" s="47"/>
      <c r="I29" s="46"/>
    </row>
    <row r="30" spans="3:7" ht="12.75">
      <c r="C30" s="46"/>
      <c r="D30" s="46"/>
      <c r="E30" s="46"/>
      <c r="F30" s="46"/>
      <c r="G30" s="46"/>
    </row>
    <row r="31" spans="3:7" ht="12.75">
      <c r="C31" s="46"/>
      <c r="D31" s="46"/>
      <c r="E31" s="46"/>
      <c r="F31" s="46"/>
      <c r="G31" s="46"/>
    </row>
    <row r="32" spans="3:7" ht="12.75">
      <c r="C32" s="46"/>
      <c r="D32" s="46"/>
      <c r="E32" s="46"/>
      <c r="F32" s="46"/>
      <c r="G32" s="46"/>
    </row>
    <row r="33" spans="3:7" ht="12.75">
      <c r="C33" s="46"/>
      <c r="D33" s="46"/>
      <c r="E33" s="46"/>
      <c r="F33" s="46"/>
      <c r="G33" s="46"/>
    </row>
    <row r="34" spans="3:7" ht="12.75">
      <c r="C34" s="46"/>
      <c r="D34" s="46"/>
      <c r="E34" s="46"/>
      <c r="F34" s="46"/>
      <c r="G34" s="46"/>
    </row>
    <row r="35" spans="3:7" ht="12.75">
      <c r="C35" s="46"/>
      <c r="D35" s="46"/>
      <c r="E35" s="46"/>
      <c r="F35" s="46"/>
      <c r="G35" s="46"/>
    </row>
    <row r="36" spans="3:9" ht="12.75">
      <c r="C36" s="46"/>
      <c r="D36" s="46"/>
      <c r="E36" s="46"/>
      <c r="F36" s="46"/>
      <c r="G36" s="46"/>
      <c r="H36" s="47"/>
      <c r="I36" s="46"/>
    </row>
    <row r="37" spans="3:9" ht="12.75">
      <c r="C37" s="46"/>
      <c r="D37" s="46"/>
      <c r="E37" s="46"/>
      <c r="F37" s="46"/>
      <c r="G37" s="46"/>
      <c r="H37" s="47"/>
      <c r="I37" s="46"/>
    </row>
    <row r="38" spans="3:9" ht="12.75">
      <c r="C38" s="46"/>
      <c r="D38" s="46"/>
      <c r="E38" s="46"/>
      <c r="F38" s="46"/>
      <c r="G38" s="46"/>
      <c r="H38" s="47"/>
      <c r="I38" s="46"/>
    </row>
    <row r="39" spans="3:9" ht="12.75">
      <c r="C39" s="46"/>
      <c r="D39" s="46"/>
      <c r="E39" s="46"/>
      <c r="F39" s="46"/>
      <c r="G39" s="46"/>
      <c r="H39" s="47"/>
      <c r="I39" s="46"/>
    </row>
    <row r="40" spans="3:9" ht="12.75">
      <c r="C40" s="46"/>
      <c r="D40" s="46"/>
      <c r="E40" s="46"/>
      <c r="F40" s="46"/>
      <c r="G40" s="46"/>
      <c r="H40" s="47"/>
      <c r="I40" s="46"/>
    </row>
    <row r="41" spans="3:8" ht="12.75">
      <c r="C41" s="46"/>
      <c r="D41" s="46"/>
      <c r="E41" s="46"/>
      <c r="F41" s="46"/>
      <c r="G41" s="46"/>
      <c r="H41" s="47"/>
    </row>
    <row r="42" spans="3:7" ht="12.75">
      <c r="C42" s="46"/>
      <c r="D42" s="46"/>
      <c r="E42" s="46"/>
      <c r="F42" s="46"/>
      <c r="G42" s="46"/>
    </row>
    <row r="43" spans="3:7" ht="12.75">
      <c r="C43" s="46"/>
      <c r="D43" s="46"/>
      <c r="E43" s="46"/>
      <c r="F43" s="46"/>
      <c r="G43" s="46"/>
    </row>
    <row r="44" spans="3:7" ht="12.75">
      <c r="C44" s="46"/>
      <c r="D44" s="46"/>
      <c r="E44" s="46"/>
      <c r="F44" s="46"/>
      <c r="G44" s="46"/>
    </row>
    <row r="45" spans="3:7" ht="12.75">
      <c r="C45" s="46"/>
      <c r="D45" s="46"/>
      <c r="E45" s="46"/>
      <c r="F45" s="46"/>
      <c r="G45" s="46"/>
    </row>
    <row r="46" spans="3:7" ht="12.75">
      <c r="C46" s="46"/>
      <c r="D46" s="46"/>
      <c r="E46" s="46"/>
      <c r="F46" s="46"/>
      <c r="G46" s="46"/>
    </row>
    <row r="47" spans="3:7" ht="12.75">
      <c r="C47" s="46"/>
      <c r="D47" s="46"/>
      <c r="E47" s="46"/>
      <c r="F47" s="46"/>
      <c r="G47" s="46"/>
    </row>
    <row r="48" spans="3:7" ht="12.75">
      <c r="C48" s="46"/>
      <c r="D48" s="46"/>
      <c r="E48" s="46"/>
      <c r="F48" s="46"/>
      <c r="G48" s="46"/>
    </row>
    <row r="49" spans="3:7" ht="12.75">
      <c r="C49" s="46"/>
      <c r="D49" s="46"/>
      <c r="E49" s="46"/>
      <c r="F49" s="46"/>
      <c r="G49" s="4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7.88671875" style="39" customWidth="1"/>
    <col min="2" max="2" width="8.88671875" style="39" customWidth="1"/>
    <col min="3" max="3" width="10.21484375" style="39" customWidth="1"/>
    <col min="4" max="4" width="7.88671875" style="39" bestFit="1" customWidth="1"/>
    <col min="5" max="5" width="8.88671875" style="39" customWidth="1"/>
    <col min="6" max="8" width="8.21484375" style="39" bestFit="1" customWidth="1"/>
    <col min="9" max="15" width="8.88671875" style="39" customWidth="1"/>
    <col min="16" max="16" width="11.77734375" style="39" bestFit="1" customWidth="1"/>
    <col min="17" max="16384" width="8.88671875" style="39" customWidth="1"/>
  </cols>
  <sheetData>
    <row r="1" ht="12.75">
      <c r="A1" s="59" t="s">
        <v>67</v>
      </c>
    </row>
    <row r="3" ht="12.75">
      <c r="A3" s="39" t="s">
        <v>66</v>
      </c>
    </row>
    <row r="4" spans="1:12" ht="12.75">
      <c r="A4" s="58"/>
      <c r="B4" s="58">
        <v>1980</v>
      </c>
      <c r="C4" s="58">
        <v>2013</v>
      </c>
      <c r="D4" s="40"/>
      <c r="G4" s="60"/>
      <c r="H4" s="60"/>
      <c r="I4" s="60"/>
      <c r="J4" s="60"/>
      <c r="K4" s="60"/>
      <c r="L4" s="60"/>
    </row>
    <row r="5" spans="1:6" ht="12.75">
      <c r="A5" s="58" t="s">
        <v>65</v>
      </c>
      <c r="B5" s="46">
        <v>76.1966227052406</v>
      </c>
      <c r="C5" s="46">
        <v>65.54099922678832</v>
      </c>
      <c r="D5" s="46"/>
      <c r="F5" s="46"/>
    </row>
    <row r="6" spans="1:17" ht="12.75">
      <c r="A6" s="58" t="s">
        <v>44</v>
      </c>
      <c r="B6" s="46">
        <v>44.80232158211522</v>
      </c>
      <c r="C6" s="46">
        <v>72.67598633711765</v>
      </c>
      <c r="D6" s="46"/>
      <c r="F6" s="46"/>
      <c r="I6" s="47"/>
      <c r="K6" s="46"/>
      <c r="L6" s="46"/>
      <c r="M6" s="46"/>
      <c r="N6" s="46"/>
      <c r="O6" s="46"/>
      <c r="P6" s="46"/>
      <c r="Q6" s="46"/>
    </row>
    <row r="7" spans="1:17" ht="12.75">
      <c r="A7" s="58" t="s">
        <v>58</v>
      </c>
      <c r="B7" s="46">
        <v>73.3</v>
      </c>
      <c r="C7" s="46">
        <v>39.19344174221053</v>
      </c>
      <c r="D7" s="55"/>
      <c r="F7" s="55"/>
      <c r="I7" s="47"/>
      <c r="K7" s="46"/>
      <c r="L7" s="46"/>
      <c r="M7" s="46"/>
      <c r="N7" s="46"/>
      <c r="O7" s="46"/>
      <c r="P7" s="46"/>
      <c r="Q7" s="46"/>
    </row>
    <row r="8" spans="1:17" ht="12.75">
      <c r="A8" s="58" t="s">
        <v>64</v>
      </c>
      <c r="B8" s="46">
        <v>10.248263112639725</v>
      </c>
      <c r="C8" s="46">
        <v>19.707390490962602</v>
      </c>
      <c r="D8" s="55"/>
      <c r="F8" s="55"/>
      <c r="G8" s="46"/>
      <c r="I8" s="47"/>
      <c r="K8" s="46"/>
      <c r="L8" s="46"/>
      <c r="M8" s="46"/>
      <c r="N8" s="46"/>
      <c r="O8" s="46"/>
      <c r="P8" s="46"/>
      <c r="Q8" s="46"/>
    </row>
    <row r="9" spans="1:17" ht="12.75">
      <c r="A9" s="58" t="s">
        <v>63</v>
      </c>
      <c r="B9" s="46">
        <v>0</v>
      </c>
      <c r="C9" s="46">
        <v>8.802677147774645</v>
      </c>
      <c r="D9" s="57"/>
      <c r="F9" s="55"/>
      <c r="I9" s="47"/>
      <c r="K9" s="46"/>
      <c r="L9" s="46"/>
      <c r="M9" s="46"/>
      <c r="N9" s="46"/>
      <c r="O9" s="46"/>
      <c r="P9" s="46"/>
      <c r="Q9" s="46"/>
    </row>
    <row r="10" spans="1:17" ht="12.75">
      <c r="A10" s="40" t="s">
        <v>43</v>
      </c>
      <c r="B10" s="46">
        <v>204.54720739999556</v>
      </c>
      <c r="C10" s="46">
        <v>205.9204949448537</v>
      </c>
      <c r="D10" s="55"/>
      <c r="F10" s="55"/>
      <c r="G10" s="46"/>
      <c r="I10" s="47"/>
      <c r="K10" s="46"/>
      <c r="L10" s="46"/>
      <c r="M10" s="46"/>
      <c r="N10" s="46"/>
      <c r="O10" s="46"/>
      <c r="P10" s="46"/>
      <c r="Q10" s="46"/>
    </row>
    <row r="11" spans="4:17" ht="12.75">
      <c r="D11" s="50"/>
      <c r="E11" s="50"/>
      <c r="F11" s="55"/>
      <c r="I11" s="47"/>
      <c r="K11" s="46"/>
      <c r="L11" s="46"/>
      <c r="M11" s="46"/>
      <c r="N11" s="46"/>
      <c r="O11" s="46"/>
      <c r="P11" s="46"/>
      <c r="Q11" s="46"/>
    </row>
    <row r="12" spans="3:17" ht="12.75">
      <c r="C12" s="46"/>
      <c r="D12" s="50"/>
      <c r="E12" s="50"/>
      <c r="F12" s="55"/>
      <c r="I12" s="47"/>
      <c r="K12" s="46"/>
      <c r="L12" s="46"/>
      <c r="M12" s="46"/>
      <c r="N12" s="46"/>
      <c r="O12" s="46"/>
      <c r="P12" s="46"/>
      <c r="Q12" s="46"/>
    </row>
    <row r="13" spans="3:17" ht="12.75">
      <c r="C13" s="46"/>
      <c r="D13" s="50"/>
      <c r="E13" s="50"/>
      <c r="F13" s="55"/>
      <c r="G13" s="46"/>
      <c r="H13" s="46"/>
      <c r="I13" s="47"/>
      <c r="K13" s="46"/>
      <c r="L13" s="46"/>
      <c r="M13" s="46"/>
      <c r="N13" s="46"/>
      <c r="O13" s="46"/>
      <c r="P13" s="46"/>
      <c r="Q13" s="46"/>
    </row>
    <row r="14" spans="3:17" ht="12.75">
      <c r="C14" s="46"/>
      <c r="D14" s="50"/>
      <c r="E14" s="50"/>
      <c r="F14" s="55"/>
      <c r="G14" s="46"/>
      <c r="H14" s="46"/>
      <c r="I14" s="47"/>
      <c r="J14" s="46"/>
      <c r="K14" s="46"/>
      <c r="L14" s="46"/>
      <c r="M14" s="46"/>
      <c r="N14" s="46"/>
      <c r="O14" s="46"/>
      <c r="P14" s="46"/>
      <c r="Q14" s="46"/>
    </row>
    <row r="15" spans="3:17" ht="12.75">
      <c r="C15" s="46"/>
      <c r="D15" s="50"/>
      <c r="E15" s="50"/>
      <c r="F15" s="55"/>
      <c r="G15" s="46"/>
      <c r="H15" s="46"/>
      <c r="I15" s="47"/>
      <c r="J15" s="46"/>
      <c r="K15" s="46"/>
      <c r="L15" s="46"/>
      <c r="M15" s="46"/>
      <c r="N15" s="46"/>
      <c r="O15" s="46"/>
      <c r="P15" s="46"/>
      <c r="Q15" s="46"/>
    </row>
    <row r="16" spans="3:17" ht="12.75">
      <c r="C16" s="46"/>
      <c r="D16" s="50"/>
      <c r="E16" s="50"/>
      <c r="F16" s="55"/>
      <c r="G16" s="46"/>
      <c r="H16" s="46"/>
      <c r="I16" s="47"/>
      <c r="K16" s="46"/>
      <c r="L16" s="46"/>
      <c r="M16" s="46"/>
      <c r="N16" s="46"/>
      <c r="O16" s="46"/>
      <c r="P16" s="46"/>
      <c r="Q16" s="46"/>
    </row>
    <row r="17" spans="3:17" ht="12.75">
      <c r="C17" s="46"/>
      <c r="D17" s="50"/>
      <c r="E17" s="50"/>
      <c r="F17" s="55"/>
      <c r="G17" s="46"/>
      <c r="H17" s="46"/>
      <c r="I17" s="47"/>
      <c r="K17" s="46"/>
      <c r="L17" s="46"/>
      <c r="M17" s="46"/>
      <c r="N17" s="46"/>
      <c r="O17" s="46"/>
      <c r="P17" s="46"/>
      <c r="Q17" s="46"/>
    </row>
    <row r="18" spans="3:17" ht="12.75">
      <c r="C18" s="46"/>
      <c r="D18" s="50"/>
      <c r="E18" s="50"/>
      <c r="F18" s="55"/>
      <c r="G18" s="46"/>
      <c r="H18" s="46"/>
      <c r="I18" s="47"/>
      <c r="K18" s="46"/>
      <c r="L18" s="46"/>
      <c r="M18" s="46"/>
      <c r="N18" s="46"/>
      <c r="O18" s="46"/>
      <c r="P18" s="46"/>
      <c r="Q18" s="46"/>
    </row>
    <row r="19" spans="3:17" ht="12.75">
      <c r="C19" s="46"/>
      <c r="D19" s="50"/>
      <c r="E19" s="50"/>
      <c r="F19" s="55"/>
      <c r="G19" s="46"/>
      <c r="H19" s="46"/>
      <c r="I19" s="47"/>
      <c r="K19" s="46"/>
      <c r="L19" s="46"/>
      <c r="M19" s="46"/>
      <c r="N19" s="46"/>
      <c r="O19" s="46"/>
      <c r="P19" s="46"/>
      <c r="Q19" s="46"/>
    </row>
    <row r="20" spans="3:17" ht="12.75">
      <c r="C20" s="46"/>
      <c r="D20" s="50"/>
      <c r="E20" s="50"/>
      <c r="F20" s="55"/>
      <c r="G20" s="46"/>
      <c r="H20" s="46"/>
      <c r="I20" s="47"/>
      <c r="K20" s="46"/>
      <c r="L20" s="46"/>
      <c r="M20" s="46"/>
      <c r="N20" s="46"/>
      <c r="O20" s="46"/>
      <c r="P20" s="46"/>
      <c r="Q20" s="46"/>
    </row>
    <row r="21" spans="3:17" ht="12.75">
      <c r="C21" s="46"/>
      <c r="D21" s="50"/>
      <c r="E21" s="50"/>
      <c r="F21" s="55"/>
      <c r="I21" s="47"/>
      <c r="P21" s="46"/>
      <c r="Q21" s="46"/>
    </row>
    <row r="22" spans="3:17" ht="12.75">
      <c r="C22" s="46"/>
      <c r="D22" s="50"/>
      <c r="E22" s="50"/>
      <c r="F22" s="55"/>
      <c r="I22" s="47"/>
      <c r="P22" s="46"/>
      <c r="Q22" s="46"/>
    </row>
    <row r="23" spans="3:6" ht="12.75">
      <c r="C23" s="46"/>
      <c r="D23" s="50"/>
      <c r="E23" s="50"/>
      <c r="F23" s="55"/>
    </row>
    <row r="24" spans="4:6" ht="12.75">
      <c r="D24" s="50"/>
      <c r="E24" s="50"/>
      <c r="F24" s="5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59"/>
  <sheetViews>
    <sheetView zoomScalePageLayoutView="0" workbookViewId="0" topLeftCell="A1">
      <selection activeCell="A1" sqref="A1"/>
    </sheetView>
  </sheetViews>
  <sheetFormatPr defaultColWidth="9.4453125" defaultRowHeight="15"/>
  <cols>
    <col min="1" max="1" width="16.10546875" style="39" customWidth="1"/>
    <col min="2" max="2" width="7.99609375" style="39" customWidth="1"/>
    <col min="3" max="3" width="18.6640625" style="39" bestFit="1" customWidth="1"/>
    <col min="4" max="4" width="7.88671875" style="39" bestFit="1" customWidth="1"/>
    <col min="5" max="5" width="7.10546875" style="39" customWidth="1"/>
    <col min="6" max="6" width="7.21484375" style="39" customWidth="1"/>
    <col min="7" max="16384" width="9.4453125" style="39" customWidth="1"/>
  </cols>
  <sheetData>
    <row r="1" ht="12.75">
      <c r="A1" s="65" t="s">
        <v>72</v>
      </c>
    </row>
    <row r="3" ht="12.75">
      <c r="A3" s="39" t="s">
        <v>71</v>
      </c>
    </row>
    <row r="5" spans="2:6" ht="12.75">
      <c r="B5" s="64" t="s">
        <v>70</v>
      </c>
      <c r="C5" s="40" t="s">
        <v>73</v>
      </c>
      <c r="D5" s="64" t="s">
        <v>69</v>
      </c>
      <c r="E5" s="64" t="s">
        <v>68</v>
      </c>
      <c r="F5" s="40" t="s">
        <v>43</v>
      </c>
    </row>
    <row r="6" spans="1:7" ht="12.75">
      <c r="A6" s="40">
        <v>1980</v>
      </c>
      <c r="B6" s="63">
        <v>39841</v>
      </c>
      <c r="C6" s="63">
        <v>18721</v>
      </c>
      <c r="D6" s="63">
        <v>35541</v>
      </c>
      <c r="E6" s="63">
        <v>48291</v>
      </c>
      <c r="F6" s="63">
        <v>142394</v>
      </c>
      <c r="G6" s="47"/>
    </row>
    <row r="7" spans="1:7" ht="12.75">
      <c r="A7" s="40"/>
      <c r="B7" s="63">
        <v>39674</v>
      </c>
      <c r="C7" s="63">
        <v>18592</v>
      </c>
      <c r="D7" s="63">
        <v>34304</v>
      </c>
      <c r="E7" s="63">
        <v>45776</v>
      </c>
      <c r="F7" s="63">
        <v>138346</v>
      </c>
      <c r="G7" s="47"/>
    </row>
    <row r="8" spans="1:7" ht="12.75">
      <c r="A8" s="40"/>
      <c r="B8" s="63">
        <v>39218</v>
      </c>
      <c r="C8" s="63">
        <v>18464</v>
      </c>
      <c r="D8" s="63">
        <v>35037</v>
      </c>
      <c r="E8" s="63">
        <v>44007</v>
      </c>
      <c r="F8" s="63">
        <v>136726</v>
      </c>
      <c r="G8" s="47"/>
    </row>
    <row r="9" spans="1:7" ht="12.75">
      <c r="A9" s="40"/>
      <c r="B9" s="63">
        <v>39014</v>
      </c>
      <c r="C9" s="63">
        <v>18847</v>
      </c>
      <c r="D9" s="63">
        <v>36059</v>
      </c>
      <c r="E9" s="63">
        <v>42191</v>
      </c>
      <c r="F9" s="63">
        <v>136111</v>
      </c>
      <c r="G9" s="47"/>
    </row>
    <row r="10" spans="1:7" ht="12.75">
      <c r="A10" s="40"/>
      <c r="B10" s="63">
        <v>37896</v>
      </c>
      <c r="C10" s="63">
        <v>18938</v>
      </c>
      <c r="D10" s="63">
        <v>37782</v>
      </c>
      <c r="E10" s="63">
        <v>41138</v>
      </c>
      <c r="F10" s="63">
        <v>135754</v>
      </c>
      <c r="G10" s="47"/>
    </row>
    <row r="11" spans="1:7" ht="12.75">
      <c r="A11" s="40">
        <v>1985</v>
      </c>
      <c r="B11" s="63">
        <v>42062</v>
      </c>
      <c r="C11" s="63">
        <v>19603</v>
      </c>
      <c r="D11" s="63">
        <v>38500</v>
      </c>
      <c r="E11" s="63">
        <v>41702</v>
      </c>
      <c r="F11" s="63">
        <v>141867</v>
      </c>
      <c r="G11" s="47"/>
    </row>
    <row r="12" spans="1:7" ht="12.75">
      <c r="A12" s="40"/>
      <c r="B12" s="63">
        <v>43700</v>
      </c>
      <c r="C12" s="63">
        <v>20135</v>
      </c>
      <c r="D12" s="63">
        <v>40954</v>
      </c>
      <c r="E12" s="63">
        <v>40931</v>
      </c>
      <c r="F12" s="63">
        <v>145720</v>
      </c>
      <c r="G12" s="47"/>
    </row>
    <row r="13" spans="1:7" ht="12.75">
      <c r="A13" s="40"/>
      <c r="B13" s="63">
        <v>43460</v>
      </c>
      <c r="C13" s="63">
        <v>19790</v>
      </c>
      <c r="D13" s="63">
        <v>42672</v>
      </c>
      <c r="E13" s="63">
        <v>40211</v>
      </c>
      <c r="F13" s="63">
        <v>146133</v>
      </c>
      <c r="G13" s="47"/>
    </row>
    <row r="14" spans="1:7" ht="12.75">
      <c r="A14" s="40"/>
      <c r="B14" s="63">
        <v>42367</v>
      </c>
      <c r="C14" s="63">
        <v>20050</v>
      </c>
      <c r="D14" s="63">
        <v>45345</v>
      </c>
      <c r="E14" s="63">
        <v>40807</v>
      </c>
      <c r="F14" s="63">
        <v>148569</v>
      </c>
      <c r="G14" s="47"/>
    </row>
    <row r="15" spans="1:7" ht="12.75">
      <c r="A15" s="40"/>
      <c r="B15" s="63">
        <v>40258.1</v>
      </c>
      <c r="C15" s="63">
        <v>19075.3</v>
      </c>
      <c r="D15" s="63">
        <v>47442</v>
      </c>
      <c r="E15" s="63">
        <v>39404.8</v>
      </c>
      <c r="F15" s="63">
        <v>146180.2</v>
      </c>
      <c r="G15" s="47"/>
    </row>
    <row r="16" spans="1:7" ht="12.75">
      <c r="A16" s="40">
        <v>1990</v>
      </c>
      <c r="B16" s="63">
        <v>40755.5</v>
      </c>
      <c r="C16" s="63">
        <v>19217.6</v>
      </c>
      <c r="D16" s="63">
        <v>48635</v>
      </c>
      <c r="E16" s="63">
        <v>38659.6</v>
      </c>
      <c r="F16" s="63">
        <v>147267.7</v>
      </c>
      <c r="G16" s="47"/>
    </row>
    <row r="17" spans="1:7" ht="12.75">
      <c r="A17" s="40"/>
      <c r="B17" s="63">
        <v>44767.7</v>
      </c>
      <c r="C17" s="63">
        <v>20820.1</v>
      </c>
      <c r="D17" s="63">
        <v>47973</v>
      </c>
      <c r="E17" s="63">
        <v>38256.7</v>
      </c>
      <c r="F17" s="63">
        <v>151817.5</v>
      </c>
      <c r="G17" s="47"/>
    </row>
    <row r="18" spans="1:7" ht="12.75">
      <c r="A18" s="40"/>
      <c r="B18" s="63">
        <v>44066.3</v>
      </c>
      <c r="C18" s="63">
        <v>20959.2</v>
      </c>
      <c r="D18" s="63">
        <v>49355</v>
      </c>
      <c r="E18" s="63">
        <v>36710.6</v>
      </c>
      <c r="F18" s="63">
        <v>151091.1</v>
      </c>
      <c r="G18" s="47"/>
    </row>
    <row r="19" spans="1:7" ht="12.75">
      <c r="A19" s="40"/>
      <c r="B19" s="63">
        <v>45548.6</v>
      </c>
      <c r="C19" s="63">
        <v>20734.5</v>
      </c>
      <c r="D19" s="63">
        <v>50024</v>
      </c>
      <c r="E19" s="63">
        <v>36439.8</v>
      </c>
      <c r="F19" s="63">
        <v>152746.90000000002</v>
      </c>
      <c r="G19" s="47"/>
    </row>
    <row r="20" spans="1:7" ht="12.75">
      <c r="A20" s="40"/>
      <c r="B20" s="63">
        <v>43946.6</v>
      </c>
      <c r="C20" s="63">
        <v>20637</v>
      </c>
      <c r="D20" s="63">
        <v>50253</v>
      </c>
      <c r="E20" s="63">
        <v>37711.3</v>
      </c>
      <c r="F20" s="63">
        <v>152547.90000000002</v>
      </c>
      <c r="G20" s="47"/>
    </row>
    <row r="21" spans="1:7" ht="12.75">
      <c r="A21" s="40">
        <v>1995</v>
      </c>
      <c r="B21" s="63">
        <v>42690.7</v>
      </c>
      <c r="C21" s="63">
        <v>21178.8</v>
      </c>
      <c r="D21" s="63">
        <v>50238</v>
      </c>
      <c r="E21" s="63">
        <v>36276.45706792777</v>
      </c>
      <c r="F21" s="63">
        <v>150383.95706792775</v>
      </c>
      <c r="G21" s="47"/>
    </row>
    <row r="22" spans="1:7" ht="12.75">
      <c r="A22" s="40"/>
      <c r="B22" s="63">
        <v>48119.884822210006</v>
      </c>
      <c r="C22" s="63">
        <v>22107.76030642246</v>
      </c>
      <c r="D22" s="63">
        <v>52321.37919752126</v>
      </c>
      <c r="E22" s="63">
        <v>34470.202969592305</v>
      </c>
      <c r="F22" s="63">
        <v>157019.227295746</v>
      </c>
      <c r="G22" s="47"/>
    </row>
    <row r="23" spans="1:7" ht="12.75">
      <c r="A23" s="40"/>
      <c r="B23" s="63">
        <v>44775.38917440739</v>
      </c>
      <c r="C23" s="63">
        <v>21466.985460859127</v>
      </c>
      <c r="D23" s="63">
        <v>53082.53050643056</v>
      </c>
      <c r="E23" s="63">
        <v>34577.48016981717</v>
      </c>
      <c r="F23" s="63">
        <v>153902.38531151426</v>
      </c>
      <c r="G23" s="47"/>
    </row>
    <row r="24" spans="1:7" ht="12.75">
      <c r="A24" s="40"/>
      <c r="B24" s="63">
        <v>46125.89328913811</v>
      </c>
      <c r="C24" s="63">
        <v>21511.116280644594</v>
      </c>
      <c r="D24" s="63">
        <v>53771.98647377509</v>
      </c>
      <c r="E24" s="63">
        <v>34512.154836337075</v>
      </c>
      <c r="F24" s="63">
        <v>155921.15087989488</v>
      </c>
      <c r="G24" s="47"/>
    </row>
    <row r="25" spans="1:7" ht="12.75">
      <c r="A25" s="40"/>
      <c r="B25" s="63">
        <v>46120.82947953974</v>
      </c>
      <c r="C25" s="63">
        <v>21337.894681423357</v>
      </c>
      <c r="D25" s="63">
        <v>54853.097034458326</v>
      </c>
      <c r="E25" s="63">
        <v>34221.86582631139</v>
      </c>
      <c r="F25" s="63">
        <v>156533.6870217328</v>
      </c>
      <c r="G25" s="47"/>
    </row>
    <row r="26" spans="1:7" ht="12.75">
      <c r="A26" s="40">
        <v>2000</v>
      </c>
      <c r="B26" s="63">
        <v>46851.176314595155</v>
      </c>
      <c r="C26" s="63">
        <v>21546.887392493703</v>
      </c>
      <c r="D26" s="63">
        <v>55461.11688674631</v>
      </c>
      <c r="E26" s="63">
        <v>35506.16217802622</v>
      </c>
      <c r="F26" s="63">
        <v>159365.3427718614</v>
      </c>
      <c r="G26" s="47"/>
    </row>
    <row r="27" spans="1:7" ht="12.75">
      <c r="A27" s="40"/>
      <c r="B27" s="63">
        <v>48178.32886498228</v>
      </c>
      <c r="C27" s="63">
        <v>22167.481145857953</v>
      </c>
      <c r="D27" s="63">
        <v>55137.28144272942</v>
      </c>
      <c r="E27" s="63">
        <v>35442.63928193977</v>
      </c>
      <c r="F27" s="63">
        <v>160925.73073550942</v>
      </c>
      <c r="G27" s="47"/>
    </row>
    <row r="28" spans="1:7" ht="12.75">
      <c r="A28" s="40"/>
      <c r="B28" s="63">
        <v>47470.611193426965</v>
      </c>
      <c r="C28" s="63">
        <v>19556.324515323813</v>
      </c>
      <c r="D28" s="63">
        <v>55684.8459003931</v>
      </c>
      <c r="E28" s="63">
        <v>33763.88760962835</v>
      </c>
      <c r="F28" s="63">
        <v>156475.66921877224</v>
      </c>
      <c r="G28" s="47"/>
    </row>
    <row r="29" spans="1:7" ht="12.75">
      <c r="A29" s="40"/>
      <c r="B29" s="63">
        <v>48293.02611200006</v>
      </c>
      <c r="C29" s="63">
        <v>19414.130598007934</v>
      </c>
      <c r="D29" s="63">
        <v>56365.78750860763</v>
      </c>
      <c r="E29" s="63">
        <v>34074.19348748801</v>
      </c>
      <c r="F29" s="63">
        <v>158147.13770610362</v>
      </c>
      <c r="G29" s="47"/>
    </row>
    <row r="30" spans="1:7" ht="12.75">
      <c r="A30" s="40"/>
      <c r="B30" s="63">
        <v>49332.80872634858</v>
      </c>
      <c r="C30" s="63">
        <v>20316.838530341338</v>
      </c>
      <c r="D30" s="63">
        <v>57374.14120908907</v>
      </c>
      <c r="E30" s="63">
        <v>32912.437611279856</v>
      </c>
      <c r="F30" s="63">
        <v>159936.22607705885</v>
      </c>
      <c r="G30" s="47"/>
    </row>
    <row r="31" spans="1:7" ht="12.75">
      <c r="A31" s="40">
        <v>2005</v>
      </c>
      <c r="B31" s="63">
        <v>47805.4219113215</v>
      </c>
      <c r="C31" s="63">
        <v>20774.421650995817</v>
      </c>
      <c r="D31" s="63">
        <v>58793.16713745425</v>
      </c>
      <c r="E31" s="63">
        <v>32303.189892445414</v>
      </c>
      <c r="F31" s="63">
        <v>159676.20059221698</v>
      </c>
      <c r="G31" s="47"/>
    </row>
    <row r="32" spans="1:7" ht="12.75">
      <c r="A32" s="40"/>
      <c r="B32" s="63">
        <v>46575.14685078588</v>
      </c>
      <c r="C32" s="63">
        <v>19522.885102906563</v>
      </c>
      <c r="D32" s="63">
        <v>59501.446458742415</v>
      </c>
      <c r="E32" s="63">
        <v>31442.2018433102</v>
      </c>
      <c r="F32" s="63">
        <v>157041.68025574504</v>
      </c>
      <c r="G32" s="47"/>
    </row>
    <row r="33" spans="1:7" ht="12.75">
      <c r="A33" s="40"/>
      <c r="B33" s="63">
        <v>44932.424115963644</v>
      </c>
      <c r="C33" s="63">
        <v>19015.78585291546</v>
      </c>
      <c r="D33" s="63">
        <v>59770.92934999582</v>
      </c>
      <c r="E33" s="63">
        <v>30540.28267870397</v>
      </c>
      <c r="F33" s="63">
        <v>154259.4219975789</v>
      </c>
      <c r="G33" s="47"/>
    </row>
    <row r="34" spans="1:7" ht="12.75">
      <c r="A34" s="40"/>
      <c r="B34" s="63">
        <v>45447.568751418075</v>
      </c>
      <c r="C34" s="63">
        <v>22005.90502957126</v>
      </c>
      <c r="D34" s="63">
        <v>57392.401201081724</v>
      </c>
      <c r="E34" s="63">
        <v>29052.71830191141</v>
      </c>
      <c r="F34" s="63">
        <v>153898.59328398248</v>
      </c>
      <c r="G34" s="47"/>
    </row>
    <row r="35" spans="1:7" ht="12.75">
      <c r="A35" s="40"/>
      <c r="B35" s="63">
        <v>44053.15084075837</v>
      </c>
      <c r="C35" s="63">
        <v>19713.390993250152</v>
      </c>
      <c r="D35" s="63">
        <v>55392.61790952901</v>
      </c>
      <c r="E35" s="63">
        <v>24388.64698878279</v>
      </c>
      <c r="F35" s="63">
        <v>143547.80673232034</v>
      </c>
      <c r="G35" s="47"/>
    </row>
    <row r="36" spans="1:7" ht="12.75">
      <c r="A36" s="40">
        <v>2010</v>
      </c>
      <c r="B36" s="63">
        <v>48571.58095550937</v>
      </c>
      <c r="C36" s="63">
        <v>20668.32126380182</v>
      </c>
      <c r="D36" s="63">
        <v>54636.45496504572</v>
      </c>
      <c r="E36" s="63">
        <v>26108.86390061123</v>
      </c>
      <c r="F36" s="63">
        <v>149985.22108496816</v>
      </c>
      <c r="G36" s="47"/>
    </row>
    <row r="37" spans="1:7" ht="12.75">
      <c r="A37" s="40"/>
      <c r="B37" s="63">
        <v>38862.38614029849</v>
      </c>
      <c r="C37" s="63">
        <v>20187.601267813356</v>
      </c>
      <c r="D37" s="63">
        <v>54524.01710623744</v>
      </c>
      <c r="E37" s="63">
        <v>24343.683334618872</v>
      </c>
      <c r="F37" s="63">
        <v>137917.68784896814</v>
      </c>
      <c r="G37" s="47"/>
    </row>
    <row r="38" spans="1:6" ht="12.75">
      <c r="A38" s="40"/>
      <c r="B38" s="63">
        <v>43720.03262558929</v>
      </c>
      <c r="C38" s="63">
        <v>20376.28051794495</v>
      </c>
      <c r="D38" s="63">
        <v>53768.943944743485</v>
      </c>
      <c r="E38" s="63">
        <v>23674.09186687803</v>
      </c>
      <c r="F38" s="63">
        <v>141539.34895515576</v>
      </c>
    </row>
    <row r="39" spans="1:6" ht="12.75">
      <c r="A39" s="40">
        <v>2013</v>
      </c>
      <c r="B39" s="63">
        <v>43794.20142054018</v>
      </c>
      <c r="C39" s="63">
        <v>21016.71686426053</v>
      </c>
      <c r="D39" s="63">
        <v>53417.88401403253</v>
      </c>
      <c r="E39" s="63">
        <v>24231.421814618465</v>
      </c>
      <c r="F39" s="63">
        <v>142460.2241134517</v>
      </c>
    </row>
    <row r="40" spans="1:6" ht="12.75">
      <c r="A40" s="40"/>
      <c r="B40" s="61"/>
      <c r="C40" s="61"/>
      <c r="D40" s="62"/>
      <c r="E40" s="61"/>
      <c r="F40" s="46"/>
    </row>
    <row r="41" spans="1:6" ht="12.75">
      <c r="A41" s="40"/>
      <c r="B41" s="61"/>
      <c r="C41" s="61"/>
      <c r="D41" s="62"/>
      <c r="E41" s="61"/>
      <c r="F41" s="46"/>
    </row>
    <row r="42" spans="1:6" ht="12.75">
      <c r="A42" s="40"/>
      <c r="B42" s="61"/>
      <c r="C42" s="61"/>
      <c r="D42" s="62"/>
      <c r="E42" s="61"/>
      <c r="F42" s="46"/>
    </row>
    <row r="43" spans="1:6" ht="12.75">
      <c r="A43" s="40"/>
      <c r="B43" s="61"/>
      <c r="C43" s="61"/>
      <c r="D43" s="62"/>
      <c r="E43" s="61"/>
      <c r="F43" s="46"/>
    </row>
    <row r="44" spans="1:6" ht="12.75">
      <c r="A44" s="40"/>
      <c r="B44" s="61"/>
      <c r="C44" s="61"/>
      <c r="D44" s="62"/>
      <c r="E44" s="61"/>
      <c r="F44" s="46"/>
    </row>
    <row r="45" spans="1:6" ht="12.75">
      <c r="A45" s="40"/>
      <c r="B45" s="61"/>
      <c r="C45" s="61"/>
      <c r="D45" s="62"/>
      <c r="E45" s="61"/>
      <c r="F45" s="46"/>
    </row>
    <row r="46" spans="1:6" ht="12.75">
      <c r="A46" s="40"/>
      <c r="B46" s="61"/>
      <c r="C46" s="61"/>
      <c r="D46" s="62"/>
      <c r="E46" s="61"/>
      <c r="F46" s="46"/>
    </row>
    <row r="48" ht="12.75">
      <c r="A48" s="40"/>
    </row>
    <row r="49" ht="12.75">
      <c r="A49" s="40"/>
    </row>
    <row r="50" ht="12.75">
      <c r="A50" s="40"/>
    </row>
    <row r="51" ht="12.75">
      <c r="A51" s="40"/>
    </row>
    <row r="52" ht="12.75">
      <c r="A52" s="40"/>
    </row>
    <row r="53" ht="12.75">
      <c r="A53" s="40"/>
    </row>
    <row r="54" ht="12.75">
      <c r="A54" s="40"/>
    </row>
    <row r="55" ht="12.75">
      <c r="A55" s="40"/>
    </row>
    <row r="56" ht="12.75">
      <c r="A56" s="40"/>
    </row>
    <row r="57" ht="12.75">
      <c r="A57" s="40"/>
    </row>
    <row r="58" ht="12.75">
      <c r="A58" s="40"/>
    </row>
    <row r="59" ht="12.75">
      <c r="A59" s="40"/>
    </row>
    <row r="60" ht="12.75">
      <c r="A60" s="40"/>
    </row>
    <row r="61" ht="12.75">
      <c r="A61" s="40"/>
    </row>
    <row r="62" ht="12.75">
      <c r="A62" s="40"/>
    </row>
    <row r="63" ht="12.75">
      <c r="A63" s="40"/>
    </row>
    <row r="64" ht="12.75">
      <c r="A64" s="40"/>
    </row>
    <row r="65" ht="12.75">
      <c r="A65" s="40"/>
    </row>
    <row r="66" ht="12.75">
      <c r="A66" s="40"/>
    </row>
    <row r="67" ht="12.75">
      <c r="A67" s="40"/>
    </row>
    <row r="68" ht="12.75">
      <c r="A68" s="40"/>
    </row>
    <row r="69" ht="12.75">
      <c r="A69" s="40"/>
    </row>
    <row r="70" ht="12.75">
      <c r="A70" s="40"/>
    </row>
    <row r="71" ht="12.75">
      <c r="A71" s="40"/>
    </row>
    <row r="72" ht="12.75">
      <c r="A72" s="40"/>
    </row>
    <row r="73" ht="12.75">
      <c r="A73" s="40"/>
    </row>
    <row r="74" ht="12.75">
      <c r="A74" s="40"/>
    </row>
    <row r="75" ht="12.75">
      <c r="A75" s="40"/>
    </row>
    <row r="76" ht="12.75">
      <c r="A76" s="40"/>
    </row>
    <row r="77" ht="12.75">
      <c r="A77" s="40"/>
    </row>
    <row r="78" ht="12.75">
      <c r="A78" s="40"/>
    </row>
    <row r="79" ht="12.75">
      <c r="A79" s="40"/>
    </row>
    <row r="80" ht="12.75">
      <c r="A80" s="40"/>
    </row>
    <row r="81" ht="12.75">
      <c r="A81" s="40"/>
    </row>
    <row r="82" ht="12.75">
      <c r="A82" s="40"/>
    </row>
    <row r="83" ht="12.75">
      <c r="A83" s="40"/>
    </row>
    <row r="84" ht="12.75">
      <c r="A84" s="40"/>
    </row>
    <row r="85" ht="12.75">
      <c r="A85" s="40"/>
    </row>
    <row r="86" ht="12.75">
      <c r="A86" s="40"/>
    </row>
    <row r="87" ht="12.75">
      <c r="A87" s="40"/>
    </row>
    <row r="88" ht="12.75">
      <c r="A88" s="40"/>
    </row>
    <row r="89" ht="12.75">
      <c r="A89" s="40"/>
    </row>
    <row r="90" ht="12.75">
      <c r="A90" s="40"/>
    </row>
    <row r="91" ht="12.75">
      <c r="A91" s="40"/>
    </row>
    <row r="92" ht="12.75">
      <c r="A92" s="40"/>
    </row>
    <row r="93" ht="12.75">
      <c r="A93" s="40"/>
    </row>
    <row r="94" ht="12.75">
      <c r="A94" s="40"/>
    </row>
    <row r="95" ht="12.75">
      <c r="A95" s="40"/>
    </row>
    <row r="96" ht="12.75">
      <c r="A96" s="40"/>
    </row>
    <row r="97" ht="12.75">
      <c r="A97" s="40"/>
    </row>
    <row r="98" ht="12.75">
      <c r="A98" s="40"/>
    </row>
    <row r="99" ht="12.75">
      <c r="A99" s="40"/>
    </row>
    <row r="100" ht="12.75">
      <c r="A100" s="40"/>
    </row>
    <row r="101" ht="12.75">
      <c r="A101" s="40"/>
    </row>
    <row r="102" ht="12.75">
      <c r="A102" s="40"/>
    </row>
    <row r="103" ht="12.75">
      <c r="A103" s="40"/>
    </row>
    <row r="104" ht="12.75">
      <c r="A104" s="40"/>
    </row>
    <row r="105" ht="12.75">
      <c r="A105" s="40"/>
    </row>
    <row r="106" ht="12.75">
      <c r="A106" s="40"/>
    </row>
    <row r="107" ht="12.75">
      <c r="A107" s="40"/>
    </row>
    <row r="108" ht="12.75">
      <c r="A108" s="40"/>
    </row>
    <row r="109" ht="12.75">
      <c r="A109" s="40"/>
    </row>
    <row r="110" ht="12.75">
      <c r="A110" s="40"/>
    </row>
    <row r="111" ht="12.75">
      <c r="A111" s="40"/>
    </row>
    <row r="112" ht="12.75">
      <c r="A112" s="40"/>
    </row>
    <row r="113" ht="12.75">
      <c r="A113" s="40"/>
    </row>
    <row r="114" ht="12.75">
      <c r="A114" s="40"/>
    </row>
    <row r="115" ht="12.75">
      <c r="A115" s="40"/>
    </row>
    <row r="116" ht="12.75">
      <c r="A116" s="40"/>
    </row>
    <row r="117" ht="12.75">
      <c r="A117" s="40"/>
    </row>
    <row r="118" ht="12.75">
      <c r="A118" s="40"/>
    </row>
    <row r="119" ht="12.75">
      <c r="A119" s="40"/>
    </row>
    <row r="120" ht="12.75">
      <c r="A120" s="40"/>
    </row>
    <row r="121" ht="12.75">
      <c r="A121" s="40"/>
    </row>
    <row r="122" ht="12.75">
      <c r="A122" s="40"/>
    </row>
    <row r="123" ht="12.75">
      <c r="A123" s="40"/>
    </row>
    <row r="124" ht="12.75">
      <c r="A124" s="40"/>
    </row>
    <row r="125" ht="12.75">
      <c r="A125" s="40"/>
    </row>
    <row r="126" ht="12.75">
      <c r="A126" s="40"/>
    </row>
    <row r="127" ht="12.75">
      <c r="A127" s="40"/>
    </row>
    <row r="128" ht="12.75">
      <c r="A128" s="40"/>
    </row>
    <row r="129" ht="12.75">
      <c r="A129" s="40"/>
    </row>
    <row r="130" ht="12.75">
      <c r="A130" s="40"/>
    </row>
    <row r="131" ht="12.75">
      <c r="A131" s="40"/>
    </row>
    <row r="132" ht="12.75">
      <c r="A132" s="40"/>
    </row>
    <row r="133" ht="12.75">
      <c r="A133" s="40"/>
    </row>
    <row r="134" ht="12.75">
      <c r="A134" s="40"/>
    </row>
    <row r="135" ht="12.75">
      <c r="A135" s="40"/>
    </row>
    <row r="136" ht="12.75">
      <c r="A136" s="40"/>
    </row>
    <row r="137" ht="12.75">
      <c r="A137" s="40"/>
    </row>
    <row r="138" ht="12.75">
      <c r="A138" s="40"/>
    </row>
    <row r="139" ht="12.75">
      <c r="A139" s="40"/>
    </row>
    <row r="140" ht="12.75">
      <c r="A140" s="40"/>
    </row>
    <row r="141" ht="12.75">
      <c r="A141" s="40"/>
    </row>
    <row r="142" ht="12.75">
      <c r="A142" s="40"/>
    </row>
    <row r="143" ht="12.75">
      <c r="A143" s="40"/>
    </row>
    <row r="144" ht="12.75">
      <c r="A144" s="40"/>
    </row>
    <row r="145" ht="12.75">
      <c r="A145" s="40"/>
    </row>
    <row r="146" ht="12.75">
      <c r="A146" s="40"/>
    </row>
    <row r="147" ht="12.75">
      <c r="A147" s="40"/>
    </row>
    <row r="148" ht="12.75">
      <c r="A148" s="40"/>
    </row>
    <row r="149" ht="12.75">
      <c r="A149" s="40"/>
    </row>
    <row r="150" ht="12.75">
      <c r="A150" s="40"/>
    </row>
    <row r="151" ht="12.75">
      <c r="A151" s="40"/>
    </row>
    <row r="152" ht="12.75">
      <c r="A152" s="40"/>
    </row>
    <row r="153" ht="12.75">
      <c r="A153" s="40"/>
    </row>
    <row r="154" ht="12.75">
      <c r="A154" s="40"/>
    </row>
    <row r="155" ht="12.75">
      <c r="A155" s="40"/>
    </row>
    <row r="156" ht="12.75">
      <c r="A156" s="40"/>
    </row>
    <row r="157" ht="12.75">
      <c r="A157" s="40"/>
    </row>
    <row r="158" ht="12.75">
      <c r="A158" s="40"/>
    </row>
    <row r="159" ht="12.75">
      <c r="A159" s="40"/>
    </row>
    <row r="160" ht="12.75">
      <c r="A160" s="40"/>
    </row>
    <row r="161" ht="12.75">
      <c r="A161" s="40"/>
    </row>
    <row r="162" ht="12.75">
      <c r="A162" s="40"/>
    </row>
    <row r="163" ht="12.75">
      <c r="A163" s="40"/>
    </row>
    <row r="164" ht="12.75">
      <c r="A164" s="40"/>
    </row>
    <row r="165" ht="12.75">
      <c r="A165" s="40"/>
    </row>
    <row r="166" ht="12.75">
      <c r="A166" s="40"/>
    </row>
    <row r="167" ht="12.75">
      <c r="A167" s="40"/>
    </row>
    <row r="168" ht="12.75">
      <c r="A168" s="40"/>
    </row>
    <row r="169" ht="12.75">
      <c r="A169" s="40"/>
    </row>
    <row r="170" ht="12.75">
      <c r="A170" s="40"/>
    </row>
    <row r="171" ht="12.75">
      <c r="A171" s="40"/>
    </row>
    <row r="172" ht="12.75">
      <c r="A172" s="40"/>
    </row>
    <row r="173" ht="12.75">
      <c r="A173" s="40"/>
    </row>
    <row r="174" ht="12.75">
      <c r="A174" s="40"/>
    </row>
    <row r="175" ht="12.75">
      <c r="A175" s="40"/>
    </row>
    <row r="176" ht="12.75">
      <c r="A176" s="40"/>
    </row>
    <row r="177" ht="12.75">
      <c r="A177" s="40"/>
    </row>
    <row r="178" ht="12.75">
      <c r="A178" s="40"/>
    </row>
    <row r="179" ht="12.75">
      <c r="A179" s="40"/>
    </row>
    <row r="180" ht="12.75">
      <c r="A180" s="40"/>
    </row>
    <row r="181" ht="12.75">
      <c r="A181" s="40"/>
    </row>
    <row r="182" ht="12.75">
      <c r="A182" s="40"/>
    </row>
    <row r="183" ht="12.75">
      <c r="A183" s="40"/>
    </row>
    <row r="184" ht="12.75">
      <c r="A184" s="40"/>
    </row>
    <row r="185" ht="12.75">
      <c r="A185" s="40"/>
    </row>
    <row r="186" ht="12.75">
      <c r="A186" s="40"/>
    </row>
    <row r="187" ht="12.75">
      <c r="A187" s="40"/>
    </row>
    <row r="188" ht="12.75">
      <c r="A188" s="40"/>
    </row>
    <row r="189" ht="12.75">
      <c r="A189" s="40"/>
    </row>
    <row r="190" ht="12.75">
      <c r="A190" s="40"/>
    </row>
    <row r="191" ht="12.75">
      <c r="A191" s="40"/>
    </row>
    <row r="192" ht="12.75">
      <c r="A192" s="40"/>
    </row>
    <row r="193" ht="12.75">
      <c r="A193" s="40"/>
    </row>
    <row r="194" ht="12.75">
      <c r="A194" s="40"/>
    </row>
    <row r="195" ht="12.75">
      <c r="A195" s="40"/>
    </row>
    <row r="196" ht="12.75">
      <c r="A196" s="40"/>
    </row>
    <row r="197" ht="12.75">
      <c r="A197" s="40"/>
    </row>
    <row r="198" ht="12.75">
      <c r="A198" s="40"/>
    </row>
    <row r="199" ht="12.75">
      <c r="A199" s="40"/>
    </row>
    <row r="200" ht="12.75">
      <c r="A200" s="40"/>
    </row>
    <row r="201" ht="12.75">
      <c r="A201" s="40"/>
    </row>
    <row r="202" ht="12.75">
      <c r="A202" s="40"/>
    </row>
    <row r="203" ht="12.75">
      <c r="A203" s="40"/>
    </row>
    <row r="204" ht="12.75">
      <c r="A204" s="40"/>
    </row>
    <row r="205" ht="12.75">
      <c r="A205" s="40"/>
    </row>
    <row r="206" ht="12.75">
      <c r="A206" s="40"/>
    </row>
    <row r="207" ht="12.75">
      <c r="A207" s="40"/>
    </row>
    <row r="208" ht="12.75">
      <c r="A208" s="40"/>
    </row>
    <row r="209" ht="12.75">
      <c r="A209" s="40"/>
    </row>
    <row r="210" ht="12.75">
      <c r="A210" s="40"/>
    </row>
    <row r="211" ht="12.75">
      <c r="A211" s="40"/>
    </row>
    <row r="212" ht="12.75">
      <c r="A212" s="40"/>
    </row>
    <row r="213" ht="12.75">
      <c r="A213" s="40"/>
    </row>
    <row r="214" ht="12.75">
      <c r="A214" s="40"/>
    </row>
    <row r="215" ht="12.75">
      <c r="A215" s="40"/>
    </row>
    <row r="216" ht="12.75">
      <c r="A216" s="40"/>
    </row>
    <row r="217" ht="12.75">
      <c r="A217" s="40"/>
    </row>
    <row r="218" ht="12.75">
      <c r="A218" s="40"/>
    </row>
    <row r="219" ht="12.75">
      <c r="A219" s="40"/>
    </row>
    <row r="220" ht="12.75">
      <c r="A220" s="40"/>
    </row>
    <row r="221" ht="12.75">
      <c r="A221" s="40"/>
    </row>
    <row r="222" ht="12.75">
      <c r="A222" s="40"/>
    </row>
    <row r="223" ht="12.75">
      <c r="A223" s="40"/>
    </row>
    <row r="224" ht="12.75">
      <c r="A224" s="40"/>
    </row>
    <row r="225" ht="12.75">
      <c r="A225" s="40"/>
    </row>
    <row r="226" ht="12.75">
      <c r="A226" s="40"/>
    </row>
    <row r="227" ht="12.75">
      <c r="A227" s="40"/>
    </row>
    <row r="228" ht="12.75">
      <c r="A228" s="40"/>
    </row>
    <row r="229" ht="12.75">
      <c r="A229" s="40"/>
    </row>
    <row r="230" ht="12.75">
      <c r="A230" s="40"/>
    </row>
    <row r="231" ht="12.75">
      <c r="A231" s="40"/>
    </row>
    <row r="232" ht="12.75">
      <c r="A232" s="40"/>
    </row>
    <row r="233" ht="12.75">
      <c r="A233" s="40"/>
    </row>
    <row r="234" ht="12.75">
      <c r="A234" s="40"/>
    </row>
    <row r="235" ht="12.75">
      <c r="A235" s="40"/>
    </row>
    <row r="236" ht="12.75">
      <c r="A236" s="40"/>
    </row>
    <row r="237" ht="12.75">
      <c r="A237" s="40"/>
    </row>
    <row r="238" ht="12.75">
      <c r="A238" s="40"/>
    </row>
    <row r="239" ht="12.75">
      <c r="A239" s="40"/>
    </row>
    <row r="240" ht="12.75">
      <c r="A240" s="40"/>
    </row>
    <row r="241" ht="12.75">
      <c r="A241" s="40"/>
    </row>
    <row r="242" ht="12.75">
      <c r="A242" s="40"/>
    </row>
    <row r="243" ht="12.75">
      <c r="A243" s="40"/>
    </row>
    <row r="244" ht="12.75">
      <c r="A244" s="40"/>
    </row>
    <row r="245" ht="12.75">
      <c r="A245" s="40"/>
    </row>
    <row r="246" ht="12.75">
      <c r="A246" s="40"/>
    </row>
    <row r="247" ht="12.75">
      <c r="A247" s="40"/>
    </row>
    <row r="248" ht="12.75">
      <c r="A248" s="40"/>
    </row>
    <row r="249" ht="12.75">
      <c r="A249" s="40"/>
    </row>
    <row r="250" ht="12.75">
      <c r="A250" s="40"/>
    </row>
    <row r="251" ht="12.75">
      <c r="A251" s="40"/>
    </row>
    <row r="252" ht="12.75">
      <c r="A252" s="40"/>
    </row>
    <row r="253" ht="12.75">
      <c r="A253" s="40"/>
    </row>
    <row r="254" ht="12.75">
      <c r="A254" s="40"/>
    </row>
    <row r="255" ht="12.75">
      <c r="A255" s="40"/>
    </row>
    <row r="256" ht="12.75">
      <c r="A256" s="40"/>
    </row>
    <row r="257" ht="12.75">
      <c r="A257" s="40"/>
    </row>
    <row r="258" ht="12.75">
      <c r="A258" s="40"/>
    </row>
    <row r="259" ht="12.75">
      <c r="A259" s="40"/>
    </row>
    <row r="260" ht="12.75">
      <c r="A260" s="40"/>
    </row>
    <row r="261" ht="12.75">
      <c r="A261" s="40"/>
    </row>
    <row r="262" ht="12.75">
      <c r="A262" s="40"/>
    </row>
    <row r="263" ht="12.75">
      <c r="A263" s="40"/>
    </row>
    <row r="264" ht="12.75">
      <c r="A264" s="40"/>
    </row>
    <row r="265" ht="12.75">
      <c r="A265" s="40"/>
    </row>
    <row r="266" ht="12.75">
      <c r="A266" s="40"/>
    </row>
    <row r="267" ht="12.75">
      <c r="A267" s="40"/>
    </row>
    <row r="268" ht="12.75">
      <c r="A268" s="40"/>
    </row>
    <row r="269" ht="12.75">
      <c r="A269" s="40"/>
    </row>
    <row r="270" ht="12.75">
      <c r="A270" s="40"/>
    </row>
    <row r="271" ht="12.75">
      <c r="A271" s="40"/>
    </row>
    <row r="272" ht="12.75">
      <c r="A272" s="40"/>
    </row>
    <row r="273" ht="12.75">
      <c r="A273" s="40"/>
    </row>
    <row r="274" ht="12.75">
      <c r="A274" s="40"/>
    </row>
    <row r="275" ht="12.75">
      <c r="A275" s="40"/>
    </row>
    <row r="276" ht="12.75">
      <c r="A276" s="40"/>
    </row>
    <row r="277" ht="12.75">
      <c r="A277" s="40"/>
    </row>
    <row r="278" ht="12.75">
      <c r="A278" s="40"/>
    </row>
    <row r="279" ht="12.75">
      <c r="A279" s="40"/>
    </row>
    <row r="280" ht="12.75">
      <c r="A280" s="40"/>
    </row>
    <row r="281" ht="12.75">
      <c r="A281" s="40"/>
    </row>
    <row r="282" ht="12.75">
      <c r="A282" s="40"/>
    </row>
    <row r="283" ht="12.75">
      <c r="A283" s="40"/>
    </row>
    <row r="284" ht="12.75">
      <c r="A284" s="40"/>
    </row>
    <row r="285" ht="12.75">
      <c r="A285" s="40"/>
    </row>
    <row r="286" ht="12.75">
      <c r="A286" s="40"/>
    </row>
    <row r="287" ht="12.75">
      <c r="A287" s="40"/>
    </row>
    <row r="288" ht="12.75">
      <c r="A288" s="40"/>
    </row>
    <row r="289" ht="12.75">
      <c r="A289" s="40"/>
    </row>
    <row r="290" ht="12.75">
      <c r="A290" s="40"/>
    </row>
    <row r="291" ht="12.75">
      <c r="A291" s="40"/>
    </row>
    <row r="292" ht="12.75">
      <c r="A292" s="40"/>
    </row>
    <row r="293" ht="12.75">
      <c r="A293" s="40"/>
    </row>
    <row r="294" ht="12.75">
      <c r="A294" s="40"/>
    </row>
    <row r="295" ht="12.75">
      <c r="A295" s="40"/>
    </row>
    <row r="296" ht="12.75">
      <c r="A296" s="40"/>
    </row>
    <row r="297" ht="12.75">
      <c r="A297" s="40"/>
    </row>
    <row r="298" ht="12.75">
      <c r="A298" s="40"/>
    </row>
    <row r="299" ht="12.75">
      <c r="A299" s="40"/>
    </row>
    <row r="300" ht="12.75">
      <c r="A300" s="40"/>
    </row>
    <row r="301" ht="12.75">
      <c r="A301" s="40"/>
    </row>
    <row r="302" ht="12.75">
      <c r="A302" s="40"/>
    </row>
    <row r="303" ht="12.75">
      <c r="A303" s="40"/>
    </row>
    <row r="304" ht="12.75">
      <c r="A304" s="40"/>
    </row>
    <row r="305" ht="12.75">
      <c r="A305" s="40"/>
    </row>
    <row r="306" ht="12.75">
      <c r="A306" s="40"/>
    </row>
    <row r="307" ht="12.75">
      <c r="A307" s="40"/>
    </row>
    <row r="308" ht="12.75">
      <c r="A308" s="40"/>
    </row>
    <row r="309" ht="12.75">
      <c r="A309" s="40"/>
    </row>
    <row r="310" ht="12.75">
      <c r="A310" s="40"/>
    </row>
    <row r="311" ht="12.75">
      <c r="A311" s="40"/>
    </row>
    <row r="312" ht="12.75">
      <c r="A312" s="40"/>
    </row>
    <row r="313" ht="12.75">
      <c r="A313" s="40"/>
    </row>
    <row r="314" ht="12.75">
      <c r="A314" s="40"/>
    </row>
    <row r="315" ht="12.75">
      <c r="A315" s="40"/>
    </row>
    <row r="316" ht="12.75">
      <c r="A316" s="40"/>
    </row>
    <row r="317" ht="12.75">
      <c r="A317" s="40"/>
    </row>
    <row r="318" ht="12.75">
      <c r="A318" s="40"/>
    </row>
    <row r="319" ht="12.75">
      <c r="A319" s="40"/>
    </row>
    <row r="320" ht="12.75">
      <c r="A320" s="40"/>
    </row>
    <row r="321" ht="12.75">
      <c r="A321" s="40"/>
    </row>
    <row r="322" ht="12.75">
      <c r="A322" s="40"/>
    </row>
    <row r="323" ht="12.75">
      <c r="A323" s="40"/>
    </row>
    <row r="324" ht="12.75">
      <c r="A324" s="40"/>
    </row>
    <row r="325" ht="12.75">
      <c r="A325" s="40"/>
    </row>
    <row r="326" ht="12.75">
      <c r="A326" s="40"/>
    </row>
    <row r="327" ht="12.75">
      <c r="A327" s="40"/>
    </row>
    <row r="328" ht="12.75">
      <c r="A328" s="40"/>
    </row>
    <row r="329" ht="12.75">
      <c r="A329" s="40"/>
    </row>
    <row r="330" ht="12.75">
      <c r="A330" s="40"/>
    </row>
    <row r="331" ht="12.75">
      <c r="A331" s="40"/>
    </row>
    <row r="332" ht="12.75">
      <c r="A332" s="40"/>
    </row>
    <row r="333" ht="12.75">
      <c r="A333" s="40"/>
    </row>
    <row r="334" ht="12.75">
      <c r="A334" s="40"/>
    </row>
    <row r="335" ht="12.75">
      <c r="A335" s="40"/>
    </row>
    <row r="336" ht="12.75">
      <c r="A336" s="40"/>
    </row>
    <row r="337" ht="12.75">
      <c r="A337" s="40"/>
    </row>
    <row r="338" ht="12.75">
      <c r="A338" s="40"/>
    </row>
    <row r="339" ht="12.75">
      <c r="A339" s="40"/>
    </row>
    <row r="340" ht="12.75">
      <c r="A340" s="40"/>
    </row>
    <row r="341" ht="12.75">
      <c r="A341" s="40"/>
    </row>
    <row r="342" ht="12.75">
      <c r="A342" s="40"/>
    </row>
    <row r="343" ht="12.75">
      <c r="A343" s="40"/>
    </row>
    <row r="344" ht="12.75">
      <c r="A344" s="40"/>
    </row>
    <row r="345" ht="12.75">
      <c r="A345" s="40"/>
    </row>
    <row r="346" ht="12.75">
      <c r="A346" s="40"/>
    </row>
    <row r="347" ht="12.75">
      <c r="A347" s="40"/>
    </row>
    <row r="348" ht="12.75">
      <c r="A348" s="40"/>
    </row>
    <row r="349" ht="12.75">
      <c r="A349" s="40"/>
    </row>
    <row r="350" ht="12.75">
      <c r="A350" s="40"/>
    </row>
    <row r="351" ht="12.75">
      <c r="A351" s="40"/>
    </row>
    <row r="352" ht="12.75">
      <c r="A352" s="40"/>
    </row>
    <row r="353" ht="12.75">
      <c r="A353" s="40"/>
    </row>
    <row r="354" ht="12.75">
      <c r="A354" s="40"/>
    </row>
    <row r="355" ht="12.75">
      <c r="A355" s="40"/>
    </row>
    <row r="356" ht="12.75">
      <c r="A356" s="40"/>
    </row>
    <row r="357" ht="12.75">
      <c r="A357" s="40"/>
    </row>
    <row r="358" ht="12.75">
      <c r="A358" s="40"/>
    </row>
    <row r="359" ht="12.75">
      <c r="A359" s="40"/>
    </row>
    <row r="360" ht="12.75">
      <c r="A360" s="40"/>
    </row>
    <row r="361" ht="12.75">
      <c r="A361" s="40"/>
    </row>
    <row r="362" ht="12.75">
      <c r="A362" s="40"/>
    </row>
    <row r="363" ht="12.75">
      <c r="A363" s="40"/>
    </row>
    <row r="364" ht="12.75">
      <c r="A364" s="40"/>
    </row>
    <row r="365" ht="12.75">
      <c r="A365" s="40"/>
    </row>
    <row r="366" ht="12.75">
      <c r="A366" s="40"/>
    </row>
    <row r="367" ht="12.75">
      <c r="A367" s="40"/>
    </row>
    <row r="368" ht="12.75">
      <c r="A368" s="40"/>
    </row>
    <row r="369" ht="12.75">
      <c r="A369" s="40"/>
    </row>
    <row r="370" ht="12.75">
      <c r="A370" s="40"/>
    </row>
    <row r="371" ht="12.75">
      <c r="A371" s="40"/>
    </row>
    <row r="372" ht="12.75">
      <c r="A372" s="40"/>
    </row>
    <row r="373" ht="12.75">
      <c r="A373" s="40"/>
    </row>
    <row r="374" ht="12.75">
      <c r="A374" s="40"/>
    </row>
    <row r="375" ht="12.75">
      <c r="A375" s="40"/>
    </row>
    <row r="376" ht="12.75">
      <c r="A376" s="40"/>
    </row>
    <row r="377" ht="12.75">
      <c r="A377" s="40"/>
    </row>
    <row r="378" ht="12.75">
      <c r="A378" s="40"/>
    </row>
    <row r="379" ht="12.75">
      <c r="A379" s="40"/>
    </row>
    <row r="380" ht="12.75">
      <c r="A380" s="40"/>
    </row>
    <row r="381" ht="12.75">
      <c r="A381" s="40"/>
    </row>
    <row r="382" ht="12.75">
      <c r="A382" s="40"/>
    </row>
    <row r="383" ht="12.75">
      <c r="A383" s="40"/>
    </row>
    <row r="384" ht="12.75">
      <c r="A384" s="40"/>
    </row>
    <row r="385" ht="12.75">
      <c r="A385" s="40"/>
    </row>
    <row r="386" ht="12.75">
      <c r="A386" s="40"/>
    </row>
    <row r="387" ht="12.75">
      <c r="A387" s="40"/>
    </row>
    <row r="388" ht="12.75">
      <c r="A388" s="40"/>
    </row>
    <row r="389" ht="12.75">
      <c r="A389" s="40"/>
    </row>
    <row r="390" ht="12.75">
      <c r="A390" s="40"/>
    </row>
    <row r="391" ht="12.75">
      <c r="A391" s="40"/>
    </row>
    <row r="392" ht="12.75">
      <c r="A392" s="40"/>
    </row>
    <row r="393" ht="12.75">
      <c r="A393" s="40"/>
    </row>
    <row r="394" ht="12.75">
      <c r="A394" s="40"/>
    </row>
    <row r="395" ht="12.75">
      <c r="A395" s="40"/>
    </row>
    <row r="396" ht="12.75">
      <c r="A396" s="40"/>
    </row>
    <row r="397" ht="12.75">
      <c r="A397" s="40"/>
    </row>
    <row r="398" ht="12.75">
      <c r="A398" s="40"/>
    </row>
    <row r="399" ht="12.75">
      <c r="A399" s="40"/>
    </row>
    <row r="400" ht="12.75">
      <c r="A400" s="40"/>
    </row>
    <row r="401" ht="12.75">
      <c r="A401" s="40"/>
    </row>
    <row r="402" ht="12.75">
      <c r="A402" s="40"/>
    </row>
    <row r="403" ht="12.75">
      <c r="A403" s="40"/>
    </row>
    <row r="404" ht="12.75">
      <c r="A404" s="40"/>
    </row>
    <row r="405" ht="12.75">
      <c r="A405" s="40"/>
    </row>
    <row r="406" ht="12.75">
      <c r="A406" s="40"/>
    </row>
    <row r="407" ht="12.75">
      <c r="A407" s="40"/>
    </row>
    <row r="408" ht="12.75">
      <c r="A408" s="40"/>
    </row>
    <row r="409" ht="12.75">
      <c r="A409" s="40"/>
    </row>
    <row r="410" ht="12.75">
      <c r="A410" s="40"/>
    </row>
    <row r="411" ht="12.75">
      <c r="A411" s="40"/>
    </row>
    <row r="412" ht="12.75">
      <c r="A412" s="40"/>
    </row>
    <row r="413" ht="12.75">
      <c r="A413" s="40"/>
    </row>
    <row r="414" ht="12.75">
      <c r="A414" s="40"/>
    </row>
    <row r="415" ht="12.75">
      <c r="A415" s="40"/>
    </row>
    <row r="416" ht="12.75">
      <c r="A416" s="40"/>
    </row>
    <row r="417" ht="12.75">
      <c r="A417" s="40"/>
    </row>
    <row r="418" ht="12.75">
      <c r="A418" s="40"/>
    </row>
    <row r="419" ht="12.75">
      <c r="A419" s="40"/>
    </row>
    <row r="420" ht="12.75">
      <c r="A420" s="40"/>
    </row>
    <row r="421" ht="12.75">
      <c r="A421" s="40"/>
    </row>
    <row r="422" ht="12.75">
      <c r="A422" s="40"/>
    </row>
    <row r="423" ht="12.75">
      <c r="A423" s="40"/>
    </row>
    <row r="424" ht="12.75">
      <c r="A424" s="40"/>
    </row>
    <row r="425" ht="12.75">
      <c r="A425" s="40"/>
    </row>
    <row r="426" ht="12.75">
      <c r="A426" s="40"/>
    </row>
    <row r="427" ht="12.75">
      <c r="A427" s="40"/>
    </row>
    <row r="428" ht="12.75">
      <c r="A428" s="40"/>
    </row>
    <row r="429" ht="12.75">
      <c r="A429" s="40"/>
    </row>
    <row r="430" ht="12.75">
      <c r="A430" s="40"/>
    </row>
    <row r="431" ht="12.75">
      <c r="A431" s="40"/>
    </row>
    <row r="432" ht="12.75">
      <c r="A432" s="40"/>
    </row>
    <row r="433" ht="12.75">
      <c r="A433" s="40"/>
    </row>
    <row r="434" ht="12.75">
      <c r="A434" s="40"/>
    </row>
    <row r="435" ht="12.75">
      <c r="A435" s="40"/>
    </row>
    <row r="436" ht="12.75">
      <c r="A436" s="40"/>
    </row>
    <row r="437" ht="12.75">
      <c r="A437" s="40"/>
    </row>
    <row r="438" ht="12.75">
      <c r="A438" s="40"/>
    </row>
    <row r="439" ht="12.75">
      <c r="A439" s="40"/>
    </row>
    <row r="440" ht="12.75">
      <c r="A440" s="40"/>
    </row>
    <row r="441" ht="12.75">
      <c r="A441" s="40"/>
    </row>
    <row r="442" ht="12.75">
      <c r="A442" s="40"/>
    </row>
    <row r="443" ht="12.75">
      <c r="A443" s="40"/>
    </row>
    <row r="444" ht="12.75">
      <c r="A444" s="40"/>
    </row>
    <row r="445" ht="12.75">
      <c r="A445" s="40"/>
    </row>
    <row r="446" ht="12.75">
      <c r="A446" s="40"/>
    </row>
    <row r="447" ht="12.75">
      <c r="A447" s="40"/>
    </row>
    <row r="448" ht="12.75">
      <c r="A448" s="40"/>
    </row>
    <row r="449" ht="12.75">
      <c r="A449" s="40"/>
    </row>
    <row r="450" ht="12.75">
      <c r="A450" s="40"/>
    </row>
    <row r="451" ht="12.75">
      <c r="A451" s="40"/>
    </row>
    <row r="452" ht="12.75">
      <c r="A452" s="40"/>
    </row>
    <row r="453" ht="12.75">
      <c r="A453" s="40"/>
    </row>
    <row r="454" ht="12.75">
      <c r="A454" s="40"/>
    </row>
    <row r="455" ht="12.75">
      <c r="A455" s="40"/>
    </row>
    <row r="456" ht="12.75">
      <c r="A456" s="40"/>
    </row>
    <row r="457" ht="12.75">
      <c r="A457" s="40"/>
    </row>
    <row r="458" ht="12.75">
      <c r="A458" s="40"/>
    </row>
    <row r="459" ht="12.75">
      <c r="A459" s="40"/>
    </row>
    <row r="460" ht="12.75">
      <c r="A460" s="40"/>
    </row>
    <row r="461" ht="12.75">
      <c r="A461" s="40"/>
    </row>
    <row r="462" ht="12.75">
      <c r="A462" s="40"/>
    </row>
    <row r="463" ht="12.75">
      <c r="A463" s="40"/>
    </row>
    <row r="464" ht="12.75">
      <c r="A464" s="40"/>
    </row>
    <row r="465" ht="12.75">
      <c r="A465" s="40"/>
    </row>
    <row r="466" ht="12.75">
      <c r="A466" s="40"/>
    </row>
    <row r="467" ht="12.75">
      <c r="A467" s="40"/>
    </row>
    <row r="468" ht="12.75">
      <c r="A468" s="40"/>
    </row>
    <row r="469" ht="12.75">
      <c r="A469" s="40"/>
    </row>
    <row r="470" ht="12.75">
      <c r="A470" s="40"/>
    </row>
    <row r="471" ht="12.75">
      <c r="A471" s="40"/>
    </row>
    <row r="472" ht="12.75">
      <c r="A472" s="40"/>
    </row>
    <row r="473" ht="12.75">
      <c r="A473" s="40"/>
    </row>
    <row r="474" ht="12.75">
      <c r="A474" s="40"/>
    </row>
    <row r="475" ht="12.75">
      <c r="A475" s="40"/>
    </row>
    <row r="476" ht="12.75">
      <c r="A476" s="40"/>
    </row>
    <row r="477" ht="12.75">
      <c r="A477" s="40"/>
    </row>
    <row r="478" ht="12.75">
      <c r="A478" s="40"/>
    </row>
    <row r="479" ht="12.75">
      <c r="A479" s="40"/>
    </row>
    <row r="480" ht="12.75">
      <c r="A480" s="40"/>
    </row>
    <row r="481" ht="12.75">
      <c r="A481" s="40"/>
    </row>
    <row r="482" ht="12.75">
      <c r="A482" s="40"/>
    </row>
    <row r="483" ht="12.75">
      <c r="A483" s="40"/>
    </row>
    <row r="484" ht="12.75">
      <c r="A484" s="40"/>
    </row>
    <row r="485" ht="12.75">
      <c r="A485" s="40"/>
    </row>
    <row r="486" ht="12.75">
      <c r="A486" s="40"/>
    </row>
    <row r="487" ht="12.75">
      <c r="A487" s="40"/>
    </row>
    <row r="488" ht="12.75">
      <c r="A488" s="40"/>
    </row>
    <row r="489" ht="12.75">
      <c r="A489" s="40"/>
    </row>
    <row r="490" ht="12.75">
      <c r="A490" s="40"/>
    </row>
    <row r="491" ht="12.75">
      <c r="A491" s="40"/>
    </row>
    <row r="492" ht="12.75">
      <c r="A492" s="40"/>
    </row>
    <row r="493" ht="12.75">
      <c r="A493" s="40"/>
    </row>
    <row r="494" ht="12.75">
      <c r="A494" s="40"/>
    </row>
    <row r="495" ht="12.75">
      <c r="A495" s="40"/>
    </row>
    <row r="496" ht="12.75">
      <c r="A496" s="40"/>
    </row>
    <row r="497" ht="12.75">
      <c r="A497" s="40"/>
    </row>
    <row r="498" ht="12.75">
      <c r="A498" s="40"/>
    </row>
    <row r="499" ht="12.75">
      <c r="A499" s="40"/>
    </row>
    <row r="500" ht="12.75">
      <c r="A500" s="40"/>
    </row>
    <row r="501" ht="12.75">
      <c r="A501" s="40"/>
    </row>
    <row r="502" ht="12.75">
      <c r="A502" s="40"/>
    </row>
    <row r="503" ht="12.75">
      <c r="A503" s="40"/>
    </row>
    <row r="504" ht="12.75">
      <c r="A504" s="40"/>
    </row>
    <row r="505" ht="12.75">
      <c r="A505" s="40"/>
    </row>
    <row r="506" ht="12.75">
      <c r="A506" s="40"/>
    </row>
    <row r="507" ht="12.75">
      <c r="A507" s="40"/>
    </row>
    <row r="508" ht="12.75">
      <c r="A508" s="40"/>
    </row>
    <row r="509" ht="12.75">
      <c r="A509" s="40"/>
    </row>
    <row r="510" ht="12.75">
      <c r="A510" s="40"/>
    </row>
    <row r="511" ht="12.75">
      <c r="A511" s="40"/>
    </row>
    <row r="512" ht="12.75">
      <c r="A512" s="40"/>
    </row>
    <row r="513" ht="12.75">
      <c r="A513" s="40"/>
    </row>
    <row r="514" ht="12.75">
      <c r="A514" s="40"/>
    </row>
    <row r="515" ht="12.75">
      <c r="A515" s="40"/>
    </row>
    <row r="516" ht="12.75">
      <c r="A516" s="40"/>
    </row>
    <row r="517" ht="12.75">
      <c r="A517" s="40"/>
    </row>
    <row r="518" ht="12.75">
      <c r="A518" s="40"/>
    </row>
    <row r="519" ht="12.75">
      <c r="A519" s="40"/>
    </row>
    <row r="520" ht="12.75">
      <c r="A520" s="40"/>
    </row>
    <row r="521" ht="12.75">
      <c r="A521" s="40"/>
    </row>
    <row r="522" ht="12.75">
      <c r="A522" s="40"/>
    </row>
    <row r="523" ht="12.75">
      <c r="A523" s="40"/>
    </row>
    <row r="524" ht="12.75">
      <c r="A524" s="40"/>
    </row>
    <row r="525" ht="12.75">
      <c r="A525" s="40"/>
    </row>
    <row r="526" ht="12.75">
      <c r="A526" s="40"/>
    </row>
    <row r="527" ht="12.75">
      <c r="A527" s="40"/>
    </row>
    <row r="528" ht="12.75">
      <c r="A528" s="40"/>
    </row>
    <row r="529" ht="12.75">
      <c r="A529" s="40"/>
    </row>
    <row r="530" ht="12.75">
      <c r="A530" s="40"/>
    </row>
    <row r="531" ht="12.75">
      <c r="A531" s="40"/>
    </row>
    <row r="532" ht="12.75">
      <c r="A532" s="40"/>
    </row>
    <row r="533" ht="12.75">
      <c r="A533" s="40"/>
    </row>
    <row r="534" ht="12.75">
      <c r="A534" s="40"/>
    </row>
    <row r="535" ht="12.75">
      <c r="A535" s="40"/>
    </row>
    <row r="536" ht="12.75">
      <c r="A536" s="40"/>
    </row>
    <row r="537" ht="12.75">
      <c r="A537" s="40"/>
    </row>
    <row r="538" ht="12.75">
      <c r="A538" s="40"/>
    </row>
    <row r="539" ht="12.75">
      <c r="A539" s="40"/>
    </row>
    <row r="540" ht="12.75">
      <c r="A540" s="40"/>
    </row>
    <row r="541" ht="12.75">
      <c r="A541" s="40"/>
    </row>
    <row r="542" ht="12.75">
      <c r="A542" s="40"/>
    </row>
    <row r="543" ht="12.75">
      <c r="A543" s="40"/>
    </row>
    <row r="544" ht="12.75">
      <c r="A544" s="40"/>
    </row>
    <row r="545" ht="12.75">
      <c r="A545" s="40"/>
    </row>
    <row r="546" ht="12.75">
      <c r="A546" s="40"/>
    </row>
    <row r="547" ht="12.75">
      <c r="A547" s="40"/>
    </row>
    <row r="548" ht="12.75">
      <c r="A548" s="40"/>
    </row>
    <row r="549" ht="12.75">
      <c r="A549" s="40"/>
    </row>
    <row r="550" ht="12.75">
      <c r="A550" s="40"/>
    </row>
    <row r="551" ht="12.75">
      <c r="A551" s="40"/>
    </row>
    <row r="552" ht="12.75">
      <c r="A552" s="40"/>
    </row>
    <row r="553" ht="12.75">
      <c r="A553" s="40"/>
    </row>
    <row r="554" ht="12.75">
      <c r="A554" s="40"/>
    </row>
    <row r="555" ht="12.75">
      <c r="A555" s="40"/>
    </row>
    <row r="556" ht="12.75">
      <c r="A556" s="40"/>
    </row>
    <row r="557" ht="12.75">
      <c r="A557" s="40"/>
    </row>
    <row r="558" ht="12.75">
      <c r="A558" s="40"/>
    </row>
    <row r="559" ht="12.75">
      <c r="A559" s="40"/>
    </row>
    <row r="560" ht="12.75">
      <c r="A560" s="40"/>
    </row>
    <row r="561" ht="12.75">
      <c r="A561" s="40"/>
    </row>
    <row r="562" ht="12.75">
      <c r="A562" s="40"/>
    </row>
    <row r="563" ht="12.75">
      <c r="A563" s="40"/>
    </row>
    <row r="564" ht="12.75">
      <c r="A564" s="40"/>
    </row>
    <row r="565" ht="12.75">
      <c r="A565" s="40"/>
    </row>
    <row r="566" ht="12.75">
      <c r="A566" s="40"/>
    </row>
    <row r="567" ht="12.75">
      <c r="A567" s="40"/>
    </row>
    <row r="568" ht="12.75">
      <c r="A568" s="40"/>
    </row>
    <row r="569" ht="12.75">
      <c r="A569" s="40"/>
    </row>
    <row r="570" ht="12.75">
      <c r="A570" s="40"/>
    </row>
    <row r="571" ht="12.75">
      <c r="A571" s="40"/>
    </row>
    <row r="572" ht="12.75">
      <c r="A572" s="40"/>
    </row>
    <row r="573" ht="12.75">
      <c r="A573" s="40"/>
    </row>
    <row r="574" ht="12.75">
      <c r="A574" s="40"/>
    </row>
    <row r="575" ht="12.75">
      <c r="A575" s="40"/>
    </row>
    <row r="576" ht="12.75">
      <c r="A576" s="40"/>
    </row>
    <row r="577" ht="12.75">
      <c r="A577" s="40"/>
    </row>
    <row r="578" ht="12.75">
      <c r="A578" s="40"/>
    </row>
    <row r="579" ht="12.75">
      <c r="A579" s="40"/>
    </row>
    <row r="580" ht="12.75">
      <c r="A580" s="40"/>
    </row>
    <row r="581" ht="12.75">
      <c r="A581" s="40"/>
    </row>
    <row r="582" ht="12.75">
      <c r="A582" s="40"/>
    </row>
    <row r="583" ht="12.75">
      <c r="A583" s="40"/>
    </row>
    <row r="584" ht="12.75">
      <c r="A584" s="40"/>
    </row>
    <row r="585" ht="12.75">
      <c r="A585" s="40"/>
    </row>
    <row r="586" ht="12.75">
      <c r="A586" s="40"/>
    </row>
    <row r="587" ht="12.75">
      <c r="A587" s="40"/>
    </row>
    <row r="588" ht="12.75">
      <c r="A588" s="40"/>
    </row>
    <row r="589" ht="12.75">
      <c r="A589" s="40"/>
    </row>
    <row r="590" ht="12.75">
      <c r="A590" s="40"/>
    </row>
    <row r="591" ht="12.75">
      <c r="A591" s="40"/>
    </row>
    <row r="592" ht="12.75">
      <c r="A592" s="40"/>
    </row>
    <row r="593" ht="12.75">
      <c r="A593" s="40"/>
    </row>
    <row r="594" ht="12.75">
      <c r="A594" s="40"/>
    </row>
    <row r="595" ht="12.75">
      <c r="A595" s="40"/>
    </row>
    <row r="596" ht="12.75">
      <c r="A596" s="40"/>
    </row>
    <row r="597" ht="12.75">
      <c r="A597" s="40"/>
    </row>
    <row r="598" ht="12.75">
      <c r="A598" s="40"/>
    </row>
    <row r="599" ht="12.75">
      <c r="A599" s="40"/>
    </row>
    <row r="600" ht="12.75">
      <c r="A600" s="40"/>
    </row>
    <row r="601" ht="12.75">
      <c r="A601" s="40"/>
    </row>
    <row r="602" ht="12.75">
      <c r="A602" s="40"/>
    </row>
    <row r="603" ht="12.75">
      <c r="A603" s="40"/>
    </row>
    <row r="604" ht="12.75">
      <c r="A604" s="40"/>
    </row>
    <row r="605" ht="12.75">
      <c r="A605" s="40"/>
    </row>
    <row r="606" ht="12.75">
      <c r="A606" s="40"/>
    </row>
    <row r="607" ht="12.75">
      <c r="A607" s="40"/>
    </row>
    <row r="608" ht="12.75">
      <c r="A608" s="40"/>
    </row>
    <row r="609" ht="12.75">
      <c r="A609" s="40"/>
    </row>
    <row r="610" ht="12.75">
      <c r="A610" s="40"/>
    </row>
    <row r="611" ht="12.75">
      <c r="A611" s="40"/>
    </row>
    <row r="612" ht="12.75">
      <c r="A612" s="40"/>
    </row>
    <row r="613" ht="12.75">
      <c r="A613" s="40"/>
    </row>
    <row r="614" ht="12.75">
      <c r="A614" s="40"/>
    </row>
    <row r="615" ht="12.75">
      <c r="A615" s="40"/>
    </row>
    <row r="616" ht="12.75">
      <c r="A616" s="40"/>
    </row>
    <row r="617" ht="12.75">
      <c r="A617" s="40"/>
    </row>
    <row r="618" ht="12.75">
      <c r="A618" s="40"/>
    </row>
    <row r="619" ht="12.75">
      <c r="A619" s="40"/>
    </row>
    <row r="620" ht="12.75">
      <c r="A620" s="40"/>
    </row>
    <row r="621" ht="12.75">
      <c r="A621" s="40"/>
    </row>
    <row r="622" ht="12.75">
      <c r="A622" s="40"/>
    </row>
    <row r="623" ht="12.75">
      <c r="A623" s="40"/>
    </row>
    <row r="624" ht="12.75">
      <c r="A624" s="40"/>
    </row>
    <row r="625" ht="12.75">
      <c r="A625" s="40"/>
    </row>
    <row r="626" ht="12.75">
      <c r="A626" s="40"/>
    </row>
    <row r="627" ht="12.75">
      <c r="A627" s="40"/>
    </row>
    <row r="628" ht="12.75">
      <c r="A628" s="40"/>
    </row>
    <row r="629" ht="12.75">
      <c r="A629" s="40"/>
    </row>
    <row r="630" ht="12.75">
      <c r="A630" s="40"/>
    </row>
    <row r="631" ht="12.75">
      <c r="A631" s="40"/>
    </row>
    <row r="632" ht="12.75">
      <c r="A632" s="40"/>
    </row>
    <row r="633" ht="12.75">
      <c r="A633" s="40"/>
    </row>
    <row r="634" ht="12.75">
      <c r="A634" s="40"/>
    </row>
    <row r="635" ht="12.75">
      <c r="A635" s="40"/>
    </row>
    <row r="636" ht="12.75">
      <c r="A636" s="40"/>
    </row>
    <row r="637" ht="12.75">
      <c r="A637" s="40"/>
    </row>
    <row r="638" ht="12.75">
      <c r="A638" s="40"/>
    </row>
    <row r="639" ht="12.75">
      <c r="A639" s="40"/>
    </row>
    <row r="640" ht="12.75">
      <c r="A640" s="40"/>
    </row>
    <row r="641" ht="12.75">
      <c r="A641" s="40"/>
    </row>
    <row r="642" ht="12.75">
      <c r="A642" s="40"/>
    </row>
    <row r="643" ht="12.75">
      <c r="A643" s="40"/>
    </row>
    <row r="644" ht="12.75">
      <c r="A644" s="40"/>
    </row>
    <row r="645" ht="12.75">
      <c r="A645" s="40"/>
    </row>
    <row r="646" ht="12.75">
      <c r="A646" s="40"/>
    </row>
    <row r="647" ht="12.75">
      <c r="A647" s="40"/>
    </row>
    <row r="648" ht="12.75">
      <c r="A648" s="40"/>
    </row>
    <row r="649" ht="12.75">
      <c r="A649" s="40"/>
    </row>
    <row r="650" ht="12.75">
      <c r="A650" s="40"/>
    </row>
    <row r="651" ht="12.75">
      <c r="A651" s="40"/>
    </row>
    <row r="652" ht="12.75">
      <c r="A652" s="40"/>
    </row>
    <row r="653" ht="12.75">
      <c r="A653" s="40"/>
    </row>
    <row r="654" ht="12.75">
      <c r="A654" s="40"/>
    </row>
    <row r="655" ht="12.75">
      <c r="A655" s="40"/>
    </row>
    <row r="656" ht="12.75">
      <c r="A656" s="40"/>
    </row>
    <row r="657" ht="12.75">
      <c r="A657" s="40"/>
    </row>
    <row r="658" ht="12.75">
      <c r="A658" s="40"/>
    </row>
    <row r="659" ht="12.75">
      <c r="A659" s="40"/>
    </row>
    <row r="660" ht="12.75">
      <c r="A660" s="40"/>
    </row>
    <row r="661" ht="12.75">
      <c r="A661" s="40"/>
    </row>
    <row r="662" ht="12.75">
      <c r="A662" s="40"/>
    </row>
    <row r="663" ht="12.75">
      <c r="A663" s="40"/>
    </row>
    <row r="664" ht="12.75">
      <c r="A664" s="40"/>
    </row>
    <row r="665" ht="12.75">
      <c r="A665" s="40"/>
    </row>
    <row r="666" ht="12.75">
      <c r="A666" s="40"/>
    </row>
    <row r="667" ht="12.75">
      <c r="A667" s="40"/>
    </row>
    <row r="668" ht="12.75">
      <c r="A668" s="40"/>
    </row>
    <row r="669" ht="12.75">
      <c r="A669" s="40"/>
    </row>
    <row r="670" ht="12.75">
      <c r="A670" s="40"/>
    </row>
    <row r="671" ht="12.75">
      <c r="A671" s="40"/>
    </row>
    <row r="672" ht="12.75">
      <c r="A672" s="40"/>
    </row>
    <row r="673" ht="12.75">
      <c r="A673" s="40"/>
    </row>
    <row r="674" ht="12.75">
      <c r="A674" s="40"/>
    </row>
    <row r="675" ht="12.75">
      <c r="A675" s="40"/>
    </row>
    <row r="676" ht="12.75">
      <c r="A676" s="40"/>
    </row>
    <row r="677" ht="12.75">
      <c r="A677" s="40"/>
    </row>
    <row r="678" ht="12.75">
      <c r="A678" s="40"/>
    </row>
    <row r="679" ht="12.75">
      <c r="A679" s="40"/>
    </row>
    <row r="680" ht="12.75">
      <c r="A680" s="40"/>
    </row>
    <row r="681" ht="12.75">
      <c r="A681" s="40"/>
    </row>
    <row r="682" ht="12.75">
      <c r="A682" s="40"/>
    </row>
    <row r="683" ht="12.75">
      <c r="A683" s="40"/>
    </row>
    <row r="684" ht="12.75">
      <c r="A684" s="40"/>
    </row>
    <row r="685" ht="12.75">
      <c r="A685" s="40"/>
    </row>
    <row r="686" ht="12.75">
      <c r="A686" s="40"/>
    </row>
    <row r="687" ht="12.75">
      <c r="A687" s="40"/>
    </row>
    <row r="688" ht="12.75">
      <c r="A688" s="40"/>
    </row>
    <row r="689" ht="12.75">
      <c r="A689" s="40"/>
    </row>
    <row r="690" ht="12.75">
      <c r="A690" s="40"/>
    </row>
    <row r="691" ht="12.75">
      <c r="A691" s="40"/>
    </row>
    <row r="692" ht="12.75">
      <c r="A692" s="40"/>
    </row>
    <row r="693" ht="12.75">
      <c r="A693" s="40"/>
    </row>
    <row r="694" ht="12.75">
      <c r="A694" s="40"/>
    </row>
    <row r="695" ht="12.75">
      <c r="A695" s="40"/>
    </row>
    <row r="696" ht="12.75">
      <c r="A696" s="40"/>
    </row>
    <row r="697" ht="12.75">
      <c r="A697" s="40"/>
    </row>
    <row r="698" ht="12.75">
      <c r="A698" s="40"/>
    </row>
    <row r="699" ht="12.75">
      <c r="A699" s="40"/>
    </row>
    <row r="700" ht="12.75">
      <c r="A700" s="40"/>
    </row>
    <row r="701" ht="12.75">
      <c r="A701" s="40"/>
    </row>
    <row r="702" ht="12.75">
      <c r="A702" s="40"/>
    </row>
    <row r="703" ht="12.75">
      <c r="A703" s="40"/>
    </row>
    <row r="704" ht="12.75">
      <c r="A704" s="40"/>
    </row>
    <row r="705" ht="12.75">
      <c r="A705" s="40"/>
    </row>
    <row r="706" ht="12.75">
      <c r="A706" s="40"/>
    </row>
    <row r="707" ht="12.75">
      <c r="A707" s="40"/>
    </row>
    <row r="708" ht="12.75">
      <c r="A708" s="40"/>
    </row>
    <row r="709" ht="12.75">
      <c r="A709" s="40"/>
    </row>
    <row r="710" ht="12.75">
      <c r="A710" s="40"/>
    </row>
    <row r="711" ht="12.75">
      <c r="A711" s="40"/>
    </row>
    <row r="712" ht="12.75">
      <c r="A712" s="40"/>
    </row>
    <row r="713" ht="12.75">
      <c r="A713" s="40"/>
    </row>
    <row r="714" ht="12.75">
      <c r="A714" s="40"/>
    </row>
    <row r="715" ht="12.75">
      <c r="A715" s="40"/>
    </row>
    <row r="716" ht="12.75">
      <c r="A716" s="40"/>
    </row>
    <row r="717" ht="12.75">
      <c r="A717" s="40"/>
    </row>
    <row r="718" ht="12.75">
      <c r="A718" s="40"/>
    </row>
    <row r="719" ht="12.75">
      <c r="A719" s="40"/>
    </row>
    <row r="720" ht="12.75">
      <c r="A720" s="40"/>
    </row>
    <row r="721" ht="12.75">
      <c r="A721" s="40"/>
    </row>
    <row r="722" ht="12.75">
      <c r="A722" s="40"/>
    </row>
    <row r="723" ht="12.75">
      <c r="A723" s="40"/>
    </row>
    <row r="724" ht="12.75">
      <c r="A724" s="40"/>
    </row>
    <row r="725" ht="12.75">
      <c r="A725" s="40"/>
    </row>
    <row r="726" ht="12.75">
      <c r="A726" s="40"/>
    </row>
    <row r="727" ht="12.75">
      <c r="A727" s="40"/>
    </row>
    <row r="728" ht="12.75">
      <c r="A728" s="40"/>
    </row>
    <row r="729" ht="12.75">
      <c r="A729" s="40"/>
    </row>
    <row r="730" ht="12.75">
      <c r="A730" s="40"/>
    </row>
    <row r="731" ht="12.75">
      <c r="A731" s="40"/>
    </row>
    <row r="732" ht="12.75">
      <c r="A732" s="40"/>
    </row>
    <row r="733" ht="12.75">
      <c r="A733" s="40"/>
    </row>
    <row r="734" ht="12.75">
      <c r="A734" s="40"/>
    </row>
    <row r="735" ht="12.75">
      <c r="A735" s="40"/>
    </row>
    <row r="736" ht="12.75">
      <c r="A736" s="40"/>
    </row>
    <row r="737" ht="12.75">
      <c r="A737" s="40"/>
    </row>
    <row r="738" ht="12.75">
      <c r="A738" s="40"/>
    </row>
    <row r="739" ht="12.75">
      <c r="A739" s="40"/>
    </row>
    <row r="740" ht="12.75">
      <c r="A740" s="40"/>
    </row>
    <row r="741" ht="12.75">
      <c r="A741" s="40"/>
    </row>
    <row r="742" ht="12.75">
      <c r="A742" s="40"/>
    </row>
    <row r="743" ht="12.75">
      <c r="A743" s="40"/>
    </row>
    <row r="744" ht="12.75">
      <c r="A744" s="40"/>
    </row>
    <row r="745" ht="12.75">
      <c r="A745" s="40"/>
    </row>
    <row r="746" ht="12.75">
      <c r="A746" s="40"/>
    </row>
    <row r="747" ht="12.75">
      <c r="A747" s="40"/>
    </row>
    <row r="748" ht="12.75">
      <c r="A748" s="40"/>
    </row>
    <row r="749" ht="12.75">
      <c r="A749" s="40"/>
    </row>
    <row r="750" ht="12.75">
      <c r="A750" s="40"/>
    </row>
    <row r="751" ht="12.75">
      <c r="A751" s="40"/>
    </row>
    <row r="752" ht="12.75">
      <c r="A752" s="40"/>
    </row>
    <row r="753" ht="12.75">
      <c r="A753" s="40"/>
    </row>
    <row r="754" ht="12.75">
      <c r="A754" s="40"/>
    </row>
    <row r="755" ht="12.75">
      <c r="A755" s="40"/>
    </row>
    <row r="756" ht="12.75">
      <c r="A756" s="40"/>
    </row>
    <row r="757" ht="12.75">
      <c r="A757" s="40"/>
    </row>
    <row r="758" ht="12.75">
      <c r="A758" s="40"/>
    </row>
    <row r="759" ht="12.75">
      <c r="A759" s="40"/>
    </row>
    <row r="760" ht="12.75">
      <c r="A760" s="40"/>
    </row>
    <row r="761" ht="12.75">
      <c r="A761" s="40"/>
    </row>
    <row r="762" ht="12.75">
      <c r="A762" s="40"/>
    </row>
    <row r="763" ht="12.75">
      <c r="A763" s="40"/>
    </row>
    <row r="764" ht="12.75">
      <c r="A764" s="40"/>
    </row>
    <row r="765" ht="12.75">
      <c r="A765" s="40"/>
    </row>
    <row r="766" ht="12.75">
      <c r="A766" s="40"/>
    </row>
    <row r="767" ht="12.75">
      <c r="A767" s="40"/>
    </row>
    <row r="768" ht="12.75">
      <c r="A768" s="40"/>
    </row>
    <row r="769" ht="12.75">
      <c r="A769" s="40"/>
    </row>
    <row r="770" ht="12.75">
      <c r="A770" s="40"/>
    </row>
    <row r="771" ht="12.75">
      <c r="A771" s="40"/>
    </row>
    <row r="772" ht="12.75">
      <c r="A772" s="40"/>
    </row>
    <row r="773" ht="12.75">
      <c r="A773" s="40"/>
    </row>
    <row r="774" ht="12.75">
      <c r="A774" s="40"/>
    </row>
    <row r="775" ht="12.75">
      <c r="A775" s="40"/>
    </row>
    <row r="776" ht="12.75">
      <c r="A776" s="40"/>
    </row>
    <row r="777" ht="12.75">
      <c r="A777" s="40"/>
    </row>
    <row r="778" ht="12.75">
      <c r="A778" s="40"/>
    </row>
    <row r="779" ht="12.75">
      <c r="A779" s="40"/>
    </row>
    <row r="780" ht="12.75">
      <c r="A780" s="40"/>
    </row>
    <row r="781" ht="12.75">
      <c r="A781" s="40"/>
    </row>
    <row r="782" ht="12.75">
      <c r="A782" s="40"/>
    </row>
    <row r="783" ht="12.75">
      <c r="A783" s="40"/>
    </row>
    <row r="784" ht="12.75">
      <c r="A784" s="40"/>
    </row>
    <row r="785" ht="12.75">
      <c r="A785" s="40"/>
    </row>
    <row r="786" ht="12.75">
      <c r="A786" s="40"/>
    </row>
    <row r="787" ht="12.75">
      <c r="A787" s="40"/>
    </row>
    <row r="788" ht="12.75">
      <c r="A788" s="40"/>
    </row>
    <row r="789" ht="12.75">
      <c r="A789" s="40"/>
    </row>
    <row r="790" ht="12.75">
      <c r="A790" s="40"/>
    </row>
    <row r="791" ht="12.75">
      <c r="A791" s="40"/>
    </row>
    <row r="792" ht="12.75">
      <c r="A792" s="40"/>
    </row>
    <row r="793" ht="12.75">
      <c r="A793" s="40"/>
    </row>
    <row r="794" ht="12.75">
      <c r="A794" s="40"/>
    </row>
    <row r="795" ht="12.75">
      <c r="A795" s="40"/>
    </row>
    <row r="796" ht="12.75">
      <c r="A796" s="40"/>
    </row>
    <row r="797" ht="12.75">
      <c r="A797" s="40"/>
    </row>
    <row r="798" ht="12.75">
      <c r="A798" s="40"/>
    </row>
    <row r="799" ht="12.75">
      <c r="A799" s="40"/>
    </row>
    <row r="800" ht="12.75">
      <c r="A800" s="40"/>
    </row>
    <row r="801" ht="12.75">
      <c r="A801" s="40"/>
    </row>
    <row r="802" ht="12.75">
      <c r="A802" s="40"/>
    </row>
    <row r="803" ht="12.75">
      <c r="A803" s="40"/>
    </row>
    <row r="804" ht="12.75">
      <c r="A804" s="40"/>
    </row>
    <row r="805" ht="12.75">
      <c r="A805" s="40"/>
    </row>
    <row r="806" ht="12.75">
      <c r="A806" s="40"/>
    </row>
    <row r="807" ht="12.75">
      <c r="A807" s="40"/>
    </row>
    <row r="808" ht="12.75">
      <c r="A808" s="40"/>
    </row>
    <row r="809" ht="12.75">
      <c r="A809" s="40"/>
    </row>
    <row r="810" ht="12.75">
      <c r="A810" s="40"/>
    </row>
    <row r="811" ht="12.75">
      <c r="A811" s="40"/>
    </row>
    <row r="812" ht="12.75">
      <c r="A812" s="40"/>
    </row>
    <row r="813" ht="12.75">
      <c r="A813" s="40"/>
    </row>
    <row r="814" ht="12.75">
      <c r="A814" s="40"/>
    </row>
    <row r="815" ht="12.75">
      <c r="A815" s="40"/>
    </row>
    <row r="816" ht="12.75">
      <c r="A816" s="40"/>
    </row>
    <row r="817" ht="12.75">
      <c r="A817" s="40"/>
    </row>
    <row r="818" ht="12.75">
      <c r="A818" s="40"/>
    </row>
    <row r="819" ht="12.75">
      <c r="A819" s="40"/>
    </row>
    <row r="820" ht="12.75">
      <c r="A820" s="40"/>
    </row>
    <row r="821" ht="12.75">
      <c r="A821" s="40"/>
    </row>
    <row r="822" ht="12.75">
      <c r="A822" s="40"/>
    </row>
    <row r="823" ht="12.75">
      <c r="A823" s="40"/>
    </row>
    <row r="824" ht="12.75">
      <c r="A824" s="40"/>
    </row>
    <row r="825" ht="12.75">
      <c r="A825" s="40"/>
    </row>
    <row r="826" ht="12.75">
      <c r="A826" s="40"/>
    </row>
    <row r="827" ht="12.75">
      <c r="A827" s="40"/>
    </row>
    <row r="828" ht="12.75">
      <c r="A828" s="40"/>
    </row>
    <row r="829" ht="12.75">
      <c r="A829" s="40"/>
    </row>
    <row r="830" ht="12.75">
      <c r="A830" s="40"/>
    </row>
    <row r="831" ht="12.75">
      <c r="A831" s="40"/>
    </row>
    <row r="832" ht="12.75">
      <c r="A832" s="40"/>
    </row>
    <row r="833" ht="12.75">
      <c r="A833" s="40"/>
    </row>
    <row r="834" ht="12.75">
      <c r="A834" s="40"/>
    </row>
    <row r="835" ht="12.75">
      <c r="A835" s="40"/>
    </row>
    <row r="836" ht="12.75">
      <c r="A836" s="40"/>
    </row>
    <row r="837" ht="12.75">
      <c r="A837" s="40"/>
    </row>
    <row r="838" ht="12.75">
      <c r="A838" s="40"/>
    </row>
    <row r="839" ht="12.75">
      <c r="A839" s="40"/>
    </row>
    <row r="840" ht="12.75">
      <c r="A840" s="40"/>
    </row>
    <row r="841" ht="12.75">
      <c r="A841" s="40"/>
    </row>
    <row r="842" ht="12.75">
      <c r="A842" s="40"/>
    </row>
    <row r="843" ht="12.75">
      <c r="A843" s="40"/>
    </row>
    <row r="844" ht="12.75">
      <c r="A844" s="40"/>
    </row>
    <row r="845" ht="12.75">
      <c r="A845" s="40"/>
    </row>
    <row r="846" ht="12.75">
      <c r="A846" s="40"/>
    </row>
    <row r="847" ht="12.75">
      <c r="A847" s="40"/>
    </row>
    <row r="848" ht="12.75">
      <c r="A848" s="40"/>
    </row>
    <row r="849" ht="12.75">
      <c r="A849" s="40"/>
    </row>
    <row r="850" ht="12.75">
      <c r="A850" s="40"/>
    </row>
    <row r="851" ht="12.75">
      <c r="A851" s="40"/>
    </row>
    <row r="852" ht="12.75">
      <c r="A852" s="40"/>
    </row>
    <row r="853" ht="12.75">
      <c r="A853" s="40"/>
    </row>
    <row r="854" ht="12.75">
      <c r="A854" s="40"/>
    </row>
    <row r="855" ht="12.75">
      <c r="A855" s="40"/>
    </row>
    <row r="856" ht="12.75">
      <c r="A856" s="40"/>
    </row>
    <row r="857" ht="12.75">
      <c r="A857" s="40"/>
    </row>
    <row r="858" ht="12.75">
      <c r="A858" s="40"/>
    </row>
    <row r="859" ht="12.75">
      <c r="A859" s="40"/>
    </row>
    <row r="860" ht="12.75">
      <c r="A860" s="40"/>
    </row>
    <row r="861" ht="12.75">
      <c r="A861" s="40"/>
    </row>
    <row r="862" ht="12.75">
      <c r="A862" s="40"/>
    </row>
    <row r="863" ht="12.75">
      <c r="A863" s="40"/>
    </row>
    <row r="864" ht="12.75">
      <c r="A864" s="40"/>
    </row>
    <row r="865" ht="12.75">
      <c r="A865" s="40"/>
    </row>
    <row r="866" ht="12.75">
      <c r="A866" s="40"/>
    </row>
    <row r="867" ht="12.75">
      <c r="A867" s="40"/>
    </row>
    <row r="868" ht="12.75">
      <c r="A868" s="40"/>
    </row>
    <row r="869" ht="12.75">
      <c r="A869" s="40"/>
    </row>
    <row r="870" ht="12.75">
      <c r="A870" s="40"/>
    </row>
    <row r="871" ht="12.75">
      <c r="A871" s="40"/>
    </row>
    <row r="872" ht="12.75">
      <c r="A872" s="40"/>
    </row>
    <row r="873" ht="12.75">
      <c r="A873" s="40"/>
    </row>
    <row r="874" ht="12.75">
      <c r="A874" s="40"/>
    </row>
    <row r="875" ht="12.75">
      <c r="A875" s="40"/>
    </row>
    <row r="876" ht="12.75">
      <c r="A876" s="40"/>
    </row>
    <row r="877" ht="12.75">
      <c r="A877" s="40"/>
    </row>
    <row r="878" ht="12.75">
      <c r="A878" s="40"/>
    </row>
    <row r="879" ht="12.75">
      <c r="A879" s="40"/>
    </row>
    <row r="880" ht="12.75">
      <c r="A880" s="40"/>
    </row>
    <row r="881" ht="12.75">
      <c r="A881" s="40"/>
    </row>
    <row r="882" ht="12.75">
      <c r="A882" s="40"/>
    </row>
    <row r="883" ht="12.75">
      <c r="A883" s="40"/>
    </row>
    <row r="884" ht="12.75">
      <c r="A884" s="40"/>
    </row>
    <row r="885" ht="12.75">
      <c r="A885" s="40"/>
    </row>
    <row r="886" ht="12.75">
      <c r="A886" s="40"/>
    </row>
    <row r="887" ht="12.75">
      <c r="A887" s="40"/>
    </row>
    <row r="888" ht="12.75">
      <c r="A888" s="40"/>
    </row>
    <row r="889" ht="12.75">
      <c r="A889" s="40"/>
    </row>
    <row r="890" ht="12.75">
      <c r="A890" s="40"/>
    </row>
    <row r="891" ht="12.75">
      <c r="A891" s="40"/>
    </row>
    <row r="892" ht="12.75">
      <c r="A892" s="40"/>
    </row>
    <row r="893" ht="12.75">
      <c r="A893" s="40"/>
    </row>
    <row r="894" ht="12.75">
      <c r="A894" s="40"/>
    </row>
    <row r="895" ht="12.75">
      <c r="A895" s="40"/>
    </row>
    <row r="896" ht="12.75">
      <c r="A896" s="40"/>
    </row>
    <row r="897" ht="12.75">
      <c r="A897" s="40"/>
    </row>
    <row r="898" ht="12.75">
      <c r="A898" s="40"/>
    </row>
    <row r="899" ht="12.75">
      <c r="A899" s="40"/>
    </row>
    <row r="900" ht="12.75">
      <c r="A900" s="40"/>
    </row>
    <row r="901" ht="12.75">
      <c r="A901" s="40"/>
    </row>
    <row r="902" ht="12.75">
      <c r="A902" s="40"/>
    </row>
    <row r="903" ht="12.75">
      <c r="A903" s="40"/>
    </row>
    <row r="904" ht="12.75">
      <c r="A904" s="40"/>
    </row>
    <row r="905" ht="12.75">
      <c r="A905" s="40"/>
    </row>
    <row r="906" ht="12.75">
      <c r="A906" s="40"/>
    </row>
    <row r="907" ht="12.75">
      <c r="A907" s="40"/>
    </row>
    <row r="908" ht="12.75">
      <c r="A908" s="40"/>
    </row>
    <row r="909" ht="12.75">
      <c r="A909" s="40"/>
    </row>
    <row r="910" ht="12.75">
      <c r="A910" s="40"/>
    </row>
    <row r="911" ht="12.75">
      <c r="A911" s="40"/>
    </row>
    <row r="912" ht="12.75">
      <c r="A912" s="40"/>
    </row>
    <row r="913" ht="12.75">
      <c r="A913" s="40"/>
    </row>
    <row r="914" ht="12.75">
      <c r="A914" s="40"/>
    </row>
    <row r="915" ht="12.75">
      <c r="A915" s="40"/>
    </row>
    <row r="916" ht="12.75">
      <c r="A916" s="40"/>
    </row>
    <row r="917" ht="12.75">
      <c r="A917" s="40"/>
    </row>
    <row r="918" ht="12.75">
      <c r="A918" s="40"/>
    </row>
    <row r="919" ht="12.75">
      <c r="A919" s="40"/>
    </row>
    <row r="920" ht="12.75">
      <c r="A920" s="40"/>
    </row>
    <row r="921" ht="12.75">
      <c r="A921" s="40"/>
    </row>
    <row r="922" ht="12.75">
      <c r="A922" s="40"/>
    </row>
    <row r="923" ht="12.75">
      <c r="A923" s="40"/>
    </row>
    <row r="924" ht="12.75">
      <c r="A924" s="40"/>
    </row>
    <row r="925" ht="12.75">
      <c r="A925" s="40"/>
    </row>
    <row r="926" ht="12.75">
      <c r="A926" s="40"/>
    </row>
    <row r="927" ht="12.75">
      <c r="A927" s="40"/>
    </row>
    <row r="928" ht="12.75">
      <c r="A928" s="40"/>
    </row>
    <row r="929" ht="12.75">
      <c r="A929" s="40"/>
    </row>
    <row r="930" ht="12.75">
      <c r="A930" s="40"/>
    </row>
    <row r="931" ht="12.75">
      <c r="A931" s="40"/>
    </row>
    <row r="932" ht="12.75">
      <c r="A932" s="40"/>
    </row>
    <row r="933" ht="12.75">
      <c r="A933" s="40"/>
    </row>
    <row r="934" ht="12.75">
      <c r="A934" s="40"/>
    </row>
    <row r="935" ht="12.75">
      <c r="A935" s="40"/>
    </row>
    <row r="936" ht="12.75">
      <c r="A936" s="40"/>
    </row>
    <row r="937" ht="12.75">
      <c r="A937" s="40"/>
    </row>
    <row r="938" ht="12.75">
      <c r="A938" s="40"/>
    </row>
    <row r="939" ht="12.75">
      <c r="A939" s="40"/>
    </row>
    <row r="940" ht="12.75">
      <c r="A940" s="40"/>
    </row>
    <row r="941" ht="12.75">
      <c r="A941" s="40"/>
    </row>
    <row r="942" ht="12.75">
      <c r="A942" s="40"/>
    </row>
    <row r="943" ht="12.75">
      <c r="A943" s="40"/>
    </row>
    <row r="944" ht="12.75">
      <c r="A944" s="40"/>
    </row>
    <row r="945" ht="12.75">
      <c r="A945" s="40"/>
    </row>
    <row r="946" ht="12.75">
      <c r="A946" s="40"/>
    </row>
    <row r="947" ht="12.75">
      <c r="A947" s="40"/>
    </row>
    <row r="948" ht="12.75">
      <c r="A948" s="40"/>
    </row>
    <row r="949" ht="12.75">
      <c r="A949" s="40"/>
    </row>
    <row r="950" ht="12.75">
      <c r="A950" s="40"/>
    </row>
    <row r="951" ht="12.75">
      <c r="A951" s="40"/>
    </row>
    <row r="952" ht="12.75">
      <c r="A952" s="40"/>
    </row>
    <row r="953" ht="12.75">
      <c r="A953" s="40"/>
    </row>
    <row r="954" ht="12.75">
      <c r="A954" s="40"/>
    </row>
    <row r="955" ht="12.75">
      <c r="A955" s="40"/>
    </row>
    <row r="956" ht="12.75">
      <c r="A956" s="40"/>
    </row>
    <row r="957" ht="12.75">
      <c r="A957" s="40"/>
    </row>
    <row r="958" ht="12.75">
      <c r="A958" s="40"/>
    </row>
    <row r="959" ht="12.75">
      <c r="A959" s="40"/>
    </row>
    <row r="960" ht="12.75">
      <c r="A960" s="40"/>
    </row>
    <row r="961" ht="12.75">
      <c r="A961" s="40"/>
    </row>
    <row r="962" ht="12.75">
      <c r="A962" s="40"/>
    </row>
    <row r="963" ht="12.75">
      <c r="A963" s="40"/>
    </row>
    <row r="964" ht="12.75">
      <c r="A964" s="40"/>
    </row>
    <row r="965" ht="12.75">
      <c r="A965" s="40"/>
    </row>
    <row r="966" ht="12.75">
      <c r="A966" s="40"/>
    </row>
    <row r="967" ht="12.75">
      <c r="A967" s="40"/>
    </row>
    <row r="968" ht="12.75">
      <c r="A968" s="40"/>
    </row>
    <row r="969" ht="12.75">
      <c r="A969" s="40"/>
    </row>
    <row r="970" ht="12.75">
      <c r="A970" s="40"/>
    </row>
    <row r="971" ht="12.75">
      <c r="A971" s="40"/>
    </row>
    <row r="972" ht="12.75">
      <c r="A972" s="40"/>
    </row>
    <row r="973" ht="12.75">
      <c r="A973" s="40"/>
    </row>
    <row r="974" ht="12.75">
      <c r="A974" s="40"/>
    </row>
    <row r="975" ht="12.75">
      <c r="A975" s="40"/>
    </row>
    <row r="976" ht="12.75">
      <c r="A976" s="40"/>
    </row>
    <row r="977" ht="12.75">
      <c r="A977" s="40"/>
    </row>
    <row r="978" ht="12.75">
      <c r="A978" s="40"/>
    </row>
    <row r="979" ht="12.75">
      <c r="A979" s="40"/>
    </row>
    <row r="980" ht="12.75">
      <c r="A980" s="40"/>
    </row>
    <row r="981" ht="12.75">
      <c r="A981" s="40"/>
    </row>
    <row r="982" ht="12.75">
      <c r="A982" s="40"/>
    </row>
    <row r="983" ht="12.75">
      <c r="A983" s="40"/>
    </row>
    <row r="984" ht="12.75">
      <c r="A984" s="40"/>
    </row>
    <row r="985" ht="12.75">
      <c r="A985" s="40"/>
    </row>
    <row r="986" ht="12.75">
      <c r="A986" s="40"/>
    </row>
    <row r="987" ht="12.75">
      <c r="A987" s="40"/>
    </row>
    <row r="988" ht="12.75">
      <c r="A988" s="40"/>
    </row>
    <row r="989" ht="12.75">
      <c r="A989" s="40"/>
    </row>
    <row r="990" ht="12.75">
      <c r="A990" s="40"/>
    </row>
    <row r="991" ht="12.75">
      <c r="A991" s="40"/>
    </row>
    <row r="992" ht="12.75">
      <c r="A992" s="40"/>
    </row>
    <row r="993" ht="12.75">
      <c r="A993" s="40"/>
    </row>
    <row r="994" ht="12.75">
      <c r="A994" s="40"/>
    </row>
    <row r="995" ht="12.75">
      <c r="A995" s="40"/>
    </row>
    <row r="996" ht="12.75">
      <c r="A996" s="40"/>
    </row>
    <row r="997" ht="12.75">
      <c r="A997" s="40"/>
    </row>
    <row r="998" ht="12.75">
      <c r="A998" s="40"/>
    </row>
    <row r="999" ht="12.75">
      <c r="A999" s="40"/>
    </row>
    <row r="1000" ht="12.75">
      <c r="A1000" s="40"/>
    </row>
    <row r="1001" ht="12.75">
      <c r="A1001" s="40"/>
    </row>
    <row r="1002" ht="12.75">
      <c r="A1002" s="40"/>
    </row>
    <row r="1003" ht="12.75">
      <c r="A1003" s="40"/>
    </row>
    <row r="1004" ht="12.75">
      <c r="A1004" s="40"/>
    </row>
    <row r="1005" ht="12.75">
      <c r="A1005" s="40"/>
    </row>
    <row r="1006" ht="12.75">
      <c r="A1006" s="40"/>
    </row>
    <row r="1007" ht="12.75">
      <c r="A1007" s="40"/>
    </row>
    <row r="1008" ht="12.75">
      <c r="A1008" s="40"/>
    </row>
    <row r="1009" ht="12.75">
      <c r="A1009" s="40"/>
    </row>
    <row r="1010" ht="12.75">
      <c r="A1010" s="40"/>
    </row>
    <row r="1011" ht="12.75">
      <c r="A1011" s="40"/>
    </row>
    <row r="1012" ht="12.75">
      <c r="A1012" s="40"/>
    </row>
    <row r="1013" ht="12.75">
      <c r="A1013" s="40"/>
    </row>
    <row r="1014" ht="12.75">
      <c r="A1014" s="40"/>
    </row>
    <row r="1015" ht="12.75">
      <c r="A1015" s="40"/>
    </row>
    <row r="1016" ht="12.75">
      <c r="A1016" s="40"/>
    </row>
    <row r="1017" ht="12.75">
      <c r="A1017" s="40"/>
    </row>
    <row r="1018" ht="12.75">
      <c r="A1018" s="40"/>
    </row>
    <row r="1019" ht="12.75">
      <c r="A1019" s="40"/>
    </row>
    <row r="1020" ht="12.75">
      <c r="A1020" s="40"/>
    </row>
    <row r="1021" ht="12.75">
      <c r="A1021" s="40"/>
    </row>
    <row r="1022" ht="12.75">
      <c r="A1022" s="40"/>
    </row>
    <row r="1023" ht="12.75">
      <c r="A1023" s="40"/>
    </row>
    <row r="1024" ht="12.75">
      <c r="A1024" s="40"/>
    </row>
    <row r="1025" ht="12.75">
      <c r="A1025" s="40"/>
    </row>
    <row r="1026" ht="12.75">
      <c r="A1026" s="40"/>
    </row>
    <row r="1027" ht="12.75">
      <c r="A1027" s="40"/>
    </row>
    <row r="1028" ht="12.75">
      <c r="A1028" s="40"/>
    </row>
    <row r="1029" ht="12.75">
      <c r="A1029" s="40"/>
    </row>
    <row r="1030" ht="12.75">
      <c r="A1030" s="40"/>
    </row>
    <row r="1031" ht="12.75">
      <c r="A1031" s="40"/>
    </row>
    <row r="1032" ht="12.75">
      <c r="A1032" s="40"/>
    </row>
    <row r="1033" ht="12.75">
      <c r="A1033" s="40"/>
    </row>
    <row r="1034" ht="12.75">
      <c r="A1034" s="40"/>
    </row>
    <row r="1035" ht="12.75">
      <c r="A1035" s="40"/>
    </row>
    <row r="1036" ht="12.75">
      <c r="A1036" s="40"/>
    </row>
    <row r="1037" ht="12.75">
      <c r="A1037" s="40"/>
    </row>
    <row r="1038" ht="12.75">
      <c r="A1038" s="40"/>
    </row>
    <row r="1039" ht="12.75">
      <c r="A1039" s="40"/>
    </row>
    <row r="1040" ht="12.75">
      <c r="A1040" s="40"/>
    </row>
    <row r="1041" ht="12.75">
      <c r="A1041" s="40"/>
    </row>
    <row r="1042" ht="12.75">
      <c r="A1042" s="40"/>
    </row>
    <row r="1043" ht="12.75">
      <c r="A1043" s="40"/>
    </row>
    <row r="1044" ht="12.75">
      <c r="A1044" s="40"/>
    </row>
    <row r="1045" ht="12.75">
      <c r="A1045" s="40"/>
    </row>
    <row r="1046" ht="12.75">
      <c r="A1046" s="40"/>
    </row>
    <row r="1047" ht="12.75">
      <c r="A1047" s="40"/>
    </row>
    <row r="1048" ht="12.75">
      <c r="A1048" s="40"/>
    </row>
    <row r="1049" ht="12.75">
      <c r="A1049" s="40"/>
    </row>
    <row r="1050" ht="12.75">
      <c r="A1050" s="40"/>
    </row>
    <row r="1051" ht="12.75">
      <c r="A1051" s="40"/>
    </row>
    <row r="1052" ht="12.75">
      <c r="A1052" s="40"/>
    </row>
    <row r="1053" ht="12.75">
      <c r="A1053" s="40"/>
    </row>
    <row r="1054" ht="12.75">
      <c r="A1054" s="40"/>
    </row>
    <row r="1055" ht="12.75">
      <c r="A1055" s="40"/>
    </row>
    <row r="1056" ht="12.75">
      <c r="A1056" s="40"/>
    </row>
    <row r="1057" ht="12.75">
      <c r="A1057" s="40"/>
    </row>
    <row r="1058" ht="12.75">
      <c r="A1058" s="40"/>
    </row>
    <row r="1059" ht="12.75">
      <c r="A1059" s="40"/>
    </row>
    <row r="1060" ht="12.75">
      <c r="A1060" s="40"/>
    </row>
    <row r="1061" ht="12.75">
      <c r="A1061" s="40"/>
    </row>
    <row r="1062" ht="12.75">
      <c r="A1062" s="40"/>
    </row>
    <row r="1063" ht="12.75">
      <c r="A1063" s="40"/>
    </row>
    <row r="1064" ht="12.75">
      <c r="A1064" s="40"/>
    </row>
    <row r="1065" ht="12.75">
      <c r="A1065" s="40"/>
    </row>
    <row r="1066" ht="12.75">
      <c r="A1066" s="40"/>
    </row>
    <row r="1067" ht="12.75">
      <c r="A1067" s="40"/>
    </row>
    <row r="1068" ht="12.75">
      <c r="A1068" s="40"/>
    </row>
    <row r="1069" ht="12.75">
      <c r="A1069" s="40"/>
    </row>
    <row r="1070" ht="12.75">
      <c r="A1070" s="40"/>
    </row>
    <row r="1071" ht="12.75">
      <c r="A1071" s="40"/>
    </row>
    <row r="1072" ht="12.75">
      <c r="A1072" s="40"/>
    </row>
    <row r="1073" ht="12.75">
      <c r="A1073" s="40"/>
    </row>
    <row r="1074" ht="12.75">
      <c r="A1074" s="40"/>
    </row>
    <row r="1075" ht="12.75">
      <c r="A1075" s="40"/>
    </row>
    <row r="1076" ht="12.75">
      <c r="A1076" s="40"/>
    </row>
    <row r="1077" ht="12.75">
      <c r="A1077" s="40"/>
    </row>
    <row r="1078" ht="12.75">
      <c r="A1078" s="40"/>
    </row>
    <row r="1079" ht="12.75">
      <c r="A1079" s="40"/>
    </row>
    <row r="1080" ht="12.75">
      <c r="A1080" s="40"/>
    </row>
    <row r="1081" ht="12.75">
      <c r="A1081" s="40"/>
    </row>
    <row r="1082" ht="12.75">
      <c r="A1082" s="40"/>
    </row>
    <row r="1083" ht="12.75">
      <c r="A1083" s="40"/>
    </row>
    <row r="1084" ht="12.75">
      <c r="A1084" s="40"/>
    </row>
    <row r="1085" ht="12.75">
      <c r="A1085" s="40"/>
    </row>
    <row r="1086" ht="12.75">
      <c r="A1086" s="40"/>
    </row>
    <row r="1087" ht="12.75">
      <c r="A1087" s="40"/>
    </row>
    <row r="1088" ht="12.75">
      <c r="A1088" s="40"/>
    </row>
    <row r="1089" ht="12.75">
      <c r="A1089" s="40"/>
    </row>
    <row r="1090" ht="12.75">
      <c r="A1090" s="40"/>
    </row>
    <row r="1091" ht="12.75">
      <c r="A1091" s="40"/>
    </row>
    <row r="1092" ht="12.75">
      <c r="A1092" s="40"/>
    </row>
    <row r="1093" ht="12.75">
      <c r="A1093" s="40"/>
    </row>
    <row r="1094" ht="12.75">
      <c r="A1094" s="40"/>
    </row>
    <row r="1095" ht="12.75">
      <c r="A1095" s="40"/>
    </row>
    <row r="1096" ht="12.75">
      <c r="A1096" s="40"/>
    </row>
    <row r="1097" ht="12.75">
      <c r="A1097" s="40"/>
    </row>
    <row r="1098" ht="12.75">
      <c r="A1098" s="40"/>
    </row>
    <row r="1099" ht="12.75">
      <c r="A1099" s="40"/>
    </row>
    <row r="1100" ht="12.75">
      <c r="A1100" s="40"/>
    </row>
    <row r="1101" ht="12.75">
      <c r="A1101" s="40"/>
    </row>
    <row r="1102" ht="12.75">
      <c r="A1102" s="40"/>
    </row>
    <row r="1103" ht="12.75">
      <c r="A1103" s="40"/>
    </row>
    <row r="1104" ht="12.75">
      <c r="A1104" s="40"/>
    </row>
    <row r="1105" ht="12.75">
      <c r="A1105" s="40"/>
    </row>
    <row r="1106" ht="12.75">
      <c r="A1106" s="40"/>
    </row>
    <row r="1107" ht="12.75">
      <c r="A1107" s="40"/>
    </row>
    <row r="1108" ht="12.75">
      <c r="A1108" s="40"/>
    </row>
    <row r="1109" ht="12.75">
      <c r="A1109" s="40"/>
    </row>
    <row r="1110" ht="12.75">
      <c r="A1110" s="40"/>
    </row>
    <row r="1111" ht="12.75">
      <c r="A1111" s="40"/>
    </row>
    <row r="1112" ht="12.75">
      <c r="A1112" s="40"/>
    </row>
    <row r="1113" ht="12.75">
      <c r="A1113" s="40"/>
    </row>
    <row r="1114" ht="12.75">
      <c r="A1114" s="40"/>
    </row>
    <row r="1115" ht="12.75">
      <c r="A1115" s="40"/>
    </row>
    <row r="1116" ht="12.75">
      <c r="A1116" s="40"/>
    </row>
    <row r="1117" ht="12.75">
      <c r="A1117" s="40"/>
    </row>
    <row r="1118" ht="12.75">
      <c r="A1118" s="40"/>
    </row>
    <row r="1119" ht="12.75">
      <c r="A1119" s="40"/>
    </row>
    <row r="1120" ht="12.75">
      <c r="A1120" s="40"/>
    </row>
    <row r="1121" ht="12.75">
      <c r="A1121" s="40"/>
    </row>
    <row r="1122" ht="12.75">
      <c r="A1122" s="40"/>
    </row>
    <row r="1123" ht="12.75">
      <c r="A1123" s="40"/>
    </row>
    <row r="1124" ht="12.75">
      <c r="A1124" s="40"/>
    </row>
    <row r="1125" ht="12.75">
      <c r="A1125" s="40"/>
    </row>
    <row r="1126" ht="12.75">
      <c r="A1126" s="40"/>
    </row>
    <row r="1127" ht="12.75">
      <c r="A1127" s="40"/>
    </row>
    <row r="1128" ht="12.75">
      <c r="A1128" s="40"/>
    </row>
    <row r="1129" ht="12.75">
      <c r="A1129" s="40"/>
    </row>
    <row r="1130" ht="12.75">
      <c r="A1130" s="40"/>
    </row>
    <row r="1131" ht="12.75">
      <c r="A1131" s="40"/>
    </row>
    <row r="1132" ht="12.75">
      <c r="A1132" s="40"/>
    </row>
    <row r="1133" ht="12.75">
      <c r="A1133" s="40"/>
    </row>
    <row r="1134" ht="12.75">
      <c r="A1134" s="40"/>
    </row>
    <row r="1135" ht="12.75">
      <c r="A1135" s="40"/>
    </row>
    <row r="1136" ht="12.75">
      <c r="A1136" s="40"/>
    </row>
    <row r="1137" ht="12.75">
      <c r="A1137" s="40"/>
    </row>
    <row r="1138" ht="12.75">
      <c r="A1138" s="40"/>
    </row>
    <row r="1139" ht="12.75">
      <c r="A1139" s="40"/>
    </row>
    <row r="1140" ht="12.75">
      <c r="A1140" s="40"/>
    </row>
    <row r="1141" ht="12.75">
      <c r="A1141" s="40"/>
    </row>
    <row r="1142" ht="12.75">
      <c r="A1142" s="40"/>
    </row>
    <row r="1143" ht="12.75">
      <c r="A1143" s="40"/>
    </row>
    <row r="1144" ht="12.75">
      <c r="A1144" s="40"/>
    </row>
    <row r="1145" ht="12.75">
      <c r="A1145" s="40"/>
    </row>
    <row r="1146" ht="12.75">
      <c r="A1146" s="40"/>
    </row>
    <row r="1147" ht="12.75">
      <c r="A1147" s="40"/>
    </row>
    <row r="1148" ht="12.75">
      <c r="A1148" s="40"/>
    </row>
    <row r="1149" ht="12.75">
      <c r="A1149" s="40"/>
    </row>
    <row r="1150" ht="12.75">
      <c r="A1150" s="40"/>
    </row>
    <row r="1151" ht="12.75">
      <c r="A1151" s="40"/>
    </row>
    <row r="1152" ht="12.75">
      <c r="A1152" s="40"/>
    </row>
    <row r="1153" ht="12.75">
      <c r="A1153" s="40"/>
    </row>
    <row r="1154" ht="12.75">
      <c r="A1154" s="40"/>
    </row>
    <row r="1155" ht="12.75">
      <c r="A1155" s="40"/>
    </row>
    <row r="1156" ht="12.75">
      <c r="A1156" s="40"/>
    </row>
    <row r="1157" ht="12.75">
      <c r="A1157" s="40"/>
    </row>
    <row r="1158" ht="12.75">
      <c r="A1158" s="40"/>
    </row>
    <row r="1159" ht="12.75">
      <c r="A1159" s="40"/>
    </row>
    <row r="1160" ht="12.75">
      <c r="A1160" s="40"/>
    </row>
    <row r="1161" ht="12.75">
      <c r="A1161" s="40"/>
    </row>
    <row r="1162" ht="12.75">
      <c r="A1162" s="40"/>
    </row>
    <row r="1163" ht="12.75">
      <c r="A1163" s="40"/>
    </row>
    <row r="1164" ht="12.75">
      <c r="A1164" s="40"/>
    </row>
    <row r="1165" ht="12.75">
      <c r="A1165" s="40"/>
    </row>
    <row r="1166" ht="12.75">
      <c r="A1166" s="40"/>
    </row>
    <row r="1167" ht="12.75">
      <c r="A1167" s="40"/>
    </row>
    <row r="1168" ht="12.75">
      <c r="A1168" s="40"/>
    </row>
    <row r="1169" ht="12.75">
      <c r="A1169" s="40"/>
    </row>
    <row r="1170" ht="12.75">
      <c r="A1170" s="40"/>
    </row>
    <row r="1171" ht="12.75">
      <c r="A1171" s="40"/>
    </row>
    <row r="1172" ht="12.75">
      <c r="A1172" s="40"/>
    </row>
    <row r="1173" ht="12.75">
      <c r="A1173" s="40"/>
    </row>
    <row r="1174" ht="12.75">
      <c r="A1174" s="40"/>
    </row>
    <row r="1175" ht="12.75">
      <c r="A1175" s="40"/>
    </row>
    <row r="1176" ht="12.75">
      <c r="A1176" s="40"/>
    </row>
    <row r="1177" ht="12.75">
      <c r="A1177" s="40"/>
    </row>
    <row r="1178" ht="12.75">
      <c r="A1178" s="40"/>
    </row>
    <row r="1179" ht="12.75">
      <c r="A1179" s="40"/>
    </row>
    <row r="1180" ht="12.75">
      <c r="A1180" s="40"/>
    </row>
    <row r="1181" ht="12.75">
      <c r="A1181" s="40"/>
    </row>
    <row r="1182" ht="12.75">
      <c r="A1182" s="40"/>
    </row>
    <row r="1183" ht="12.75">
      <c r="A1183" s="40"/>
    </row>
    <row r="1184" ht="12.75">
      <c r="A1184" s="40"/>
    </row>
    <row r="1185" ht="12.75">
      <c r="A1185" s="40"/>
    </row>
    <row r="1186" ht="12.75">
      <c r="A1186" s="40"/>
    </row>
    <row r="1187" ht="12.75">
      <c r="A1187" s="40"/>
    </row>
    <row r="1188" ht="12.75">
      <c r="A1188" s="40"/>
    </row>
    <row r="1189" ht="12.75">
      <c r="A1189" s="40"/>
    </row>
    <row r="1190" ht="12.75">
      <c r="A1190" s="40"/>
    </row>
    <row r="1191" ht="12.75">
      <c r="A1191" s="40"/>
    </row>
    <row r="1192" ht="12.75">
      <c r="A1192" s="40"/>
    </row>
    <row r="1193" ht="12.75">
      <c r="A1193" s="40"/>
    </row>
    <row r="1194" ht="12.75">
      <c r="A1194" s="40"/>
    </row>
    <row r="1195" ht="12.75">
      <c r="A1195" s="40"/>
    </row>
    <row r="1196" ht="12.75">
      <c r="A1196" s="40"/>
    </row>
    <row r="1197" ht="12.75">
      <c r="A1197" s="40"/>
    </row>
    <row r="1198" ht="12.75">
      <c r="A1198" s="40"/>
    </row>
    <row r="1199" ht="12.75">
      <c r="A1199" s="40"/>
    </row>
    <row r="1200" ht="12.75">
      <c r="A1200" s="40"/>
    </row>
    <row r="1201" ht="12.75">
      <c r="A1201" s="40"/>
    </row>
    <row r="1202" ht="12.75">
      <c r="A1202" s="40"/>
    </row>
    <row r="1203" ht="12.75">
      <c r="A1203" s="40"/>
    </row>
    <row r="1204" ht="12.75">
      <c r="A1204" s="40"/>
    </row>
    <row r="1205" ht="12.75">
      <c r="A1205" s="40"/>
    </row>
    <row r="1206" ht="12.75">
      <c r="A1206" s="40"/>
    </row>
    <row r="1207" ht="12.75">
      <c r="A1207" s="40"/>
    </row>
    <row r="1208" ht="12.75">
      <c r="A1208" s="40"/>
    </row>
    <row r="1209" ht="12.75">
      <c r="A1209" s="40"/>
    </row>
    <row r="1210" ht="12.75">
      <c r="A1210" s="40"/>
    </row>
    <row r="1211" ht="12.75">
      <c r="A1211" s="40"/>
    </row>
    <row r="1212" ht="12.75">
      <c r="A1212" s="40"/>
    </row>
    <row r="1213" ht="12.75">
      <c r="A1213" s="40"/>
    </row>
    <row r="1214" ht="12.75">
      <c r="A1214" s="40"/>
    </row>
    <row r="1215" ht="12.75">
      <c r="A1215" s="40"/>
    </row>
    <row r="1216" ht="12.75">
      <c r="A1216" s="40"/>
    </row>
    <row r="1217" ht="12.75">
      <c r="A1217" s="40"/>
    </row>
    <row r="1218" ht="12.75">
      <c r="A1218" s="40"/>
    </row>
    <row r="1219" ht="12.75">
      <c r="A1219" s="40"/>
    </row>
    <row r="1220" ht="12.75">
      <c r="A1220" s="40"/>
    </row>
    <row r="1221" ht="12.75">
      <c r="A1221" s="40"/>
    </row>
    <row r="1222" ht="12.75">
      <c r="A1222" s="40"/>
    </row>
    <row r="1223" ht="12.75">
      <c r="A1223" s="40"/>
    </row>
    <row r="1224" ht="12.75">
      <c r="A1224" s="40"/>
    </row>
    <row r="1225" ht="12.75">
      <c r="A1225" s="40"/>
    </row>
    <row r="1226" ht="12.75">
      <c r="A1226" s="40"/>
    </row>
    <row r="1227" ht="12.75">
      <c r="A1227" s="40"/>
    </row>
    <row r="1228" ht="12.75">
      <c r="A1228" s="40"/>
    </row>
    <row r="1229" ht="12.75">
      <c r="A1229" s="40"/>
    </row>
    <row r="1230" ht="12.75">
      <c r="A1230" s="40"/>
    </row>
    <row r="1231" ht="12.75">
      <c r="A1231" s="40"/>
    </row>
    <row r="1232" ht="12.75">
      <c r="A1232" s="40"/>
    </row>
    <row r="1233" ht="12.75">
      <c r="A1233" s="40"/>
    </row>
    <row r="1234" ht="12.75">
      <c r="A1234" s="40"/>
    </row>
    <row r="1235" ht="12.75">
      <c r="A1235" s="40"/>
    </row>
    <row r="1236" ht="12.75">
      <c r="A1236" s="40"/>
    </row>
    <row r="1237" ht="12.75">
      <c r="A1237" s="40"/>
    </row>
    <row r="1238" ht="12.75">
      <c r="A1238" s="40"/>
    </row>
    <row r="1239" ht="12.75">
      <c r="A1239" s="40"/>
    </row>
    <row r="1240" ht="12.75">
      <c r="A1240" s="40"/>
    </row>
    <row r="1241" ht="12.75">
      <c r="A1241" s="40"/>
    </row>
    <row r="1242" ht="12.75">
      <c r="A1242" s="40"/>
    </row>
    <row r="1243" ht="12.75">
      <c r="A1243" s="40"/>
    </row>
    <row r="1244" ht="12.75">
      <c r="A1244" s="40"/>
    </row>
    <row r="1245" ht="12.75">
      <c r="A1245" s="40"/>
    </row>
    <row r="1246" ht="12.75">
      <c r="A1246" s="40"/>
    </row>
    <row r="1247" ht="12.75">
      <c r="A1247" s="40"/>
    </row>
    <row r="1248" ht="12.75">
      <c r="A1248" s="40"/>
    </row>
    <row r="1249" ht="12.75">
      <c r="A1249" s="40"/>
    </row>
    <row r="1250" ht="12.75">
      <c r="A1250" s="40"/>
    </row>
    <row r="1251" ht="12.75">
      <c r="A1251" s="40"/>
    </row>
    <row r="1252" ht="12.75">
      <c r="A1252" s="40"/>
    </row>
    <row r="1253" ht="12.75">
      <c r="A1253" s="40"/>
    </row>
    <row r="1254" ht="12.75">
      <c r="A1254" s="40"/>
    </row>
    <row r="1255" ht="12.75">
      <c r="A1255" s="40"/>
    </row>
    <row r="1256" ht="12.75">
      <c r="A1256" s="40"/>
    </row>
    <row r="1257" ht="12.75">
      <c r="A1257" s="40"/>
    </row>
    <row r="1258" ht="12.75">
      <c r="A1258" s="40"/>
    </row>
    <row r="1259" ht="12.75">
      <c r="A1259" s="40"/>
    </row>
    <row r="1260" ht="12.75">
      <c r="A1260" s="40"/>
    </row>
    <row r="1261" ht="12.75">
      <c r="A1261" s="40"/>
    </row>
    <row r="1262" ht="12.75">
      <c r="A1262" s="40"/>
    </row>
    <row r="1263" ht="12.75">
      <c r="A1263" s="40"/>
    </row>
    <row r="1264" ht="12.75">
      <c r="A1264" s="40"/>
    </row>
    <row r="1265" ht="12.75">
      <c r="A1265" s="40"/>
    </row>
    <row r="1266" ht="12.75">
      <c r="A1266" s="40"/>
    </row>
    <row r="1267" ht="12.75">
      <c r="A1267" s="40"/>
    </row>
    <row r="1268" ht="12.75">
      <c r="A1268" s="40"/>
    </row>
    <row r="1269" ht="12.75">
      <c r="A1269" s="40"/>
    </row>
    <row r="1270" ht="12.75">
      <c r="A1270" s="40"/>
    </row>
    <row r="1271" ht="12.75">
      <c r="A1271" s="40"/>
    </row>
    <row r="1272" ht="12.75">
      <c r="A1272" s="40"/>
    </row>
    <row r="1273" ht="12.75">
      <c r="A1273" s="40"/>
    </row>
    <row r="1274" ht="12.75">
      <c r="A1274" s="40"/>
    </row>
    <row r="1275" ht="12.75">
      <c r="A1275" s="40"/>
    </row>
    <row r="1276" ht="12.75">
      <c r="A1276" s="40"/>
    </row>
    <row r="1277" ht="12.75">
      <c r="A1277" s="40"/>
    </row>
    <row r="1278" ht="12.75">
      <c r="A1278" s="40"/>
    </row>
    <row r="1279" ht="12.75">
      <c r="A1279" s="40"/>
    </row>
    <row r="1280" ht="12.75">
      <c r="A1280" s="40"/>
    </row>
    <row r="1281" ht="12.75">
      <c r="A1281" s="40"/>
    </row>
    <row r="1282" ht="12.75">
      <c r="A1282" s="40"/>
    </row>
    <row r="1283" ht="12.75">
      <c r="A1283" s="40"/>
    </row>
    <row r="1284" ht="12.75">
      <c r="A1284" s="40"/>
    </row>
    <row r="1285" ht="12.75">
      <c r="A1285" s="40"/>
    </row>
    <row r="1286" ht="12.75">
      <c r="A1286" s="40"/>
    </row>
    <row r="1287" ht="12.75">
      <c r="A1287" s="40"/>
    </row>
    <row r="1288" ht="12.75">
      <c r="A1288" s="40"/>
    </row>
    <row r="1289" ht="12.75">
      <c r="A1289" s="40"/>
    </row>
    <row r="1290" ht="12.75">
      <c r="A1290" s="40"/>
    </row>
    <row r="1291" ht="12.75">
      <c r="A1291" s="40"/>
    </row>
    <row r="1292" ht="12.75">
      <c r="A1292" s="40"/>
    </row>
    <row r="1293" ht="12.75">
      <c r="A1293" s="40"/>
    </row>
    <row r="1294" ht="12.75">
      <c r="A1294" s="40"/>
    </row>
    <row r="1295" ht="12.75">
      <c r="A1295" s="40"/>
    </row>
    <row r="1296" ht="12.75">
      <c r="A1296" s="40"/>
    </row>
    <row r="1297" ht="12.75">
      <c r="A1297" s="40"/>
    </row>
    <row r="1298" ht="12.75">
      <c r="A1298" s="40"/>
    </row>
    <row r="1299" ht="12.75">
      <c r="A1299" s="40"/>
    </row>
    <row r="1300" ht="12.75">
      <c r="A1300" s="40"/>
    </row>
    <row r="1301" ht="12.75">
      <c r="A1301" s="40"/>
    </row>
    <row r="1302" ht="12.75">
      <c r="A1302" s="40"/>
    </row>
    <row r="1303" ht="12.75">
      <c r="A1303" s="40"/>
    </row>
    <row r="1304" ht="12.75">
      <c r="A1304" s="40"/>
    </row>
    <row r="1305" ht="12.75">
      <c r="A1305" s="40"/>
    </row>
    <row r="1306" ht="12.75">
      <c r="A1306" s="40"/>
    </row>
    <row r="1307" ht="12.75">
      <c r="A1307" s="40"/>
    </row>
    <row r="1308" ht="12.75">
      <c r="A1308" s="40"/>
    </row>
    <row r="1309" ht="12.75">
      <c r="A1309" s="40"/>
    </row>
    <row r="1310" ht="12.75">
      <c r="A1310" s="40"/>
    </row>
    <row r="1311" ht="12.75">
      <c r="A1311" s="40"/>
    </row>
    <row r="1312" ht="12.75">
      <c r="A1312" s="40"/>
    </row>
    <row r="1313" ht="12.75">
      <c r="A1313" s="40"/>
    </row>
    <row r="1314" ht="12.75">
      <c r="A1314" s="40"/>
    </row>
    <row r="1315" ht="12.75">
      <c r="A1315" s="40"/>
    </row>
    <row r="1316" ht="12.75">
      <c r="A1316" s="40"/>
    </row>
    <row r="1317" ht="12.75">
      <c r="A1317" s="40"/>
    </row>
    <row r="1318" ht="12.75">
      <c r="A1318" s="40"/>
    </row>
    <row r="1319" ht="12.75">
      <c r="A1319" s="40"/>
    </row>
    <row r="1320" ht="12.75">
      <c r="A1320" s="40"/>
    </row>
    <row r="1321" ht="12.75">
      <c r="A1321" s="40"/>
    </row>
    <row r="1322" ht="12.75">
      <c r="A1322" s="40"/>
    </row>
    <row r="1323" ht="12.75">
      <c r="A1323" s="40"/>
    </row>
    <row r="1324" ht="12.75">
      <c r="A1324" s="40"/>
    </row>
    <row r="1325" ht="12.75">
      <c r="A1325" s="40"/>
    </row>
    <row r="1326" ht="12.75">
      <c r="A1326" s="40"/>
    </row>
    <row r="1327" ht="12.75">
      <c r="A1327" s="40"/>
    </row>
    <row r="1328" ht="12.75">
      <c r="A1328" s="40"/>
    </row>
    <row r="1329" ht="12.75">
      <c r="A1329" s="40"/>
    </row>
    <row r="1330" ht="12.75">
      <c r="A1330" s="40"/>
    </row>
    <row r="1331" ht="12.75">
      <c r="A1331" s="40"/>
    </row>
    <row r="1332" ht="12.75">
      <c r="A1332" s="40"/>
    </row>
    <row r="1333" ht="12.75">
      <c r="A1333" s="40"/>
    </row>
    <row r="1334" ht="12.75">
      <c r="A1334" s="40"/>
    </row>
    <row r="1335" ht="12.75">
      <c r="A1335" s="40"/>
    </row>
    <row r="1336" ht="12.75">
      <c r="A1336" s="40"/>
    </row>
    <row r="1337" ht="12.75">
      <c r="A1337" s="40"/>
    </row>
    <row r="1338" ht="12.75">
      <c r="A1338" s="40"/>
    </row>
    <row r="1339" ht="12.75">
      <c r="A1339" s="40"/>
    </row>
    <row r="1340" ht="12.75">
      <c r="A1340" s="40"/>
    </row>
    <row r="1341" ht="12.75">
      <c r="A1341" s="40"/>
    </row>
    <row r="1342" ht="12.75">
      <c r="A1342" s="40"/>
    </row>
    <row r="1343" ht="12.75">
      <c r="A1343" s="40"/>
    </row>
    <row r="1344" ht="12.75">
      <c r="A1344" s="40"/>
    </row>
    <row r="1345" ht="12.75">
      <c r="A1345" s="40"/>
    </row>
    <row r="1346" ht="12.75">
      <c r="A1346" s="40"/>
    </row>
    <row r="1347" ht="12.75">
      <c r="A1347" s="40"/>
    </row>
    <row r="1348" ht="12.75">
      <c r="A1348" s="40"/>
    </row>
    <row r="1349" ht="12.75">
      <c r="A1349" s="40"/>
    </row>
    <row r="1350" ht="12.75">
      <c r="A1350" s="40"/>
    </row>
    <row r="1351" ht="12.75">
      <c r="A1351" s="40"/>
    </row>
    <row r="1352" ht="12.75">
      <c r="A1352" s="40"/>
    </row>
    <row r="1353" ht="12.75">
      <c r="A1353" s="40"/>
    </row>
    <row r="1354" ht="12.75">
      <c r="A1354" s="40"/>
    </row>
    <row r="1355" ht="12.75">
      <c r="A1355" s="40"/>
    </row>
    <row r="1356" ht="12.75">
      <c r="A1356" s="40"/>
    </row>
    <row r="1357" ht="12.75">
      <c r="A1357" s="40"/>
    </row>
    <row r="1358" ht="12.75">
      <c r="A1358" s="40"/>
    </row>
    <row r="1359" ht="12.75">
      <c r="A1359" s="40"/>
    </row>
    <row r="1360" ht="12.75">
      <c r="A1360" s="40"/>
    </row>
    <row r="1361" ht="12.75">
      <c r="A1361" s="40"/>
    </row>
    <row r="1362" ht="12.75">
      <c r="A1362" s="40"/>
    </row>
    <row r="1363" ht="12.75">
      <c r="A1363" s="40"/>
    </row>
    <row r="1364" ht="12.75">
      <c r="A1364" s="40"/>
    </row>
    <row r="1365" ht="12.75">
      <c r="A1365" s="40"/>
    </row>
    <row r="1366" ht="12.75">
      <c r="A1366" s="40"/>
    </row>
    <row r="1367" ht="12.75">
      <c r="A1367" s="40"/>
    </row>
    <row r="1368" ht="12.75">
      <c r="A1368" s="40"/>
    </row>
    <row r="1369" ht="12.75">
      <c r="A1369" s="40"/>
    </row>
    <row r="1370" ht="12.75">
      <c r="A1370" s="40"/>
    </row>
    <row r="1371" ht="12.75">
      <c r="A1371" s="40"/>
    </row>
    <row r="1372" ht="12.75">
      <c r="A1372" s="40"/>
    </row>
    <row r="1373" ht="12.75">
      <c r="A1373" s="40"/>
    </row>
    <row r="1374" ht="12.75">
      <c r="A1374" s="40"/>
    </row>
    <row r="1375" ht="12.75">
      <c r="A1375" s="40"/>
    </row>
    <row r="1376" ht="12.75">
      <c r="A1376" s="40"/>
    </row>
    <row r="1377" ht="12.75">
      <c r="A1377" s="40"/>
    </row>
    <row r="1378" ht="12.75">
      <c r="A1378" s="40"/>
    </row>
    <row r="1379" ht="12.75">
      <c r="A1379" s="40"/>
    </row>
    <row r="1380" ht="12.75">
      <c r="A1380" s="40"/>
    </row>
    <row r="1381" ht="12.75">
      <c r="A1381" s="40"/>
    </row>
    <row r="1382" ht="12.75">
      <c r="A1382" s="40"/>
    </row>
    <row r="1383" ht="12.75">
      <c r="A1383" s="40"/>
    </row>
    <row r="1384" ht="12.75">
      <c r="A1384" s="40"/>
    </row>
    <row r="1385" ht="12.75">
      <c r="A1385" s="40"/>
    </row>
    <row r="1386" ht="12.75">
      <c r="A1386" s="40"/>
    </row>
    <row r="1387" ht="12.75">
      <c r="A1387" s="40"/>
    </row>
    <row r="1388" ht="12.75">
      <c r="A1388" s="40"/>
    </row>
    <row r="1389" ht="12.75">
      <c r="A1389" s="40"/>
    </row>
    <row r="1390" ht="12.75">
      <c r="A1390" s="40"/>
    </row>
    <row r="1391" ht="12.75">
      <c r="A1391" s="40"/>
    </row>
    <row r="1392" ht="12.75">
      <c r="A1392" s="40"/>
    </row>
    <row r="1393" ht="12.75">
      <c r="A1393" s="40"/>
    </row>
    <row r="1394" ht="12.75">
      <c r="A1394" s="40"/>
    </row>
    <row r="1395" ht="12.75">
      <c r="A1395" s="40"/>
    </row>
    <row r="1396" ht="12.75">
      <c r="A1396" s="40"/>
    </row>
    <row r="1397" ht="12.75">
      <c r="A1397" s="40"/>
    </row>
    <row r="1398" ht="12.75">
      <c r="A1398" s="40"/>
    </row>
    <row r="1399" ht="12.75">
      <c r="A1399" s="40"/>
    </row>
    <row r="1400" ht="12.75">
      <c r="A1400" s="40"/>
    </row>
    <row r="1401" ht="12.75">
      <c r="A1401" s="40"/>
    </row>
    <row r="1402" ht="12.75">
      <c r="A1402" s="40"/>
    </row>
    <row r="1403" ht="12.75">
      <c r="A1403" s="40"/>
    </row>
    <row r="1404" ht="12.75">
      <c r="A1404" s="40"/>
    </row>
    <row r="1405" ht="12.75">
      <c r="A1405" s="40"/>
    </row>
    <row r="1406" ht="12.75">
      <c r="A1406" s="40"/>
    </row>
    <row r="1407" ht="12.75">
      <c r="A1407" s="40"/>
    </row>
    <row r="1408" ht="12.75">
      <c r="A1408" s="40"/>
    </row>
    <row r="1409" ht="12.75">
      <c r="A1409" s="40"/>
    </row>
    <row r="1410" ht="12.75">
      <c r="A1410" s="40"/>
    </row>
    <row r="1411" ht="12.75">
      <c r="A1411" s="40"/>
    </row>
    <row r="1412" ht="12.75">
      <c r="A1412" s="40"/>
    </row>
    <row r="1413" ht="12.75">
      <c r="A1413" s="40"/>
    </row>
    <row r="1414" ht="12.75">
      <c r="A1414" s="40"/>
    </row>
    <row r="1415" ht="12.75">
      <c r="A1415" s="40"/>
    </row>
    <row r="1416" ht="12.75">
      <c r="A1416" s="40"/>
    </row>
    <row r="1417" ht="12.75">
      <c r="A1417" s="40"/>
    </row>
    <row r="1418" ht="12.75">
      <c r="A1418" s="40"/>
    </row>
    <row r="1419" ht="12.75">
      <c r="A1419" s="40"/>
    </row>
    <row r="1420" ht="12.75">
      <c r="A1420" s="40"/>
    </row>
    <row r="1421" ht="12.75">
      <c r="A1421" s="40"/>
    </row>
    <row r="1422" ht="12.75">
      <c r="A1422" s="40"/>
    </row>
    <row r="1423" ht="12.75">
      <c r="A1423" s="40"/>
    </row>
    <row r="1424" ht="12.75">
      <c r="A1424" s="40"/>
    </row>
    <row r="1425" ht="12.75">
      <c r="A1425" s="40"/>
    </row>
    <row r="1426" ht="12.75">
      <c r="A1426" s="40"/>
    </row>
    <row r="1427" ht="12.75">
      <c r="A1427" s="40"/>
    </row>
    <row r="1428" ht="12.75">
      <c r="A1428" s="40"/>
    </row>
    <row r="1429" ht="12.75">
      <c r="A1429" s="40"/>
    </row>
    <row r="1430" ht="12.75">
      <c r="A1430" s="40"/>
    </row>
    <row r="1431" ht="12.75">
      <c r="A1431" s="40"/>
    </row>
    <row r="1432" ht="12.75">
      <c r="A1432" s="40"/>
    </row>
    <row r="1433" ht="12.75">
      <c r="A1433" s="40"/>
    </row>
    <row r="1434" ht="12.75">
      <c r="A1434" s="40"/>
    </row>
    <row r="1435" ht="12.75">
      <c r="A1435" s="40"/>
    </row>
    <row r="1436" ht="12.75">
      <c r="A1436" s="40"/>
    </row>
    <row r="1437" ht="12.75">
      <c r="A1437" s="40"/>
    </row>
    <row r="1438" ht="12.75">
      <c r="A1438" s="40"/>
    </row>
    <row r="1439" ht="12.75">
      <c r="A1439" s="40"/>
    </row>
    <row r="1440" ht="12.75">
      <c r="A1440" s="40"/>
    </row>
    <row r="1441" ht="12.75">
      <c r="A1441" s="40"/>
    </row>
    <row r="1442" ht="12.75">
      <c r="A1442" s="40"/>
    </row>
    <row r="1443" ht="12.75">
      <c r="A1443" s="40"/>
    </row>
    <row r="1444" ht="12.75">
      <c r="A1444" s="40"/>
    </row>
    <row r="1445" ht="12.75">
      <c r="A1445" s="40"/>
    </row>
    <row r="1446" ht="12.75">
      <c r="A1446" s="40"/>
    </row>
    <row r="1447" ht="12.75">
      <c r="A1447" s="40"/>
    </row>
    <row r="1448" ht="12.75">
      <c r="A1448" s="40"/>
    </row>
    <row r="1449" ht="12.75">
      <c r="A1449" s="40"/>
    </row>
    <row r="1450" ht="12.75">
      <c r="A1450" s="40"/>
    </row>
    <row r="1451" ht="12.75">
      <c r="A1451" s="40"/>
    </row>
    <row r="1452" ht="12.75">
      <c r="A1452" s="40"/>
    </row>
    <row r="1453" ht="12.75">
      <c r="A1453" s="40"/>
    </row>
    <row r="1454" ht="12.75">
      <c r="A1454" s="40"/>
    </row>
    <row r="1455" ht="12.75">
      <c r="A1455" s="40"/>
    </row>
    <row r="1456" ht="12.75">
      <c r="A1456" s="40"/>
    </row>
    <row r="1457" ht="12.75">
      <c r="A1457" s="40"/>
    </row>
    <row r="1458" ht="12.75">
      <c r="A1458" s="40"/>
    </row>
    <row r="1459" ht="12.75">
      <c r="A1459" s="40"/>
    </row>
    <row r="1460" ht="12.75">
      <c r="A1460" s="40"/>
    </row>
    <row r="1461" ht="12.75">
      <c r="A1461" s="40"/>
    </row>
    <row r="1462" ht="12.75">
      <c r="A1462" s="40"/>
    </row>
    <row r="1463" ht="12.75">
      <c r="A1463" s="40"/>
    </row>
    <row r="1464" ht="12.75">
      <c r="A1464" s="40"/>
    </row>
    <row r="1465" ht="12.75">
      <c r="A1465" s="40"/>
    </row>
    <row r="1466" ht="12.75">
      <c r="A1466" s="40"/>
    </row>
    <row r="1467" ht="12.75">
      <c r="A1467" s="40"/>
    </row>
    <row r="1468" ht="12.75">
      <c r="A1468" s="40"/>
    </row>
    <row r="1469" ht="12.75">
      <c r="A1469" s="40"/>
    </row>
    <row r="1470" ht="12.75">
      <c r="A1470" s="40"/>
    </row>
    <row r="1471" ht="12.75">
      <c r="A1471" s="40"/>
    </row>
    <row r="1472" ht="12.75">
      <c r="A1472" s="40"/>
    </row>
    <row r="1473" ht="12.75">
      <c r="A1473" s="40"/>
    </row>
    <row r="1474" ht="12.75">
      <c r="A1474" s="40"/>
    </row>
    <row r="1475" ht="12.75">
      <c r="A1475" s="40"/>
    </row>
    <row r="1476" ht="12.75">
      <c r="A1476" s="40"/>
    </row>
    <row r="1477" ht="12.75">
      <c r="A1477" s="40"/>
    </row>
    <row r="1478" ht="12.75">
      <c r="A1478" s="40"/>
    </row>
    <row r="1479" ht="12.75">
      <c r="A1479" s="40"/>
    </row>
    <row r="1480" ht="12.75">
      <c r="A1480" s="40"/>
    </row>
    <row r="1481" ht="12.75">
      <c r="A1481" s="40"/>
    </row>
    <row r="1482" ht="12.75">
      <c r="A1482" s="40"/>
    </row>
    <row r="1483" ht="12.75">
      <c r="A1483" s="40"/>
    </row>
    <row r="1484" ht="12.75">
      <c r="A1484" s="40"/>
    </row>
    <row r="1485" ht="12.75">
      <c r="A1485" s="40"/>
    </row>
    <row r="1486" ht="12.75">
      <c r="A1486" s="40"/>
    </row>
    <row r="1487" ht="12.75">
      <c r="A1487" s="40"/>
    </row>
    <row r="1488" ht="12.75">
      <c r="A1488" s="40"/>
    </row>
    <row r="1489" ht="12.75">
      <c r="A1489" s="40"/>
    </row>
    <row r="1490" ht="12.75">
      <c r="A1490" s="40"/>
    </row>
    <row r="1491" ht="12.75">
      <c r="A1491" s="40"/>
    </row>
    <row r="1492" ht="12.75">
      <c r="A1492" s="40"/>
    </row>
    <row r="1493" ht="12.75">
      <c r="A1493" s="40"/>
    </row>
    <row r="1494" ht="12.75">
      <c r="A1494" s="40"/>
    </row>
    <row r="1495" ht="12.75">
      <c r="A1495" s="40"/>
    </row>
    <row r="1496" ht="12.75">
      <c r="A1496" s="40"/>
    </row>
    <row r="1497" ht="12.75">
      <c r="A1497" s="40"/>
    </row>
    <row r="1498" ht="12.75">
      <c r="A1498" s="40"/>
    </row>
    <row r="1499" ht="12.75">
      <c r="A1499" s="40"/>
    </row>
    <row r="1500" ht="12.75">
      <c r="A1500" s="40"/>
    </row>
    <row r="1501" ht="12.75">
      <c r="A1501" s="40"/>
    </row>
    <row r="1502" ht="12.75">
      <c r="A1502" s="40"/>
    </row>
    <row r="1503" ht="12.75">
      <c r="A1503" s="40"/>
    </row>
    <row r="1504" ht="12.75">
      <c r="A1504" s="40"/>
    </row>
    <row r="1505" ht="12.75">
      <c r="A1505" s="40"/>
    </row>
    <row r="1506" ht="12.75">
      <c r="A1506" s="40"/>
    </row>
    <row r="1507" ht="12.75">
      <c r="A1507" s="40"/>
    </row>
    <row r="1508" ht="12.75">
      <c r="A1508" s="40"/>
    </row>
    <row r="1509" ht="12.75">
      <c r="A1509" s="40"/>
    </row>
    <row r="1510" ht="12.75">
      <c r="A1510" s="40"/>
    </row>
    <row r="1511" ht="12.75">
      <c r="A1511" s="40"/>
    </row>
    <row r="1512" ht="12.75">
      <c r="A1512" s="40"/>
    </row>
    <row r="1513" ht="12.75">
      <c r="A1513" s="40"/>
    </row>
    <row r="1514" ht="12.75">
      <c r="A1514" s="40"/>
    </row>
    <row r="1515" ht="12.75">
      <c r="A1515" s="40"/>
    </row>
    <row r="1516" ht="12.75">
      <c r="A1516" s="40"/>
    </row>
    <row r="1517" ht="12.75">
      <c r="A1517" s="40"/>
    </row>
    <row r="1518" ht="12.75">
      <c r="A1518" s="40"/>
    </row>
    <row r="1519" ht="12.75">
      <c r="A1519" s="40"/>
    </row>
    <row r="1520" ht="12.75">
      <c r="A1520" s="40"/>
    </row>
    <row r="1521" ht="12.75">
      <c r="A1521" s="40"/>
    </row>
    <row r="1522" ht="12.75">
      <c r="A1522" s="40"/>
    </row>
    <row r="1523" ht="12.75">
      <c r="A1523" s="40"/>
    </row>
    <row r="1524" ht="12.75">
      <c r="A1524" s="40"/>
    </row>
    <row r="1525" ht="12.75">
      <c r="A1525" s="40"/>
    </row>
    <row r="1526" ht="12.75">
      <c r="A1526" s="40"/>
    </row>
    <row r="1527" ht="12.75">
      <c r="A1527" s="40"/>
    </row>
    <row r="1528" ht="12.75">
      <c r="A1528" s="40"/>
    </row>
    <row r="1529" ht="12.75">
      <c r="A1529" s="40"/>
    </row>
    <row r="1530" ht="12.75">
      <c r="A1530" s="40"/>
    </row>
    <row r="1531" ht="12.75">
      <c r="A1531" s="40"/>
    </row>
    <row r="1532" ht="12.75">
      <c r="A1532" s="40"/>
    </row>
    <row r="1533" ht="12.75">
      <c r="A1533" s="40"/>
    </row>
    <row r="1534" ht="12.75">
      <c r="A1534" s="40"/>
    </row>
    <row r="1535" ht="12.75">
      <c r="A1535" s="40"/>
    </row>
    <row r="1536" ht="12.75">
      <c r="A1536" s="40"/>
    </row>
    <row r="1537" ht="12.75">
      <c r="A1537" s="40"/>
    </row>
    <row r="1538" ht="12.75">
      <c r="A1538" s="40"/>
    </row>
    <row r="1539" ht="12.75">
      <c r="A1539" s="40"/>
    </row>
    <row r="1540" ht="12.75">
      <c r="A1540" s="40"/>
    </row>
    <row r="1541" ht="12.75">
      <c r="A1541" s="40"/>
    </row>
    <row r="1542" ht="12.75">
      <c r="A1542" s="40"/>
    </row>
    <row r="1543" ht="12.75">
      <c r="A1543" s="40"/>
    </row>
    <row r="1544" ht="12.75">
      <c r="A1544" s="40"/>
    </row>
    <row r="1545" ht="12.75">
      <c r="A1545" s="40"/>
    </row>
    <row r="1546" ht="12.75">
      <c r="A1546" s="40"/>
    </row>
    <row r="1547" ht="12.75">
      <c r="A1547" s="40"/>
    </row>
    <row r="1548" ht="12.75">
      <c r="A1548" s="40"/>
    </row>
    <row r="1549" ht="12.75">
      <c r="A1549" s="40"/>
    </row>
    <row r="1550" ht="12.75">
      <c r="A1550" s="40"/>
    </row>
    <row r="1551" ht="12.75">
      <c r="A1551" s="40"/>
    </row>
    <row r="1552" ht="12.75">
      <c r="A1552" s="40"/>
    </row>
    <row r="1553" ht="12.75">
      <c r="A1553" s="40"/>
    </row>
    <row r="1554" ht="12.75">
      <c r="A1554" s="40"/>
    </row>
    <row r="1555" ht="12.75">
      <c r="A1555" s="40"/>
    </row>
    <row r="1556" ht="12.75">
      <c r="A1556" s="40"/>
    </row>
    <row r="1557" ht="12.75">
      <c r="A1557" s="40"/>
    </row>
    <row r="1558" ht="12.75">
      <c r="A1558" s="40"/>
    </row>
    <row r="1559" ht="12.75">
      <c r="A1559" s="40"/>
    </row>
    <row r="1560" ht="12.75">
      <c r="A1560" s="40"/>
    </row>
    <row r="1561" ht="12.75">
      <c r="A1561" s="40"/>
    </row>
    <row r="1562" ht="12.75">
      <c r="A1562" s="40"/>
    </row>
    <row r="1563" ht="12.75">
      <c r="A1563" s="40"/>
    </row>
    <row r="1564" ht="12.75">
      <c r="A1564" s="40"/>
    </row>
    <row r="1565" ht="12.75">
      <c r="A1565" s="40"/>
    </row>
    <row r="1566" ht="12.75">
      <c r="A1566" s="40"/>
    </row>
    <row r="1567" ht="12.75">
      <c r="A1567" s="40"/>
    </row>
    <row r="1568" ht="12.75">
      <c r="A1568" s="40"/>
    </row>
    <row r="1569" ht="12.75">
      <c r="A1569" s="40"/>
    </row>
    <row r="1570" ht="12.75">
      <c r="A1570" s="40"/>
    </row>
    <row r="1571" ht="12.75">
      <c r="A1571" s="40"/>
    </row>
    <row r="1572" ht="12.75">
      <c r="A1572" s="40"/>
    </row>
    <row r="1573" ht="12.75">
      <c r="A1573" s="40"/>
    </row>
    <row r="1574" ht="12.75">
      <c r="A1574" s="40"/>
    </row>
    <row r="1575" ht="12.75">
      <c r="A1575" s="40"/>
    </row>
    <row r="1576" ht="12.75">
      <c r="A1576" s="40"/>
    </row>
    <row r="1577" ht="12.75">
      <c r="A1577" s="40"/>
    </row>
    <row r="1578" ht="12.75">
      <c r="A1578" s="40"/>
    </row>
    <row r="1579" ht="12.75">
      <c r="A1579" s="40"/>
    </row>
    <row r="1580" ht="12.75">
      <c r="A1580" s="40"/>
    </row>
    <row r="1581" ht="12.75">
      <c r="A1581" s="40"/>
    </row>
    <row r="1582" ht="12.75">
      <c r="A1582" s="40"/>
    </row>
    <row r="1583" ht="12.75">
      <c r="A1583" s="40"/>
    </row>
    <row r="1584" ht="12.75">
      <c r="A1584" s="40"/>
    </row>
    <row r="1585" ht="12.75">
      <c r="A1585" s="40"/>
    </row>
    <row r="1586" ht="12.75">
      <c r="A1586" s="40"/>
    </row>
    <row r="1587" ht="12.75">
      <c r="A1587" s="40"/>
    </row>
    <row r="1588" ht="12.75">
      <c r="A1588" s="40"/>
    </row>
    <row r="1589" ht="12.75">
      <c r="A1589" s="40"/>
    </row>
    <row r="1590" ht="12.75">
      <c r="A1590" s="40"/>
    </row>
    <row r="1591" ht="12.75">
      <c r="A1591" s="40"/>
    </row>
    <row r="1592" ht="12.75">
      <c r="A1592" s="40"/>
    </row>
    <row r="1593" ht="12.75">
      <c r="A1593" s="40"/>
    </row>
    <row r="1594" ht="12.75">
      <c r="A1594" s="40"/>
    </row>
    <row r="1595" ht="12.75">
      <c r="A1595" s="40"/>
    </row>
    <row r="1596" ht="12.75">
      <c r="A1596" s="40"/>
    </row>
    <row r="1597" ht="12.75">
      <c r="A1597" s="40"/>
    </row>
    <row r="1598" ht="12.75">
      <c r="A1598" s="40"/>
    </row>
    <row r="1599" ht="12.75">
      <c r="A1599" s="40"/>
    </row>
    <row r="1600" ht="12.75">
      <c r="A1600" s="40"/>
    </row>
    <row r="1601" ht="12.75">
      <c r="A1601" s="40"/>
    </row>
    <row r="1602" ht="12.75">
      <c r="A1602" s="40"/>
    </row>
    <row r="1603" ht="12.75">
      <c r="A1603" s="40"/>
    </row>
    <row r="1604" ht="12.75">
      <c r="A1604" s="40"/>
    </row>
    <row r="1605" ht="12.75">
      <c r="A1605" s="40"/>
    </row>
    <row r="1606" ht="12.75">
      <c r="A1606" s="40"/>
    </row>
    <row r="1607" ht="12.75">
      <c r="A1607" s="40"/>
    </row>
    <row r="1608" ht="12.75">
      <c r="A1608" s="40"/>
    </row>
    <row r="1609" ht="12.75">
      <c r="A1609" s="40"/>
    </row>
    <row r="1610" ht="12.75">
      <c r="A1610" s="40"/>
    </row>
    <row r="1611" ht="12.75">
      <c r="A1611" s="40"/>
    </row>
    <row r="1612" ht="12.75">
      <c r="A1612" s="40"/>
    </row>
    <row r="1613" ht="12.75">
      <c r="A1613" s="40"/>
    </row>
    <row r="1614" ht="12.75">
      <c r="A1614" s="40"/>
    </row>
    <row r="1615" ht="12.75">
      <c r="A1615" s="40"/>
    </row>
    <row r="1616" ht="12.75">
      <c r="A1616" s="40"/>
    </row>
    <row r="1617" ht="12.75">
      <c r="A1617" s="40"/>
    </row>
    <row r="1618" ht="12.75">
      <c r="A1618" s="40"/>
    </row>
    <row r="1619" ht="12.75">
      <c r="A1619" s="40"/>
    </row>
    <row r="1620" ht="12.75">
      <c r="A1620" s="40"/>
    </row>
    <row r="1621" ht="12.75">
      <c r="A1621" s="40"/>
    </row>
    <row r="1622" ht="12.75">
      <c r="A1622" s="40"/>
    </row>
    <row r="1623" ht="12.75">
      <c r="A1623" s="40"/>
    </row>
    <row r="1624" ht="12.75">
      <c r="A1624" s="40"/>
    </row>
    <row r="1625" ht="12.75">
      <c r="A1625" s="40"/>
    </row>
    <row r="1626" ht="12.75">
      <c r="A1626" s="40"/>
    </row>
    <row r="1627" ht="12.75">
      <c r="A1627" s="40"/>
    </row>
    <row r="1628" ht="12.75">
      <c r="A1628" s="40"/>
    </row>
    <row r="1629" ht="12.75">
      <c r="A1629" s="40"/>
    </row>
    <row r="1630" ht="12.75">
      <c r="A1630" s="40"/>
    </row>
    <row r="1631" ht="12.75">
      <c r="A1631" s="40"/>
    </row>
    <row r="1632" ht="12.75">
      <c r="A1632" s="40"/>
    </row>
    <row r="1633" ht="12.75">
      <c r="A1633" s="40"/>
    </row>
    <row r="1634" ht="12.75">
      <c r="A1634" s="40"/>
    </row>
    <row r="1635" ht="12.75">
      <c r="A1635" s="40"/>
    </row>
    <row r="1636" ht="12.75">
      <c r="A1636" s="40"/>
    </row>
    <row r="1637" ht="12.75">
      <c r="A1637" s="40"/>
    </row>
    <row r="1638" ht="12.75">
      <c r="A1638" s="40"/>
    </row>
    <row r="1639" ht="12.75">
      <c r="A1639" s="40"/>
    </row>
    <row r="1640" ht="12.75">
      <c r="A1640" s="40"/>
    </row>
    <row r="1641" ht="12.75">
      <c r="A1641" s="40"/>
    </row>
    <row r="1642" ht="12.75">
      <c r="A1642" s="40"/>
    </row>
    <row r="1643" ht="12.75">
      <c r="A1643" s="40"/>
    </row>
    <row r="1644" ht="12.75">
      <c r="A1644" s="40"/>
    </row>
    <row r="1645" ht="12.75">
      <c r="A1645" s="40"/>
    </row>
    <row r="1646" ht="12.75">
      <c r="A1646" s="40"/>
    </row>
    <row r="1647" ht="12.75">
      <c r="A1647" s="40"/>
    </row>
    <row r="1648" ht="12.75">
      <c r="A1648" s="40"/>
    </row>
    <row r="1649" ht="12.75">
      <c r="A1649" s="40"/>
    </row>
    <row r="1650" ht="12.75">
      <c r="A1650" s="40"/>
    </row>
    <row r="1651" ht="12.75">
      <c r="A1651" s="40"/>
    </row>
    <row r="1652" ht="12.75">
      <c r="A1652" s="40"/>
    </row>
    <row r="1653" ht="12.75">
      <c r="A1653" s="40"/>
    </row>
    <row r="1654" ht="12.75">
      <c r="A1654" s="40"/>
    </row>
    <row r="1655" ht="12.75">
      <c r="A1655" s="40"/>
    </row>
    <row r="1656" ht="12.75">
      <c r="A1656" s="40"/>
    </row>
    <row r="1657" ht="12.75">
      <c r="A1657" s="40"/>
    </row>
    <row r="1658" ht="12.75">
      <c r="A1658" s="40"/>
    </row>
    <row r="1659" ht="12.75">
      <c r="A1659" s="40"/>
    </row>
    <row r="1660" ht="12.75">
      <c r="A1660" s="40"/>
    </row>
    <row r="1661" ht="12.75">
      <c r="A1661" s="40"/>
    </row>
    <row r="1662" ht="12.75">
      <c r="A1662" s="40"/>
    </row>
    <row r="1663" ht="12.75">
      <c r="A1663" s="40"/>
    </row>
    <row r="1664" ht="12.75">
      <c r="A1664" s="40"/>
    </row>
    <row r="1665" ht="12.75">
      <c r="A1665" s="40"/>
    </row>
    <row r="1666" ht="12.75">
      <c r="A1666" s="40"/>
    </row>
    <row r="1667" ht="12.75">
      <c r="A1667" s="40"/>
    </row>
    <row r="1668" ht="12.75">
      <c r="A1668" s="40"/>
    </row>
    <row r="1669" ht="12.75">
      <c r="A1669" s="40"/>
    </row>
    <row r="1670" ht="12.75">
      <c r="A1670" s="40"/>
    </row>
    <row r="1671" ht="12.75">
      <c r="A1671" s="40"/>
    </row>
    <row r="1672" ht="12.75">
      <c r="A1672" s="40"/>
    </row>
    <row r="1673" ht="12.75">
      <c r="A1673" s="40"/>
    </row>
    <row r="1674" ht="12.75">
      <c r="A1674" s="40"/>
    </row>
    <row r="1675" ht="12.75">
      <c r="A1675" s="40"/>
    </row>
    <row r="1676" ht="12.75">
      <c r="A1676" s="40"/>
    </row>
    <row r="1677" ht="12.75">
      <c r="A1677" s="40"/>
    </row>
    <row r="1678" ht="12.75">
      <c r="A1678" s="40"/>
    </row>
    <row r="1679" ht="12.75">
      <c r="A1679" s="40"/>
    </row>
    <row r="1680" ht="12.75">
      <c r="A1680" s="40"/>
    </row>
    <row r="1681" ht="12.75">
      <c r="A1681" s="40"/>
    </row>
    <row r="1682" ht="12.75">
      <c r="A1682" s="40"/>
    </row>
    <row r="1683" ht="12.75">
      <c r="A1683" s="40"/>
    </row>
    <row r="1684" ht="12.75">
      <c r="A1684" s="40"/>
    </row>
    <row r="1685" ht="12.75">
      <c r="A1685" s="40"/>
    </row>
    <row r="1686" ht="12.75">
      <c r="A1686" s="40"/>
    </row>
    <row r="1687" ht="12.75">
      <c r="A1687" s="40"/>
    </row>
    <row r="1688" ht="12.75">
      <c r="A1688" s="40"/>
    </row>
    <row r="1689" ht="12.75">
      <c r="A1689" s="40"/>
    </row>
    <row r="1690" ht="12.75">
      <c r="A1690" s="40"/>
    </row>
    <row r="1691" ht="12.75">
      <c r="A1691" s="40"/>
    </row>
    <row r="1692" ht="12.75">
      <c r="A1692" s="40"/>
    </row>
    <row r="1693" ht="12.75">
      <c r="A1693" s="40"/>
    </row>
    <row r="1694" ht="12.75">
      <c r="A1694" s="40"/>
    </row>
    <row r="1695" ht="12.75">
      <c r="A1695" s="40"/>
    </row>
    <row r="1696" ht="12.75">
      <c r="A1696" s="40"/>
    </row>
    <row r="1697" ht="12.75">
      <c r="A1697" s="40"/>
    </row>
    <row r="1698" ht="12.75">
      <c r="A1698" s="40"/>
    </row>
    <row r="1699" ht="12.75">
      <c r="A1699" s="40"/>
    </row>
    <row r="1700" ht="12.75">
      <c r="A1700" s="40"/>
    </row>
    <row r="1701" ht="12.75">
      <c r="A1701" s="40"/>
    </row>
    <row r="1702" ht="12.75">
      <c r="A1702" s="40"/>
    </row>
    <row r="1703" ht="12.75">
      <c r="A1703" s="40"/>
    </row>
    <row r="1704" ht="12.75">
      <c r="A1704" s="40"/>
    </row>
    <row r="1705" ht="12.75">
      <c r="A1705" s="40"/>
    </row>
    <row r="1706" ht="12.75">
      <c r="A1706" s="40"/>
    </row>
    <row r="1707" ht="12.75">
      <c r="A1707" s="40"/>
    </row>
    <row r="1708" ht="12.75">
      <c r="A1708" s="40"/>
    </row>
    <row r="1709" ht="12.75">
      <c r="A1709" s="40"/>
    </row>
    <row r="1710" ht="12.75">
      <c r="A1710" s="40"/>
    </row>
    <row r="1711" ht="12.75">
      <c r="A1711" s="40"/>
    </row>
    <row r="1712" ht="12.75">
      <c r="A1712" s="40"/>
    </row>
    <row r="1713" ht="12.75">
      <c r="A1713" s="40"/>
    </row>
    <row r="1714" ht="12.75">
      <c r="A1714" s="40"/>
    </row>
    <row r="1715" ht="12.75">
      <c r="A1715" s="40"/>
    </row>
    <row r="1716" ht="12.75">
      <c r="A1716" s="40"/>
    </row>
    <row r="1717" ht="12.75">
      <c r="A1717" s="40"/>
    </row>
    <row r="1718" ht="12.75">
      <c r="A1718" s="40"/>
    </row>
    <row r="1719" ht="12.75">
      <c r="A1719" s="40"/>
    </row>
    <row r="1720" ht="12.75">
      <c r="A1720" s="40"/>
    </row>
    <row r="1721" ht="12.75">
      <c r="A1721" s="40"/>
    </row>
    <row r="1722" ht="12.75">
      <c r="A1722" s="40"/>
    </row>
    <row r="1723" ht="12.75">
      <c r="A1723" s="40"/>
    </row>
    <row r="1724" ht="12.75">
      <c r="A1724" s="40"/>
    </row>
    <row r="1725" ht="12.75">
      <c r="A1725" s="40"/>
    </row>
    <row r="1726" ht="12.75">
      <c r="A1726" s="40"/>
    </row>
    <row r="1727" ht="12.75">
      <c r="A1727" s="40"/>
    </row>
    <row r="1728" ht="12.75">
      <c r="A1728" s="40"/>
    </row>
    <row r="1729" ht="12.75">
      <c r="A1729" s="40"/>
    </row>
    <row r="1730" ht="12.75">
      <c r="A1730" s="40"/>
    </row>
    <row r="1731" ht="12.75">
      <c r="A1731" s="40"/>
    </row>
    <row r="1732" ht="12.75">
      <c r="A1732" s="40"/>
    </row>
    <row r="1733" ht="12.75">
      <c r="A1733" s="40"/>
    </row>
    <row r="1734" ht="12.75">
      <c r="A1734" s="40"/>
    </row>
    <row r="1735" ht="12.75">
      <c r="A1735" s="40"/>
    </row>
    <row r="1736" ht="12.75">
      <c r="A1736" s="40"/>
    </row>
    <row r="1737" ht="12.75">
      <c r="A1737" s="40"/>
    </row>
    <row r="1738" ht="12.75">
      <c r="A1738" s="40"/>
    </row>
    <row r="1739" ht="12.75">
      <c r="A1739" s="40"/>
    </row>
    <row r="1740" ht="12.75">
      <c r="A1740" s="40"/>
    </row>
    <row r="1741" ht="12.75">
      <c r="A1741" s="40"/>
    </row>
    <row r="1742" ht="12.75">
      <c r="A1742" s="40"/>
    </row>
    <row r="1743" ht="12.75">
      <c r="A1743" s="40"/>
    </row>
    <row r="1744" ht="12.75">
      <c r="A1744" s="40"/>
    </row>
    <row r="1745" ht="12.75">
      <c r="A1745" s="40"/>
    </row>
    <row r="1746" ht="12.75">
      <c r="A1746" s="40"/>
    </row>
    <row r="1747" ht="12.75">
      <c r="A1747" s="40"/>
    </row>
    <row r="1748" ht="12.75">
      <c r="A1748" s="40"/>
    </row>
    <row r="1749" ht="12.75">
      <c r="A1749" s="40"/>
    </row>
    <row r="1750" ht="12.75">
      <c r="A1750" s="40"/>
    </row>
    <row r="1751" ht="12.75">
      <c r="A1751" s="40"/>
    </row>
    <row r="1752" ht="12.75">
      <c r="A1752" s="40"/>
    </row>
    <row r="1753" ht="12.75">
      <c r="A1753" s="40"/>
    </row>
    <row r="1754" ht="12.75">
      <c r="A1754" s="40"/>
    </row>
    <row r="1755" ht="12.75">
      <c r="A1755" s="40"/>
    </row>
    <row r="1756" ht="12.75">
      <c r="A1756" s="40"/>
    </row>
    <row r="1757" ht="12.75">
      <c r="A1757" s="40"/>
    </row>
    <row r="1758" ht="12.75">
      <c r="A1758" s="40"/>
    </row>
    <row r="1759" ht="12.75">
      <c r="A1759" s="40"/>
    </row>
    <row r="1760" ht="12.75">
      <c r="A1760" s="40"/>
    </row>
    <row r="1761" ht="12.75">
      <c r="A1761" s="40"/>
    </row>
    <row r="1762" ht="12.75">
      <c r="A1762" s="40"/>
    </row>
    <row r="1763" ht="12.75">
      <c r="A1763" s="40"/>
    </row>
    <row r="1764" ht="12.75">
      <c r="A1764" s="40"/>
    </row>
    <row r="1765" ht="12.75">
      <c r="A1765" s="40"/>
    </row>
    <row r="1766" ht="12.75">
      <c r="A1766" s="40"/>
    </row>
    <row r="1767" ht="12.75">
      <c r="A1767" s="40"/>
    </row>
    <row r="1768" ht="12.75">
      <c r="A1768" s="40"/>
    </row>
    <row r="1769" ht="12.75">
      <c r="A1769" s="40"/>
    </row>
    <row r="1770" ht="12.75">
      <c r="A1770" s="40"/>
    </row>
    <row r="1771" ht="12.75">
      <c r="A1771" s="40"/>
    </row>
    <row r="1772" ht="12.75">
      <c r="A1772" s="40"/>
    </row>
    <row r="1773" ht="12.75">
      <c r="A1773" s="40"/>
    </row>
    <row r="1774" ht="12.75">
      <c r="A1774" s="40"/>
    </row>
    <row r="1775" ht="12.75">
      <c r="A1775" s="40"/>
    </row>
    <row r="1776" ht="12.75">
      <c r="A1776" s="40"/>
    </row>
    <row r="1777" ht="12.75">
      <c r="A1777" s="40"/>
    </row>
    <row r="1778" ht="12.75">
      <c r="A1778" s="40"/>
    </row>
    <row r="1779" ht="12.75">
      <c r="A1779" s="40"/>
    </row>
    <row r="1780" ht="12.75">
      <c r="A1780" s="40"/>
    </row>
    <row r="1781" ht="12.75">
      <c r="A1781" s="40"/>
    </row>
    <row r="1782" ht="12.75">
      <c r="A1782" s="40"/>
    </row>
    <row r="1783" ht="12.75">
      <c r="A1783" s="40"/>
    </row>
    <row r="1784" ht="12.75">
      <c r="A1784" s="40"/>
    </row>
    <row r="1785" ht="12.75">
      <c r="A1785" s="40"/>
    </row>
    <row r="1786" ht="12.75">
      <c r="A1786" s="40"/>
    </row>
    <row r="1787" ht="12.75">
      <c r="A1787" s="40"/>
    </row>
    <row r="1788" ht="12.75">
      <c r="A1788" s="40"/>
    </row>
    <row r="1789" ht="12.75">
      <c r="A1789" s="40"/>
    </row>
    <row r="1790" ht="12.75">
      <c r="A1790" s="40"/>
    </row>
    <row r="1791" ht="12.75">
      <c r="A1791" s="40"/>
    </row>
    <row r="1792" ht="12.75">
      <c r="A1792" s="40"/>
    </row>
    <row r="1793" ht="12.75">
      <c r="A1793" s="40"/>
    </row>
    <row r="1794" ht="12.75">
      <c r="A1794" s="40"/>
    </row>
    <row r="1795" ht="12.75">
      <c r="A1795" s="40"/>
    </row>
    <row r="1796" ht="12.75">
      <c r="A1796" s="40"/>
    </row>
    <row r="1797" ht="12.75">
      <c r="A1797" s="40"/>
    </row>
    <row r="1798" ht="12.75">
      <c r="A1798" s="40"/>
    </row>
    <row r="1799" ht="12.75">
      <c r="A1799" s="40"/>
    </row>
    <row r="1800" ht="12.75">
      <c r="A1800" s="40"/>
    </row>
    <row r="1801" ht="12.75">
      <c r="A1801" s="40"/>
    </row>
    <row r="1802" ht="12.75">
      <c r="A1802" s="40"/>
    </row>
    <row r="1803" ht="12.75">
      <c r="A1803" s="40"/>
    </row>
    <row r="1804" ht="12.75">
      <c r="A1804" s="40"/>
    </row>
    <row r="1805" ht="12.75">
      <c r="A1805" s="40"/>
    </row>
    <row r="1806" ht="12.75">
      <c r="A1806" s="40"/>
    </row>
    <row r="1807" ht="12.75">
      <c r="A1807" s="40"/>
    </row>
    <row r="1808" ht="12.75">
      <c r="A1808" s="40"/>
    </row>
    <row r="1809" ht="12.75">
      <c r="A1809" s="40"/>
    </row>
    <row r="1810" ht="12.75">
      <c r="A1810" s="40"/>
    </row>
    <row r="1811" ht="12.75">
      <c r="A1811" s="40"/>
    </row>
    <row r="1812" ht="12.75">
      <c r="A1812" s="40"/>
    </row>
    <row r="1813" ht="12.75">
      <c r="A1813" s="40"/>
    </row>
    <row r="1814" ht="12.75">
      <c r="A1814" s="40"/>
    </row>
    <row r="1815" ht="12.75">
      <c r="A1815" s="40"/>
    </row>
    <row r="1816" ht="12.75">
      <c r="A1816" s="40"/>
    </row>
    <row r="1817" ht="12.75">
      <c r="A1817" s="40"/>
    </row>
    <row r="1818" ht="12.75">
      <c r="A1818" s="40"/>
    </row>
    <row r="1819" ht="12.75">
      <c r="A1819" s="40"/>
    </row>
    <row r="1820" ht="12.75">
      <c r="A1820" s="40"/>
    </row>
    <row r="1821" ht="12.75">
      <c r="A1821" s="40"/>
    </row>
    <row r="1822" ht="12.75">
      <c r="A1822" s="40"/>
    </row>
    <row r="1823" ht="12.75">
      <c r="A1823" s="40"/>
    </row>
    <row r="1824" ht="12.75">
      <c r="A1824" s="40"/>
    </row>
    <row r="1825" ht="12.75">
      <c r="A1825" s="40"/>
    </row>
    <row r="1826" ht="12.75">
      <c r="A1826" s="40"/>
    </row>
    <row r="1827" ht="12.75">
      <c r="A1827" s="40"/>
    </row>
    <row r="1828" ht="12.75">
      <c r="A1828" s="40"/>
    </row>
    <row r="1829" ht="12.75">
      <c r="A1829" s="40"/>
    </row>
    <row r="1830" ht="12.75">
      <c r="A1830" s="40"/>
    </row>
    <row r="1831" ht="12.75">
      <c r="A1831" s="40"/>
    </row>
    <row r="1832" ht="12.75">
      <c r="A1832" s="40"/>
    </row>
    <row r="1833" ht="12.75">
      <c r="A1833" s="40"/>
    </row>
    <row r="1834" ht="12.75">
      <c r="A1834" s="40"/>
    </row>
    <row r="1835" ht="12.75">
      <c r="A1835" s="40"/>
    </row>
    <row r="1836" ht="12.75">
      <c r="A1836" s="40"/>
    </row>
    <row r="1837" ht="12.75">
      <c r="A1837" s="40"/>
    </row>
    <row r="1838" ht="12.75">
      <c r="A1838" s="40"/>
    </row>
    <row r="1839" ht="12.75">
      <c r="A1839" s="40"/>
    </row>
    <row r="1840" ht="12.75">
      <c r="A1840" s="40"/>
    </row>
    <row r="1841" ht="12.75">
      <c r="A1841" s="40"/>
    </row>
    <row r="1842" ht="12.75">
      <c r="A1842" s="40"/>
    </row>
    <row r="1843" ht="12.75">
      <c r="A1843" s="40"/>
    </row>
    <row r="1844" ht="12.75">
      <c r="A1844" s="40"/>
    </row>
    <row r="1845" ht="12.75">
      <c r="A1845" s="40"/>
    </row>
    <row r="1846" ht="12.75">
      <c r="A1846" s="40"/>
    </row>
    <row r="1847" ht="12.75">
      <c r="A1847" s="40"/>
    </row>
    <row r="1848" ht="12.75">
      <c r="A1848" s="40"/>
    </row>
    <row r="1849" ht="12.75">
      <c r="A1849" s="40"/>
    </row>
    <row r="1850" ht="12.75">
      <c r="A1850" s="40"/>
    </row>
    <row r="1851" ht="12.75">
      <c r="A1851" s="40"/>
    </row>
    <row r="1852" ht="12.75">
      <c r="A1852" s="40"/>
    </row>
    <row r="1853" ht="12.75">
      <c r="A1853" s="40"/>
    </row>
    <row r="1854" ht="12.75">
      <c r="A1854" s="40"/>
    </row>
    <row r="1855" ht="12.75">
      <c r="A1855" s="40"/>
    </row>
    <row r="1856" ht="12.75">
      <c r="A1856" s="40"/>
    </row>
    <row r="1857" ht="12.75">
      <c r="A1857" s="40"/>
    </row>
    <row r="1858" ht="12.75">
      <c r="A1858" s="40"/>
    </row>
    <row r="1859" ht="12.75">
      <c r="A1859" s="40"/>
    </row>
    <row r="1860" ht="12.75">
      <c r="A1860" s="40"/>
    </row>
    <row r="1861" ht="12.75">
      <c r="A1861" s="40"/>
    </row>
    <row r="1862" ht="12.75">
      <c r="A1862" s="40"/>
    </row>
    <row r="1863" ht="12.75">
      <c r="A1863" s="40"/>
    </row>
    <row r="1864" ht="12.75">
      <c r="A1864" s="40"/>
    </row>
    <row r="1865" ht="12.75">
      <c r="A1865" s="40"/>
    </row>
    <row r="1866" ht="12.75">
      <c r="A1866" s="40"/>
    </row>
    <row r="1867" ht="12.75">
      <c r="A1867" s="40"/>
    </row>
    <row r="1868" ht="12.75">
      <c r="A1868" s="40"/>
    </row>
    <row r="1869" ht="12.75">
      <c r="A1869" s="40"/>
    </row>
    <row r="1870" ht="12.75">
      <c r="A1870" s="40"/>
    </row>
    <row r="1871" ht="12.75">
      <c r="A1871" s="40"/>
    </row>
    <row r="1872" ht="12.75">
      <c r="A1872" s="40"/>
    </row>
    <row r="1873" ht="12.75">
      <c r="A1873" s="40"/>
    </row>
    <row r="1874" ht="12.75">
      <c r="A1874" s="40"/>
    </row>
    <row r="1875" ht="12.75">
      <c r="A1875" s="40"/>
    </row>
    <row r="1876" ht="12.75">
      <c r="A1876" s="40"/>
    </row>
    <row r="1877" ht="12.75">
      <c r="A1877" s="40"/>
    </row>
    <row r="1878" ht="12.75">
      <c r="A1878" s="40"/>
    </row>
    <row r="1879" ht="12.75">
      <c r="A1879" s="40"/>
    </row>
    <row r="1880" ht="12.75">
      <c r="A1880" s="40"/>
    </row>
    <row r="1881" ht="12.75">
      <c r="A1881" s="40"/>
    </row>
    <row r="1882" ht="12.75">
      <c r="A1882" s="40"/>
    </row>
    <row r="1883" ht="12.75">
      <c r="A1883" s="40"/>
    </row>
    <row r="1884" ht="12.75">
      <c r="A1884" s="40"/>
    </row>
    <row r="1885" ht="12.75">
      <c r="A1885" s="40"/>
    </row>
    <row r="1886" ht="12.75">
      <c r="A1886" s="40"/>
    </row>
    <row r="1887" ht="12.75">
      <c r="A1887" s="40"/>
    </row>
    <row r="1888" ht="12.75">
      <c r="A1888" s="40"/>
    </row>
    <row r="1889" ht="12.75">
      <c r="A1889" s="40"/>
    </row>
    <row r="1890" ht="12.75">
      <c r="A1890" s="40"/>
    </row>
    <row r="1891" ht="12.75">
      <c r="A1891" s="40"/>
    </row>
    <row r="1892" ht="12.75">
      <c r="A1892" s="40"/>
    </row>
    <row r="1893" ht="12.75">
      <c r="A1893" s="40"/>
    </row>
    <row r="1894" ht="12.75">
      <c r="A1894" s="40"/>
    </row>
    <row r="1895" ht="12.75">
      <c r="A1895" s="40"/>
    </row>
    <row r="1896" ht="12.75">
      <c r="A1896" s="40"/>
    </row>
    <row r="1897" ht="12.75">
      <c r="A1897" s="40"/>
    </row>
    <row r="1898" ht="12.75">
      <c r="A1898" s="40"/>
    </row>
    <row r="1899" ht="12.75">
      <c r="A1899" s="40"/>
    </row>
    <row r="1900" ht="12.75">
      <c r="A1900" s="40"/>
    </row>
    <row r="1901" ht="12.75">
      <c r="A1901" s="40"/>
    </row>
    <row r="1902" ht="12.75">
      <c r="A1902" s="40"/>
    </row>
    <row r="1903" ht="12.75">
      <c r="A1903" s="40"/>
    </row>
    <row r="1904" ht="12.75">
      <c r="A1904" s="40"/>
    </row>
    <row r="1905" ht="12.75">
      <c r="A1905" s="40"/>
    </row>
    <row r="1906" ht="12.75">
      <c r="A1906" s="40"/>
    </row>
    <row r="1907" ht="12.75">
      <c r="A1907" s="40"/>
    </row>
    <row r="1908" ht="12.75">
      <c r="A1908" s="40"/>
    </row>
    <row r="1909" ht="12.75">
      <c r="A1909" s="40"/>
    </row>
    <row r="1910" ht="12.75">
      <c r="A1910" s="40"/>
    </row>
    <row r="1911" ht="12.75">
      <c r="A1911" s="40"/>
    </row>
    <row r="1912" ht="12.75">
      <c r="A1912" s="40"/>
    </row>
    <row r="1913" ht="12.75">
      <c r="A1913" s="40"/>
    </row>
    <row r="1914" ht="12.75">
      <c r="A1914" s="40"/>
    </row>
    <row r="1915" ht="12.75">
      <c r="A1915" s="40"/>
    </row>
    <row r="1916" ht="12.75">
      <c r="A1916" s="40"/>
    </row>
    <row r="1917" ht="12.75">
      <c r="A1917" s="40"/>
    </row>
    <row r="1918" ht="12.75">
      <c r="A1918" s="40"/>
    </row>
    <row r="1919" ht="12.75">
      <c r="A1919" s="40"/>
    </row>
    <row r="1920" ht="12.75">
      <c r="A1920" s="40"/>
    </row>
    <row r="1921" ht="12.75">
      <c r="A1921" s="40"/>
    </row>
    <row r="1922" ht="12.75">
      <c r="A1922" s="40"/>
    </row>
    <row r="1923" ht="12.75">
      <c r="A1923" s="40"/>
    </row>
    <row r="1924" ht="12.75">
      <c r="A1924" s="40"/>
    </row>
    <row r="1925" ht="12.75">
      <c r="A1925" s="40"/>
    </row>
    <row r="1926" ht="12.75">
      <c r="A1926" s="40"/>
    </row>
    <row r="1927" ht="12.75">
      <c r="A1927" s="40"/>
    </row>
    <row r="1928" ht="12.75">
      <c r="A1928" s="40"/>
    </row>
    <row r="1929" ht="12.75">
      <c r="A1929" s="40"/>
    </row>
    <row r="1930" ht="12.75">
      <c r="A1930" s="40"/>
    </row>
    <row r="1931" ht="12.75">
      <c r="A1931" s="40"/>
    </row>
    <row r="1932" ht="12.75">
      <c r="A1932" s="40"/>
    </row>
    <row r="1933" ht="12.75">
      <c r="A1933" s="40"/>
    </row>
    <row r="1934" ht="12.75">
      <c r="A1934" s="40"/>
    </row>
    <row r="1935" ht="12.75">
      <c r="A1935" s="40"/>
    </row>
    <row r="1936" ht="12.75">
      <c r="A1936" s="40"/>
    </row>
    <row r="1937" ht="12.75">
      <c r="A1937" s="40"/>
    </row>
    <row r="1938" ht="12.75">
      <c r="A1938" s="40"/>
    </row>
    <row r="1939" ht="12.75">
      <c r="A1939" s="40"/>
    </row>
    <row r="1940" ht="12.75">
      <c r="A1940" s="40"/>
    </row>
    <row r="1941" ht="12.75">
      <c r="A1941" s="40"/>
    </row>
    <row r="1942" ht="12.75">
      <c r="A1942" s="40"/>
    </row>
    <row r="1943" ht="12.75">
      <c r="A1943" s="40"/>
    </row>
    <row r="1944" ht="12.75">
      <c r="A1944" s="40"/>
    </row>
    <row r="1945" ht="12.75">
      <c r="A1945" s="40"/>
    </row>
    <row r="1946" ht="12.75">
      <c r="A1946" s="40"/>
    </row>
    <row r="1947" ht="12.75">
      <c r="A1947" s="40"/>
    </row>
    <row r="1948" ht="12.75">
      <c r="A1948" s="40"/>
    </row>
    <row r="1949" ht="12.75">
      <c r="A1949" s="40"/>
    </row>
    <row r="1950" ht="12.75">
      <c r="A1950" s="40"/>
    </row>
    <row r="1951" ht="12.75">
      <c r="A1951" s="40"/>
    </row>
    <row r="1952" ht="12.75">
      <c r="A1952" s="40"/>
    </row>
    <row r="1953" ht="12.75">
      <c r="A1953" s="40"/>
    </row>
    <row r="1954" ht="12.75">
      <c r="A1954" s="40"/>
    </row>
    <row r="1955" ht="12.75">
      <c r="A1955" s="40"/>
    </row>
    <row r="1956" ht="12.75">
      <c r="A1956" s="40"/>
    </row>
    <row r="1957" ht="12.75">
      <c r="A1957" s="40"/>
    </row>
    <row r="1958" ht="12.75">
      <c r="A1958" s="40"/>
    </row>
    <row r="1959" ht="12.75">
      <c r="A1959" s="40"/>
    </row>
    <row r="1960" ht="12.75">
      <c r="A1960" s="40"/>
    </row>
    <row r="1961" ht="12.75">
      <c r="A1961" s="40"/>
    </row>
    <row r="1962" ht="12.75">
      <c r="A1962" s="40"/>
    </row>
    <row r="1963" ht="12.75">
      <c r="A1963" s="40"/>
    </row>
    <row r="1964" ht="12.75">
      <c r="A1964" s="40"/>
    </row>
    <row r="1965" ht="12.75">
      <c r="A1965" s="40"/>
    </row>
    <row r="1966" ht="12.75">
      <c r="A1966" s="40"/>
    </row>
    <row r="1967" ht="12.75">
      <c r="A1967" s="40"/>
    </row>
    <row r="1968" ht="12.75">
      <c r="A1968" s="40"/>
    </row>
    <row r="1969" ht="12.75">
      <c r="A1969" s="40"/>
    </row>
    <row r="1970" ht="12.75">
      <c r="A1970" s="40"/>
    </row>
    <row r="1971" ht="12.75">
      <c r="A1971" s="40"/>
    </row>
    <row r="1972" ht="12.75">
      <c r="A1972" s="40"/>
    </row>
    <row r="1973" ht="12.75">
      <c r="A1973" s="40"/>
    </row>
    <row r="1974" ht="12.75">
      <c r="A1974" s="40"/>
    </row>
    <row r="1975" ht="12.75">
      <c r="A1975" s="40"/>
    </row>
    <row r="1976" ht="12.75">
      <c r="A1976" s="40"/>
    </row>
    <row r="1977" ht="12.75">
      <c r="A1977" s="40"/>
    </row>
    <row r="1978" ht="12.75">
      <c r="A1978" s="40"/>
    </row>
    <row r="1979" ht="12.75">
      <c r="A1979" s="40"/>
    </row>
    <row r="1980" ht="12.75">
      <c r="A1980" s="40"/>
    </row>
    <row r="1981" ht="12.75">
      <c r="A1981" s="40"/>
    </row>
    <row r="1982" ht="12.75">
      <c r="A1982" s="40"/>
    </row>
    <row r="1983" ht="12.75">
      <c r="A1983" s="40"/>
    </row>
    <row r="1984" ht="12.75">
      <c r="A1984" s="40"/>
    </row>
    <row r="1985" ht="12.75">
      <c r="A1985" s="40"/>
    </row>
    <row r="1986" ht="12.75">
      <c r="A1986" s="40"/>
    </row>
    <row r="1987" ht="12.75">
      <c r="A1987" s="40"/>
    </row>
    <row r="1988" ht="12.75">
      <c r="A1988" s="40"/>
    </row>
    <row r="1989" ht="12.75">
      <c r="A1989" s="40"/>
    </row>
    <row r="1990" ht="12.75">
      <c r="A1990" s="40"/>
    </row>
    <row r="1991" ht="12.75">
      <c r="A1991" s="40"/>
    </row>
    <row r="1992" ht="12.75">
      <c r="A1992" s="40"/>
    </row>
    <row r="1993" ht="12.75">
      <c r="A1993" s="40"/>
    </row>
    <row r="1994" ht="12.75">
      <c r="A1994" s="40"/>
    </row>
    <row r="1995" ht="12.75">
      <c r="A1995" s="40"/>
    </row>
    <row r="1996" ht="12.75">
      <c r="A1996" s="40"/>
    </row>
    <row r="1997" ht="12.75">
      <c r="A1997" s="40"/>
    </row>
    <row r="1998" ht="12.75">
      <c r="A1998" s="40"/>
    </row>
    <row r="1999" ht="12.75">
      <c r="A1999" s="40"/>
    </row>
    <row r="2000" ht="12.75">
      <c r="A2000" s="40"/>
    </row>
    <row r="2001" ht="12.75">
      <c r="A2001" s="40"/>
    </row>
    <row r="2002" ht="12.75">
      <c r="A2002" s="40"/>
    </row>
    <row r="2003" ht="12.75">
      <c r="A2003" s="40"/>
    </row>
    <row r="2004" ht="12.75">
      <c r="A2004" s="40"/>
    </row>
    <row r="2005" ht="12.75">
      <c r="A2005" s="40"/>
    </row>
    <row r="2006" ht="12.75">
      <c r="A2006" s="40"/>
    </row>
    <row r="2007" ht="12.75">
      <c r="A2007" s="40"/>
    </row>
    <row r="2008" ht="12.75">
      <c r="A2008" s="40"/>
    </row>
    <row r="2009" ht="12.75">
      <c r="A2009" s="40"/>
    </row>
    <row r="2010" ht="12.75">
      <c r="A2010" s="40"/>
    </row>
    <row r="2011" ht="12.75">
      <c r="A2011" s="40"/>
    </row>
    <row r="2012" ht="12.75">
      <c r="A2012" s="40"/>
    </row>
    <row r="2013" ht="12.75">
      <c r="A2013" s="40"/>
    </row>
    <row r="2014" ht="12.75">
      <c r="A2014" s="40"/>
    </row>
    <row r="2015" ht="12.75">
      <c r="A2015" s="40"/>
    </row>
    <row r="2016" ht="12.75">
      <c r="A2016" s="40"/>
    </row>
    <row r="2017" ht="12.75">
      <c r="A2017" s="40"/>
    </row>
    <row r="2018" ht="12.75">
      <c r="A2018" s="40"/>
    </row>
    <row r="2019" ht="12.75">
      <c r="A2019" s="40"/>
    </row>
    <row r="2020" ht="12.75">
      <c r="A2020" s="40"/>
    </row>
    <row r="2021" ht="12.75">
      <c r="A2021" s="40"/>
    </row>
    <row r="2022" ht="12.75">
      <c r="A2022" s="40"/>
    </row>
    <row r="2023" ht="12.75">
      <c r="A2023" s="40"/>
    </row>
    <row r="2024" ht="12.75">
      <c r="A2024" s="40"/>
    </row>
    <row r="2025" ht="12.75">
      <c r="A2025" s="40"/>
    </row>
    <row r="2026" ht="12.75">
      <c r="A2026" s="40"/>
    </row>
    <row r="2027" ht="12.75">
      <c r="A2027" s="40"/>
    </row>
    <row r="2028" ht="12.75">
      <c r="A2028" s="40"/>
    </row>
    <row r="2029" ht="12.75">
      <c r="A2029" s="40"/>
    </row>
    <row r="2030" ht="12.75">
      <c r="A2030" s="40"/>
    </row>
    <row r="2031" ht="12.75">
      <c r="A2031" s="40"/>
    </row>
    <row r="2032" ht="12.75">
      <c r="A2032" s="40"/>
    </row>
    <row r="2033" ht="12.75">
      <c r="A2033" s="40"/>
    </row>
    <row r="2034" ht="12.75">
      <c r="A2034" s="40"/>
    </row>
    <row r="2035" ht="12.75">
      <c r="A2035" s="40"/>
    </row>
    <row r="2036" ht="12.75">
      <c r="A2036" s="40"/>
    </row>
    <row r="2037" ht="12.75">
      <c r="A2037" s="40"/>
    </row>
    <row r="2038" ht="12.75">
      <c r="A2038" s="40"/>
    </row>
    <row r="2039" ht="12.75">
      <c r="A2039" s="40"/>
    </row>
    <row r="2040" ht="12.75">
      <c r="A2040" s="40"/>
    </row>
    <row r="2041" ht="12.75">
      <c r="A2041" s="40"/>
    </row>
    <row r="2042" ht="12.75">
      <c r="A2042" s="40"/>
    </row>
    <row r="2043" ht="12.75">
      <c r="A2043" s="40"/>
    </row>
    <row r="2044" ht="12.75">
      <c r="A2044" s="40"/>
    </row>
    <row r="2045" ht="12.75">
      <c r="A2045" s="40"/>
    </row>
    <row r="2046" ht="12.75">
      <c r="A2046" s="40"/>
    </row>
    <row r="2047" ht="12.75">
      <c r="A2047" s="40"/>
    </row>
    <row r="2048" ht="12.75">
      <c r="A2048" s="40"/>
    </row>
    <row r="2049" ht="12.75">
      <c r="A2049" s="40"/>
    </row>
    <row r="2050" ht="12.75">
      <c r="A2050" s="40"/>
    </row>
    <row r="2051" ht="12.75">
      <c r="A2051" s="40"/>
    </row>
    <row r="2052" ht="12.75">
      <c r="A2052" s="40"/>
    </row>
    <row r="2053" ht="12.75">
      <c r="A2053" s="40"/>
    </row>
    <row r="2054" ht="12.75">
      <c r="A2054" s="40"/>
    </row>
    <row r="2055" ht="12.75">
      <c r="A2055" s="40"/>
    </row>
    <row r="2056" ht="12.75">
      <c r="A2056" s="40"/>
    </row>
    <row r="2057" ht="12.75">
      <c r="A2057" s="40"/>
    </row>
    <row r="2058" ht="12.75">
      <c r="A2058" s="40"/>
    </row>
    <row r="2059" ht="12.75">
      <c r="A2059" s="4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8.88671875" style="71" customWidth="1"/>
    <col min="2" max="2" width="24.77734375" style="71" bestFit="1" customWidth="1"/>
    <col min="3" max="3" width="8.88671875" style="71" customWidth="1"/>
    <col min="4" max="4" width="6.3359375" style="71" bestFit="1" customWidth="1"/>
    <col min="5" max="5" width="8.21484375" style="71" bestFit="1" customWidth="1"/>
    <col min="6" max="6" width="10.77734375" style="71" bestFit="1" customWidth="1"/>
    <col min="7" max="8" width="8.88671875" style="71" customWidth="1"/>
    <col min="9" max="9" width="14.88671875" style="71" bestFit="1" customWidth="1"/>
    <col min="10" max="16384" width="8.88671875" style="71" customWidth="1"/>
  </cols>
  <sheetData>
    <row r="1" ht="12.75">
      <c r="A1" s="70" t="s">
        <v>82</v>
      </c>
    </row>
    <row r="2" ht="12.75">
      <c r="A2" s="70"/>
    </row>
    <row r="3" spans="2:9" ht="12.75">
      <c r="B3" s="71" t="s">
        <v>81</v>
      </c>
      <c r="C3" s="71" t="s">
        <v>80</v>
      </c>
      <c r="D3" s="71" t="s">
        <v>79</v>
      </c>
      <c r="E3" s="71" t="s">
        <v>78</v>
      </c>
      <c r="F3" s="71" t="s">
        <v>77</v>
      </c>
      <c r="I3" s="71" t="s">
        <v>83</v>
      </c>
    </row>
    <row r="4" ht="12.75">
      <c r="G4" s="71" t="s">
        <v>76</v>
      </c>
    </row>
    <row r="5" spans="1:11" ht="12.75">
      <c r="A5" s="71">
        <v>1970</v>
      </c>
      <c r="B5" s="72">
        <v>223341</v>
      </c>
      <c r="C5" s="72">
        <v>132109</v>
      </c>
      <c r="D5" s="72">
        <v>-22381</v>
      </c>
      <c r="E5" s="72">
        <v>109728</v>
      </c>
      <c r="F5" s="72">
        <v>5721</v>
      </c>
      <c r="G5" s="72">
        <v>229062</v>
      </c>
      <c r="I5" s="68">
        <v>47.90318778322026</v>
      </c>
      <c r="K5" s="73"/>
    </row>
    <row r="6" spans="2:11" ht="12.75">
      <c r="B6" s="72">
        <v>220170</v>
      </c>
      <c r="C6" s="72">
        <v>140092</v>
      </c>
      <c r="D6" s="72">
        <v>-22071</v>
      </c>
      <c r="E6" s="72">
        <v>118021</v>
      </c>
      <c r="F6" s="72">
        <v>5874</v>
      </c>
      <c r="G6" s="72">
        <v>226044</v>
      </c>
      <c r="I6" s="68">
        <v>52.211516341951125</v>
      </c>
      <c r="K6" s="73"/>
    </row>
    <row r="7" spans="2:9" ht="12.75">
      <c r="B7" s="72">
        <v>225109</v>
      </c>
      <c r="C7" s="72">
        <v>142472</v>
      </c>
      <c r="D7" s="72">
        <v>-22593</v>
      </c>
      <c r="E7" s="72">
        <v>119879</v>
      </c>
      <c r="F7" s="72">
        <v>5265</v>
      </c>
      <c r="G7" s="72">
        <v>230374</v>
      </c>
      <c r="I7" s="68">
        <v>52.036688167935615</v>
      </c>
    </row>
    <row r="8" spans="2:11" ht="12.75">
      <c r="B8" s="72">
        <v>235847</v>
      </c>
      <c r="C8" s="72">
        <v>146074</v>
      </c>
      <c r="D8" s="72">
        <v>-24157</v>
      </c>
      <c r="E8" s="72">
        <v>121917</v>
      </c>
      <c r="F8" s="72">
        <v>5769</v>
      </c>
      <c r="G8" s="72">
        <v>241616</v>
      </c>
      <c r="I8" s="68">
        <v>50.458992781934974</v>
      </c>
      <c r="K8" s="73"/>
    </row>
    <row r="9" spans="2:9" ht="12.75">
      <c r="B9" s="72">
        <v>225116</v>
      </c>
      <c r="C9" s="72">
        <v>139407</v>
      </c>
      <c r="D9" s="72">
        <v>-19432</v>
      </c>
      <c r="E9" s="72">
        <v>119975</v>
      </c>
      <c r="F9" s="72">
        <v>4922</v>
      </c>
      <c r="G9" s="72">
        <v>230038</v>
      </c>
      <c r="I9" s="68">
        <v>52.15442665994314</v>
      </c>
    </row>
    <row r="10" spans="1:9" ht="12.75">
      <c r="A10" s="71">
        <v>1975</v>
      </c>
      <c r="B10" s="72">
        <v>213769</v>
      </c>
      <c r="C10" s="72">
        <v>115763</v>
      </c>
      <c r="D10" s="72">
        <v>-18492</v>
      </c>
      <c r="E10" s="72">
        <v>97271</v>
      </c>
      <c r="F10" s="72">
        <v>3572</v>
      </c>
      <c r="G10" s="72">
        <v>217341</v>
      </c>
      <c r="I10" s="68">
        <v>44.755016310774316</v>
      </c>
    </row>
    <row r="11" spans="2:9" ht="12.75">
      <c r="B11" s="72">
        <v>218116</v>
      </c>
      <c r="C11" s="72">
        <v>111796</v>
      </c>
      <c r="D11" s="72">
        <v>-23177</v>
      </c>
      <c r="E11" s="72">
        <v>88619</v>
      </c>
      <c r="F11" s="72">
        <v>3698</v>
      </c>
      <c r="G11" s="72">
        <v>221814</v>
      </c>
      <c r="I11" s="68">
        <v>39.95194171693401</v>
      </c>
    </row>
    <row r="12" spans="2:9" ht="12.75">
      <c r="B12" s="72">
        <v>222806</v>
      </c>
      <c r="C12" s="72">
        <v>93445</v>
      </c>
      <c r="D12" s="72">
        <v>-34865</v>
      </c>
      <c r="E12" s="72">
        <v>58580</v>
      </c>
      <c r="F12" s="72">
        <v>2942</v>
      </c>
      <c r="G12" s="72">
        <v>225748</v>
      </c>
      <c r="I12" s="68">
        <v>25.949288587274307</v>
      </c>
    </row>
    <row r="13" spans="2:9" ht="12.75">
      <c r="B13" s="72">
        <v>223214</v>
      </c>
      <c r="C13" s="72">
        <v>92309</v>
      </c>
      <c r="D13" s="72">
        <v>-43460</v>
      </c>
      <c r="E13" s="72">
        <v>48849</v>
      </c>
      <c r="F13" s="72">
        <v>2733</v>
      </c>
      <c r="G13" s="72">
        <v>225947</v>
      </c>
      <c r="I13" s="68">
        <v>21.6196718699518</v>
      </c>
    </row>
    <row r="14" spans="2:9" ht="12.75">
      <c r="B14" s="72">
        <v>232768</v>
      </c>
      <c r="C14" s="72">
        <v>89394</v>
      </c>
      <c r="D14" s="72">
        <v>-59632</v>
      </c>
      <c r="E14" s="72">
        <v>29762</v>
      </c>
      <c r="F14" s="72">
        <v>2789</v>
      </c>
      <c r="G14" s="72">
        <v>235557</v>
      </c>
      <c r="I14" s="68">
        <v>12.634733843613223</v>
      </c>
    </row>
    <row r="15" spans="1:9" ht="12.75">
      <c r="A15" s="71">
        <v>1980</v>
      </c>
      <c r="B15" s="72">
        <v>213118</v>
      </c>
      <c r="C15" s="72">
        <v>75411</v>
      </c>
      <c r="D15" s="72">
        <v>-61705</v>
      </c>
      <c r="E15" s="72">
        <v>13706</v>
      </c>
      <c r="F15" s="72">
        <v>2562</v>
      </c>
      <c r="G15" s="72">
        <v>215680</v>
      </c>
      <c r="I15" s="68">
        <v>6.354784866468843</v>
      </c>
    </row>
    <row r="16" spans="2:9" ht="12.75">
      <c r="B16" s="72">
        <v>207756</v>
      </c>
      <c r="C16" s="72">
        <v>63912</v>
      </c>
      <c r="D16" s="72">
        <v>-76500</v>
      </c>
      <c r="E16" s="72">
        <v>-12588</v>
      </c>
      <c r="F16" s="72">
        <v>2156</v>
      </c>
      <c r="G16" s="72">
        <v>209912</v>
      </c>
      <c r="I16" s="68">
        <v>-5.996798658485461</v>
      </c>
    </row>
    <row r="17" spans="2:9" ht="12.75">
      <c r="B17" s="72">
        <v>204540</v>
      </c>
      <c r="C17" s="72">
        <v>63189</v>
      </c>
      <c r="D17" s="72">
        <v>-86288</v>
      </c>
      <c r="E17" s="72">
        <v>-23099</v>
      </c>
      <c r="F17" s="72">
        <v>2715</v>
      </c>
      <c r="G17" s="72">
        <v>207255</v>
      </c>
      <c r="I17" s="68">
        <v>-11.145207594509179</v>
      </c>
    </row>
    <row r="18" spans="2:9" ht="12.75">
      <c r="B18" s="72">
        <v>206290</v>
      </c>
      <c r="C18" s="72">
        <v>57957</v>
      </c>
      <c r="D18" s="72">
        <v>-95452</v>
      </c>
      <c r="E18" s="72">
        <v>-37495</v>
      </c>
      <c r="F18" s="72">
        <v>2118</v>
      </c>
      <c r="G18" s="72">
        <v>208408</v>
      </c>
      <c r="I18" s="68">
        <v>-17.991151971133547</v>
      </c>
    </row>
    <row r="19" spans="2:9" ht="12.75">
      <c r="B19" s="72">
        <v>206052</v>
      </c>
      <c r="C19" s="72">
        <v>79731</v>
      </c>
      <c r="D19" s="72">
        <v>-102957</v>
      </c>
      <c r="E19" s="72">
        <v>-23226</v>
      </c>
      <c r="F19" s="72">
        <v>2370</v>
      </c>
      <c r="G19" s="72">
        <v>208422</v>
      </c>
      <c r="I19" s="68">
        <v>-11.143737225436855</v>
      </c>
    </row>
    <row r="20" spans="1:9" ht="12.75">
      <c r="A20" s="71">
        <v>1985</v>
      </c>
      <c r="B20" s="72">
        <v>216184</v>
      </c>
      <c r="C20" s="72">
        <v>74703</v>
      </c>
      <c r="D20" s="72">
        <v>-109043</v>
      </c>
      <c r="E20" s="72">
        <v>-34340</v>
      </c>
      <c r="F20" s="72">
        <v>2239</v>
      </c>
      <c r="G20" s="72">
        <v>218423</v>
      </c>
      <c r="I20" s="68">
        <v>-15.721787540689396</v>
      </c>
    </row>
    <row r="21" spans="2:9" ht="12.75">
      <c r="B21" s="72">
        <v>221432</v>
      </c>
      <c r="C21" s="72">
        <v>77553</v>
      </c>
      <c r="D21" s="72">
        <v>-114796</v>
      </c>
      <c r="E21" s="72">
        <v>-37243</v>
      </c>
      <c r="F21" s="72">
        <v>2212</v>
      </c>
      <c r="G21" s="72">
        <v>223644</v>
      </c>
      <c r="I21" s="68">
        <v>-16.652805351361987</v>
      </c>
    </row>
    <row r="22" spans="2:9" ht="12.75">
      <c r="B22" s="72">
        <v>222311</v>
      </c>
      <c r="C22" s="72">
        <v>73746</v>
      </c>
      <c r="D22" s="72">
        <v>-108980</v>
      </c>
      <c r="E22" s="72">
        <v>-35234</v>
      </c>
      <c r="F22" s="72">
        <v>1756</v>
      </c>
      <c r="G22" s="72">
        <v>224067</v>
      </c>
      <c r="I22" s="68">
        <v>-15.72476089741015</v>
      </c>
    </row>
    <row r="23" spans="2:9" ht="12.75">
      <c r="B23" s="72">
        <v>225392</v>
      </c>
      <c r="C23" s="72">
        <v>78550</v>
      </c>
      <c r="D23" s="72">
        <v>-98861</v>
      </c>
      <c r="E23" s="72">
        <v>-20311</v>
      </c>
      <c r="F23" s="72">
        <v>1932</v>
      </c>
      <c r="G23" s="72">
        <v>227324</v>
      </c>
      <c r="I23" s="68">
        <v>-8.9348243036371</v>
      </c>
    </row>
    <row r="24" spans="2:9" ht="12.75">
      <c r="B24" s="72">
        <v>224767</v>
      </c>
      <c r="C24" s="72">
        <v>83941</v>
      </c>
      <c r="D24" s="72">
        <v>-76249</v>
      </c>
      <c r="E24" s="72">
        <v>7692</v>
      </c>
      <c r="F24" s="72">
        <v>2525</v>
      </c>
      <c r="G24" s="72">
        <v>227292</v>
      </c>
      <c r="I24" s="68">
        <v>3.3841930204318675</v>
      </c>
    </row>
    <row r="25" spans="1:9" ht="12.75">
      <c r="A25" s="71">
        <v>1990</v>
      </c>
      <c r="B25" s="72">
        <v>226139</v>
      </c>
      <c r="C25" s="72">
        <v>87385</v>
      </c>
      <c r="D25" s="72">
        <v>-82293</v>
      </c>
      <c r="E25" s="72">
        <v>5092</v>
      </c>
      <c r="F25" s="72">
        <v>2666</v>
      </c>
      <c r="G25" s="72">
        <v>228805</v>
      </c>
      <c r="I25" s="68">
        <v>2.225475841874085</v>
      </c>
    </row>
    <row r="26" spans="2:9" ht="12.75">
      <c r="B26" s="72">
        <v>232330</v>
      </c>
      <c r="C26" s="72">
        <v>94040</v>
      </c>
      <c r="D26" s="72">
        <v>-82632</v>
      </c>
      <c r="E26" s="72">
        <v>11408</v>
      </c>
      <c r="F26" s="72">
        <v>2618</v>
      </c>
      <c r="G26" s="72">
        <v>234948</v>
      </c>
      <c r="I26" s="68">
        <v>4.855542503021946</v>
      </c>
    </row>
    <row r="27" spans="2:9" ht="12.75">
      <c r="B27" s="72">
        <v>230549</v>
      </c>
      <c r="C27" s="72">
        <v>94686</v>
      </c>
      <c r="D27" s="72">
        <v>-86155</v>
      </c>
      <c r="E27" s="72">
        <v>8531</v>
      </c>
      <c r="F27" s="72">
        <v>2688</v>
      </c>
      <c r="G27" s="72">
        <v>233237</v>
      </c>
      <c r="I27" s="68">
        <v>3.6576529452874116</v>
      </c>
    </row>
    <row r="28" spans="2:9" ht="12.75">
      <c r="B28" s="72">
        <v>233964</v>
      </c>
      <c r="C28" s="72">
        <v>96326</v>
      </c>
      <c r="D28" s="72">
        <v>-96854</v>
      </c>
      <c r="E28" s="72">
        <v>-528</v>
      </c>
      <c r="F28" s="72">
        <v>2618</v>
      </c>
      <c r="G28" s="72">
        <v>236582</v>
      </c>
      <c r="I28" s="68">
        <v>-0.22317843284780753</v>
      </c>
    </row>
    <row r="29" spans="2:9" ht="12.75">
      <c r="B29" s="72">
        <v>231956</v>
      </c>
      <c r="C29" s="72">
        <v>83815</v>
      </c>
      <c r="D29" s="72">
        <v>-116003</v>
      </c>
      <c r="E29" s="72">
        <v>-32188</v>
      </c>
      <c r="F29" s="72">
        <v>2451</v>
      </c>
      <c r="G29" s="72">
        <v>234407</v>
      </c>
      <c r="I29" s="68">
        <v>-13.731671835738695</v>
      </c>
    </row>
    <row r="30" spans="1:9" ht="12.75">
      <c r="A30" s="71">
        <v>1995</v>
      </c>
      <c r="B30" s="72">
        <v>232458</v>
      </c>
      <c r="C30" s="72">
        <v>78034</v>
      </c>
      <c r="D30" s="72">
        <v>-117859</v>
      </c>
      <c r="E30" s="72">
        <v>-39825</v>
      </c>
      <c r="F30" s="72">
        <v>2602</v>
      </c>
      <c r="G30" s="72">
        <v>235060</v>
      </c>
      <c r="I30" s="68">
        <v>-16.942482770356506</v>
      </c>
    </row>
    <row r="31" spans="2:9" ht="12.75">
      <c r="B31" s="72">
        <v>243535.17892674627</v>
      </c>
      <c r="C31" s="72">
        <v>80635.2760563204</v>
      </c>
      <c r="D31" s="72">
        <v>-117115.3490371737</v>
      </c>
      <c r="E31" s="72">
        <v>-36480.07298085329</v>
      </c>
      <c r="F31" s="72">
        <v>2813.197726685087</v>
      </c>
      <c r="G31" s="72">
        <v>246348.37665343136</v>
      </c>
      <c r="I31" s="68">
        <v>-14.808326921583213</v>
      </c>
    </row>
    <row r="32" spans="2:9" ht="12.75">
      <c r="B32" s="72">
        <v>239693.78315080248</v>
      </c>
      <c r="C32" s="72">
        <v>80850.43372273372</v>
      </c>
      <c r="D32" s="72">
        <v>-118742.76406840219</v>
      </c>
      <c r="E32" s="72">
        <v>-37892.330345668466</v>
      </c>
      <c r="F32" s="72">
        <v>3121.1179842212205</v>
      </c>
      <c r="G32" s="72">
        <v>242814.9011350237</v>
      </c>
      <c r="I32" s="68">
        <v>-15.605438615399235</v>
      </c>
    </row>
    <row r="33" spans="2:9" ht="12.75">
      <c r="B33" s="72">
        <v>243482</v>
      </c>
      <c r="C33" s="72">
        <v>82061</v>
      </c>
      <c r="D33" s="72">
        <v>-122556</v>
      </c>
      <c r="E33" s="72">
        <v>-40495</v>
      </c>
      <c r="F33" s="72">
        <v>3256</v>
      </c>
      <c r="G33" s="72">
        <v>246738</v>
      </c>
      <c r="I33" s="68">
        <v>-16.412145676790765</v>
      </c>
    </row>
    <row r="34" spans="2:9" ht="12.75">
      <c r="B34" s="72">
        <v>244291.13674022583</v>
      </c>
      <c r="C34" s="72">
        <v>80476.44340678625</v>
      </c>
      <c r="D34" s="72">
        <v>-131976.08930320287</v>
      </c>
      <c r="E34" s="72">
        <v>-51499.64589641662</v>
      </c>
      <c r="F34" s="72">
        <v>2470.818357356775</v>
      </c>
      <c r="G34" s="72">
        <v>246761.9550975826</v>
      </c>
      <c r="I34" s="68">
        <v>-20.87017258233789</v>
      </c>
    </row>
    <row r="35" spans="1:9" ht="12.75">
      <c r="A35" s="71">
        <v>2000</v>
      </c>
      <c r="B35" s="72">
        <v>247089.86302233906</v>
      </c>
      <c r="C35" s="72">
        <v>94358.99053276009</v>
      </c>
      <c r="D35" s="72">
        <v>-137330.3205939883</v>
      </c>
      <c r="E35" s="72">
        <v>-42971.330061228204</v>
      </c>
      <c r="F35" s="72">
        <v>2207.018756210212</v>
      </c>
      <c r="G35" s="72">
        <v>249296.8817785493</v>
      </c>
      <c r="I35" s="68">
        <v>-17.237010649575506</v>
      </c>
    </row>
    <row r="36" spans="2:9" ht="12.75">
      <c r="B36" s="72">
        <v>247587.46493072377</v>
      </c>
      <c r="C36" s="72">
        <v>104336.86908642646</v>
      </c>
      <c r="D36" s="72">
        <v>-128276.79185364192</v>
      </c>
      <c r="E36" s="72">
        <v>-23939.922767215452</v>
      </c>
      <c r="F36" s="72">
        <v>2432.8265452884525</v>
      </c>
      <c r="G36" s="72">
        <v>250020.29147601224</v>
      </c>
      <c r="I36" s="68">
        <v>-9.57519192777692</v>
      </c>
    </row>
    <row r="37" spans="2:9" ht="12.75">
      <c r="B37" s="72">
        <v>241149.3068770081</v>
      </c>
      <c r="C37" s="72">
        <v>103333.7402995267</v>
      </c>
      <c r="D37" s="72">
        <v>-134451.12232869092</v>
      </c>
      <c r="E37" s="72">
        <v>-31117.38202916422</v>
      </c>
      <c r="F37" s="72">
        <v>2043.2784659437725</v>
      </c>
      <c r="G37" s="72">
        <v>243192.58534295185</v>
      </c>
      <c r="I37" s="68">
        <v>-12.795366267142674</v>
      </c>
    </row>
    <row r="38" spans="2:9" ht="12.75">
      <c r="B38" s="72">
        <v>244082.21118993062</v>
      </c>
      <c r="C38" s="72">
        <v>106429.74946364117</v>
      </c>
      <c r="D38" s="72">
        <v>-123207.89330249642</v>
      </c>
      <c r="E38" s="72">
        <v>-16778.14383885525</v>
      </c>
      <c r="F38" s="72">
        <v>1879.0825911045263</v>
      </c>
      <c r="G38" s="72">
        <v>245961.29378103514</v>
      </c>
      <c r="I38" s="68">
        <v>-6.821456978426794</v>
      </c>
    </row>
    <row r="39" spans="2:9" ht="12.75">
      <c r="B39" s="72">
        <v>246061.75433083944</v>
      </c>
      <c r="C39" s="72">
        <v>125258.42936984703</v>
      </c>
      <c r="D39" s="72">
        <v>-114202.13961238555</v>
      </c>
      <c r="E39" s="72">
        <v>11056.289757461476</v>
      </c>
      <c r="F39" s="72">
        <v>2221.0143922279394</v>
      </c>
      <c r="G39" s="72">
        <v>248282.7687230674</v>
      </c>
      <c r="I39" s="68">
        <v>4.45310394044847</v>
      </c>
    </row>
    <row r="40" spans="1:9" ht="12.75">
      <c r="A40" s="71">
        <v>2005</v>
      </c>
      <c r="B40" s="72">
        <v>247528.66597590246</v>
      </c>
      <c r="C40" s="72">
        <v>134341.22590898114</v>
      </c>
      <c r="D40" s="72">
        <v>-100521.77485731512</v>
      </c>
      <c r="E40" s="72">
        <v>33819.45105166602</v>
      </c>
      <c r="F40" s="72">
        <v>2179.7155296513447</v>
      </c>
      <c r="G40" s="72">
        <v>249708.3815055538</v>
      </c>
      <c r="I40" s="68">
        <v>13.5435786527309</v>
      </c>
    </row>
    <row r="41" spans="2:9" ht="12.75">
      <c r="B41" s="72">
        <v>244407.91105293846</v>
      </c>
      <c r="C41" s="72">
        <v>149932.9777750092</v>
      </c>
      <c r="D41" s="72">
        <v>-97461.28920514238</v>
      </c>
      <c r="E41" s="72">
        <v>52471.68856986682</v>
      </c>
      <c r="F41" s="72">
        <v>2486.3842758003148</v>
      </c>
      <c r="G41" s="72">
        <v>246894.29532873878</v>
      </c>
      <c r="I41" s="68">
        <v>21.252693789461993</v>
      </c>
    </row>
    <row r="42" spans="2:9" ht="12.75">
      <c r="B42" s="72">
        <v>237201.51912005513</v>
      </c>
      <c r="C42" s="72">
        <v>149223.42975640506</v>
      </c>
      <c r="D42" s="72">
        <v>-99968.74653794522</v>
      </c>
      <c r="E42" s="72">
        <v>49254.683218459846</v>
      </c>
      <c r="F42" s="72">
        <v>2512.6647831668874</v>
      </c>
      <c r="G42" s="72">
        <v>239714.18390322203</v>
      </c>
      <c r="I42" s="68">
        <v>20.547254407918167</v>
      </c>
    </row>
    <row r="43" spans="2:9" ht="12.75">
      <c r="B43" s="72">
        <v>234755.28440273617</v>
      </c>
      <c r="C43" s="72">
        <v>157740.44017560707</v>
      </c>
      <c r="D43" s="72">
        <v>-95550.36776998964</v>
      </c>
      <c r="E43" s="72">
        <v>62190.07240561744</v>
      </c>
      <c r="F43" s="72">
        <v>2732.764002095425</v>
      </c>
      <c r="G43" s="72">
        <v>237488.04840483158</v>
      </c>
      <c r="I43" s="68">
        <v>26.186611420380093</v>
      </c>
    </row>
    <row r="44" spans="2:9" ht="12.75">
      <c r="B44" s="72">
        <v>220011.992812911</v>
      </c>
      <c r="C44" s="72">
        <v>149624.5589381594</v>
      </c>
      <c r="D44" s="72">
        <v>-90183.54434912137</v>
      </c>
      <c r="E44" s="72">
        <v>59441.01458903804</v>
      </c>
      <c r="F44" s="72">
        <v>2620.767109013968</v>
      </c>
      <c r="G44" s="72">
        <v>222632.75992192497</v>
      </c>
      <c r="I44" s="68">
        <v>26.699132063890055</v>
      </c>
    </row>
    <row r="45" spans="1:9" ht="12.75">
      <c r="A45" s="71">
        <v>2010</v>
      </c>
      <c r="B45" s="72">
        <v>227339.70652982552</v>
      </c>
      <c r="C45" s="72">
        <v>157237.7167199178</v>
      </c>
      <c r="D45" s="72">
        <v>-91213.06383765765</v>
      </c>
      <c r="E45" s="72">
        <v>66024.65288226015</v>
      </c>
      <c r="F45" s="72">
        <v>2956.0924834526563</v>
      </c>
      <c r="G45" s="72">
        <v>230295.79901327819</v>
      </c>
      <c r="I45" s="68">
        <v>28.669499472047846</v>
      </c>
    </row>
    <row r="46" spans="2:9" ht="12.75">
      <c r="B46" s="72">
        <v>211312.7561352417</v>
      </c>
      <c r="C46" s="72">
        <v>162872.54059961313</v>
      </c>
      <c r="D46" s="72">
        <v>-84124.4510262743</v>
      </c>
      <c r="E46" s="72">
        <v>78748.08957333883</v>
      </c>
      <c r="F46" s="72">
        <v>3286.6036221965787</v>
      </c>
      <c r="G46" s="72">
        <v>214599.3597574383</v>
      </c>
      <c r="I46" s="68">
        <v>36.695398188674844</v>
      </c>
    </row>
    <row r="47" spans="2:9" ht="12.75">
      <c r="B47" s="72">
        <v>214562.73890944218</v>
      </c>
      <c r="C47" s="72">
        <v>174039.60196771895</v>
      </c>
      <c r="D47" s="72">
        <v>-80294.70171949033</v>
      </c>
      <c r="E47" s="72">
        <v>93744.90024822862</v>
      </c>
      <c r="F47" s="72">
        <v>2811.9092352048683</v>
      </c>
      <c r="G47" s="72">
        <v>217374.64814464704</v>
      </c>
      <c r="I47" s="68">
        <v>43.12595836191909</v>
      </c>
    </row>
    <row r="48" spans="1:9" ht="12.75">
      <c r="A48" s="71">
        <v>2013</v>
      </c>
      <c r="B48" s="72">
        <v>213393.48640639975</v>
      </c>
      <c r="C48" s="72">
        <v>177946.63866852014</v>
      </c>
      <c r="D48" s="72">
        <v>-76183.6349853191</v>
      </c>
      <c r="E48" s="72">
        <v>101763.00368320104</v>
      </c>
      <c r="F48" s="72">
        <v>2690.6246559086358</v>
      </c>
      <c r="G48" s="72">
        <v>216084.1110623084</v>
      </c>
      <c r="I48" s="68">
        <v>47.09416309367486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2" width="8.88671875" style="74" customWidth="1"/>
    <col min="3" max="3" width="13.6640625" style="74" bestFit="1" customWidth="1"/>
    <col min="4" max="4" width="16.3359375" style="74" bestFit="1" customWidth="1"/>
    <col min="5" max="6" width="11.99609375" style="74" bestFit="1" customWidth="1"/>
    <col min="7" max="7" width="20.10546875" style="74" bestFit="1" customWidth="1"/>
    <col min="8" max="8" width="11.99609375" style="74" bestFit="1" customWidth="1"/>
    <col min="9" max="16384" width="8.88671875" style="74" customWidth="1"/>
  </cols>
  <sheetData>
    <row r="1" ht="12.75">
      <c r="A1" s="75" t="s">
        <v>88</v>
      </c>
    </row>
    <row r="2" ht="12.75">
      <c r="G2" s="39" t="s">
        <v>66</v>
      </c>
    </row>
    <row r="3" spans="2:7" ht="12.75">
      <c r="B3" s="74" t="s">
        <v>61</v>
      </c>
      <c r="C3" s="74" t="s">
        <v>84</v>
      </c>
      <c r="D3" s="74" t="s">
        <v>85</v>
      </c>
      <c r="E3" s="74" t="s">
        <v>86</v>
      </c>
      <c r="F3" s="74" t="s">
        <v>87</v>
      </c>
      <c r="G3" s="74" t="s">
        <v>43</v>
      </c>
    </row>
    <row r="4" spans="1:7" ht="12.75">
      <c r="A4" s="74">
        <v>1998</v>
      </c>
      <c r="B4" s="93">
        <v>52.351677119420344</v>
      </c>
      <c r="C4" s="93">
        <v>12.344589513431563</v>
      </c>
      <c r="D4" s="93">
        <v>14.781566770838477</v>
      </c>
      <c r="E4" s="93">
        <v>0.9098882201203783</v>
      </c>
      <c r="F4" s="93">
        <v>1.672824710996465</v>
      </c>
      <c r="G4" s="93">
        <v>82.06054633480723</v>
      </c>
    </row>
    <row r="5" spans="2:7" ht="12.75">
      <c r="B5" s="93">
        <v>48.963591434273496</v>
      </c>
      <c r="C5" s="93">
        <v>15.121022740324232</v>
      </c>
      <c r="D5" s="93">
        <v>13.73351099391585</v>
      </c>
      <c r="E5" s="93">
        <v>1.105932932072227</v>
      </c>
      <c r="F5" s="93">
        <v>1.5523853062004394</v>
      </c>
      <c r="G5" s="93">
        <v>80.47644340678623</v>
      </c>
    </row>
    <row r="6" spans="1:7" ht="12.75">
      <c r="A6" s="74">
        <v>2000</v>
      </c>
      <c r="B6" s="93">
        <v>59.341328461600426</v>
      </c>
      <c r="C6" s="93">
        <v>15.470488228101372</v>
      </c>
      <c r="D6" s="93">
        <v>15.731828800184397</v>
      </c>
      <c r="E6" s="93">
        <v>2.2383490971625104</v>
      </c>
      <c r="F6" s="93">
        <v>1.5769739180280884</v>
      </c>
      <c r="G6" s="93">
        <v>94.3589685050768</v>
      </c>
    </row>
    <row r="7" spans="2:7" ht="12.75">
      <c r="B7" s="93">
        <v>58.42454379653138</v>
      </c>
      <c r="C7" s="93">
        <v>18.810513889425444</v>
      </c>
      <c r="D7" s="93">
        <v>23.4545835534693</v>
      </c>
      <c r="E7" s="93">
        <v>2.6194325021496128</v>
      </c>
      <c r="F7" s="93">
        <v>1.0277580013375371</v>
      </c>
      <c r="G7" s="93">
        <v>104.33683174291326</v>
      </c>
    </row>
    <row r="8" spans="1:7" ht="12.75">
      <c r="A8" s="74">
        <v>2002</v>
      </c>
      <c r="B8" s="93">
        <v>62.152434756092745</v>
      </c>
      <c r="C8" s="93">
        <v>16.195324625144</v>
      </c>
      <c r="D8" s="93">
        <v>18.814338184150056</v>
      </c>
      <c r="E8" s="93">
        <v>5.201461736887359</v>
      </c>
      <c r="F8" s="93">
        <v>0.9701358901768711</v>
      </c>
      <c r="G8" s="93">
        <v>103.33369519245103</v>
      </c>
    </row>
    <row r="9" spans="2:7" ht="12.75">
      <c r="B9" s="93">
        <v>59.11392810268672</v>
      </c>
      <c r="C9" s="93">
        <v>17.94839299719911</v>
      </c>
      <c r="D9" s="93">
        <v>20.702808284833484</v>
      </c>
      <c r="E9" s="93">
        <v>7.420292347377472</v>
      </c>
      <c r="F9" s="93">
        <v>1.2442770316164524</v>
      </c>
      <c r="G9" s="93">
        <v>106.42969876371323</v>
      </c>
    </row>
    <row r="10" spans="1:7" ht="12.75">
      <c r="A10" s="74">
        <v>2004</v>
      </c>
      <c r="B10" s="93">
        <v>68.21407584037553</v>
      </c>
      <c r="C10" s="93">
        <v>20.18027464477399</v>
      </c>
      <c r="D10" s="93">
        <v>23.45814637017575</v>
      </c>
      <c r="E10" s="93">
        <v>11.438761205803345</v>
      </c>
      <c r="F10" s="93">
        <v>1.967171308718424</v>
      </c>
      <c r="G10" s="93">
        <v>125.25842936984704</v>
      </c>
    </row>
    <row r="11" spans="2:7" ht="12.75">
      <c r="B11" s="93">
        <v>64.25517775875659</v>
      </c>
      <c r="C11" s="93">
        <v>24.54979745999735</v>
      </c>
      <c r="D11" s="93">
        <v>28.533969100787605</v>
      </c>
      <c r="E11" s="93">
        <v>14.903541840264028</v>
      </c>
      <c r="F11" s="93">
        <v>2.069823650338946</v>
      </c>
      <c r="G11" s="93">
        <v>134.3123098101445</v>
      </c>
    </row>
    <row r="12" spans="1:7" ht="12.75">
      <c r="A12" s="74">
        <v>2006</v>
      </c>
      <c r="B12" s="93">
        <v>64.87206485560095</v>
      </c>
      <c r="C12" s="93">
        <v>29.361351073248777</v>
      </c>
      <c r="D12" s="93">
        <v>32.667666431867</v>
      </c>
      <c r="E12" s="93">
        <v>20.9827439928839</v>
      </c>
      <c r="F12" s="93">
        <v>2.1294095911830304</v>
      </c>
      <c r="G12" s="93">
        <v>150.01323594478364</v>
      </c>
    </row>
    <row r="13" spans="2:7" ht="12.75">
      <c r="B13" s="93">
        <v>62.61066856286211</v>
      </c>
      <c r="C13" s="93">
        <v>27.542051072020012</v>
      </c>
      <c r="D13" s="93">
        <v>28.19522234807827</v>
      </c>
      <c r="E13" s="93">
        <v>29.065042765755692</v>
      </c>
      <c r="F13" s="93">
        <v>1.9274721825049679</v>
      </c>
      <c r="G13" s="93">
        <v>149.34045693122107</v>
      </c>
    </row>
    <row r="14" spans="1:7" ht="12.75">
      <c r="A14" s="74">
        <v>2008</v>
      </c>
      <c r="B14" s="93">
        <v>65.89549287000109</v>
      </c>
      <c r="C14" s="93">
        <v>25.888271600289237</v>
      </c>
      <c r="D14" s="93">
        <v>28.748208920465355</v>
      </c>
      <c r="E14" s="93">
        <v>35.01186151465003</v>
      </c>
      <c r="F14" s="93">
        <v>2.5323495639778475</v>
      </c>
      <c r="G14" s="93">
        <v>158.07618446938355</v>
      </c>
    </row>
    <row r="15" spans="2:7" ht="12.75">
      <c r="B15" s="93">
        <v>60.125154463862614</v>
      </c>
      <c r="C15" s="93">
        <v>24.18950026870696</v>
      </c>
      <c r="D15" s="93">
        <v>24.968764116679267</v>
      </c>
      <c r="E15" s="93">
        <v>39.333400056055915</v>
      </c>
      <c r="F15" s="93">
        <v>2.006859850047097</v>
      </c>
      <c r="G15" s="93">
        <v>150.62367875535188</v>
      </c>
    </row>
    <row r="16" spans="1:7" ht="12.75">
      <c r="A16" s="74">
        <v>2010</v>
      </c>
      <c r="B16" s="93">
        <v>60.1347509751209</v>
      </c>
      <c r="C16" s="93">
        <v>25.800182356118974</v>
      </c>
      <c r="D16" s="93">
        <v>17.72281854496599</v>
      </c>
      <c r="E16" s="93">
        <v>50.950480573850335</v>
      </c>
      <c r="F16" s="93">
        <v>2.6294842698616083</v>
      </c>
      <c r="G16" s="93">
        <v>157.2377167199178</v>
      </c>
    </row>
    <row r="17" spans="2:7" ht="12.75">
      <c r="B17" s="93">
        <v>63.4707611287202</v>
      </c>
      <c r="C17" s="93">
        <v>24.76857841378652</v>
      </c>
      <c r="D17" s="93">
        <v>21.39873783480256</v>
      </c>
      <c r="E17" s="93">
        <v>50.599709338853465</v>
      </c>
      <c r="F17" s="93">
        <v>2.63475388345037</v>
      </c>
      <c r="G17" s="93">
        <v>162.8725405996131</v>
      </c>
    </row>
    <row r="18" spans="2:7" ht="12.75">
      <c r="B18" s="93">
        <v>66.1809380172304</v>
      </c>
      <c r="C18" s="93">
        <v>28.493462657405544</v>
      </c>
      <c r="D18" s="93">
        <v>29.061102828418072</v>
      </c>
      <c r="E18" s="93">
        <v>47.250082368531224</v>
      </c>
      <c r="F18" s="93">
        <v>3.0540160961337186</v>
      </c>
      <c r="G18" s="93">
        <v>174.03960196771897</v>
      </c>
    </row>
    <row r="19" spans="1:7" ht="12.75">
      <c r="A19" s="74">
        <v>2013</v>
      </c>
      <c r="B19" s="93">
        <v>64.67548149683658</v>
      </c>
      <c r="C19" s="93">
        <v>30.907950443294652</v>
      </c>
      <c r="D19" s="93">
        <v>32.12159574809197</v>
      </c>
      <c r="E19" s="93">
        <v>46.01077259512615</v>
      </c>
      <c r="F19" s="93">
        <v>4.267853149868706</v>
      </c>
      <c r="G19" s="93">
        <v>177.98365343321805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jprime</dc:creator>
  <cp:keywords/>
  <dc:description/>
  <cp:lastModifiedBy>Harris Kevin (Statistics)</cp:lastModifiedBy>
  <cp:lastPrinted>2011-07-08T15:19:29Z</cp:lastPrinted>
  <dcterms:created xsi:type="dcterms:W3CDTF">2007-04-03T10:57:11Z</dcterms:created>
  <dcterms:modified xsi:type="dcterms:W3CDTF">2014-07-21T14:35:06Z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