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870" windowHeight="7680" activeTab="0"/>
  </bookViews>
  <sheets>
    <sheet name="Contents" sheetId="1" r:id="rId1"/>
    <sheet name="Table 1.1" sheetId="2" r:id="rId2"/>
    <sheet name="Table 1.2" sheetId="3" r:id="rId3"/>
    <sheet name="Table 1.3" sheetId="4" r:id="rId4"/>
    <sheet name="Table 1.4" sheetId="5" r:id="rId5"/>
    <sheet name="Table 2.1" sheetId="6" r:id="rId6"/>
    <sheet name="Table 2.2" sheetId="7" r:id="rId7"/>
  </sheets>
  <definedNames/>
  <calcPr fullCalcOnLoad="1"/>
</workbook>
</file>

<file path=xl/sharedStrings.xml><?xml version="1.0" encoding="utf-8"?>
<sst xmlns="http://schemas.openxmlformats.org/spreadsheetml/2006/main" count="787" uniqueCount="191">
  <si>
    <t>Male</t>
  </si>
  <si>
    <t>Female</t>
  </si>
  <si>
    <t>Average number of young people per month</t>
  </si>
  <si>
    <t>Total</t>
  </si>
  <si>
    <t>Age group</t>
  </si>
  <si>
    <t xml:space="preserve"> 10 - 14</t>
  </si>
  <si>
    <t xml:space="preserve"> 15 - 18</t>
  </si>
  <si>
    <t>Gender</t>
  </si>
  <si>
    <t>Ethnicity</t>
  </si>
  <si>
    <t>Asian</t>
  </si>
  <si>
    <t>Black</t>
  </si>
  <si>
    <t>Mixed</t>
  </si>
  <si>
    <t>White</t>
  </si>
  <si>
    <t>Other</t>
  </si>
  <si>
    <t>Buddhist</t>
  </si>
  <si>
    <t>Christian</t>
  </si>
  <si>
    <t>Hindu</t>
  </si>
  <si>
    <t>Jewish</t>
  </si>
  <si>
    <t>Muslim</t>
  </si>
  <si>
    <t>Sikh</t>
  </si>
  <si>
    <t>Unknown</t>
  </si>
  <si>
    <t>Sentenced</t>
  </si>
  <si>
    <t>Preventing damage to property</t>
  </si>
  <si>
    <t>Preventing an escape/abscond</t>
  </si>
  <si>
    <t>Preventing harm to self</t>
  </si>
  <si>
    <t>Seated</t>
  </si>
  <si>
    <t>Standing</t>
  </si>
  <si>
    <t>Supine (on back)</t>
  </si>
  <si>
    <t>0-2 mins</t>
  </si>
  <si>
    <t>3-5 mins</t>
  </si>
  <si>
    <t>6-10 mins</t>
  </si>
  <si>
    <t>11-15 mins</t>
  </si>
  <si>
    <t>MMPR</t>
  </si>
  <si>
    <t>Type of force used</t>
  </si>
  <si>
    <t>MMPR technique</t>
  </si>
  <si>
    <t>Average per month</t>
  </si>
  <si>
    <t>Average number of techniques used per month</t>
  </si>
  <si>
    <t>Table</t>
  </si>
  <si>
    <t>Title</t>
  </si>
  <si>
    <t>Hyperlink</t>
  </si>
  <si>
    <t>Table 1.1</t>
  </si>
  <si>
    <t>Table 1.2</t>
  </si>
  <si>
    <t>Table 1.3</t>
  </si>
  <si>
    <t>Table 1.4</t>
  </si>
  <si>
    <t>Table 2.1</t>
  </si>
  <si>
    <t>Table 2.2</t>
  </si>
  <si>
    <t>Source</t>
  </si>
  <si>
    <r>
      <t>% share</t>
    </r>
    <r>
      <rPr>
        <b/>
        <vertAlign val="superscript"/>
        <sz val="10"/>
        <rFont val="Arial"/>
        <family val="2"/>
      </rPr>
      <t>2</t>
    </r>
  </si>
  <si>
    <t>Minimising and Managing Physical Restraint (MMPR) incidents and techniques used</t>
  </si>
  <si>
    <t>Number/Rate</t>
  </si>
  <si>
    <r>
      <t>Type of technique</t>
    </r>
    <r>
      <rPr>
        <b/>
        <vertAlign val="superscript"/>
        <sz val="10"/>
        <rFont val="Arial"/>
        <family val="2"/>
      </rPr>
      <t>3</t>
    </r>
  </si>
  <si>
    <t>Restraint planned/spontaneous</t>
  </si>
  <si>
    <r>
      <t>Use of force</t>
    </r>
    <r>
      <rPr>
        <b/>
        <vertAlign val="superscript"/>
        <sz val="10"/>
        <rFont val="Arial"/>
        <family val="2"/>
      </rPr>
      <t>1</t>
    </r>
    <r>
      <rPr>
        <b/>
        <sz val="10"/>
        <rFont val="Arial"/>
        <family val="2"/>
      </rPr>
      <t xml:space="preserve"> incidents </t>
    </r>
  </si>
  <si>
    <t>1. Use of force incidents include all incidents involving the use of MMPR techniques and non-MMPR techniques.</t>
  </si>
  <si>
    <t xml:space="preserve">Number of use of force incidents </t>
  </si>
  <si>
    <t xml:space="preserve">Number of young people involved in use of force incidents </t>
  </si>
  <si>
    <t xml:space="preserve">Use of force incidents per 100 young people </t>
  </si>
  <si>
    <t xml:space="preserve">Use of force incidents per young people involved </t>
  </si>
  <si>
    <t xml:space="preserve">Use of handcuffs during a use of force incident </t>
  </si>
  <si>
    <r>
      <t>Number of planned</t>
    </r>
    <r>
      <rPr>
        <vertAlign val="superscript"/>
        <sz val="10"/>
        <rFont val="Arial"/>
        <family val="2"/>
      </rPr>
      <t xml:space="preserve">3 </t>
    </r>
    <r>
      <rPr>
        <sz val="10"/>
        <rFont val="Arial"/>
        <family val="2"/>
      </rPr>
      <t xml:space="preserve">use of force incidents </t>
    </r>
  </si>
  <si>
    <r>
      <t>Reason for use of force</t>
    </r>
    <r>
      <rPr>
        <b/>
        <vertAlign val="superscript"/>
        <sz val="10"/>
        <rFont val="Arial"/>
        <family val="2"/>
      </rPr>
      <t>5</t>
    </r>
  </si>
  <si>
    <t>Average number of  use of force incidents per month</t>
  </si>
  <si>
    <t>Average number of young people involved in use of force incidents per month</t>
  </si>
  <si>
    <t>Proportion of young people involved in use of force incidents %</t>
  </si>
  <si>
    <t>Number of use of force incidents per young people involved</t>
  </si>
  <si>
    <t>Average number of  use of force incidents per month by nature of injury</t>
  </si>
  <si>
    <r>
      <t>Total number of use of force incidents by nature of injury</t>
    </r>
    <r>
      <rPr>
        <b/>
        <vertAlign val="superscript"/>
        <sz val="10"/>
        <rFont val="Arial"/>
        <family val="2"/>
      </rPr>
      <t>2</t>
    </r>
  </si>
  <si>
    <t>Total number of use of force incidents by…</t>
  </si>
  <si>
    <t>Number of young people without a disability</t>
  </si>
  <si>
    <t>3. More than one technique can be used in a single incident and that technique can be used more than once in an incident.</t>
  </si>
  <si>
    <t>5. There may be more than one reason for restraint in a single incident (see The Secure Training Centre Rules 1998, Rules 37 and 38).</t>
  </si>
  <si>
    <t xml:space="preserve">Monthly returns submitted to the YJB from Rainsbrook STC. </t>
  </si>
  <si>
    <t xml:space="preserve">Restrictive physical intervention </t>
  </si>
  <si>
    <t xml:space="preserve">Under the current national data collection system, all secure establishments report against the restrictive physical intervention (RPI) definition. An RPI is defined as:
“Any occasion when force is used with the intention of overpowering or to overpower a young person.  Overpower is defined as 'restricting movement or mobility' ”.
Under the MMPR data collection system, establishments are also required to report more detailed data on all uses of force, irrespective of whether they meet the RPI definition or not. This includes the use of MMPR techniques and any use of force that is not an MMPR technique (including for personal safety). The MMPR data provided for Rainsbrook STC therefore accounts for all uses of force (RPIs and non-RPIs). 
Given that most secure establishments are not yet using MMPR, and MMPR will not be used in secure children’s homes, all establishments will continue to report against the RPI definition to enable the YJB to undertake a consistent cross-establishment/sector comparison of restraint levels. 
</t>
  </si>
  <si>
    <t>Average number of use of force incidents per month by…</t>
  </si>
  <si>
    <r>
      <t>Number of spontaneous</t>
    </r>
    <r>
      <rPr>
        <vertAlign val="superscript"/>
        <sz val="10"/>
        <rFont val="Arial"/>
        <family val="2"/>
      </rPr>
      <t>4</t>
    </r>
    <r>
      <rPr>
        <sz val="10"/>
        <rFont val="Arial"/>
        <family val="2"/>
      </rPr>
      <t xml:space="preserve"> use of force incidents </t>
    </r>
  </si>
  <si>
    <t>Preventing harm to third party</t>
  </si>
  <si>
    <t xml:space="preserve">Incitement (either to injure himself/herself or others, or cause damage to property)
</t>
  </si>
  <si>
    <t>2. Percentage share may appear not to add up to 100% due to rounding.</t>
  </si>
  <si>
    <t xml:space="preserve">3. A planned restraint is one possible option in response to incidents that are considered to be significant and potentially involve a high degree of danger or serious harm to individuals. For example, the types of incidents that might be considered appropriate for a planned restraint include hostage-taking, an incident at height (i.e. young person on a roof), an incident involving weapons, or an individual barricading themselves in a room. This is not an exhaustive list. 
Consideration must always be given to managing the incident through non-physical methods, including de-escalation and, possibly, dialogue via a trained negotiator. Any use of force must only be taken as a last resort, and it must be necessary, proportionate and used for the minimum amount of time required. 
A senior and appropriately trained specialist member of staff leads the planning in consultation with a range of staff, including a member of healthcare who provides a medical perspective and shares any appropriate and relevant medical information about the young person. The healthcare staff will monitor the young person's well-being throughout and after the incident. A detailed plan is produced that sets out every aspect of the operation, analyses
risk, and clearly defines the desired objectives (i.e. the end result that is to be achieved). It is likely that personal protection equipment is required to
be worn by staff (i.e. helmets, stab-proof equipment). After the planned restraint, an evaluation of the incident is conducted to identify learning and to
take any required action (i.e. updated the young person's individual behaviour management plan). The planned restraint is recorded on film by staff for 
evidence purposes and this is used as part of the evaluation of the incident.
</t>
  </si>
  <si>
    <t>4. Examples of 'spontaneous' incidents include interventions in response to fights, assaults etc.</t>
  </si>
  <si>
    <t>Number of use of force incidents per 100 young people in custody per month</t>
  </si>
  <si>
    <t>Not stated</t>
  </si>
  <si>
    <t>Number of young people with a disability</t>
  </si>
  <si>
    <t>No religion</t>
  </si>
  <si>
    <t>Chronic physical illness</t>
  </si>
  <si>
    <t>Difficulty with physical co-ordination</t>
  </si>
  <si>
    <t>Hearing impairment</t>
  </si>
  <si>
    <t>Learning difficulties</t>
  </si>
  <si>
    <t>Mental health problems</t>
  </si>
  <si>
    <t>Progressive condition</t>
  </si>
  <si>
    <t>Reduced mobility</t>
  </si>
  <si>
    <t>Severe disfigurement</t>
  </si>
  <si>
    <t>Speech difficulty</t>
  </si>
  <si>
    <t>Visual impairment</t>
  </si>
  <si>
    <t>Other disability</t>
  </si>
  <si>
    <t>Legal status</t>
  </si>
  <si>
    <t>Civil detainee</t>
  </si>
  <si>
    <t>Remanded</t>
  </si>
  <si>
    <t xml:space="preserve">Serious injury requiring hospital treatment </t>
  </si>
  <si>
    <t>Minor injury requiring medical treatment</t>
  </si>
  <si>
    <t>2. See Annex B of the supplementary narrative for definitions of injury nature.</t>
  </si>
  <si>
    <t>Low level</t>
  </si>
  <si>
    <t>Medium level</t>
  </si>
  <si>
    <t>High level</t>
  </si>
  <si>
    <t>Pain-inducing</t>
  </si>
  <si>
    <t>Total number of times each technique used</t>
  </si>
  <si>
    <t xml:space="preserve">  Guiding hold</t>
  </si>
  <si>
    <t xml:space="preserve">  Single embrace</t>
  </si>
  <si>
    <t xml:space="preserve">  Isolating the arm</t>
  </si>
  <si>
    <r>
      <t xml:space="preserve">  Figure-four arm hold</t>
    </r>
    <r>
      <rPr>
        <vertAlign val="superscript"/>
        <sz val="10"/>
        <rFont val="Arial"/>
        <family val="2"/>
      </rPr>
      <t>4</t>
    </r>
  </si>
  <si>
    <t xml:space="preserve">  Head hold</t>
  </si>
  <si>
    <t xml:space="preserve">  Arm hold</t>
  </si>
  <si>
    <t xml:space="preserve">  Leg control</t>
  </si>
  <si>
    <r>
      <t xml:space="preserve">  Inverted wrist hold</t>
    </r>
    <r>
      <rPr>
        <vertAlign val="superscript"/>
        <sz val="10"/>
        <rFont val="Arial"/>
        <family val="2"/>
      </rPr>
      <t>5</t>
    </r>
  </si>
  <si>
    <t xml:space="preserve">  Figure-four leg lock</t>
  </si>
  <si>
    <t xml:space="preserve">  Thumb flexion</t>
  </si>
  <si>
    <t xml:space="preserve">  Mandibular angle technique</t>
  </si>
  <si>
    <t xml:space="preserve">  Wrist flexion</t>
  </si>
  <si>
    <t xml:space="preserve">High level </t>
  </si>
  <si>
    <t xml:space="preserve">Medium level </t>
  </si>
  <si>
    <t xml:space="preserve">Low level </t>
  </si>
  <si>
    <t xml:space="preserve">Pain-inducing </t>
  </si>
  <si>
    <t xml:space="preserve">4. If the figure-four arm hold is applied on one arm this is counted as one application, therefore if it is applied on both arms it is counted as two applications. </t>
  </si>
  <si>
    <t xml:space="preserve">5. If the inverted wrist hold is applied on one arm this is counted as one application, therefore if it is applied on both arms it is counted as two applications. </t>
  </si>
  <si>
    <t>The application of restraint techniques in the prone position must only be used if absolutely necessary, and any time spent in this position must be kept to an absolute minimum. Throughout the entirety of every restraint incident, staff must monitor the well-being and safety of the young person being restrained. Under MMPR, staff are trained to ask themselves two ethical questions as part of their decision-making process: "Am I working in the best interests of either the young person or others?" and "Have I exhausted all reasonable options?". Staff receive MMPR training on the medical signs or symptoms that might occur during or after a restraint, and the appropriate action that they should take in the event that these medical signs or symptoms occur.</t>
  </si>
  <si>
    <t>16-30 mins</t>
  </si>
  <si>
    <t>Outward rotation</t>
  </si>
  <si>
    <t>Inverted wrist pain</t>
  </si>
  <si>
    <t>Rainsbrook STC</t>
  </si>
  <si>
    <t>Oakhill STC</t>
  </si>
  <si>
    <t>Hindley YOI</t>
  </si>
  <si>
    <t>Wetherby YOI</t>
  </si>
  <si>
    <t>Total number of restraints</t>
  </si>
  <si>
    <t>n/a</t>
  </si>
  <si>
    <t>March 2013 to March 2014</t>
  </si>
  <si>
    <t>September 2013 to March 2014</t>
  </si>
  <si>
    <t>October 2013 to March 2014</t>
  </si>
  <si>
    <t>January 2014 to March 2014</t>
  </si>
  <si>
    <r>
      <t>Table 1.4: Use of force incidents by injuries</t>
    </r>
    <r>
      <rPr>
        <b/>
        <vertAlign val="superscript"/>
        <sz val="10"/>
        <rFont val="Arial"/>
        <family val="2"/>
      </rPr>
      <t xml:space="preserve">1 </t>
    </r>
  </si>
  <si>
    <r>
      <t>Table 2.2: Number of times each MMPR technique was used</t>
    </r>
    <r>
      <rPr>
        <b/>
        <vertAlign val="superscript"/>
        <sz val="10"/>
        <rFont val="Arial"/>
        <family val="2"/>
      </rPr>
      <t>1</t>
    </r>
  </si>
  <si>
    <t xml:space="preserve"> </t>
  </si>
  <si>
    <t>31-60 mins</t>
  </si>
  <si>
    <t>60mins+</t>
  </si>
  <si>
    <t>Use of force incidents by (i) type of intervention, (ii) reason for use of force, (iii) position in which use of force was applied (iv) duration of use of force, (v) type of force used and (vi) use of handcuffs, March 2013 to March 2014</t>
  </si>
  <si>
    <t>Young people involved in use of force incidents by protected characteristics and the legal status of young people, March 2013 to March 2014</t>
  </si>
  <si>
    <t>Use of force incidents by injuries, March 2013 to March 2014</t>
  </si>
  <si>
    <t>Type of force used and the highest level technique used in each MMPR incident, March 2013 to March 2014</t>
  </si>
  <si>
    <t>Number of times each MMPR technique was used, March 2013 to March 2014</t>
  </si>
  <si>
    <t>..</t>
  </si>
  <si>
    <t xml:space="preserve">2. The date each establishment started using MMPR, did not start at the beginning of the month, so figures for the first month may be lower as they will not account for the whole calendar month. MMPR went live at Rainsbrook STC  on 4 March 2013 and data for March started on this date. MMPR went live at Oakhill STC on 2 September 2013, Wetherby YOI on 23 October 2013 and Hindley YOI on 6 January 2014. </t>
  </si>
  <si>
    <r>
      <t>Use of force incidents by month, March 2013</t>
    </r>
    <r>
      <rPr>
        <vertAlign val="superscript"/>
        <sz val="10"/>
        <rFont val="Arial"/>
        <family val="2"/>
      </rPr>
      <t xml:space="preserve">2 </t>
    </r>
    <r>
      <rPr>
        <sz val="10"/>
        <rFont val="Arial"/>
        <family val="0"/>
      </rPr>
      <t>to March 2014</t>
    </r>
  </si>
  <si>
    <t>Table 1.1: Use of force incidents by month</t>
  </si>
  <si>
    <r>
      <t>Number of young people in the month</t>
    </r>
    <r>
      <rPr>
        <vertAlign val="superscript"/>
        <sz val="10"/>
        <rFont val="Arial"/>
        <family val="2"/>
      </rPr>
      <t>1</t>
    </r>
  </si>
  <si>
    <r>
      <t>Number of young people in the  month</t>
    </r>
    <r>
      <rPr>
        <vertAlign val="superscript"/>
        <sz val="10"/>
        <rFont val="Arial"/>
        <family val="2"/>
      </rPr>
      <t>1</t>
    </r>
  </si>
  <si>
    <t>Table 1.2: Use of force incidents by (i) type of intervention, (ii) reason for use of force, (iii) position in which use of force was applied (iv) duration of use of force, (v) type of force used and (vi) use of handcuffs</t>
  </si>
  <si>
    <r>
      <t>March 2013 to March 2014</t>
    </r>
    <r>
      <rPr>
        <b/>
        <vertAlign val="superscript"/>
        <sz val="10"/>
        <rFont val="Arial"/>
        <family val="2"/>
      </rPr>
      <t>1</t>
    </r>
  </si>
  <si>
    <t xml:space="preserve">1. There is currently no demographic data available on religion from the under-18 YOIs. NOMS are undertaking further work on their reporting processes to improve the quality of data collected from the YOIs.   </t>
  </si>
  <si>
    <t>2.The number of young people per month data is not collected by disability type, therefore calculations involving this figure cannot be completed. 
One young person can have more than one disability type.
'-' denotes that the data is not collected or that the calculation involves figures that are not collected.</t>
  </si>
  <si>
    <t xml:space="preserve">3. There is currently no demographic data available on disability from the under-18 YOIs. NOMS are undertaking further work on their reporting processes to improve the quality of data collected from the YOIs.   </t>
  </si>
  <si>
    <t>4.The majority of young people with a neurodevelopmental condition appear to have Attention Deficit Hyperactivity Disorder (ADHD).</t>
  </si>
  <si>
    <r>
      <t>Neurodevelopmental disorder</t>
    </r>
    <r>
      <rPr>
        <vertAlign val="superscript"/>
        <sz val="10"/>
        <rFont val="Arial"/>
        <family val="2"/>
      </rPr>
      <t>4</t>
    </r>
  </si>
  <si>
    <r>
      <t>Disability type</t>
    </r>
    <r>
      <rPr>
        <b/>
        <vertAlign val="superscript"/>
        <sz val="10"/>
        <rFont val="Arial"/>
        <family val="2"/>
      </rPr>
      <t>3</t>
    </r>
  </si>
  <si>
    <r>
      <t>Disability</t>
    </r>
    <r>
      <rPr>
        <b/>
        <vertAlign val="superscript"/>
        <sz val="10"/>
        <rFont val="Arial"/>
        <family val="2"/>
      </rPr>
      <t>2</t>
    </r>
  </si>
  <si>
    <r>
      <t>Religious belief</t>
    </r>
    <r>
      <rPr>
        <b/>
        <vertAlign val="superscript"/>
        <sz val="10"/>
        <rFont val="Arial"/>
        <family val="2"/>
      </rPr>
      <t>1</t>
    </r>
  </si>
  <si>
    <t>Table 2.1: Type of force used and the highest level technique used in each MMPR incident</t>
  </si>
  <si>
    <t>% share1</t>
  </si>
  <si>
    <r>
      <t>% share</t>
    </r>
    <r>
      <rPr>
        <b/>
        <vertAlign val="superscript"/>
        <sz val="10"/>
        <rFont val="Arial"/>
        <family val="2"/>
      </rPr>
      <t>1</t>
    </r>
  </si>
  <si>
    <t>Table 1.3: Young people involved in use of force incidents by protected characteristics and the legal status of young people</t>
  </si>
  <si>
    <r>
      <t>Non-MMPR technique</t>
    </r>
    <r>
      <rPr>
        <vertAlign val="superscript"/>
        <sz val="10"/>
        <rFont val="Arial"/>
        <family val="2"/>
      </rPr>
      <t>10</t>
    </r>
  </si>
  <si>
    <r>
      <t>Duration of use of force</t>
    </r>
    <r>
      <rPr>
        <b/>
        <vertAlign val="superscript"/>
        <sz val="10"/>
        <rFont val="Arial"/>
        <family val="2"/>
      </rPr>
      <t>9</t>
    </r>
  </si>
  <si>
    <r>
      <t>Prone (on front)</t>
    </r>
    <r>
      <rPr>
        <vertAlign val="superscript"/>
        <sz val="10"/>
        <rFont val="Arial"/>
        <family val="2"/>
      </rPr>
      <t>8</t>
    </r>
  </si>
  <si>
    <r>
      <t>Good Order and Security (YOI only)</t>
    </r>
    <r>
      <rPr>
        <vertAlign val="superscript"/>
        <sz val="10"/>
        <rFont val="Arial"/>
        <family val="2"/>
      </rPr>
      <t>6</t>
    </r>
  </si>
  <si>
    <r>
      <t>Position of use of force</t>
    </r>
    <r>
      <rPr>
        <b/>
        <vertAlign val="superscript"/>
        <sz val="10"/>
        <rFont val="Arial"/>
        <family val="2"/>
      </rPr>
      <t>7</t>
    </r>
  </si>
  <si>
    <t>7. Restraint may be applied in more than one position in a single incident.</t>
  </si>
  <si>
    <t xml:space="preserve">8. The MMPR syllabus and training delivered to staff emphasises the importance of maintaining a young person in a standing position during a use of force incident. If a young person falls to the ground while being restrained, or where a young person might already be on the ground (e.g. fighting), staff have the option to apply MMPR techniques in the prone or supine position, but they must bring the young person to a standing position at the earliest opportunity. On occasions when a young person is relocated from one area of an establishment to another (such as their room) as part of a restraint incident, this might involve putting the young person on the floor in a controlled manner as part of a full relocation process (where the young person's behaviour is particularly violent) in order for staff to exit the room as safely and quickly as possible. This is for the young person's own safety, and for the safety of staff. </t>
  </si>
  <si>
    <t>9. If the same techniques have been used on more than one occasion, the total duration for multiple applications is recorded and not the duration of single applications.</t>
  </si>
  <si>
    <t>10. Use of force that is not an MMPR technique.</t>
  </si>
  <si>
    <t>.. Data is not available</t>
  </si>
  <si>
    <t>1. This is based on the population in custody at the beginning of the month plus new admissions during the month.</t>
  </si>
  <si>
    <t>1. Percentage share may appear not to add up to 100% due to rounding.</t>
  </si>
  <si>
    <r>
      <t>Non-MMPR technique</t>
    </r>
    <r>
      <rPr>
        <vertAlign val="superscript"/>
        <sz val="10"/>
        <rFont val="Arial"/>
        <family val="2"/>
      </rPr>
      <t>2</t>
    </r>
  </si>
  <si>
    <t>2. Use of force that is not an MMPR technique.</t>
  </si>
  <si>
    <t>3. See table 2.2 for categorisation of the 12 MMPR techniques.</t>
  </si>
  <si>
    <r>
      <t>Highest level technique used in each MMPR incident</t>
    </r>
    <r>
      <rPr>
        <b/>
        <vertAlign val="superscript"/>
        <sz val="10"/>
        <rFont val="Arial"/>
        <family val="2"/>
      </rPr>
      <t>3</t>
    </r>
  </si>
  <si>
    <t>Average number of young people per month as a percentage</t>
  </si>
  <si>
    <t>Average number of  use of force incidents per month as a percentage</t>
  </si>
  <si>
    <t>Average number of young people involved in use of force incidents per month as a percentage</t>
  </si>
  <si>
    <t xml:space="preserve">1. The date each establishment started using MMPR, did not start at the beginning of the month, so figures for the first month may be lower as they will not account for the whole calendar month. MMPR went live at Rainsbrook STC on 4 March 2013 and data for March started on this date. MMPR went live at Oakhill STC on 2 September 2013, Wetherby YOI on 23 October 2013 and Hindley YOI on 6 January 2014. </t>
  </si>
  <si>
    <t xml:space="preserve">1. 1. The date each establishment started using MMPR, did not start at the beginning of the month, so figures for the first month may be lower as they will not account for the whole calendar month. MMPR went live at Rainsbrook STC on 4 March 2013 and data for March started on this date. MMPR went live at Oakhill STC on 2 September 2013, Wetherby YOI on 23 October 2013 and Hindley YOI on 6 January 2014. </t>
  </si>
  <si>
    <t xml:space="preserve">6. Restraint for reasons of good order and security is permitted in under-18 YOIs only (and not in STCs).  The new PSI 06/2014 provides that the use of restraint for good order: 
“must always be the last option and must be planned and authorised in advance by an officer of custodial manager rank or above. The authorising officer must be assured that all other options including persuasion and negotiation have been tried and have proved ineffective for the use of force to be considered justified”.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</si>
</sst>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000000000"/>
    <numFmt numFmtId="172" formatCode="0.000000000"/>
    <numFmt numFmtId="173" formatCode="_-* #,##0_-;\-* #,##0_-;_-* &quot;-&quot;??_-;_-@_-"/>
    <numFmt numFmtId="174" formatCode="#,##0.0"/>
  </numFmts>
  <fonts count="34">
    <font>
      <sz val="10"/>
      <name val="Arial"/>
      <family val="0"/>
    </font>
    <font>
      <sz val="8"/>
      <name val="Arial"/>
      <family val="0"/>
    </font>
    <font>
      <b/>
      <sz val="8"/>
      <name val="Arial"/>
      <family val="2"/>
    </font>
    <font>
      <b/>
      <sz val="10"/>
      <name val="Arial"/>
      <family val="2"/>
    </font>
    <font>
      <u val="single"/>
      <sz val="10"/>
      <color indexed="12"/>
      <name val="Arial"/>
      <family val="0"/>
    </font>
    <font>
      <b/>
      <sz val="10"/>
      <color indexed="8"/>
      <name val="Arial"/>
      <family val="2"/>
    </font>
    <font>
      <b/>
      <sz val="10"/>
      <color indexed="10"/>
      <name val="Arial"/>
      <family val="2"/>
    </font>
    <font>
      <sz val="10"/>
      <color indexed="10"/>
      <name val="Arial"/>
      <family val="2"/>
    </font>
    <font>
      <sz val="10"/>
      <color indexed="8"/>
      <name val="Arial"/>
      <family val="2"/>
    </font>
    <font>
      <vertAlign val="superscript"/>
      <sz val="10"/>
      <name val="Arial"/>
      <family val="2"/>
    </font>
    <font>
      <b/>
      <vertAlign val="superscript"/>
      <sz val="10"/>
      <name val="Arial"/>
      <family val="2"/>
    </font>
    <font>
      <i/>
      <sz val="8"/>
      <name val="Arial"/>
      <family val="2"/>
    </font>
    <font>
      <i/>
      <sz val="10"/>
      <name val="Arial"/>
      <family val="2"/>
    </font>
    <font>
      <i/>
      <sz val="10"/>
      <color indexed="8"/>
      <name val="Arial"/>
      <family val="2"/>
    </font>
    <font>
      <i/>
      <sz val="10"/>
      <color indexed="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color indexed="63"/>
      </right>
      <top style="thin"/>
      <bottom style="thin"/>
    </border>
    <border>
      <left style="thin"/>
      <right>
        <color indexed="63"/>
      </right>
      <top>
        <color indexed="63"/>
      </top>
      <bottom style="double"/>
    </border>
    <border>
      <left style="thin"/>
      <right>
        <color indexed="63"/>
      </right>
      <top>
        <color indexed="63"/>
      </top>
      <bottom style="thin"/>
    </border>
    <border>
      <left>
        <color indexed="63"/>
      </left>
      <right style="thin"/>
      <top style="thin"/>
      <bottom style="thin"/>
    </border>
    <border>
      <left>
        <color indexed="63"/>
      </left>
      <right style="thin"/>
      <top>
        <color indexed="63"/>
      </top>
      <bottom style="double"/>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99">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Alignment="1">
      <alignment/>
    </xf>
    <xf numFmtId="0" fontId="3" fillId="0" borderId="10" xfId="0" applyFont="1" applyFill="1" applyBorder="1" applyAlignment="1">
      <alignment horizontal="center" vertical="center" wrapText="1"/>
    </xf>
    <xf numFmtId="0" fontId="0" fillId="0" borderId="0" xfId="0" applyFont="1" applyBorder="1" applyAlignment="1">
      <alignment/>
    </xf>
    <xf numFmtId="17" fontId="3" fillId="0" borderId="1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9" fontId="0" fillId="0" borderId="0" xfId="59" applyFont="1" applyBorder="1" applyAlignment="1">
      <alignment horizontal="center"/>
    </xf>
    <xf numFmtId="0" fontId="0" fillId="0" borderId="12" xfId="0" applyFont="1" applyBorder="1" applyAlignment="1">
      <alignment horizontal="center"/>
    </xf>
    <xf numFmtId="1" fontId="0" fillId="0" borderId="12" xfId="0" applyNumberFormat="1" applyFont="1" applyBorder="1" applyAlignment="1">
      <alignment horizontal="center"/>
    </xf>
    <xf numFmtId="9" fontId="0" fillId="0" borderId="12" xfId="59" applyFont="1" applyBorder="1" applyAlignment="1">
      <alignment horizontal="center"/>
    </xf>
    <xf numFmtId="0" fontId="7" fillId="0" borderId="0" xfId="0" applyFont="1"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horizontal="left"/>
    </xf>
    <xf numFmtId="0" fontId="0" fillId="0" borderId="0" xfId="0" applyAlignment="1">
      <alignment horizontal="left"/>
    </xf>
    <xf numFmtId="0" fontId="4" fillId="0" borderId="0" xfId="53" applyAlignment="1" applyProtection="1">
      <alignment/>
      <protection/>
    </xf>
    <xf numFmtId="0" fontId="0" fillId="0" borderId="0" xfId="0" applyFont="1" applyAlignment="1">
      <alignment horizontal="right"/>
    </xf>
    <xf numFmtId="0" fontId="1" fillId="0" borderId="0" xfId="0" applyFont="1" applyAlignment="1">
      <alignment/>
    </xf>
    <xf numFmtId="0" fontId="11" fillId="0" borderId="0" xfId="0" applyFont="1" applyAlignment="1">
      <alignment/>
    </xf>
    <xf numFmtId="0" fontId="1"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17" fontId="3" fillId="20" borderId="10" xfId="0" applyNumberFormat="1" applyFont="1" applyFill="1" applyBorder="1" applyAlignment="1">
      <alignment horizontal="center" vertical="center"/>
    </xf>
    <xf numFmtId="0" fontId="0" fillId="20" borderId="0" xfId="0" applyFont="1" applyFill="1" applyBorder="1" applyAlignment="1">
      <alignment horizontal="center"/>
    </xf>
    <xf numFmtId="0" fontId="0" fillId="20" borderId="11" xfId="0" applyFont="1" applyFill="1" applyBorder="1" applyAlignment="1">
      <alignment horizontal="center"/>
    </xf>
    <xf numFmtId="17" fontId="3" fillId="0" borderId="10" xfId="0" applyNumberFormat="1" applyFont="1" applyFill="1" applyBorder="1" applyAlignment="1">
      <alignment horizontal="center" vertical="center"/>
    </xf>
    <xf numFmtId="0" fontId="0" fillId="0" borderId="13" xfId="0" applyFont="1" applyBorder="1" applyAlignment="1">
      <alignment/>
    </xf>
    <xf numFmtId="0" fontId="0" fillId="0" borderId="0" xfId="0" applyFont="1" applyFill="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3" fillId="0" borderId="19" xfId="0" applyFont="1" applyFill="1" applyBorder="1" applyAlignment="1">
      <alignment horizontal="center" vertical="center" wrapText="1"/>
    </xf>
    <xf numFmtId="17" fontId="3" fillId="0" borderId="19" xfId="0" applyNumberFormat="1" applyFont="1" applyFill="1" applyBorder="1" applyAlignment="1">
      <alignment horizontal="center" vertical="center"/>
    </xf>
    <xf numFmtId="17" fontId="3" fillId="20" borderId="19" xfId="0" applyNumberFormat="1" applyFont="1" applyFill="1" applyBorder="1" applyAlignment="1">
      <alignment horizontal="center" vertical="center"/>
    </xf>
    <xf numFmtId="0" fontId="0" fillId="20" borderId="13" xfId="0" applyFont="1" applyFill="1" applyBorder="1" applyAlignment="1">
      <alignment horizontal="center"/>
    </xf>
    <xf numFmtId="0" fontId="0" fillId="20" borderId="21" xfId="0" applyFont="1" applyFill="1" applyBorder="1" applyAlignment="1">
      <alignment horizont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0" fillId="0" borderId="16" xfId="0" applyFont="1"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xf>
    <xf numFmtId="0" fontId="3" fillId="0" borderId="22" xfId="0" applyFont="1" applyFill="1" applyBorder="1" applyAlignment="1">
      <alignment horizontal="center" vertical="center" wrapText="1"/>
    </xf>
    <xf numFmtId="0" fontId="0" fillId="0" borderId="20" xfId="0" applyFont="1" applyBorder="1" applyAlignment="1">
      <alignment horizontal="center"/>
    </xf>
    <xf numFmtId="9" fontId="0" fillId="0" borderId="23" xfId="59" applyFont="1" applyBorder="1" applyAlignment="1">
      <alignment horizontal="center"/>
    </xf>
    <xf numFmtId="0" fontId="3" fillId="0" borderId="16" xfId="0" applyFont="1" applyBorder="1" applyAlignment="1">
      <alignment/>
    </xf>
    <xf numFmtId="0" fontId="0" fillId="0" borderId="16" xfId="0" applyFont="1" applyBorder="1" applyAlignment="1">
      <alignment vertical="top" wrapText="1"/>
    </xf>
    <xf numFmtId="0" fontId="3" fillId="0" borderId="16" xfId="0" applyFont="1" applyFill="1" applyBorder="1" applyAlignment="1">
      <alignment/>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0" fillId="0" borderId="13" xfId="0" applyFont="1" applyFill="1" applyBorder="1" applyAlignment="1">
      <alignment/>
    </xf>
    <xf numFmtId="0" fontId="0" fillId="0" borderId="13" xfId="0" applyFont="1" applyFill="1" applyBorder="1" applyAlignment="1">
      <alignment horizontal="left"/>
    </xf>
    <xf numFmtId="0" fontId="3" fillId="0" borderId="13" xfId="0" applyFont="1" applyBorder="1" applyAlignment="1">
      <alignment/>
    </xf>
    <xf numFmtId="0" fontId="0" fillId="0" borderId="13" xfId="0" applyFont="1" applyBorder="1" applyAlignment="1">
      <alignment wrapText="1"/>
    </xf>
    <xf numFmtId="0" fontId="3" fillId="0" borderId="2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6" xfId="0" applyFont="1" applyBorder="1" applyAlignment="1">
      <alignment horizontal="left" vertical="center"/>
    </xf>
    <xf numFmtId="0" fontId="3" fillId="0" borderId="19" xfId="0" applyFont="1" applyBorder="1" applyAlignment="1">
      <alignment/>
    </xf>
    <xf numFmtId="0" fontId="3" fillId="0" borderId="13" xfId="0" applyFont="1" applyBorder="1" applyAlignment="1">
      <alignment wrapText="1"/>
    </xf>
    <xf numFmtId="0" fontId="0" fillId="0" borderId="20" xfId="0" applyFont="1" applyFill="1" applyBorder="1" applyAlignment="1">
      <alignment/>
    </xf>
    <xf numFmtId="0" fontId="3" fillId="0" borderId="15" xfId="0" applyFont="1" applyBorder="1" applyAlignment="1">
      <alignment/>
    </xf>
    <xf numFmtId="0" fontId="0" fillId="0" borderId="16" xfId="0" applyFont="1" applyFill="1" applyBorder="1" applyAlignment="1">
      <alignment horizontal="left"/>
    </xf>
    <xf numFmtId="0" fontId="0" fillId="0" borderId="16" xfId="0" applyFont="1" applyFill="1" applyBorder="1" applyAlignment="1">
      <alignment/>
    </xf>
    <xf numFmtId="0" fontId="0" fillId="0" borderId="16" xfId="0" applyFont="1" applyBorder="1" applyAlignment="1">
      <alignment horizontal="left" indent="1"/>
    </xf>
    <xf numFmtId="0" fontId="3" fillId="0" borderId="17" xfId="0" applyFont="1" applyFill="1" applyBorder="1" applyAlignment="1">
      <alignment horizontal="left"/>
    </xf>
    <xf numFmtId="0" fontId="3" fillId="0" borderId="15" xfId="0" applyFont="1" applyFill="1" applyBorder="1" applyAlignment="1">
      <alignment horizontal="center" vertical="center" wrapText="1"/>
    </xf>
    <xf numFmtId="9" fontId="0" fillId="0" borderId="17" xfId="59" applyFont="1" applyBorder="1" applyAlignment="1">
      <alignment horizontal="center"/>
    </xf>
    <xf numFmtId="49" fontId="3" fillId="0" borderId="0" xfId="0" applyNumberFormat="1" applyFont="1" applyAlignment="1">
      <alignment horizontal="left" wrapText="1"/>
    </xf>
    <xf numFmtId="49" fontId="3" fillId="0" borderId="0" xfId="0" applyNumberFormat="1" applyFont="1" applyAlignment="1">
      <alignment horizontal="left"/>
    </xf>
    <xf numFmtId="2" fontId="0" fillId="0" borderId="0" xfId="0" applyNumberFormat="1" applyFont="1" applyFill="1" applyBorder="1" applyAlignment="1">
      <alignment horizontal="center"/>
    </xf>
    <xf numFmtId="0" fontId="0" fillId="0" borderId="14" xfId="0" applyFont="1" applyBorder="1" applyAlignment="1">
      <alignment horizontal="right"/>
    </xf>
    <xf numFmtId="1" fontId="0" fillId="0" borderId="14" xfId="0" applyNumberFormat="1" applyFont="1" applyBorder="1" applyAlignment="1">
      <alignment horizontal="right"/>
    </xf>
    <xf numFmtId="3" fontId="0" fillId="0" borderId="13" xfId="0" applyNumberFormat="1" applyFont="1" applyBorder="1" applyAlignment="1">
      <alignment horizontal="right"/>
    </xf>
    <xf numFmtId="3" fontId="0" fillId="0" borderId="0" xfId="0" applyNumberFormat="1" applyFont="1" applyBorder="1" applyAlignment="1">
      <alignment horizontal="right"/>
    </xf>
    <xf numFmtId="3" fontId="3" fillId="0" borderId="16" xfId="0" applyNumberFormat="1" applyFont="1" applyBorder="1" applyAlignment="1">
      <alignment horizontal="right"/>
    </xf>
    <xf numFmtId="0" fontId="0" fillId="0" borderId="13" xfId="0" applyFont="1" applyBorder="1" applyAlignment="1">
      <alignment horizontal="right"/>
    </xf>
    <xf numFmtId="0" fontId="0" fillId="0" borderId="0" xfId="0" applyFont="1" applyBorder="1" applyAlignment="1">
      <alignment horizontal="right"/>
    </xf>
    <xf numFmtId="0" fontId="3" fillId="0" borderId="16" xfId="0" applyFont="1" applyBorder="1" applyAlignment="1">
      <alignment horizontal="right"/>
    </xf>
    <xf numFmtId="0" fontId="0" fillId="0" borderId="21" xfId="0" applyFont="1" applyBorder="1" applyAlignment="1">
      <alignment horizontal="right"/>
    </xf>
    <xf numFmtId="0" fontId="0" fillId="0" borderId="11" xfId="0" applyFont="1" applyBorder="1" applyAlignment="1">
      <alignment horizontal="right"/>
    </xf>
    <xf numFmtId="0" fontId="3" fillId="0" borderId="18" xfId="0" applyFont="1" applyBorder="1" applyAlignment="1">
      <alignment horizontal="right"/>
    </xf>
    <xf numFmtId="2" fontId="0" fillId="0" borderId="20" xfId="0" applyNumberFormat="1" applyFont="1" applyBorder="1" applyAlignment="1">
      <alignment horizontal="right"/>
    </xf>
    <xf numFmtId="2" fontId="0" fillId="0" borderId="12" xfId="0" applyNumberFormat="1" applyFont="1" applyBorder="1" applyAlignment="1">
      <alignment horizontal="right"/>
    </xf>
    <xf numFmtId="2" fontId="3" fillId="0" borderId="17" xfId="0" applyNumberFormat="1" applyFont="1" applyBorder="1" applyAlignment="1">
      <alignment horizontal="right"/>
    </xf>
    <xf numFmtId="0" fontId="0" fillId="0" borderId="16" xfId="0" applyFont="1" applyBorder="1" applyAlignment="1">
      <alignment horizontal="right"/>
    </xf>
    <xf numFmtId="1" fontId="0" fillId="0" borderId="0" xfId="0" applyNumberFormat="1" applyFont="1" applyBorder="1" applyAlignment="1">
      <alignment horizontal="right"/>
    </xf>
    <xf numFmtId="1" fontId="0" fillId="0" borderId="13" xfId="0" applyNumberFormat="1" applyFont="1" applyBorder="1" applyAlignment="1">
      <alignment horizontal="right"/>
    </xf>
    <xf numFmtId="9" fontId="12" fillId="0" borderId="14" xfId="59" applyFont="1" applyBorder="1" applyAlignment="1">
      <alignment horizontal="right"/>
    </xf>
    <xf numFmtId="0" fontId="12" fillId="0" borderId="14" xfId="0" applyFont="1" applyBorder="1" applyAlignment="1">
      <alignment horizontal="right"/>
    </xf>
    <xf numFmtId="1" fontId="12" fillId="0" borderId="14" xfId="0" applyNumberFormat="1" applyFont="1" applyBorder="1" applyAlignment="1">
      <alignment horizontal="right"/>
    </xf>
    <xf numFmtId="9" fontId="12" fillId="0" borderId="0" xfId="59" applyFont="1" applyBorder="1" applyAlignment="1">
      <alignment horizontal="right"/>
    </xf>
    <xf numFmtId="0" fontId="12" fillId="0" borderId="0" xfId="0" applyFont="1" applyBorder="1" applyAlignment="1">
      <alignment horizontal="right"/>
    </xf>
    <xf numFmtId="1" fontId="12" fillId="0" borderId="0" xfId="0" applyNumberFormat="1" applyFont="1" applyBorder="1" applyAlignment="1">
      <alignment horizontal="right"/>
    </xf>
    <xf numFmtId="3" fontId="5" fillId="0" borderId="13"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4" fontId="5" fillId="0" borderId="14" xfId="0" applyNumberFormat="1" applyFont="1" applyFill="1" applyBorder="1" applyAlignment="1">
      <alignment horizontal="right"/>
    </xf>
    <xf numFmtId="4" fontId="5" fillId="0" borderId="0" xfId="0" applyNumberFormat="1" applyFont="1" applyFill="1" applyBorder="1" applyAlignment="1">
      <alignment horizontal="right"/>
    </xf>
    <xf numFmtId="0" fontId="6" fillId="0" borderId="21" xfId="0" applyFont="1" applyFill="1" applyBorder="1" applyAlignment="1">
      <alignment horizontal="right" wrapText="1"/>
    </xf>
    <xf numFmtId="0" fontId="6" fillId="0" borderId="11" xfId="0" applyFont="1" applyFill="1" applyBorder="1" applyAlignment="1">
      <alignment horizontal="right" wrapText="1"/>
    </xf>
    <xf numFmtId="0" fontId="5" fillId="0" borderId="11" xfId="0" applyFont="1" applyFill="1" applyBorder="1" applyAlignment="1">
      <alignment horizontal="right" wrapText="1"/>
    </xf>
    <xf numFmtId="0" fontId="5" fillId="0" borderId="24" xfId="0" applyFont="1" applyFill="1" applyBorder="1" applyAlignment="1">
      <alignment horizontal="right" wrapText="1"/>
    </xf>
    <xf numFmtId="0" fontId="0" fillId="0" borderId="18" xfId="0" applyFont="1" applyBorder="1" applyAlignment="1">
      <alignment horizontal="right"/>
    </xf>
    <xf numFmtId="3" fontId="7" fillId="0" borderId="13" xfId="0" applyNumberFormat="1" applyFont="1" applyFill="1" applyBorder="1" applyAlignment="1">
      <alignment horizontal="right"/>
    </xf>
    <xf numFmtId="3" fontId="7" fillId="0" borderId="0" xfId="0" applyNumberFormat="1" applyFont="1" applyFill="1" applyBorder="1" applyAlignment="1">
      <alignment horizontal="right"/>
    </xf>
    <xf numFmtId="4" fontId="8" fillId="0" borderId="0" xfId="0" applyNumberFormat="1" applyFont="1" applyFill="1" applyBorder="1" applyAlignment="1">
      <alignment horizontal="right"/>
    </xf>
    <xf numFmtId="4" fontId="8" fillId="0" borderId="14" xfId="0" applyNumberFormat="1" applyFont="1" applyFill="1" applyBorder="1" applyAlignment="1">
      <alignment horizontal="right"/>
    </xf>
    <xf numFmtId="3" fontId="8"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3" fontId="8" fillId="0" borderId="0" xfId="0" applyNumberFormat="1" applyFont="1" applyFill="1" applyBorder="1" applyAlignment="1">
      <alignment horizontal="right"/>
    </xf>
    <xf numFmtId="0" fontId="7" fillId="0" borderId="13" xfId="0" applyFont="1" applyFill="1" applyBorder="1" applyAlignment="1">
      <alignment horizontal="right" wrapText="1"/>
    </xf>
    <xf numFmtId="0" fontId="7" fillId="0" borderId="0" xfId="0" applyFont="1" applyFill="1" applyBorder="1" applyAlignment="1">
      <alignment horizontal="right" wrapText="1"/>
    </xf>
    <xf numFmtId="0" fontId="8" fillId="0" borderId="0" xfId="0" applyFont="1" applyFill="1" applyBorder="1" applyAlignment="1">
      <alignment horizontal="right" wrapText="1"/>
    </xf>
    <xf numFmtId="0" fontId="8" fillId="0" borderId="14" xfId="0" applyFont="1" applyFill="1" applyBorder="1" applyAlignment="1">
      <alignment horizontal="right" wrapText="1"/>
    </xf>
    <xf numFmtId="0" fontId="7" fillId="0" borderId="16" xfId="0" applyFont="1" applyBorder="1" applyAlignment="1">
      <alignment horizontal="right"/>
    </xf>
    <xf numFmtId="3" fontId="8" fillId="0" borderId="20" xfId="0" applyNumberFormat="1" applyFont="1" applyFill="1" applyBorder="1" applyAlignment="1">
      <alignment horizontal="right"/>
    </xf>
    <xf numFmtId="3" fontId="0" fillId="0" borderId="12" xfId="0" applyNumberFormat="1" applyFont="1" applyFill="1" applyBorder="1" applyAlignment="1">
      <alignment horizontal="right"/>
    </xf>
    <xf numFmtId="3" fontId="8" fillId="0" borderId="12" xfId="0" applyNumberFormat="1" applyFont="1" applyFill="1" applyBorder="1" applyAlignment="1">
      <alignment horizontal="right"/>
    </xf>
    <xf numFmtId="4" fontId="8" fillId="0" borderId="23" xfId="0" applyNumberFormat="1" applyFont="1" applyFill="1" applyBorder="1" applyAlignment="1">
      <alignment horizontal="right"/>
    </xf>
    <xf numFmtId="0" fontId="0" fillId="0" borderId="17" xfId="0" applyFont="1" applyBorder="1" applyAlignment="1">
      <alignment horizontal="right"/>
    </xf>
    <xf numFmtId="4" fontId="8" fillId="0" borderId="12" xfId="0" applyNumberFormat="1" applyFont="1" applyFill="1" applyBorder="1" applyAlignment="1">
      <alignment horizontal="right"/>
    </xf>
    <xf numFmtId="9" fontId="12" fillId="0" borderId="0" xfId="59" applyFont="1" applyFill="1" applyBorder="1" applyAlignment="1">
      <alignment horizontal="right"/>
    </xf>
    <xf numFmtId="9" fontId="13" fillId="0" borderId="0" xfId="59" applyFont="1" applyFill="1" applyBorder="1" applyAlignment="1">
      <alignment horizontal="right"/>
    </xf>
    <xf numFmtId="0" fontId="12" fillId="0" borderId="16" xfId="0" applyFont="1" applyBorder="1" applyAlignment="1">
      <alignment horizontal="right"/>
    </xf>
    <xf numFmtId="9" fontId="13" fillId="0" borderId="13" xfId="59" applyFont="1" applyFill="1" applyBorder="1" applyAlignment="1">
      <alignment horizontal="right"/>
    </xf>
    <xf numFmtId="9" fontId="14" fillId="0" borderId="0" xfId="59" applyFont="1" applyFill="1" applyBorder="1" applyAlignment="1">
      <alignment horizontal="right"/>
    </xf>
    <xf numFmtId="3" fontId="14" fillId="0" borderId="0" xfId="0" applyNumberFormat="1" applyFont="1" applyFill="1" applyBorder="1" applyAlignment="1">
      <alignment horizontal="right"/>
    </xf>
    <xf numFmtId="9" fontId="14" fillId="0" borderId="13" xfId="59" applyFont="1" applyFill="1" applyBorder="1" applyAlignment="1">
      <alignment horizontal="right"/>
    </xf>
    <xf numFmtId="9" fontId="14" fillId="0" borderId="0" xfId="59" applyFont="1" applyFill="1" applyBorder="1" applyAlignment="1">
      <alignment horizontal="right" wrapText="1"/>
    </xf>
    <xf numFmtId="0" fontId="14" fillId="0" borderId="0" xfId="0" applyFont="1" applyFill="1" applyBorder="1" applyAlignment="1">
      <alignment horizontal="right" wrapText="1"/>
    </xf>
    <xf numFmtId="9" fontId="14" fillId="0" borderId="13" xfId="59" applyFont="1" applyFill="1" applyBorder="1" applyAlignment="1">
      <alignment horizontal="right" wrapText="1"/>
    </xf>
    <xf numFmtId="3" fontId="13" fillId="0" borderId="0" xfId="0" applyNumberFormat="1" applyFont="1" applyFill="1" applyBorder="1" applyAlignment="1">
      <alignment horizontal="right"/>
    </xf>
    <xf numFmtId="0" fontId="14" fillId="0" borderId="16" xfId="0" applyFont="1" applyBorder="1" applyAlignment="1">
      <alignment horizontal="right"/>
    </xf>
    <xf numFmtId="9" fontId="12" fillId="0" borderId="13" xfId="59" applyFont="1" applyBorder="1" applyAlignment="1">
      <alignment horizontal="right"/>
    </xf>
    <xf numFmtId="0" fontId="12" fillId="0" borderId="13" xfId="0" applyFont="1" applyBorder="1" applyAlignment="1">
      <alignment horizontal="right"/>
    </xf>
    <xf numFmtId="3" fontId="13" fillId="0" borderId="13" xfId="0" applyNumberFormat="1" applyFont="1" applyFill="1" applyBorder="1" applyAlignment="1">
      <alignment horizontal="right"/>
    </xf>
    <xf numFmtId="9" fontId="12" fillId="0" borderId="12" xfId="59" applyFont="1" applyFill="1" applyBorder="1" applyAlignment="1">
      <alignment horizontal="right"/>
    </xf>
    <xf numFmtId="9" fontId="13" fillId="0" borderId="12" xfId="59" applyFont="1" applyFill="1" applyBorder="1" applyAlignment="1">
      <alignment horizontal="right"/>
    </xf>
    <xf numFmtId="0" fontId="12" fillId="0" borderId="17" xfId="0" applyFont="1" applyBorder="1" applyAlignment="1">
      <alignment horizontal="right"/>
    </xf>
    <xf numFmtId="9" fontId="13" fillId="0" borderId="20" xfId="59" applyFont="1" applyFill="1" applyBorder="1" applyAlignment="1">
      <alignment horizontal="right"/>
    </xf>
    <xf numFmtId="0" fontId="0" fillId="0" borderId="1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4" xfId="0" applyFont="1" applyFill="1" applyBorder="1" applyAlignment="1">
      <alignment horizontal="right" vertical="center" wrapText="1"/>
    </xf>
    <xf numFmtId="3" fontId="0" fillId="0" borderId="13" xfId="0" applyNumberFormat="1" applyFont="1" applyFill="1" applyBorder="1" applyAlignment="1">
      <alignment horizontal="right" vertical="center" wrapText="1"/>
    </xf>
    <xf numFmtId="1" fontId="0" fillId="0" borderId="20" xfId="0" applyNumberFormat="1" applyFont="1" applyBorder="1" applyAlignment="1">
      <alignment horizontal="right"/>
    </xf>
    <xf numFmtId="1" fontId="0" fillId="0" borderId="12" xfId="0" applyNumberFormat="1" applyFont="1" applyBorder="1" applyAlignment="1">
      <alignment horizontal="right"/>
    </xf>
    <xf numFmtId="1" fontId="0" fillId="0" borderId="23" xfId="0" applyNumberFormat="1" applyFont="1" applyBorder="1" applyAlignment="1">
      <alignment horizontal="right"/>
    </xf>
    <xf numFmtId="9" fontId="12" fillId="0" borderId="23" xfId="59" applyFont="1" applyBorder="1" applyAlignment="1">
      <alignment horizontal="right"/>
    </xf>
    <xf numFmtId="9" fontId="12" fillId="0" borderId="12" xfId="59" applyFont="1" applyBorder="1" applyAlignment="1">
      <alignment horizontal="right"/>
    </xf>
    <xf numFmtId="9" fontId="0" fillId="0" borderId="16" xfId="59" applyFont="1" applyBorder="1" applyAlignment="1">
      <alignment horizontal="right"/>
    </xf>
    <xf numFmtId="9" fontId="12" fillId="0" borderId="14" xfId="59" applyFont="1" applyFill="1" applyBorder="1" applyAlignment="1">
      <alignment horizontal="right"/>
    </xf>
    <xf numFmtId="4" fontId="13" fillId="0" borderId="14" xfId="0" applyNumberFormat="1" applyFont="1" applyFill="1" applyBorder="1" applyAlignment="1">
      <alignment horizontal="right"/>
    </xf>
    <xf numFmtId="0" fontId="13" fillId="0" borderId="14" xfId="0" applyFont="1" applyFill="1" applyBorder="1" applyAlignment="1">
      <alignment horizontal="right" wrapText="1"/>
    </xf>
    <xf numFmtId="0" fontId="12" fillId="0" borderId="0" xfId="0" applyFont="1" applyFill="1" applyBorder="1" applyAlignment="1">
      <alignment horizontal="right"/>
    </xf>
    <xf numFmtId="0" fontId="12" fillId="0" borderId="14" xfId="0" applyFont="1" applyFill="1" applyBorder="1" applyAlignment="1">
      <alignment horizontal="right"/>
    </xf>
    <xf numFmtId="9" fontId="13" fillId="0" borderId="23" xfId="59" applyFont="1" applyFill="1" applyBorder="1" applyAlignment="1">
      <alignment horizontal="right"/>
    </xf>
    <xf numFmtId="9" fontId="13" fillId="0" borderId="14" xfId="59" applyFont="1" applyFill="1" applyBorder="1" applyAlignment="1">
      <alignment horizontal="right"/>
    </xf>
    <xf numFmtId="9" fontId="15" fillId="0" borderId="0" xfId="59" applyFont="1" applyFill="1" applyBorder="1" applyAlignment="1">
      <alignment horizontal="right"/>
    </xf>
    <xf numFmtId="9" fontId="12" fillId="0" borderId="11" xfId="59" applyFont="1" applyFill="1" applyBorder="1" applyAlignment="1">
      <alignment horizontal="right"/>
    </xf>
    <xf numFmtId="170" fontId="0" fillId="0" borderId="13" xfId="0" applyNumberFormat="1" applyFont="1" applyBorder="1" applyAlignment="1">
      <alignment horizontal="right"/>
    </xf>
    <xf numFmtId="170" fontId="0" fillId="0" borderId="0" xfId="0" applyNumberFormat="1" applyFont="1" applyBorder="1" applyAlignment="1">
      <alignment horizontal="right"/>
    </xf>
    <xf numFmtId="170" fontId="3" fillId="0" borderId="16" xfId="0" applyNumberFormat="1" applyFont="1" applyBorder="1" applyAlignment="1">
      <alignment horizontal="right"/>
    </xf>
    <xf numFmtId="174" fontId="5" fillId="0" borderId="0" xfId="0" applyNumberFormat="1" applyFont="1" applyFill="1" applyBorder="1" applyAlignment="1">
      <alignment horizontal="right"/>
    </xf>
    <xf numFmtId="174" fontId="5" fillId="0" borderId="11" xfId="0" applyNumberFormat="1" applyFont="1" applyFill="1" applyBorder="1" applyAlignment="1">
      <alignment horizontal="right" wrapText="1"/>
    </xf>
    <xf numFmtId="174" fontId="8" fillId="0" borderId="0" xfId="0" applyNumberFormat="1" applyFont="1" applyFill="1" applyBorder="1" applyAlignment="1">
      <alignment horizontal="right"/>
    </xf>
    <xf numFmtId="174" fontId="8" fillId="0" borderId="0" xfId="0" applyNumberFormat="1" applyFont="1" applyFill="1" applyBorder="1" applyAlignment="1">
      <alignment horizontal="right" wrapText="1"/>
    </xf>
    <xf numFmtId="174" fontId="0" fillId="0" borderId="0" xfId="0" applyNumberFormat="1" applyFont="1" applyBorder="1" applyAlignment="1">
      <alignment horizontal="right"/>
    </xf>
    <xf numFmtId="174" fontId="8" fillId="0" borderId="12" xfId="0" applyNumberFormat="1" applyFont="1" applyFill="1" applyBorder="1" applyAlignment="1">
      <alignment horizontal="right"/>
    </xf>
    <xf numFmtId="174" fontId="0" fillId="0" borderId="0" xfId="0" applyNumberFormat="1" applyFont="1" applyAlignment="1">
      <alignment/>
    </xf>
    <xf numFmtId="0" fontId="0" fillId="0" borderId="0" xfId="0" applyFont="1" applyFill="1" applyBorder="1" applyAlignment="1">
      <alignment horizontal="right"/>
    </xf>
    <xf numFmtId="3" fontId="0" fillId="20" borderId="13" xfId="0" applyNumberFormat="1" applyFont="1" applyFill="1" applyBorder="1" applyAlignment="1">
      <alignment horizontal="right"/>
    </xf>
    <xf numFmtId="3" fontId="0" fillId="20" borderId="0" xfId="0" applyNumberFormat="1" applyFont="1" applyFill="1" applyBorder="1" applyAlignment="1">
      <alignment horizontal="right"/>
    </xf>
    <xf numFmtId="0" fontId="0" fillId="20" borderId="13" xfId="0" applyFont="1" applyFill="1" applyBorder="1" applyAlignment="1">
      <alignment horizontal="right"/>
    </xf>
    <xf numFmtId="0" fontId="0" fillId="20" borderId="0" xfId="0" applyFont="1" applyFill="1" applyBorder="1" applyAlignment="1">
      <alignment horizontal="right"/>
    </xf>
    <xf numFmtId="2" fontId="0" fillId="20" borderId="13" xfId="0" applyNumberFormat="1" applyFont="1" applyFill="1" applyBorder="1" applyAlignment="1">
      <alignment horizontal="right"/>
    </xf>
    <xf numFmtId="2" fontId="0" fillId="20" borderId="0" xfId="0" applyNumberFormat="1" applyFont="1" applyFill="1" applyBorder="1" applyAlignment="1">
      <alignment horizontal="right"/>
    </xf>
    <xf numFmtId="2" fontId="0" fillId="20" borderId="20" xfId="0" applyNumberFormat="1" applyFont="1" applyFill="1" applyBorder="1" applyAlignment="1">
      <alignment horizontal="right"/>
    </xf>
    <xf numFmtId="2" fontId="0" fillId="20" borderId="12" xfId="0" applyNumberFormat="1" applyFont="1" applyFill="1" applyBorder="1" applyAlignment="1">
      <alignment horizontal="right"/>
    </xf>
    <xf numFmtId="0" fontId="1" fillId="0" borderId="0" xfId="0" applyFont="1" applyAlignment="1">
      <alignment wrapText="1"/>
    </xf>
    <xf numFmtId="0" fontId="1" fillId="0" borderId="0" xfId="0" applyFont="1" applyAlignment="1">
      <alignment/>
    </xf>
    <xf numFmtId="0" fontId="11" fillId="0" borderId="0" xfId="0" applyFont="1" applyAlignment="1">
      <alignment vertical="top" wrapText="1"/>
    </xf>
    <xf numFmtId="0" fontId="11" fillId="0" borderId="0" xfId="0" applyFont="1" applyAlignment="1">
      <alignment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0" fillId="0" borderId="0" xfId="0" applyAlignment="1">
      <alignment vertical="top" wrapText="1"/>
    </xf>
    <xf numFmtId="0" fontId="11" fillId="0" borderId="0" xfId="0" applyFont="1" applyAlignment="1">
      <alignment horizontal="left" vertical="top" wrapText="1"/>
    </xf>
    <xf numFmtId="0" fontId="11" fillId="0" borderId="0" xfId="0" applyNumberFormat="1" applyFont="1" applyAlignment="1">
      <alignment vertical="top" wrapText="1"/>
    </xf>
    <xf numFmtId="0" fontId="11" fillId="0" borderId="0" xfId="0" applyFont="1" applyFill="1" applyBorder="1" applyAlignment="1">
      <alignment wrapText="1"/>
    </xf>
    <xf numFmtId="0" fontId="0" fillId="0" borderId="0" xfId="0" applyAlignment="1">
      <alignment wrapText="1"/>
    </xf>
    <xf numFmtId="0" fontId="11" fillId="0" borderId="0" xfId="0" applyFont="1" applyAlignment="1">
      <alignment horizontal="left" wrapText="1"/>
    </xf>
    <xf numFmtId="0" fontId="0" fillId="0" borderId="0" xfId="0" applyAlignment="1">
      <alignment vertical="top"/>
    </xf>
    <xf numFmtId="0" fontId="1"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zoomScalePageLayoutView="0" workbookViewId="0" topLeftCell="A1">
      <selection activeCell="C37" sqref="C37"/>
    </sheetView>
  </sheetViews>
  <sheetFormatPr defaultColWidth="9.140625" defaultRowHeight="12.75"/>
  <cols>
    <col min="1" max="1" width="11.28125" style="0" customWidth="1"/>
    <col min="2" max="2" width="75.421875" style="0" customWidth="1"/>
  </cols>
  <sheetData>
    <row r="1" spans="1:3" s="1" customFormat="1" ht="12.75">
      <c r="A1" s="1" t="s">
        <v>37</v>
      </c>
      <c r="B1" s="1" t="s">
        <v>38</v>
      </c>
      <c r="C1" s="1" t="s">
        <v>39</v>
      </c>
    </row>
    <row r="2" s="1" customFormat="1" ht="12.75"/>
    <row r="3" ht="14.25">
      <c r="A3" s="1" t="s">
        <v>52</v>
      </c>
    </row>
    <row r="4" spans="1:3" ht="14.25">
      <c r="A4" s="17">
        <v>1.1</v>
      </c>
      <c r="B4" t="s">
        <v>151</v>
      </c>
      <c r="C4" s="18" t="s">
        <v>40</v>
      </c>
    </row>
    <row r="5" spans="1:3" ht="38.25" customHeight="1">
      <c r="A5" s="17">
        <v>1.2</v>
      </c>
      <c r="B5" s="14" t="s">
        <v>144</v>
      </c>
      <c r="C5" s="18" t="s">
        <v>41</v>
      </c>
    </row>
    <row r="6" spans="1:3" ht="25.5">
      <c r="A6" s="17">
        <v>1.3</v>
      </c>
      <c r="B6" s="14" t="s">
        <v>145</v>
      </c>
      <c r="C6" s="18" t="s">
        <v>42</v>
      </c>
    </row>
    <row r="7" spans="1:3" ht="12.75">
      <c r="A7" s="17">
        <v>1.4</v>
      </c>
      <c r="B7" t="s">
        <v>146</v>
      </c>
      <c r="C7" s="18" t="s">
        <v>43</v>
      </c>
    </row>
    <row r="9" spans="1:3" ht="12.75">
      <c r="A9" s="16" t="s">
        <v>48</v>
      </c>
      <c r="C9" s="16"/>
    </row>
    <row r="10" spans="1:3" ht="25.5">
      <c r="A10" s="17">
        <v>2.1</v>
      </c>
      <c r="B10" s="14" t="s">
        <v>147</v>
      </c>
      <c r="C10" s="18" t="s">
        <v>44</v>
      </c>
    </row>
    <row r="11" spans="1:3" ht="12.75">
      <c r="A11" s="17">
        <v>2.2</v>
      </c>
      <c r="B11" t="s">
        <v>148</v>
      </c>
      <c r="C11" s="18" t="s">
        <v>45</v>
      </c>
    </row>
    <row r="15" spans="1:3" ht="12.75">
      <c r="A15" s="21" t="s">
        <v>53</v>
      </c>
      <c r="B15" s="20"/>
      <c r="C15" s="20"/>
    </row>
    <row r="16" spans="1:3" ht="50.25" customHeight="1">
      <c r="A16" s="186" t="s">
        <v>150</v>
      </c>
      <c r="B16" s="186"/>
      <c r="C16" s="20"/>
    </row>
    <row r="17" spans="1:3" ht="12.75">
      <c r="A17" s="20"/>
      <c r="B17" s="20"/>
      <c r="C17" s="20"/>
    </row>
    <row r="18" spans="1:3" ht="12.75">
      <c r="A18" s="15" t="s">
        <v>46</v>
      </c>
      <c r="B18" s="20"/>
      <c r="C18" s="20"/>
    </row>
    <row r="19" spans="1:3" ht="12.75">
      <c r="A19" s="20" t="s">
        <v>71</v>
      </c>
      <c r="B19" s="20"/>
      <c r="C19" s="20"/>
    </row>
    <row r="20" spans="1:3" ht="12.75">
      <c r="A20" s="20"/>
      <c r="B20" s="20"/>
      <c r="C20" s="20"/>
    </row>
    <row r="21" spans="1:3" ht="12.75">
      <c r="A21" s="15" t="s">
        <v>72</v>
      </c>
      <c r="B21" s="20"/>
      <c r="C21" s="20"/>
    </row>
    <row r="22" spans="1:3" ht="161.25" customHeight="1">
      <c r="A22" s="184" t="s">
        <v>73</v>
      </c>
      <c r="B22" s="185"/>
      <c r="C22" s="185"/>
    </row>
  </sheetData>
  <sheetProtection/>
  <mergeCells count="2">
    <mergeCell ref="A22:C22"/>
    <mergeCell ref="A16:B16"/>
  </mergeCells>
  <hyperlinks>
    <hyperlink ref="C4" location="'Table 1.1'!A1" display="Table 1.1"/>
    <hyperlink ref="C5" location="'Table 1.2'!A1" display="Table 1.2"/>
    <hyperlink ref="C6" location="'Table 1.3'!A1" display="Table 1.3"/>
    <hyperlink ref="C7" location="'Table 1.4'!A1" display="Table 1.4"/>
    <hyperlink ref="C10" location="'Table 2.1'!A1" display="Table 2.1"/>
    <hyperlink ref="C11" location="'Table 2.2'!A1" display="Table 2.2"/>
  </hyperlinks>
  <printOptions/>
  <pageMargins left="0.75" right="0.75" top="1" bottom="1" header="0.5" footer="0.5"/>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Q43"/>
  <sheetViews>
    <sheetView zoomScale="80" zoomScaleNormal="80" zoomScalePageLayoutView="0" workbookViewId="0" topLeftCell="A1">
      <selection activeCell="C37" sqref="C37"/>
    </sheetView>
  </sheetViews>
  <sheetFormatPr defaultColWidth="9.140625" defaultRowHeight="12.75"/>
  <cols>
    <col min="1" max="1" width="52.8515625" style="3" customWidth="1"/>
    <col min="2" max="14" width="11.7109375" style="3" customWidth="1"/>
    <col min="15" max="15" width="12.7109375" style="3" customWidth="1"/>
    <col min="16" max="16384" width="9.140625" style="3" customWidth="1"/>
  </cols>
  <sheetData>
    <row r="1" ht="12.75">
      <c r="A1" s="1" t="s">
        <v>152</v>
      </c>
    </row>
    <row r="2" spans="2:15" ht="12.75">
      <c r="B2" s="30"/>
      <c r="C2" s="30"/>
      <c r="D2" s="30"/>
      <c r="E2" s="30"/>
      <c r="O2" s="3" t="s">
        <v>49</v>
      </c>
    </row>
    <row r="3" spans="1:15" ht="34.5" customHeight="1">
      <c r="A3" s="44" t="s">
        <v>129</v>
      </c>
      <c r="B3" s="39">
        <v>41334</v>
      </c>
      <c r="C3" s="28">
        <v>41365</v>
      </c>
      <c r="D3" s="28">
        <v>41395</v>
      </c>
      <c r="E3" s="28">
        <v>41426</v>
      </c>
      <c r="F3" s="6">
        <v>41456</v>
      </c>
      <c r="G3" s="6">
        <v>41487</v>
      </c>
      <c r="H3" s="6">
        <v>41518</v>
      </c>
      <c r="I3" s="6">
        <v>41548</v>
      </c>
      <c r="J3" s="6">
        <v>41579</v>
      </c>
      <c r="K3" s="6">
        <v>41609</v>
      </c>
      <c r="L3" s="6">
        <v>41640</v>
      </c>
      <c r="M3" s="6">
        <v>41671</v>
      </c>
      <c r="N3" s="6">
        <v>41699</v>
      </c>
      <c r="O3" s="43" t="s">
        <v>35</v>
      </c>
    </row>
    <row r="4" spans="1:15" ht="14.25">
      <c r="A4" s="45" t="s">
        <v>153</v>
      </c>
      <c r="B4" s="79">
        <v>93</v>
      </c>
      <c r="C4" s="80">
        <v>93</v>
      </c>
      <c r="D4" s="80">
        <v>99</v>
      </c>
      <c r="E4" s="80">
        <v>93</v>
      </c>
      <c r="F4" s="80">
        <v>92</v>
      </c>
      <c r="G4" s="80">
        <v>95</v>
      </c>
      <c r="H4" s="80">
        <v>105</v>
      </c>
      <c r="I4" s="80">
        <v>105</v>
      </c>
      <c r="J4" s="80">
        <v>104</v>
      </c>
      <c r="K4" s="80">
        <v>104</v>
      </c>
      <c r="L4" s="80">
        <v>106</v>
      </c>
      <c r="M4" s="80">
        <v>98</v>
      </c>
      <c r="N4" s="80">
        <v>100</v>
      </c>
      <c r="O4" s="81">
        <f>AVERAGE(B4:N4)</f>
        <v>99</v>
      </c>
    </row>
    <row r="5" spans="1:15" ht="12.75">
      <c r="A5" s="33"/>
      <c r="B5" s="82"/>
      <c r="C5" s="83"/>
      <c r="D5" s="83"/>
      <c r="E5" s="83"/>
      <c r="F5" s="83"/>
      <c r="G5" s="83"/>
      <c r="H5" s="83"/>
      <c r="I5" s="83"/>
      <c r="J5" s="83"/>
      <c r="K5" s="83"/>
      <c r="L5" s="83"/>
      <c r="M5" s="83"/>
      <c r="N5" s="83"/>
      <c r="O5" s="84"/>
    </row>
    <row r="6" spans="1:15" ht="12.75">
      <c r="A6" s="45" t="s">
        <v>54</v>
      </c>
      <c r="B6" s="82">
        <v>32</v>
      </c>
      <c r="C6" s="83">
        <v>35</v>
      </c>
      <c r="D6" s="83">
        <v>47</v>
      </c>
      <c r="E6" s="83">
        <v>30</v>
      </c>
      <c r="F6" s="83">
        <v>47</v>
      </c>
      <c r="G6" s="83">
        <v>36</v>
      </c>
      <c r="H6" s="83">
        <v>37</v>
      </c>
      <c r="I6" s="83">
        <v>29</v>
      </c>
      <c r="J6" s="83">
        <v>29</v>
      </c>
      <c r="K6" s="83">
        <v>22</v>
      </c>
      <c r="L6" s="83">
        <v>21</v>
      </c>
      <c r="M6" s="83">
        <v>50</v>
      </c>
      <c r="N6" s="83">
        <v>25</v>
      </c>
      <c r="O6" s="81">
        <f>AVERAGE(B6:N6)</f>
        <v>33.84615384615385</v>
      </c>
    </row>
    <row r="7" spans="1:15" ht="12.75">
      <c r="A7" s="46" t="s">
        <v>55</v>
      </c>
      <c r="B7" s="82">
        <v>25</v>
      </c>
      <c r="C7" s="83">
        <v>26</v>
      </c>
      <c r="D7" s="83">
        <v>25</v>
      </c>
      <c r="E7" s="83">
        <v>17</v>
      </c>
      <c r="F7" s="83">
        <v>31</v>
      </c>
      <c r="G7" s="83">
        <v>19</v>
      </c>
      <c r="H7" s="83">
        <v>23</v>
      </c>
      <c r="I7" s="83">
        <v>25</v>
      </c>
      <c r="J7" s="83">
        <v>19</v>
      </c>
      <c r="K7" s="83">
        <v>18</v>
      </c>
      <c r="L7" s="83">
        <v>18</v>
      </c>
      <c r="M7" s="83">
        <v>32</v>
      </c>
      <c r="N7" s="83">
        <v>21</v>
      </c>
      <c r="O7" s="81">
        <f>AVERAGE(B7:N7)</f>
        <v>23</v>
      </c>
    </row>
    <row r="8" spans="1:15" ht="12.75">
      <c r="A8" s="35"/>
      <c r="B8" s="85"/>
      <c r="C8" s="86"/>
      <c r="D8" s="86"/>
      <c r="E8" s="86"/>
      <c r="F8" s="86"/>
      <c r="G8" s="86"/>
      <c r="H8" s="86"/>
      <c r="I8" s="86"/>
      <c r="J8" s="86"/>
      <c r="K8" s="86"/>
      <c r="L8" s="86"/>
      <c r="M8" s="86"/>
      <c r="N8" s="86"/>
      <c r="O8" s="87"/>
    </row>
    <row r="9" spans="1:15" ht="12.75">
      <c r="A9" s="45" t="s">
        <v>56</v>
      </c>
      <c r="B9" s="165">
        <f>B6/B4*100</f>
        <v>34.40860215053764</v>
      </c>
      <c r="C9" s="166">
        <f aca="true" t="shared" si="0" ref="C9:O9">C6/C4*100</f>
        <v>37.634408602150536</v>
      </c>
      <c r="D9" s="166">
        <f t="shared" si="0"/>
        <v>47.474747474747474</v>
      </c>
      <c r="E9" s="166">
        <f t="shared" si="0"/>
        <v>32.25806451612903</v>
      </c>
      <c r="F9" s="166">
        <f t="shared" si="0"/>
        <v>51.08695652173913</v>
      </c>
      <c r="G9" s="166">
        <f t="shared" si="0"/>
        <v>37.89473684210527</v>
      </c>
      <c r="H9" s="166">
        <f t="shared" si="0"/>
        <v>35.23809523809524</v>
      </c>
      <c r="I9" s="166">
        <f t="shared" si="0"/>
        <v>27.61904761904762</v>
      </c>
      <c r="J9" s="166">
        <f t="shared" si="0"/>
        <v>27.884615384615387</v>
      </c>
      <c r="K9" s="166">
        <f t="shared" si="0"/>
        <v>21.153846153846153</v>
      </c>
      <c r="L9" s="166">
        <f t="shared" si="0"/>
        <v>19.81132075471698</v>
      </c>
      <c r="M9" s="166">
        <f t="shared" si="0"/>
        <v>51.02040816326531</v>
      </c>
      <c r="N9" s="166">
        <f t="shared" si="0"/>
        <v>25</v>
      </c>
      <c r="O9" s="167">
        <f t="shared" si="0"/>
        <v>34.18803418803419</v>
      </c>
    </row>
    <row r="10" spans="1:15" ht="13.5" thickBot="1">
      <c r="A10" s="47" t="s">
        <v>57</v>
      </c>
      <c r="B10" s="88">
        <f>B6/B7</f>
        <v>1.28</v>
      </c>
      <c r="C10" s="89">
        <f aca="true" t="shared" si="1" ref="C10:O10">C6/C7</f>
        <v>1.3461538461538463</v>
      </c>
      <c r="D10" s="89">
        <f t="shared" si="1"/>
        <v>1.88</v>
      </c>
      <c r="E10" s="89">
        <f t="shared" si="1"/>
        <v>1.7647058823529411</v>
      </c>
      <c r="F10" s="89">
        <f t="shared" si="1"/>
        <v>1.5161290322580645</v>
      </c>
      <c r="G10" s="89">
        <f t="shared" si="1"/>
        <v>1.894736842105263</v>
      </c>
      <c r="H10" s="89">
        <f t="shared" si="1"/>
        <v>1.608695652173913</v>
      </c>
      <c r="I10" s="89">
        <f t="shared" si="1"/>
        <v>1.16</v>
      </c>
      <c r="J10" s="89">
        <f t="shared" si="1"/>
        <v>1.5263157894736843</v>
      </c>
      <c r="K10" s="89">
        <f t="shared" si="1"/>
        <v>1.2222222222222223</v>
      </c>
      <c r="L10" s="89">
        <f t="shared" si="1"/>
        <v>1.1666666666666667</v>
      </c>
      <c r="M10" s="89">
        <f t="shared" si="1"/>
        <v>1.5625</v>
      </c>
      <c r="N10" s="89">
        <f t="shared" si="1"/>
        <v>1.1904761904761905</v>
      </c>
      <c r="O10" s="90">
        <f t="shared" si="1"/>
        <v>1.4715719063545152</v>
      </c>
    </row>
    <row r="11" spans="15:17" ht="13.5" thickTop="1">
      <c r="O11" s="14"/>
      <c r="P11" s="14"/>
      <c r="Q11" s="14"/>
    </row>
    <row r="13" spans="1:15" ht="34.5" customHeight="1">
      <c r="A13" s="44" t="s">
        <v>130</v>
      </c>
      <c r="B13" s="40">
        <v>41334</v>
      </c>
      <c r="C13" s="25">
        <v>41365</v>
      </c>
      <c r="D13" s="25">
        <v>41395</v>
      </c>
      <c r="E13" s="25">
        <v>41426</v>
      </c>
      <c r="F13" s="25">
        <v>41456</v>
      </c>
      <c r="G13" s="25">
        <v>41487</v>
      </c>
      <c r="H13" s="6">
        <v>41518</v>
      </c>
      <c r="I13" s="6">
        <v>41548</v>
      </c>
      <c r="J13" s="6">
        <v>41579</v>
      </c>
      <c r="K13" s="6">
        <v>41609</v>
      </c>
      <c r="L13" s="6">
        <v>41640</v>
      </c>
      <c r="M13" s="6">
        <v>41671</v>
      </c>
      <c r="N13" s="6">
        <v>41699</v>
      </c>
      <c r="O13" s="43" t="s">
        <v>35</v>
      </c>
    </row>
    <row r="14" spans="1:15" ht="14.25">
      <c r="A14" s="45" t="s">
        <v>154</v>
      </c>
      <c r="B14" s="176" t="s">
        <v>149</v>
      </c>
      <c r="C14" s="177" t="s">
        <v>149</v>
      </c>
      <c r="D14" s="177" t="s">
        <v>149</v>
      </c>
      <c r="E14" s="177" t="s">
        <v>149</v>
      </c>
      <c r="F14" s="177" t="s">
        <v>149</v>
      </c>
      <c r="G14" s="177" t="s">
        <v>149</v>
      </c>
      <c r="H14" s="80">
        <v>102</v>
      </c>
      <c r="I14" s="80">
        <v>96</v>
      </c>
      <c r="J14" s="80">
        <v>101</v>
      </c>
      <c r="K14" s="80">
        <v>97</v>
      </c>
      <c r="L14" s="80">
        <v>100</v>
      </c>
      <c r="M14" s="80">
        <v>97</v>
      </c>
      <c r="N14" s="80">
        <v>100</v>
      </c>
      <c r="O14" s="81">
        <f>AVERAGE(H14:N14)</f>
        <v>99</v>
      </c>
    </row>
    <row r="15" spans="1:15" ht="12.75">
      <c r="A15" s="33"/>
      <c r="B15" s="41"/>
      <c r="C15" s="26"/>
      <c r="D15" s="26"/>
      <c r="E15" s="26"/>
      <c r="F15" s="26"/>
      <c r="G15" s="26"/>
      <c r="H15" s="83"/>
      <c r="I15" s="83"/>
      <c r="J15" s="83"/>
      <c r="K15" s="83"/>
      <c r="L15" s="83"/>
      <c r="M15" s="83"/>
      <c r="N15" s="83"/>
      <c r="O15" s="84"/>
    </row>
    <row r="16" spans="1:15" ht="12.75">
      <c r="A16" s="45" t="s">
        <v>54</v>
      </c>
      <c r="B16" s="178" t="s">
        <v>149</v>
      </c>
      <c r="C16" s="179" t="s">
        <v>149</v>
      </c>
      <c r="D16" s="179" t="s">
        <v>149</v>
      </c>
      <c r="E16" s="179" t="s">
        <v>149</v>
      </c>
      <c r="F16" s="179" t="s">
        <v>149</v>
      </c>
      <c r="G16" s="179" t="s">
        <v>149</v>
      </c>
      <c r="H16" s="83">
        <v>14</v>
      </c>
      <c r="I16" s="83">
        <v>26</v>
      </c>
      <c r="J16" s="83">
        <v>28</v>
      </c>
      <c r="K16" s="83">
        <v>23</v>
      </c>
      <c r="L16" s="83">
        <v>23</v>
      </c>
      <c r="M16" s="83">
        <v>30</v>
      </c>
      <c r="N16" s="83">
        <v>34</v>
      </c>
      <c r="O16" s="81">
        <f>AVERAGE(H16:N16)</f>
        <v>25.428571428571427</v>
      </c>
    </row>
    <row r="17" spans="1:15" ht="12.75">
      <c r="A17" s="46" t="s">
        <v>55</v>
      </c>
      <c r="B17" s="178" t="s">
        <v>149</v>
      </c>
      <c r="C17" s="179" t="s">
        <v>149</v>
      </c>
      <c r="D17" s="179" t="s">
        <v>149</v>
      </c>
      <c r="E17" s="179" t="s">
        <v>149</v>
      </c>
      <c r="F17" s="179" t="s">
        <v>149</v>
      </c>
      <c r="G17" s="179" t="s">
        <v>149</v>
      </c>
      <c r="H17" s="83">
        <v>13</v>
      </c>
      <c r="I17" s="83">
        <v>19</v>
      </c>
      <c r="J17" s="83">
        <v>21</v>
      </c>
      <c r="K17" s="83">
        <v>18</v>
      </c>
      <c r="L17" s="83">
        <v>21</v>
      </c>
      <c r="M17" s="83">
        <v>25</v>
      </c>
      <c r="N17" s="83">
        <v>29</v>
      </c>
      <c r="O17" s="81">
        <f>AVERAGE(H17:N17)</f>
        <v>20.857142857142858</v>
      </c>
    </row>
    <row r="18" spans="1:15" ht="12.75">
      <c r="A18" s="35"/>
      <c r="B18" s="42"/>
      <c r="C18" s="27"/>
      <c r="D18" s="27"/>
      <c r="E18" s="27"/>
      <c r="F18" s="27"/>
      <c r="G18" s="27"/>
      <c r="H18" s="86"/>
      <c r="I18" s="86"/>
      <c r="J18" s="86"/>
      <c r="K18" s="86"/>
      <c r="L18" s="86"/>
      <c r="M18" s="86"/>
      <c r="N18" s="86"/>
      <c r="O18" s="87"/>
    </row>
    <row r="19" spans="1:16" ht="12.75">
      <c r="A19" s="45" t="s">
        <v>56</v>
      </c>
      <c r="B19" s="180" t="s">
        <v>149</v>
      </c>
      <c r="C19" s="181" t="s">
        <v>149</v>
      </c>
      <c r="D19" s="181" t="s">
        <v>149</v>
      </c>
      <c r="E19" s="181" t="s">
        <v>149</v>
      </c>
      <c r="F19" s="181" t="s">
        <v>149</v>
      </c>
      <c r="G19" s="181" t="s">
        <v>149</v>
      </c>
      <c r="H19" s="166">
        <f aca="true" t="shared" si="2" ref="H19:N19">H16/H14*100</f>
        <v>13.725490196078432</v>
      </c>
      <c r="I19" s="166">
        <f t="shared" si="2"/>
        <v>27.083333333333332</v>
      </c>
      <c r="J19" s="166">
        <f t="shared" si="2"/>
        <v>27.722772277227726</v>
      </c>
      <c r="K19" s="166">
        <f t="shared" si="2"/>
        <v>23.711340206185564</v>
      </c>
      <c r="L19" s="166">
        <f t="shared" si="2"/>
        <v>23</v>
      </c>
      <c r="M19" s="166">
        <f t="shared" si="2"/>
        <v>30.927835051546392</v>
      </c>
      <c r="N19" s="166">
        <f t="shared" si="2"/>
        <v>34</v>
      </c>
      <c r="O19" s="167">
        <f>O16/O14*100</f>
        <v>25.685425685425685</v>
      </c>
      <c r="P19" s="76" t="s">
        <v>141</v>
      </c>
    </row>
    <row r="20" spans="1:15" ht="13.5" thickBot="1">
      <c r="A20" s="47" t="s">
        <v>57</v>
      </c>
      <c r="B20" s="182" t="s">
        <v>149</v>
      </c>
      <c r="C20" s="183" t="s">
        <v>149</v>
      </c>
      <c r="D20" s="183" t="s">
        <v>149</v>
      </c>
      <c r="E20" s="183" t="s">
        <v>149</v>
      </c>
      <c r="F20" s="183" t="s">
        <v>149</v>
      </c>
      <c r="G20" s="183" t="s">
        <v>149</v>
      </c>
      <c r="H20" s="89">
        <f aca="true" t="shared" si="3" ref="H20:N20">H16/H17</f>
        <v>1.0769230769230769</v>
      </c>
      <c r="I20" s="89">
        <f t="shared" si="3"/>
        <v>1.368421052631579</v>
      </c>
      <c r="J20" s="89">
        <f t="shared" si="3"/>
        <v>1.3333333333333333</v>
      </c>
      <c r="K20" s="89">
        <f t="shared" si="3"/>
        <v>1.2777777777777777</v>
      </c>
      <c r="L20" s="89">
        <f t="shared" si="3"/>
        <v>1.0952380952380953</v>
      </c>
      <c r="M20" s="89">
        <f t="shared" si="3"/>
        <v>1.2</v>
      </c>
      <c r="N20" s="89">
        <f t="shared" si="3"/>
        <v>1.1724137931034482</v>
      </c>
      <c r="O20" s="90">
        <f>O16/O17</f>
        <v>1.2191780821917808</v>
      </c>
    </row>
    <row r="21" ht="13.5" thickTop="1"/>
    <row r="23" spans="1:15" ht="34.5" customHeight="1">
      <c r="A23" s="44" t="s">
        <v>132</v>
      </c>
      <c r="B23" s="40">
        <v>41334</v>
      </c>
      <c r="C23" s="25">
        <v>41365</v>
      </c>
      <c r="D23" s="25">
        <v>41395</v>
      </c>
      <c r="E23" s="25">
        <v>41426</v>
      </c>
      <c r="F23" s="25">
        <v>41456</v>
      </c>
      <c r="G23" s="25">
        <v>41487</v>
      </c>
      <c r="H23" s="25">
        <v>41518</v>
      </c>
      <c r="I23" s="6">
        <v>41548</v>
      </c>
      <c r="J23" s="6">
        <v>41579</v>
      </c>
      <c r="K23" s="6">
        <v>41609</v>
      </c>
      <c r="L23" s="6">
        <v>41640</v>
      </c>
      <c r="M23" s="6">
        <v>41671</v>
      </c>
      <c r="N23" s="6">
        <v>41699</v>
      </c>
      <c r="O23" s="43" t="s">
        <v>35</v>
      </c>
    </row>
    <row r="24" spans="1:15" ht="14.25">
      <c r="A24" s="45" t="s">
        <v>153</v>
      </c>
      <c r="B24" s="176" t="s">
        <v>149</v>
      </c>
      <c r="C24" s="177" t="s">
        <v>149</v>
      </c>
      <c r="D24" s="177" t="s">
        <v>149</v>
      </c>
      <c r="E24" s="177" t="s">
        <v>149</v>
      </c>
      <c r="F24" s="177" t="s">
        <v>149</v>
      </c>
      <c r="G24" s="177" t="s">
        <v>149</v>
      </c>
      <c r="H24" s="177" t="s">
        <v>149</v>
      </c>
      <c r="I24" s="80">
        <v>295</v>
      </c>
      <c r="J24" s="80">
        <v>279</v>
      </c>
      <c r="K24" s="80">
        <v>228</v>
      </c>
      <c r="L24" s="80">
        <v>220</v>
      </c>
      <c r="M24" s="80">
        <v>245</v>
      </c>
      <c r="N24" s="80">
        <v>246</v>
      </c>
      <c r="O24" s="81">
        <f>AVERAGE(I24:N24)</f>
        <v>252.16666666666666</v>
      </c>
    </row>
    <row r="25" spans="1:15" ht="12.75">
      <c r="A25" s="33"/>
      <c r="B25" s="41"/>
      <c r="C25" s="26"/>
      <c r="D25" s="26"/>
      <c r="E25" s="26"/>
      <c r="F25" s="26"/>
      <c r="G25" s="26"/>
      <c r="H25" s="26"/>
      <c r="I25" s="83"/>
      <c r="J25" s="83"/>
      <c r="K25" s="83"/>
      <c r="L25" s="83"/>
      <c r="M25" s="83"/>
      <c r="N25" s="83"/>
      <c r="O25" s="84"/>
    </row>
    <row r="26" spans="1:15" ht="12.75">
      <c r="A26" s="45" t="s">
        <v>54</v>
      </c>
      <c r="B26" s="178" t="s">
        <v>149</v>
      </c>
      <c r="C26" s="179" t="s">
        <v>149</v>
      </c>
      <c r="D26" s="179" t="s">
        <v>149</v>
      </c>
      <c r="E26" s="179" t="s">
        <v>149</v>
      </c>
      <c r="F26" s="179" t="s">
        <v>149</v>
      </c>
      <c r="G26" s="179" t="s">
        <v>149</v>
      </c>
      <c r="H26" s="179" t="s">
        <v>149</v>
      </c>
      <c r="I26" s="83">
        <v>26</v>
      </c>
      <c r="J26" s="83">
        <v>59</v>
      </c>
      <c r="K26" s="83">
        <v>63</v>
      </c>
      <c r="L26" s="83">
        <v>54</v>
      </c>
      <c r="M26" s="83">
        <v>47</v>
      </c>
      <c r="N26" s="83">
        <v>54</v>
      </c>
      <c r="O26" s="81">
        <f>AVERAGE(I26:N26)</f>
        <v>50.5</v>
      </c>
    </row>
    <row r="27" spans="1:15" ht="12.75">
      <c r="A27" s="46" t="s">
        <v>55</v>
      </c>
      <c r="B27" s="178" t="s">
        <v>149</v>
      </c>
      <c r="C27" s="179" t="s">
        <v>149</v>
      </c>
      <c r="D27" s="179" t="s">
        <v>149</v>
      </c>
      <c r="E27" s="179" t="s">
        <v>149</v>
      </c>
      <c r="F27" s="179" t="s">
        <v>149</v>
      </c>
      <c r="G27" s="179" t="s">
        <v>149</v>
      </c>
      <c r="H27" s="179" t="s">
        <v>149</v>
      </c>
      <c r="I27" s="83">
        <v>24</v>
      </c>
      <c r="J27" s="83">
        <v>45</v>
      </c>
      <c r="K27" s="83">
        <v>47</v>
      </c>
      <c r="L27" s="83">
        <v>40</v>
      </c>
      <c r="M27" s="83">
        <v>35</v>
      </c>
      <c r="N27" s="83">
        <v>45</v>
      </c>
      <c r="O27" s="81">
        <f>AVERAGE(I27:N27)</f>
        <v>39.333333333333336</v>
      </c>
    </row>
    <row r="28" spans="1:15" ht="12.75">
      <c r="A28" s="35"/>
      <c r="B28" s="42"/>
      <c r="C28" s="27"/>
      <c r="D28" s="27"/>
      <c r="E28" s="27"/>
      <c r="F28" s="27"/>
      <c r="G28" s="27"/>
      <c r="H28" s="27"/>
      <c r="I28" s="86"/>
      <c r="J28" s="86"/>
      <c r="K28" s="86"/>
      <c r="L28" s="86"/>
      <c r="M28" s="86"/>
      <c r="N28" s="86"/>
      <c r="O28" s="87"/>
    </row>
    <row r="29" spans="1:15" ht="12.75">
      <c r="A29" s="45" t="s">
        <v>56</v>
      </c>
      <c r="B29" s="180" t="s">
        <v>149</v>
      </c>
      <c r="C29" s="181" t="s">
        <v>149</v>
      </c>
      <c r="D29" s="181" t="s">
        <v>149</v>
      </c>
      <c r="E29" s="181" t="s">
        <v>149</v>
      </c>
      <c r="F29" s="181" t="s">
        <v>149</v>
      </c>
      <c r="G29" s="181" t="s">
        <v>149</v>
      </c>
      <c r="H29" s="181" t="s">
        <v>149</v>
      </c>
      <c r="I29" s="166">
        <f aca="true" t="shared" si="4" ref="I29:N29">I26/I24*100</f>
        <v>8.813559322033898</v>
      </c>
      <c r="J29" s="166">
        <f t="shared" si="4"/>
        <v>21.14695340501792</v>
      </c>
      <c r="K29" s="166">
        <f t="shared" si="4"/>
        <v>27.631578947368425</v>
      </c>
      <c r="L29" s="166">
        <f t="shared" si="4"/>
        <v>24.545454545454547</v>
      </c>
      <c r="M29" s="166">
        <f t="shared" si="4"/>
        <v>19.183673469387756</v>
      </c>
      <c r="N29" s="166">
        <f t="shared" si="4"/>
        <v>21.951219512195124</v>
      </c>
      <c r="O29" s="167">
        <f>O26/O24*100</f>
        <v>20.02643754130866</v>
      </c>
    </row>
    <row r="30" spans="1:15" ht="13.5" thickBot="1">
      <c r="A30" s="47" t="s">
        <v>57</v>
      </c>
      <c r="B30" s="182" t="s">
        <v>149</v>
      </c>
      <c r="C30" s="183" t="s">
        <v>149</v>
      </c>
      <c r="D30" s="183" t="s">
        <v>149</v>
      </c>
      <c r="E30" s="183" t="s">
        <v>149</v>
      </c>
      <c r="F30" s="183" t="s">
        <v>149</v>
      </c>
      <c r="G30" s="183" t="s">
        <v>149</v>
      </c>
      <c r="H30" s="183" t="s">
        <v>149</v>
      </c>
      <c r="I30" s="89">
        <f aca="true" t="shared" si="5" ref="I30:N30">I26/I27</f>
        <v>1.0833333333333333</v>
      </c>
      <c r="J30" s="89">
        <f t="shared" si="5"/>
        <v>1.3111111111111111</v>
      </c>
      <c r="K30" s="89">
        <f t="shared" si="5"/>
        <v>1.3404255319148937</v>
      </c>
      <c r="L30" s="89">
        <f t="shared" si="5"/>
        <v>1.35</v>
      </c>
      <c r="M30" s="89">
        <f t="shared" si="5"/>
        <v>1.3428571428571427</v>
      </c>
      <c r="N30" s="89">
        <f t="shared" si="5"/>
        <v>1.2</v>
      </c>
      <c r="O30" s="90">
        <f>O26/O27</f>
        <v>1.2838983050847457</v>
      </c>
    </row>
    <row r="31" ht="13.5" thickTop="1"/>
    <row r="33" spans="1:15" ht="34.5" customHeight="1">
      <c r="A33" s="44" t="s">
        <v>131</v>
      </c>
      <c r="B33" s="40">
        <v>41334</v>
      </c>
      <c r="C33" s="25">
        <v>41365</v>
      </c>
      <c r="D33" s="25">
        <v>41395</v>
      </c>
      <c r="E33" s="25">
        <v>41426</v>
      </c>
      <c r="F33" s="25">
        <v>41456</v>
      </c>
      <c r="G33" s="25">
        <v>41487</v>
      </c>
      <c r="H33" s="25">
        <v>41518</v>
      </c>
      <c r="I33" s="25">
        <v>41548</v>
      </c>
      <c r="J33" s="25">
        <v>41579</v>
      </c>
      <c r="K33" s="25">
        <v>41609</v>
      </c>
      <c r="L33" s="6">
        <v>41640</v>
      </c>
      <c r="M33" s="6">
        <v>41671</v>
      </c>
      <c r="N33" s="6">
        <v>41699</v>
      </c>
      <c r="O33" s="43" t="s">
        <v>35</v>
      </c>
    </row>
    <row r="34" spans="1:15" ht="14.25">
      <c r="A34" s="45" t="s">
        <v>154</v>
      </c>
      <c r="B34" s="176" t="s">
        <v>149</v>
      </c>
      <c r="C34" s="177" t="s">
        <v>149</v>
      </c>
      <c r="D34" s="177" t="s">
        <v>149</v>
      </c>
      <c r="E34" s="177" t="s">
        <v>149</v>
      </c>
      <c r="F34" s="177" t="s">
        <v>149</v>
      </c>
      <c r="G34" s="177" t="s">
        <v>149</v>
      </c>
      <c r="H34" s="177" t="s">
        <v>149</v>
      </c>
      <c r="I34" s="177" t="s">
        <v>149</v>
      </c>
      <c r="J34" s="177" t="s">
        <v>149</v>
      </c>
      <c r="K34" s="177" t="s">
        <v>149</v>
      </c>
      <c r="L34" s="80">
        <v>191</v>
      </c>
      <c r="M34" s="80">
        <v>212</v>
      </c>
      <c r="N34" s="80">
        <v>201</v>
      </c>
      <c r="O34" s="81">
        <f>AVERAGE(L34:N34)</f>
        <v>201.33333333333334</v>
      </c>
    </row>
    <row r="35" spans="1:15" ht="12.75">
      <c r="A35" s="33"/>
      <c r="B35" s="41"/>
      <c r="C35" s="26"/>
      <c r="D35" s="26"/>
      <c r="E35" s="26"/>
      <c r="F35" s="26"/>
      <c r="G35" s="26"/>
      <c r="H35" s="26"/>
      <c r="I35" s="26"/>
      <c r="J35" s="26"/>
      <c r="K35" s="26"/>
      <c r="L35" s="83"/>
      <c r="M35" s="83"/>
      <c r="N35" s="83"/>
      <c r="O35" s="84"/>
    </row>
    <row r="36" spans="1:15" ht="12.75">
      <c r="A36" s="45" t="s">
        <v>54</v>
      </c>
      <c r="B36" s="178" t="s">
        <v>149</v>
      </c>
      <c r="C36" s="179" t="s">
        <v>149</v>
      </c>
      <c r="D36" s="179" t="s">
        <v>149</v>
      </c>
      <c r="E36" s="179" t="s">
        <v>149</v>
      </c>
      <c r="F36" s="179" t="s">
        <v>149</v>
      </c>
      <c r="G36" s="179" t="s">
        <v>149</v>
      </c>
      <c r="H36" s="179" t="s">
        <v>149</v>
      </c>
      <c r="I36" s="179" t="s">
        <v>149</v>
      </c>
      <c r="J36" s="179" t="s">
        <v>149</v>
      </c>
      <c r="K36" s="179" t="s">
        <v>149</v>
      </c>
      <c r="L36" s="83">
        <v>61</v>
      </c>
      <c r="M36" s="83">
        <v>68</v>
      </c>
      <c r="N36" s="83">
        <v>59</v>
      </c>
      <c r="O36" s="81">
        <f>AVERAGE(L36:N36)</f>
        <v>62.666666666666664</v>
      </c>
    </row>
    <row r="37" spans="1:15" ht="12.75">
      <c r="A37" s="46" t="s">
        <v>55</v>
      </c>
      <c r="B37" s="178" t="s">
        <v>149</v>
      </c>
      <c r="C37" s="179" t="s">
        <v>149</v>
      </c>
      <c r="D37" s="179" t="s">
        <v>149</v>
      </c>
      <c r="E37" s="179" t="s">
        <v>149</v>
      </c>
      <c r="F37" s="179" t="s">
        <v>149</v>
      </c>
      <c r="G37" s="179" t="s">
        <v>149</v>
      </c>
      <c r="H37" s="179" t="s">
        <v>149</v>
      </c>
      <c r="I37" s="179" t="s">
        <v>149</v>
      </c>
      <c r="J37" s="179" t="s">
        <v>149</v>
      </c>
      <c r="K37" s="179" t="s">
        <v>149</v>
      </c>
      <c r="L37" s="83">
        <v>44</v>
      </c>
      <c r="M37" s="83">
        <v>44</v>
      </c>
      <c r="N37" s="83">
        <v>46</v>
      </c>
      <c r="O37" s="81">
        <f>AVERAGE(L37:N37)</f>
        <v>44.666666666666664</v>
      </c>
    </row>
    <row r="38" spans="1:15" ht="12.75">
      <c r="A38" s="35"/>
      <c r="B38" s="42"/>
      <c r="C38" s="27"/>
      <c r="D38" s="27"/>
      <c r="E38" s="27"/>
      <c r="F38" s="27"/>
      <c r="G38" s="27"/>
      <c r="H38" s="27"/>
      <c r="I38" s="27"/>
      <c r="J38" s="27"/>
      <c r="K38" s="27"/>
      <c r="L38" s="86"/>
      <c r="M38" s="86"/>
      <c r="N38" s="86"/>
      <c r="O38" s="87"/>
    </row>
    <row r="39" spans="1:15" ht="12.75">
      <c r="A39" s="45" t="s">
        <v>56</v>
      </c>
      <c r="B39" s="180" t="s">
        <v>149</v>
      </c>
      <c r="C39" s="181" t="s">
        <v>149</v>
      </c>
      <c r="D39" s="181" t="s">
        <v>149</v>
      </c>
      <c r="E39" s="181" t="s">
        <v>149</v>
      </c>
      <c r="F39" s="181" t="s">
        <v>149</v>
      </c>
      <c r="G39" s="181" t="s">
        <v>149</v>
      </c>
      <c r="H39" s="181" t="s">
        <v>149</v>
      </c>
      <c r="I39" s="181" t="s">
        <v>149</v>
      </c>
      <c r="J39" s="181" t="s">
        <v>149</v>
      </c>
      <c r="K39" s="181" t="s">
        <v>149</v>
      </c>
      <c r="L39" s="166">
        <f>L36/L34*100</f>
        <v>31.93717277486911</v>
      </c>
      <c r="M39" s="166">
        <f>M36/M34*100</f>
        <v>32.075471698113205</v>
      </c>
      <c r="N39" s="166">
        <f>N36/N34*100</f>
        <v>29.35323383084577</v>
      </c>
      <c r="O39" s="167">
        <f>O36/O34*100</f>
        <v>31.125827814569533</v>
      </c>
    </row>
    <row r="40" spans="1:15" ht="13.5" thickBot="1">
      <c r="A40" s="47" t="s">
        <v>57</v>
      </c>
      <c r="B40" s="182" t="s">
        <v>149</v>
      </c>
      <c r="C40" s="183" t="s">
        <v>149</v>
      </c>
      <c r="D40" s="183" t="s">
        <v>149</v>
      </c>
      <c r="E40" s="183" t="s">
        <v>149</v>
      </c>
      <c r="F40" s="183" t="s">
        <v>149</v>
      </c>
      <c r="G40" s="183" t="s">
        <v>149</v>
      </c>
      <c r="H40" s="183" t="s">
        <v>149</v>
      </c>
      <c r="I40" s="183" t="s">
        <v>149</v>
      </c>
      <c r="J40" s="183" t="s">
        <v>149</v>
      </c>
      <c r="K40" s="183" t="s">
        <v>149</v>
      </c>
      <c r="L40" s="89">
        <f>L36/L37</f>
        <v>1.3863636363636365</v>
      </c>
      <c r="M40" s="89">
        <f>M36/M37</f>
        <v>1.5454545454545454</v>
      </c>
      <c r="N40" s="89">
        <f>N36/N37</f>
        <v>1.2826086956521738</v>
      </c>
      <c r="O40" s="90">
        <f>O36/O37</f>
        <v>1.4029850746268657</v>
      </c>
    </row>
    <row r="41" ht="13.5" thickTop="1"/>
    <row r="43" spans="1:15" s="20" customFormat="1" ht="12" customHeight="1">
      <c r="A43" s="187" t="s">
        <v>179</v>
      </c>
      <c r="B43" s="184"/>
      <c r="C43" s="184"/>
      <c r="D43" s="184"/>
      <c r="E43" s="184"/>
      <c r="F43" s="184"/>
      <c r="G43" s="184"/>
      <c r="H43" s="184"/>
      <c r="I43" s="184"/>
      <c r="J43" s="184"/>
      <c r="K43" s="184"/>
      <c r="L43" s="184"/>
      <c r="M43" s="184"/>
      <c r="N43" s="184"/>
      <c r="O43" s="184"/>
    </row>
  </sheetData>
  <sheetProtection/>
  <mergeCells count="1">
    <mergeCell ref="A43:O43"/>
  </mergeCells>
  <printOptions/>
  <pageMargins left="0.75" right="0.75" top="1" bottom="1" header="0.5" footer="0.5"/>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P52"/>
  <sheetViews>
    <sheetView zoomScale="80" zoomScaleNormal="80" zoomScalePageLayoutView="0" workbookViewId="0" topLeftCell="A1">
      <pane xSplit="1" ySplit="5" topLeftCell="B6" activePane="bottomRight" state="frozen"/>
      <selection pane="topLeft" activeCell="C37" sqref="C37"/>
      <selection pane="topRight" activeCell="C37" sqref="C37"/>
      <selection pane="bottomLeft" activeCell="C37" sqref="C37"/>
      <selection pane="bottomRight" activeCell="A1" sqref="A1"/>
    </sheetView>
  </sheetViews>
  <sheetFormatPr defaultColWidth="9.140625" defaultRowHeight="12.75"/>
  <cols>
    <col min="1" max="1" width="47.57421875" style="3" customWidth="1"/>
    <col min="2" max="2" width="17.00390625" style="3" customWidth="1"/>
    <col min="3" max="3" width="20.7109375" style="3" bestFit="1" customWidth="1"/>
    <col min="4" max="4" width="8.7109375" style="3" bestFit="1" customWidth="1"/>
    <col min="5" max="5" width="2.140625" style="3" customWidth="1"/>
    <col min="6" max="6" width="17.00390625" style="3" customWidth="1"/>
    <col min="7" max="7" width="20.7109375" style="3" bestFit="1" customWidth="1"/>
    <col min="8" max="8" width="8.7109375" style="3" bestFit="1" customWidth="1"/>
    <col min="9" max="9" width="2.140625" style="3" customWidth="1"/>
    <col min="10" max="10" width="17.00390625" style="3" customWidth="1"/>
    <col min="11" max="11" width="20.7109375" style="3" bestFit="1" customWidth="1"/>
    <col min="12" max="12" width="8.7109375" style="3" bestFit="1" customWidth="1"/>
    <col min="13" max="13" width="2.140625" style="3" customWidth="1"/>
    <col min="14" max="14" width="17.00390625" style="3" customWidth="1"/>
    <col min="15" max="15" width="20.7109375" style="3" bestFit="1" customWidth="1"/>
    <col min="16" max="16" width="8.7109375" style="3" bestFit="1" customWidth="1"/>
    <col min="17" max="16384" width="9.140625" style="3" customWidth="1"/>
  </cols>
  <sheetData>
    <row r="1" spans="1:4" ht="12.75">
      <c r="A1" s="75" t="s">
        <v>155</v>
      </c>
      <c r="B1" s="74"/>
      <c r="C1" s="74"/>
      <c r="D1" s="74"/>
    </row>
    <row r="2" spans="4:16" ht="12.75">
      <c r="D2" s="19"/>
      <c r="L2" s="19"/>
      <c r="P2" s="19"/>
    </row>
    <row r="3" spans="1:16" ht="12.75">
      <c r="A3" s="32"/>
      <c r="B3" s="188" t="s">
        <v>129</v>
      </c>
      <c r="C3" s="189"/>
      <c r="D3" s="190"/>
      <c r="E3" s="32"/>
      <c r="F3" s="189" t="s">
        <v>130</v>
      </c>
      <c r="G3" s="189"/>
      <c r="H3" s="189"/>
      <c r="I3" s="32"/>
      <c r="J3" s="188" t="s">
        <v>132</v>
      </c>
      <c r="K3" s="189"/>
      <c r="L3" s="190"/>
      <c r="M3" s="32"/>
      <c r="N3" s="188" t="s">
        <v>131</v>
      </c>
      <c r="O3" s="189"/>
      <c r="P3" s="190"/>
    </row>
    <row r="4" spans="1:16" ht="14.25">
      <c r="A4" s="32"/>
      <c r="B4" s="188" t="s">
        <v>156</v>
      </c>
      <c r="C4" s="189"/>
      <c r="D4" s="190"/>
      <c r="E4" s="32"/>
      <c r="F4" s="189" t="s">
        <v>136</v>
      </c>
      <c r="G4" s="189"/>
      <c r="H4" s="189"/>
      <c r="I4" s="32"/>
      <c r="J4" s="188" t="s">
        <v>137</v>
      </c>
      <c r="K4" s="189"/>
      <c r="L4" s="190"/>
      <c r="M4" s="32"/>
      <c r="N4" s="188" t="s">
        <v>138</v>
      </c>
      <c r="O4" s="189"/>
      <c r="P4" s="190"/>
    </row>
    <row r="5" spans="1:16" ht="54.75" customHeight="1">
      <c r="A5" s="44"/>
      <c r="B5" s="38" t="s">
        <v>67</v>
      </c>
      <c r="C5" s="4" t="s">
        <v>74</v>
      </c>
      <c r="D5" s="48" t="s">
        <v>47</v>
      </c>
      <c r="E5" s="32"/>
      <c r="F5" s="4" t="s">
        <v>67</v>
      </c>
      <c r="G5" s="4" t="s">
        <v>74</v>
      </c>
      <c r="H5" s="4" t="s">
        <v>47</v>
      </c>
      <c r="I5" s="32"/>
      <c r="J5" s="38" t="s">
        <v>67</v>
      </c>
      <c r="K5" s="4" t="s">
        <v>74</v>
      </c>
      <c r="L5" s="48" t="s">
        <v>47</v>
      </c>
      <c r="M5" s="32"/>
      <c r="N5" s="38" t="s">
        <v>67</v>
      </c>
      <c r="O5" s="4" t="s">
        <v>74</v>
      </c>
      <c r="P5" s="48" t="s">
        <v>47</v>
      </c>
    </row>
    <row r="6" spans="1:16" ht="12.75">
      <c r="A6" s="51" t="s">
        <v>51</v>
      </c>
      <c r="B6" s="29"/>
      <c r="C6" s="5"/>
      <c r="D6" s="31"/>
      <c r="E6" s="33"/>
      <c r="F6" s="5"/>
      <c r="G6" s="5"/>
      <c r="H6" s="5"/>
      <c r="I6" s="33"/>
      <c r="J6" s="29"/>
      <c r="K6" s="5"/>
      <c r="L6" s="31"/>
      <c r="M6" s="33"/>
      <c r="N6" s="29"/>
      <c r="O6" s="5"/>
      <c r="P6" s="31"/>
    </row>
    <row r="7" spans="1:16" ht="14.25">
      <c r="A7" s="33" t="s">
        <v>59</v>
      </c>
      <c r="B7" s="82">
        <v>0</v>
      </c>
      <c r="C7" s="83">
        <v>0</v>
      </c>
      <c r="D7" s="94">
        <f>B7/SUM(B7:B8)</f>
        <v>0</v>
      </c>
      <c r="E7" s="33"/>
      <c r="F7" s="83">
        <v>0</v>
      </c>
      <c r="G7" s="83">
        <v>0</v>
      </c>
      <c r="H7" s="97">
        <f>F7/SUM(F7:F8)</f>
        <v>0</v>
      </c>
      <c r="I7" s="91"/>
      <c r="J7" s="82">
        <v>25</v>
      </c>
      <c r="K7" s="92">
        <v>4.166666666666667</v>
      </c>
      <c r="L7" s="94">
        <f>J7/SUM(J7:J8)</f>
        <v>0.08250825082508251</v>
      </c>
      <c r="M7" s="91"/>
      <c r="N7" s="82">
        <v>18</v>
      </c>
      <c r="O7" s="83">
        <v>6</v>
      </c>
      <c r="P7" s="94">
        <f>N7/SUM(N7:N8)</f>
        <v>0.09574468085106383</v>
      </c>
    </row>
    <row r="8" spans="1:16" ht="14.25">
      <c r="A8" s="33" t="s">
        <v>75</v>
      </c>
      <c r="B8" s="82">
        <v>440</v>
      </c>
      <c r="C8" s="92">
        <v>33.84615384615385</v>
      </c>
      <c r="D8" s="94">
        <f>B8/SUM(B7:B8)</f>
        <v>1</v>
      </c>
      <c r="E8" s="33"/>
      <c r="F8" s="83">
        <v>178</v>
      </c>
      <c r="G8" s="92">
        <v>25.428571428571427</v>
      </c>
      <c r="H8" s="97">
        <f>F8/SUM(F7:F8)</f>
        <v>1</v>
      </c>
      <c r="I8" s="91"/>
      <c r="J8" s="82">
        <v>278</v>
      </c>
      <c r="K8" s="92">
        <v>46.333333333333336</v>
      </c>
      <c r="L8" s="94">
        <f>J8/SUM(J7:J8)</f>
        <v>0.9174917491749175</v>
      </c>
      <c r="M8" s="91"/>
      <c r="N8" s="82">
        <v>170</v>
      </c>
      <c r="O8" s="92">
        <v>56.666666666666664</v>
      </c>
      <c r="P8" s="94">
        <f>N8/SUM(N7:N8)</f>
        <v>0.9042553191489362</v>
      </c>
    </row>
    <row r="9" spans="1:16" ht="12.75">
      <c r="A9" s="33"/>
      <c r="B9" s="82"/>
      <c r="C9" s="83"/>
      <c r="D9" s="95"/>
      <c r="E9" s="33"/>
      <c r="F9" s="83"/>
      <c r="G9" s="83"/>
      <c r="H9" s="98"/>
      <c r="I9" s="91"/>
      <c r="J9" s="82"/>
      <c r="K9" s="83"/>
      <c r="L9" s="95"/>
      <c r="M9" s="91"/>
      <c r="N9" s="82"/>
      <c r="O9" s="83"/>
      <c r="P9" s="95"/>
    </row>
    <row r="10" spans="1:16" ht="14.25">
      <c r="A10" s="51" t="s">
        <v>60</v>
      </c>
      <c r="B10" s="82"/>
      <c r="C10" s="83"/>
      <c r="D10" s="95"/>
      <c r="E10" s="33"/>
      <c r="F10" s="83"/>
      <c r="G10" s="83"/>
      <c r="H10" s="98"/>
      <c r="I10" s="91"/>
      <c r="J10" s="82"/>
      <c r="K10" s="83"/>
      <c r="L10" s="95"/>
      <c r="M10" s="91"/>
      <c r="N10" s="82"/>
      <c r="O10" s="83"/>
      <c r="P10" s="95"/>
    </row>
    <row r="11" spans="1:16" ht="12.75">
      <c r="A11" s="33" t="s">
        <v>22</v>
      </c>
      <c r="B11" s="93">
        <v>63</v>
      </c>
      <c r="C11" s="92">
        <v>4.846153846153846</v>
      </c>
      <c r="D11" s="94">
        <f>B11/SUM(B11:B15)</f>
        <v>0.12804878048780488</v>
      </c>
      <c r="E11" s="33"/>
      <c r="F11" s="92">
        <v>5</v>
      </c>
      <c r="G11" s="92">
        <v>0.7142857142857143</v>
      </c>
      <c r="H11" s="97">
        <f>F11/SUM(F11:F15)</f>
        <v>0.02702702702702703</v>
      </c>
      <c r="I11" s="91"/>
      <c r="J11" s="93">
        <v>31</v>
      </c>
      <c r="K11" s="92">
        <v>5.166666666666667</v>
      </c>
      <c r="L11" s="94">
        <f>J11/SUM(J11:J16)</f>
        <v>0.07294117647058823</v>
      </c>
      <c r="M11" s="91"/>
      <c r="N11" s="93">
        <v>8</v>
      </c>
      <c r="O11" s="92">
        <v>2.6666666666666665</v>
      </c>
      <c r="P11" s="94">
        <f>N11/SUM(N11:N16)</f>
        <v>0.03065134099616858</v>
      </c>
    </row>
    <row r="12" spans="1:16" ht="12.75">
      <c r="A12" s="33" t="s">
        <v>23</v>
      </c>
      <c r="B12" s="93">
        <v>0</v>
      </c>
      <c r="C12" s="92">
        <v>0</v>
      </c>
      <c r="D12" s="94">
        <f>B12/SUM(B11:B15)</f>
        <v>0</v>
      </c>
      <c r="E12" s="33"/>
      <c r="F12" s="92">
        <v>0</v>
      </c>
      <c r="G12" s="92">
        <v>0</v>
      </c>
      <c r="H12" s="97">
        <f>F12/SUM(F11:F15)</f>
        <v>0</v>
      </c>
      <c r="I12" s="91"/>
      <c r="J12" s="93">
        <v>7</v>
      </c>
      <c r="K12" s="92">
        <v>1.1666666666666667</v>
      </c>
      <c r="L12" s="94">
        <f>J12/SUM(J11:J16)</f>
        <v>0.01647058823529412</v>
      </c>
      <c r="M12" s="91"/>
      <c r="N12" s="93">
        <v>2</v>
      </c>
      <c r="O12" s="92">
        <v>0.6666666666666666</v>
      </c>
      <c r="P12" s="94">
        <f>N12/SUM(N11:N16)</f>
        <v>0.007662835249042145</v>
      </c>
    </row>
    <row r="13" spans="1:16" ht="12.75">
      <c r="A13" s="33" t="s">
        <v>24</v>
      </c>
      <c r="B13" s="93">
        <v>4</v>
      </c>
      <c r="C13" s="92">
        <v>0.3076923076923077</v>
      </c>
      <c r="D13" s="94">
        <f>B13/SUM(B11:B15)</f>
        <v>0.008130081300813009</v>
      </c>
      <c r="E13" s="33"/>
      <c r="F13" s="92">
        <v>3</v>
      </c>
      <c r="G13" s="92">
        <v>0.42857142857142855</v>
      </c>
      <c r="H13" s="97">
        <f>F13/SUM(F11:F15)</f>
        <v>0.016216216216216217</v>
      </c>
      <c r="I13" s="91"/>
      <c r="J13" s="93">
        <v>63</v>
      </c>
      <c r="K13" s="92">
        <v>10.5</v>
      </c>
      <c r="L13" s="94">
        <f>J13/SUM(J11:J16)</f>
        <v>0.14823529411764705</v>
      </c>
      <c r="M13" s="91"/>
      <c r="N13" s="93">
        <v>48</v>
      </c>
      <c r="O13" s="92">
        <v>16</v>
      </c>
      <c r="P13" s="94">
        <f>N13/SUM(N11:N16)</f>
        <v>0.1839080459770115</v>
      </c>
    </row>
    <row r="14" spans="1:16" ht="12.75">
      <c r="A14" s="33" t="s">
        <v>76</v>
      </c>
      <c r="B14" s="93">
        <v>422</v>
      </c>
      <c r="C14" s="92">
        <v>32.46153846153846</v>
      </c>
      <c r="D14" s="94">
        <f>B14/SUM(B11:B15)</f>
        <v>0.8577235772357723</v>
      </c>
      <c r="E14" s="33"/>
      <c r="F14" s="92">
        <v>176</v>
      </c>
      <c r="G14" s="92">
        <v>25.142857142857142</v>
      </c>
      <c r="H14" s="97">
        <f>F14/SUM(F11:F15)</f>
        <v>0.9513513513513514</v>
      </c>
      <c r="I14" s="91"/>
      <c r="J14" s="93">
        <v>200</v>
      </c>
      <c r="K14" s="92">
        <v>33.333333333333336</v>
      </c>
      <c r="L14" s="94">
        <f>J14/SUM(J11:J16)</f>
        <v>0.47058823529411764</v>
      </c>
      <c r="M14" s="91"/>
      <c r="N14" s="93">
        <v>149</v>
      </c>
      <c r="O14" s="92">
        <v>49.666666666666664</v>
      </c>
      <c r="P14" s="94">
        <f>N14/SUM(N11:N16)</f>
        <v>0.5708812260536399</v>
      </c>
    </row>
    <row r="15" spans="1:16" ht="30" customHeight="1">
      <c r="A15" s="52" t="s">
        <v>77</v>
      </c>
      <c r="B15" s="93">
        <v>3</v>
      </c>
      <c r="C15" s="92">
        <v>0.23076923076923078</v>
      </c>
      <c r="D15" s="94">
        <f>B15/SUM(B11:B15)</f>
        <v>0.006097560975609756</v>
      </c>
      <c r="E15" s="33"/>
      <c r="F15" s="92">
        <v>1</v>
      </c>
      <c r="G15" s="92">
        <v>0.14285714285714285</v>
      </c>
      <c r="H15" s="97">
        <f>F15/SUM(F11:F15)</f>
        <v>0.005405405405405406</v>
      </c>
      <c r="I15" s="91"/>
      <c r="J15" s="93">
        <v>6</v>
      </c>
      <c r="K15" s="92">
        <v>1</v>
      </c>
      <c r="L15" s="94">
        <f>J15/SUM(J11:J16)</f>
        <v>0.01411764705882353</v>
      </c>
      <c r="M15" s="91"/>
      <c r="N15" s="93">
        <v>3</v>
      </c>
      <c r="O15" s="92">
        <v>1</v>
      </c>
      <c r="P15" s="94">
        <f>N15/SUM(N11:N16)</f>
        <v>0.011494252873563218</v>
      </c>
    </row>
    <row r="16" spans="1:16" ht="14.25">
      <c r="A16" s="52" t="s">
        <v>172</v>
      </c>
      <c r="B16" s="93" t="s">
        <v>134</v>
      </c>
      <c r="C16" s="92" t="s">
        <v>134</v>
      </c>
      <c r="D16" s="96" t="s">
        <v>134</v>
      </c>
      <c r="E16" s="33"/>
      <c r="F16" s="92" t="s">
        <v>134</v>
      </c>
      <c r="G16" s="92" t="s">
        <v>134</v>
      </c>
      <c r="H16" s="99" t="s">
        <v>134</v>
      </c>
      <c r="I16" s="91"/>
      <c r="J16" s="93">
        <v>118</v>
      </c>
      <c r="K16" s="92">
        <v>19.666666666666668</v>
      </c>
      <c r="L16" s="94">
        <f>J16/SUM(J11:J16)</f>
        <v>0.2776470588235294</v>
      </c>
      <c r="M16" s="91"/>
      <c r="N16" s="93">
        <v>51</v>
      </c>
      <c r="O16" s="92">
        <v>17</v>
      </c>
      <c r="P16" s="94">
        <f>N16/SUM(N11:N16)</f>
        <v>0.19540229885057472</v>
      </c>
    </row>
    <row r="17" spans="1:16" ht="12.75">
      <c r="A17" s="33"/>
      <c r="B17" s="82"/>
      <c r="C17" s="83"/>
      <c r="D17" s="95"/>
      <c r="E17" s="33"/>
      <c r="F17" s="83"/>
      <c r="G17" s="83"/>
      <c r="H17" s="98"/>
      <c r="I17" s="91"/>
      <c r="J17" s="82"/>
      <c r="K17" s="83"/>
      <c r="L17" s="95"/>
      <c r="M17" s="91"/>
      <c r="N17" s="82"/>
      <c r="O17" s="83"/>
      <c r="P17" s="95"/>
    </row>
    <row r="18" spans="1:16" ht="14.25">
      <c r="A18" s="51" t="s">
        <v>173</v>
      </c>
      <c r="B18" s="82"/>
      <c r="C18" s="83"/>
      <c r="D18" s="95"/>
      <c r="E18" s="33"/>
      <c r="F18" s="83"/>
      <c r="G18" s="83"/>
      <c r="H18" s="98"/>
      <c r="I18" s="91"/>
      <c r="J18" s="82"/>
      <c r="K18" s="83"/>
      <c r="L18" s="95"/>
      <c r="M18" s="91"/>
      <c r="N18" s="82"/>
      <c r="O18" s="83"/>
      <c r="P18" s="95"/>
    </row>
    <row r="19" spans="1:16" ht="14.25">
      <c r="A19" s="33" t="s">
        <v>171</v>
      </c>
      <c r="B19" s="93">
        <v>11</v>
      </c>
      <c r="C19" s="92">
        <v>0.8461538461538461</v>
      </c>
      <c r="D19" s="94">
        <f>B19/SUM(B19:B22)</f>
        <v>0.024390243902439025</v>
      </c>
      <c r="E19" s="33"/>
      <c r="F19" s="92">
        <v>1</v>
      </c>
      <c r="G19" s="92">
        <v>0.14285714285714285</v>
      </c>
      <c r="H19" s="97">
        <f>F19/SUM(F19:F22)</f>
        <v>0.00558659217877095</v>
      </c>
      <c r="I19" s="91"/>
      <c r="J19" s="93">
        <v>75</v>
      </c>
      <c r="K19" s="92">
        <v>12.5</v>
      </c>
      <c r="L19" s="94">
        <f>J19/SUM(J19:J22)</f>
        <v>0.2</v>
      </c>
      <c r="M19" s="91"/>
      <c r="N19" s="93">
        <v>24</v>
      </c>
      <c r="O19" s="92">
        <v>8</v>
      </c>
      <c r="P19" s="94">
        <f>N19/SUM(N19:N22)</f>
        <v>0.1085972850678733</v>
      </c>
    </row>
    <row r="20" spans="1:16" ht="12.75">
      <c r="A20" s="33" t="s">
        <v>25</v>
      </c>
      <c r="B20" s="93">
        <v>0</v>
      </c>
      <c r="C20" s="92">
        <v>0</v>
      </c>
      <c r="D20" s="94">
        <f>B20/SUM(B19:B22)</f>
        <v>0</v>
      </c>
      <c r="E20" s="33"/>
      <c r="F20" s="92">
        <v>0</v>
      </c>
      <c r="G20" s="92">
        <v>0</v>
      </c>
      <c r="H20" s="97">
        <f>F20/SUM(F19:F22)</f>
        <v>0</v>
      </c>
      <c r="I20" s="91"/>
      <c r="J20" s="93">
        <v>12</v>
      </c>
      <c r="K20" s="92">
        <v>2</v>
      </c>
      <c r="L20" s="94">
        <f>J20/SUM(J19:J22)</f>
        <v>0.032</v>
      </c>
      <c r="M20" s="91"/>
      <c r="N20" s="93">
        <v>7</v>
      </c>
      <c r="O20" s="92">
        <v>2.3333333333333335</v>
      </c>
      <c r="P20" s="94">
        <f>N20/SUM(N19:N22)</f>
        <v>0.03167420814479638</v>
      </c>
    </row>
    <row r="21" spans="1:16" ht="12.75">
      <c r="A21" s="33" t="s">
        <v>26</v>
      </c>
      <c r="B21" s="93">
        <v>439</v>
      </c>
      <c r="C21" s="92">
        <v>33.76923076923077</v>
      </c>
      <c r="D21" s="94">
        <f>B21/SUM(B19:B22)</f>
        <v>0.9733924611973392</v>
      </c>
      <c r="E21" s="33"/>
      <c r="F21" s="92">
        <v>178</v>
      </c>
      <c r="G21" s="92">
        <v>25.428571428571427</v>
      </c>
      <c r="H21" s="97">
        <f>F21/SUM(F19:F22)</f>
        <v>0.994413407821229</v>
      </c>
      <c r="I21" s="91"/>
      <c r="J21" s="93">
        <v>250</v>
      </c>
      <c r="K21" s="92">
        <v>41.666666666666664</v>
      </c>
      <c r="L21" s="94">
        <f>J21/SUM(J19:J22)</f>
        <v>0.6666666666666666</v>
      </c>
      <c r="M21" s="91"/>
      <c r="N21" s="93">
        <v>174</v>
      </c>
      <c r="O21" s="92">
        <v>58</v>
      </c>
      <c r="P21" s="94">
        <f>N21/SUM(N19:N22)</f>
        <v>0.7873303167420814</v>
      </c>
    </row>
    <row r="22" spans="1:16" ht="12.75">
      <c r="A22" s="33" t="s">
        <v>27</v>
      </c>
      <c r="B22" s="93">
        <v>1</v>
      </c>
      <c r="C22" s="92">
        <v>0.07692307692307693</v>
      </c>
      <c r="D22" s="94">
        <f>B22/SUM(B19:B22)</f>
        <v>0.0022172949002217295</v>
      </c>
      <c r="E22" s="33"/>
      <c r="F22" s="92">
        <v>0</v>
      </c>
      <c r="G22" s="92">
        <v>0</v>
      </c>
      <c r="H22" s="97">
        <f>F22/SUM(F19:F22)</f>
        <v>0</v>
      </c>
      <c r="I22" s="91"/>
      <c r="J22" s="93">
        <v>38</v>
      </c>
      <c r="K22" s="92">
        <v>6.333333333333333</v>
      </c>
      <c r="L22" s="94">
        <f>J22/SUM(J19:J22)</f>
        <v>0.10133333333333333</v>
      </c>
      <c r="M22" s="91"/>
      <c r="N22" s="93">
        <v>16</v>
      </c>
      <c r="O22" s="92">
        <v>5.333333333333333</v>
      </c>
      <c r="P22" s="94">
        <f>N22/SUM(N19:N22)</f>
        <v>0.07239819004524888</v>
      </c>
    </row>
    <row r="23" spans="1:16" ht="12.75">
      <c r="A23" s="33"/>
      <c r="B23" s="93"/>
      <c r="C23" s="92"/>
      <c r="D23" s="95"/>
      <c r="E23" s="33"/>
      <c r="F23" s="92"/>
      <c r="G23" s="92"/>
      <c r="H23" s="98"/>
      <c r="I23" s="91"/>
      <c r="J23" s="93"/>
      <c r="K23" s="92"/>
      <c r="L23" s="95"/>
      <c r="M23" s="91"/>
      <c r="N23" s="93"/>
      <c r="O23" s="92"/>
      <c r="P23" s="95"/>
    </row>
    <row r="24" spans="1:16" ht="14.25">
      <c r="A24" s="51" t="s">
        <v>170</v>
      </c>
      <c r="B24" s="82"/>
      <c r="C24" s="83"/>
      <c r="D24" s="95"/>
      <c r="E24" s="33"/>
      <c r="F24" s="83"/>
      <c r="G24" s="83"/>
      <c r="H24" s="98"/>
      <c r="I24" s="91"/>
      <c r="J24" s="82"/>
      <c r="K24" s="83"/>
      <c r="L24" s="95"/>
      <c r="M24" s="91"/>
      <c r="N24" s="82"/>
      <c r="O24" s="83"/>
      <c r="P24" s="95"/>
    </row>
    <row r="25" spans="1:16" ht="12.75">
      <c r="A25" s="33" t="s">
        <v>28</v>
      </c>
      <c r="B25" s="93">
        <v>270</v>
      </c>
      <c r="C25" s="92">
        <v>20.76923076923077</v>
      </c>
      <c r="D25" s="94">
        <f>B25/SUM(B25:B31)</f>
        <v>0.6136363636363636</v>
      </c>
      <c r="E25" s="33"/>
      <c r="F25" s="92">
        <v>133</v>
      </c>
      <c r="G25" s="92">
        <v>19</v>
      </c>
      <c r="H25" s="97">
        <f>F25/SUM(F25:F31)</f>
        <v>0.7471910112359551</v>
      </c>
      <c r="I25" s="91"/>
      <c r="J25" s="93">
        <v>178</v>
      </c>
      <c r="K25" s="92">
        <v>29.666666666666668</v>
      </c>
      <c r="L25" s="94">
        <f>J25/SUM(J25:J31)</f>
        <v>0.5874587458745875</v>
      </c>
      <c r="M25" s="91"/>
      <c r="N25" s="93">
        <v>127</v>
      </c>
      <c r="O25" s="92">
        <v>42.333333333333336</v>
      </c>
      <c r="P25" s="94">
        <f>N25/SUM(N25:N31)</f>
        <v>0.675531914893617</v>
      </c>
    </row>
    <row r="26" spans="1:16" ht="12.75">
      <c r="A26" s="33" t="s">
        <v>29</v>
      </c>
      <c r="B26" s="93">
        <v>145</v>
      </c>
      <c r="C26" s="92">
        <v>11.153846153846153</v>
      </c>
      <c r="D26" s="94">
        <f>B26/SUM(B25:B31)</f>
        <v>0.32954545454545453</v>
      </c>
      <c r="E26" s="33"/>
      <c r="F26" s="92">
        <v>29</v>
      </c>
      <c r="G26" s="92">
        <v>4.142857142857143</v>
      </c>
      <c r="H26" s="97">
        <f>F26/SUM(F25:F31)</f>
        <v>0.16292134831460675</v>
      </c>
      <c r="I26" s="91"/>
      <c r="J26" s="93">
        <v>98</v>
      </c>
      <c r="K26" s="92">
        <v>16.333333333333332</v>
      </c>
      <c r="L26" s="94">
        <f>J26/SUM(J25:J31)</f>
        <v>0.3234323432343234</v>
      </c>
      <c r="M26" s="91"/>
      <c r="N26" s="93">
        <v>38</v>
      </c>
      <c r="O26" s="92">
        <v>12.666666666666666</v>
      </c>
      <c r="P26" s="94">
        <f>N26/SUM(N25:N31)</f>
        <v>0.20212765957446807</v>
      </c>
    </row>
    <row r="27" spans="1:16" ht="12.75">
      <c r="A27" s="33" t="s">
        <v>30</v>
      </c>
      <c r="B27" s="93">
        <v>22</v>
      </c>
      <c r="C27" s="92">
        <v>1.6923076923076923</v>
      </c>
      <c r="D27" s="94">
        <f>B27/SUM(B25:B31)</f>
        <v>0.05</v>
      </c>
      <c r="E27" s="33"/>
      <c r="F27" s="92">
        <v>12</v>
      </c>
      <c r="G27" s="92">
        <v>1.7142857142857142</v>
      </c>
      <c r="H27" s="97">
        <f>F27/SUM(F25:F31)</f>
        <v>0.06741573033707865</v>
      </c>
      <c r="I27" s="91"/>
      <c r="J27" s="93">
        <v>21</v>
      </c>
      <c r="K27" s="92">
        <v>3.5</v>
      </c>
      <c r="L27" s="94">
        <f>J27/SUM(J25:J31)</f>
        <v>0.06930693069306931</v>
      </c>
      <c r="M27" s="91"/>
      <c r="N27" s="93">
        <v>17</v>
      </c>
      <c r="O27" s="92">
        <v>5.666666666666667</v>
      </c>
      <c r="P27" s="94">
        <f>N27/SUM(N25:N31)</f>
        <v>0.09042553191489362</v>
      </c>
    </row>
    <row r="28" spans="1:16" ht="12.75">
      <c r="A28" s="33" t="s">
        <v>31</v>
      </c>
      <c r="B28" s="93">
        <v>3</v>
      </c>
      <c r="C28" s="92">
        <v>0.23076923076923078</v>
      </c>
      <c r="D28" s="94">
        <f>B28/SUM(B25:B31)</f>
        <v>0.006818181818181818</v>
      </c>
      <c r="E28" s="33"/>
      <c r="F28" s="92">
        <v>4</v>
      </c>
      <c r="G28" s="92">
        <v>0.5714285714285714</v>
      </c>
      <c r="H28" s="97">
        <f>F28/SUM(F25:F31)</f>
        <v>0.02247191011235955</v>
      </c>
      <c r="I28" s="91"/>
      <c r="J28" s="93">
        <v>4</v>
      </c>
      <c r="K28" s="92">
        <v>0.6666666666666666</v>
      </c>
      <c r="L28" s="94">
        <f>J28/SUM(J25:J31)</f>
        <v>0.013201320132013201</v>
      </c>
      <c r="M28" s="91"/>
      <c r="N28" s="93">
        <v>5</v>
      </c>
      <c r="O28" s="92">
        <v>1.6666666666666667</v>
      </c>
      <c r="P28" s="94">
        <f>N28/SUM(N25:N31)</f>
        <v>0.026595744680851064</v>
      </c>
    </row>
    <row r="29" spans="1:16" ht="12.75">
      <c r="A29" s="33" t="s">
        <v>126</v>
      </c>
      <c r="B29" s="93">
        <v>0</v>
      </c>
      <c r="C29" s="92">
        <v>0</v>
      </c>
      <c r="D29" s="94">
        <f>B29/SUM(B25:B31)</f>
        <v>0</v>
      </c>
      <c r="E29" s="33"/>
      <c r="F29" s="92">
        <v>0</v>
      </c>
      <c r="G29" s="92">
        <v>0</v>
      </c>
      <c r="H29" s="97">
        <f>F29/SUM(F25:F31)</f>
        <v>0</v>
      </c>
      <c r="I29" s="91"/>
      <c r="J29" s="93">
        <v>2</v>
      </c>
      <c r="K29" s="92">
        <v>0.3333333333333333</v>
      </c>
      <c r="L29" s="94">
        <f>J29/SUM(J25:J31)</f>
        <v>0.006600660066006601</v>
      </c>
      <c r="M29" s="91"/>
      <c r="N29" s="93">
        <v>1</v>
      </c>
      <c r="O29" s="92">
        <v>0.3333333333333333</v>
      </c>
      <c r="P29" s="94">
        <f>N29/SUM(N25:N31)</f>
        <v>0.005319148936170213</v>
      </c>
    </row>
    <row r="30" spans="1:16" ht="12.75">
      <c r="A30" s="33" t="s">
        <v>142</v>
      </c>
      <c r="B30" s="93">
        <v>0</v>
      </c>
      <c r="C30" s="92">
        <v>0</v>
      </c>
      <c r="D30" s="94">
        <f>B30/SUM(B25:B31)</f>
        <v>0</v>
      </c>
      <c r="E30" s="33"/>
      <c r="F30" s="92">
        <v>0</v>
      </c>
      <c r="G30" s="92">
        <v>0</v>
      </c>
      <c r="H30" s="97">
        <f>F30/SUM(F25:F31)</f>
        <v>0</v>
      </c>
      <c r="I30" s="91"/>
      <c r="J30" s="93">
        <v>0</v>
      </c>
      <c r="K30" s="92">
        <v>0</v>
      </c>
      <c r="L30" s="94">
        <f>J30/SUM(J25:J31)</f>
        <v>0</v>
      </c>
      <c r="M30" s="91"/>
      <c r="N30" s="93">
        <v>0</v>
      </c>
      <c r="O30" s="92">
        <v>0</v>
      </c>
      <c r="P30" s="94">
        <f>N30/SUM(N25:N31)</f>
        <v>0</v>
      </c>
    </row>
    <row r="31" spans="1:16" ht="12.75">
      <c r="A31" s="33" t="s">
        <v>143</v>
      </c>
      <c r="B31" s="93">
        <v>0</v>
      </c>
      <c r="C31" s="92">
        <v>0</v>
      </c>
      <c r="D31" s="94">
        <f>B31/SUM(B25:B31)</f>
        <v>0</v>
      </c>
      <c r="E31" s="33"/>
      <c r="F31" s="92">
        <v>0</v>
      </c>
      <c r="G31" s="92">
        <v>0</v>
      </c>
      <c r="H31" s="97">
        <f>F31/SUM(F25:F31)</f>
        <v>0</v>
      </c>
      <c r="I31" s="91"/>
      <c r="J31" s="93">
        <v>0</v>
      </c>
      <c r="K31" s="92">
        <v>0</v>
      </c>
      <c r="L31" s="94">
        <f>J31/SUM(J25:J31)</f>
        <v>0</v>
      </c>
      <c r="M31" s="91"/>
      <c r="N31" s="93">
        <v>0</v>
      </c>
      <c r="O31" s="92">
        <v>0</v>
      </c>
      <c r="P31" s="94">
        <f>N31/SUM(N25:N31)</f>
        <v>0</v>
      </c>
    </row>
    <row r="32" spans="1:16" ht="12.75">
      <c r="A32" s="33"/>
      <c r="B32" s="82"/>
      <c r="C32" s="83"/>
      <c r="D32" s="95"/>
      <c r="E32" s="33"/>
      <c r="F32" s="83"/>
      <c r="G32" s="83"/>
      <c r="H32" s="98"/>
      <c r="I32" s="91"/>
      <c r="J32" s="82"/>
      <c r="K32" s="83"/>
      <c r="L32" s="95"/>
      <c r="M32" s="91"/>
      <c r="N32" s="82"/>
      <c r="O32" s="83"/>
      <c r="P32" s="95"/>
    </row>
    <row r="33" spans="1:16" ht="12.75">
      <c r="A33" s="51" t="s">
        <v>33</v>
      </c>
      <c r="B33" s="82"/>
      <c r="C33" s="83"/>
      <c r="D33" s="95"/>
      <c r="E33" s="33"/>
      <c r="F33" s="83"/>
      <c r="G33" s="83"/>
      <c r="H33" s="98"/>
      <c r="I33" s="91"/>
      <c r="J33" s="82"/>
      <c r="K33" s="83"/>
      <c r="L33" s="95"/>
      <c r="M33" s="91"/>
      <c r="N33" s="82"/>
      <c r="O33" s="83"/>
      <c r="P33" s="95"/>
    </row>
    <row r="34" spans="1:16" ht="12.75">
      <c r="A34" s="33" t="s">
        <v>32</v>
      </c>
      <c r="B34" s="82">
        <v>279</v>
      </c>
      <c r="C34" s="92">
        <v>21.46153846153846</v>
      </c>
      <c r="D34" s="94">
        <f>B34/SUM(B34:B35)</f>
        <v>0.634090909090909</v>
      </c>
      <c r="E34" s="33"/>
      <c r="F34" s="83">
        <v>98</v>
      </c>
      <c r="G34" s="92">
        <v>14</v>
      </c>
      <c r="H34" s="97">
        <f>F34/SUM(F34:F35)</f>
        <v>0.550561797752809</v>
      </c>
      <c r="I34" s="91"/>
      <c r="J34" s="82">
        <v>205</v>
      </c>
      <c r="K34" s="92">
        <v>34.166666666666664</v>
      </c>
      <c r="L34" s="94">
        <f>J34/SUM(J34:J35)</f>
        <v>0.6655844155844156</v>
      </c>
      <c r="M34" s="91"/>
      <c r="N34" s="82">
        <v>82</v>
      </c>
      <c r="O34" s="92">
        <v>27.333333333333332</v>
      </c>
      <c r="P34" s="94">
        <f>N34/SUM(N34:N35)</f>
        <v>0.41414141414141414</v>
      </c>
    </row>
    <row r="35" spans="1:16" ht="14.25">
      <c r="A35" s="33" t="s">
        <v>169</v>
      </c>
      <c r="B35" s="82">
        <v>161</v>
      </c>
      <c r="C35" s="92">
        <v>12.384615384615385</v>
      </c>
      <c r="D35" s="94">
        <f>B35/SUM(B34:B35)</f>
        <v>0.3659090909090909</v>
      </c>
      <c r="E35" s="33"/>
      <c r="F35" s="83">
        <v>80</v>
      </c>
      <c r="G35" s="92">
        <v>11.428571428571429</v>
      </c>
      <c r="H35" s="97">
        <f>F35/SUM(F34:F35)</f>
        <v>0.449438202247191</v>
      </c>
      <c r="I35" s="91"/>
      <c r="J35" s="82">
        <v>103</v>
      </c>
      <c r="K35" s="92">
        <v>17.166666666666668</v>
      </c>
      <c r="L35" s="94">
        <f>J35/SUM(J34:J35)</f>
        <v>0.3344155844155844</v>
      </c>
      <c r="M35" s="91"/>
      <c r="N35" s="82">
        <v>116</v>
      </c>
      <c r="O35" s="92">
        <v>38.666666666666664</v>
      </c>
      <c r="P35" s="94">
        <f>N35/SUM(N34:N35)</f>
        <v>0.5858585858585859</v>
      </c>
    </row>
    <row r="36" spans="1:16" ht="12.75">
      <c r="A36" s="33"/>
      <c r="B36" s="82"/>
      <c r="C36" s="83"/>
      <c r="D36" s="94"/>
      <c r="E36" s="33"/>
      <c r="F36" s="83"/>
      <c r="G36" s="83"/>
      <c r="H36" s="97"/>
      <c r="I36" s="91"/>
      <c r="J36" s="82"/>
      <c r="K36" s="83"/>
      <c r="L36" s="94"/>
      <c r="M36" s="91"/>
      <c r="N36" s="82"/>
      <c r="O36" s="83"/>
      <c r="P36" s="94"/>
    </row>
    <row r="37" spans="1:16" ht="12.75">
      <c r="A37" s="53" t="s">
        <v>58</v>
      </c>
      <c r="B37" s="82">
        <v>0</v>
      </c>
      <c r="C37" s="92">
        <v>0</v>
      </c>
      <c r="D37" s="94">
        <f>B37/(SUM(B7:B8))</f>
        <v>0</v>
      </c>
      <c r="E37" s="33"/>
      <c r="F37" s="83">
        <v>0</v>
      </c>
      <c r="G37" s="92">
        <v>0</v>
      </c>
      <c r="H37" s="97">
        <f>F37/(SUM(F7:F8))</f>
        <v>0</v>
      </c>
      <c r="I37" s="91"/>
      <c r="J37" s="82">
        <v>41</v>
      </c>
      <c r="K37" s="92">
        <v>6.833333333333333</v>
      </c>
      <c r="L37" s="94">
        <f>J37/(SUM(J7:J8))</f>
        <v>0.1353135313531353</v>
      </c>
      <c r="M37" s="91"/>
      <c r="N37" s="82">
        <v>35</v>
      </c>
      <c r="O37" s="92">
        <v>11.666666666666666</v>
      </c>
      <c r="P37" s="94">
        <f>N37/(SUM(N7:N8))</f>
        <v>0.18617021276595744</v>
      </c>
    </row>
    <row r="38" spans="1:16" ht="13.5" thickBot="1">
      <c r="A38" s="34"/>
      <c r="B38" s="49"/>
      <c r="C38" s="11"/>
      <c r="D38" s="50"/>
      <c r="E38" s="34"/>
      <c r="F38" s="10"/>
      <c r="G38" s="11"/>
      <c r="H38" s="12"/>
      <c r="I38" s="34"/>
      <c r="J38" s="49"/>
      <c r="K38" s="11"/>
      <c r="L38" s="50"/>
      <c r="M38" s="34"/>
      <c r="N38" s="49"/>
      <c r="O38" s="11"/>
      <c r="P38" s="50"/>
    </row>
    <row r="39" ht="13.5" thickTop="1"/>
    <row r="42" spans="1:4" s="20" customFormat="1" ht="46.5" customHeight="1">
      <c r="A42" s="186" t="s">
        <v>188</v>
      </c>
      <c r="B42" s="191"/>
      <c r="C42" s="191"/>
      <c r="D42" s="191"/>
    </row>
    <row r="43" s="20" customFormat="1" ht="11.25">
      <c r="A43" s="21" t="s">
        <v>78</v>
      </c>
    </row>
    <row r="44" spans="1:4" s="20" customFormat="1" ht="159.75" customHeight="1">
      <c r="A44" s="186" t="s">
        <v>79</v>
      </c>
      <c r="B44" s="186"/>
      <c r="C44" s="186"/>
      <c r="D44" s="186"/>
    </row>
    <row r="45" s="20" customFormat="1" ht="11.25">
      <c r="A45" s="21" t="s">
        <v>80</v>
      </c>
    </row>
    <row r="46" spans="1:4" s="20" customFormat="1" ht="12" customHeight="1">
      <c r="A46" s="187" t="s">
        <v>70</v>
      </c>
      <c r="B46" s="187"/>
      <c r="C46" s="187"/>
      <c r="D46" s="187"/>
    </row>
    <row r="47" spans="1:4" s="20" customFormat="1" ht="58.5" customHeight="1">
      <c r="A47" s="186" t="s">
        <v>190</v>
      </c>
      <c r="B47" s="186"/>
      <c r="C47" s="186"/>
      <c r="D47" s="186"/>
    </row>
    <row r="48" s="20" customFormat="1" ht="11.25">
      <c r="A48" s="21" t="s">
        <v>174</v>
      </c>
    </row>
    <row r="49" spans="1:4" s="20" customFormat="1" ht="80.25" customHeight="1">
      <c r="A49" s="186" t="s">
        <v>175</v>
      </c>
      <c r="B49" s="186"/>
      <c r="C49" s="186"/>
      <c r="D49" s="186"/>
    </row>
    <row r="50" spans="1:4" s="20" customFormat="1" ht="69.75" customHeight="1">
      <c r="A50" s="193" t="s">
        <v>125</v>
      </c>
      <c r="B50" s="193"/>
      <c r="C50" s="193"/>
      <c r="D50" s="193"/>
    </row>
    <row r="51" spans="1:4" s="20" customFormat="1" ht="24.75" customHeight="1">
      <c r="A51" s="192" t="s">
        <v>176</v>
      </c>
      <c r="B51" s="192"/>
      <c r="C51" s="192"/>
      <c r="D51" s="192"/>
    </row>
    <row r="52" s="20" customFormat="1" ht="11.25">
      <c r="A52" s="21" t="s">
        <v>177</v>
      </c>
    </row>
  </sheetData>
  <sheetProtection/>
  <mergeCells count="15">
    <mergeCell ref="A42:D42"/>
    <mergeCell ref="B4:D4"/>
    <mergeCell ref="F4:H4"/>
    <mergeCell ref="A51:D51"/>
    <mergeCell ref="A46:D46"/>
    <mergeCell ref="A44:D44"/>
    <mergeCell ref="A49:D49"/>
    <mergeCell ref="A50:D50"/>
    <mergeCell ref="A47:D47"/>
    <mergeCell ref="B3:D3"/>
    <mergeCell ref="J4:L4"/>
    <mergeCell ref="F3:H3"/>
    <mergeCell ref="N3:P3"/>
    <mergeCell ref="J3:L3"/>
    <mergeCell ref="N4:P4"/>
  </mergeCells>
  <printOptions/>
  <pageMargins left="0.75" right="0.75" top="1" bottom="1" header="0.5" footer="0.5"/>
  <pageSetup fitToHeight="1" fitToWidth="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X161"/>
  <sheetViews>
    <sheetView zoomScale="80" zoomScaleNormal="80" zoomScalePageLayoutView="0" workbookViewId="0" topLeftCell="A1">
      <pane xSplit="1" ySplit="5" topLeftCell="B93" activePane="bottomRight" state="frozen"/>
      <selection pane="topLeft" activeCell="A47" sqref="A47:D47"/>
      <selection pane="topRight" activeCell="A47" sqref="A47:D47"/>
      <selection pane="bottomLeft" activeCell="A47" sqref="A47:D47"/>
      <selection pane="bottomRight" activeCell="C37" sqref="C37"/>
    </sheetView>
  </sheetViews>
  <sheetFormatPr defaultColWidth="9.140625" defaultRowHeight="12.75"/>
  <cols>
    <col min="1" max="1" width="37.57421875" style="3" customWidth="1"/>
    <col min="2" max="6" width="14.57421875" style="3" customWidth="1"/>
    <col min="7" max="7" width="2.140625" style="3" customWidth="1"/>
    <col min="8" max="12" width="14.57421875" style="3" customWidth="1"/>
    <col min="13" max="13" width="2.140625" style="3" customWidth="1"/>
    <col min="14" max="18" width="14.57421875" style="3" customWidth="1"/>
    <col min="19" max="19" width="2.140625" style="3" customWidth="1"/>
    <col min="20" max="24" width="14.57421875" style="3" customWidth="1"/>
    <col min="25" max="16384" width="9.140625" style="3" customWidth="1"/>
  </cols>
  <sheetData>
    <row r="1" ht="12.75">
      <c r="A1" s="1" t="s">
        <v>168</v>
      </c>
    </row>
    <row r="2" ht="12.75">
      <c r="A2" s="1"/>
    </row>
    <row r="3" spans="1:24" ht="12.75">
      <c r="A3" s="36"/>
      <c r="B3" s="188" t="s">
        <v>129</v>
      </c>
      <c r="C3" s="189"/>
      <c r="D3" s="189"/>
      <c r="E3" s="189"/>
      <c r="F3" s="190"/>
      <c r="G3" s="32"/>
      <c r="H3" s="189" t="s">
        <v>130</v>
      </c>
      <c r="I3" s="189"/>
      <c r="J3" s="189"/>
      <c r="K3" s="189"/>
      <c r="L3" s="189"/>
      <c r="M3" s="32"/>
      <c r="N3" s="188" t="s">
        <v>132</v>
      </c>
      <c r="O3" s="189"/>
      <c r="P3" s="189"/>
      <c r="Q3" s="189"/>
      <c r="R3" s="190"/>
      <c r="S3" s="32"/>
      <c r="T3" s="188" t="s">
        <v>131</v>
      </c>
      <c r="U3" s="189"/>
      <c r="V3" s="189"/>
      <c r="W3" s="189"/>
      <c r="X3" s="190"/>
    </row>
    <row r="4" spans="1:24" ht="12.75">
      <c r="A4" s="29"/>
      <c r="B4" s="188" t="s">
        <v>135</v>
      </c>
      <c r="C4" s="189"/>
      <c r="D4" s="189"/>
      <c r="E4" s="189"/>
      <c r="F4" s="190"/>
      <c r="G4" s="35"/>
      <c r="H4" s="188" t="s">
        <v>136</v>
      </c>
      <c r="I4" s="189"/>
      <c r="J4" s="189"/>
      <c r="K4" s="189"/>
      <c r="L4" s="190"/>
      <c r="M4" s="35"/>
      <c r="N4" s="188" t="s">
        <v>137</v>
      </c>
      <c r="O4" s="189"/>
      <c r="P4" s="189"/>
      <c r="Q4" s="189"/>
      <c r="R4" s="190"/>
      <c r="S4" s="35"/>
      <c r="T4" s="188" t="s">
        <v>138</v>
      </c>
      <c r="U4" s="189"/>
      <c r="V4" s="189"/>
      <c r="W4" s="189"/>
      <c r="X4" s="190"/>
    </row>
    <row r="5" spans="1:24" ht="105.75" customHeight="1">
      <c r="A5" s="29"/>
      <c r="B5" s="56" t="s">
        <v>2</v>
      </c>
      <c r="C5" s="8" t="s">
        <v>61</v>
      </c>
      <c r="D5" s="8" t="s">
        <v>62</v>
      </c>
      <c r="E5" s="8" t="s">
        <v>81</v>
      </c>
      <c r="F5" s="61" t="s">
        <v>64</v>
      </c>
      <c r="G5" s="35"/>
      <c r="H5" s="8" t="s">
        <v>2</v>
      </c>
      <c r="I5" s="8" t="s">
        <v>61</v>
      </c>
      <c r="J5" s="8" t="s">
        <v>62</v>
      </c>
      <c r="K5" s="8" t="s">
        <v>81</v>
      </c>
      <c r="L5" s="8" t="s">
        <v>64</v>
      </c>
      <c r="M5" s="35"/>
      <c r="N5" s="56" t="s">
        <v>2</v>
      </c>
      <c r="O5" s="8" t="s">
        <v>61</v>
      </c>
      <c r="P5" s="8" t="s">
        <v>62</v>
      </c>
      <c r="Q5" s="8" t="s">
        <v>81</v>
      </c>
      <c r="R5" s="61" t="s">
        <v>64</v>
      </c>
      <c r="S5" s="35"/>
      <c r="T5" s="56" t="s">
        <v>2</v>
      </c>
      <c r="U5" s="8" t="s">
        <v>61</v>
      </c>
      <c r="V5" s="8" t="s">
        <v>62</v>
      </c>
      <c r="W5" s="8" t="s">
        <v>81</v>
      </c>
      <c r="X5" s="61" t="s">
        <v>64</v>
      </c>
    </row>
    <row r="6" spans="1:24" ht="12.75">
      <c r="A6" s="54"/>
      <c r="B6" s="54"/>
      <c r="C6" s="7"/>
      <c r="D6" s="7"/>
      <c r="E6" s="7"/>
      <c r="F6" s="62"/>
      <c r="G6" s="33"/>
      <c r="H6" s="7"/>
      <c r="I6" s="7"/>
      <c r="J6" s="7"/>
      <c r="K6" s="7"/>
      <c r="L6" s="7"/>
      <c r="M6" s="33"/>
      <c r="N6" s="54"/>
      <c r="O6" s="7"/>
      <c r="P6" s="7"/>
      <c r="Q6" s="7"/>
      <c r="R6" s="62"/>
      <c r="S6" s="33"/>
      <c r="T6" s="54"/>
      <c r="U6" s="7"/>
      <c r="V6" s="7"/>
      <c r="W6" s="7"/>
      <c r="X6" s="62"/>
    </row>
    <row r="7" spans="1:24" ht="12.75">
      <c r="A7" s="55" t="s">
        <v>3</v>
      </c>
      <c r="B7" s="100">
        <v>99</v>
      </c>
      <c r="C7" s="101">
        <v>33.84615384615385</v>
      </c>
      <c r="D7" s="101">
        <v>23</v>
      </c>
      <c r="E7" s="168">
        <f>IF(C7=0,0,C7/B7*100)</f>
        <v>34.18803418803419</v>
      </c>
      <c r="F7" s="102">
        <f>IF(C7=0,0,C7/D7)</f>
        <v>1.4715719063545152</v>
      </c>
      <c r="G7" s="91"/>
      <c r="H7" s="101">
        <v>99</v>
      </c>
      <c r="I7" s="101">
        <v>25.428571428571427</v>
      </c>
      <c r="J7" s="101">
        <v>20.857142857142858</v>
      </c>
      <c r="K7" s="168">
        <f>IF(I7=0,0,I7/H7*100)</f>
        <v>25.685425685425685</v>
      </c>
      <c r="L7" s="103">
        <f>IF(I7=0,0,I7/J7)</f>
        <v>1.2191780821917808</v>
      </c>
      <c r="M7" s="91"/>
      <c r="N7" s="100">
        <v>252.16666666666666</v>
      </c>
      <c r="O7" s="101">
        <v>50.5</v>
      </c>
      <c r="P7" s="101">
        <v>39.333333333333336</v>
      </c>
      <c r="Q7" s="168">
        <f>IF(O7=0,0,O7/N7*100)</f>
        <v>20.02643754130866</v>
      </c>
      <c r="R7" s="102">
        <f>IF(O7=0,0,O7/P7)</f>
        <v>1.2838983050847457</v>
      </c>
      <c r="S7" s="91"/>
      <c r="T7" s="100">
        <v>201.33333333333334</v>
      </c>
      <c r="U7" s="101">
        <v>62.666666666666664</v>
      </c>
      <c r="V7" s="101">
        <v>44.666666666666664</v>
      </c>
      <c r="W7" s="168">
        <f>IF(U7=0,0,U7/T7*100)</f>
        <v>31.125827814569533</v>
      </c>
      <c r="X7" s="102">
        <f>IF(U7=0,0,U7/V7)</f>
        <v>1.4029850746268657</v>
      </c>
    </row>
    <row r="8" spans="1:24" ht="12.75">
      <c r="A8" s="56"/>
      <c r="B8" s="104"/>
      <c r="C8" s="105"/>
      <c r="D8" s="105"/>
      <c r="E8" s="169"/>
      <c r="F8" s="107"/>
      <c r="G8" s="108"/>
      <c r="H8" s="105"/>
      <c r="I8" s="105"/>
      <c r="J8" s="105"/>
      <c r="K8" s="169"/>
      <c r="L8" s="106"/>
      <c r="M8" s="108"/>
      <c r="N8" s="104"/>
      <c r="O8" s="105"/>
      <c r="P8" s="105"/>
      <c r="Q8" s="169"/>
      <c r="R8" s="107"/>
      <c r="S8" s="108"/>
      <c r="T8" s="104"/>
      <c r="U8" s="105"/>
      <c r="V8" s="105"/>
      <c r="W8" s="169"/>
      <c r="X8" s="107"/>
    </row>
    <row r="9" spans="1:24" ht="12.75">
      <c r="A9" s="55" t="s">
        <v>7</v>
      </c>
      <c r="B9" s="109"/>
      <c r="C9" s="110"/>
      <c r="D9" s="110"/>
      <c r="E9" s="170"/>
      <c r="F9" s="112"/>
      <c r="G9" s="91"/>
      <c r="H9" s="110"/>
      <c r="I9" s="110"/>
      <c r="J9" s="110"/>
      <c r="K9" s="170"/>
      <c r="L9" s="111"/>
      <c r="M9" s="91"/>
      <c r="N9" s="109"/>
      <c r="O9" s="110"/>
      <c r="P9" s="110"/>
      <c r="Q9" s="170"/>
      <c r="R9" s="112"/>
      <c r="S9" s="91"/>
      <c r="T9" s="109"/>
      <c r="U9" s="110"/>
      <c r="V9" s="110"/>
      <c r="W9" s="170"/>
      <c r="X9" s="112"/>
    </row>
    <row r="10" spans="1:24" ht="12.75">
      <c r="A10" s="57" t="s">
        <v>0</v>
      </c>
      <c r="B10" s="113">
        <v>83.53846153846153</v>
      </c>
      <c r="C10" s="114">
        <v>27</v>
      </c>
      <c r="D10" s="115">
        <v>18.53846153846154</v>
      </c>
      <c r="E10" s="170">
        <f>IF(C10=0,0,C10/B10*100)</f>
        <v>32.32044198895028</v>
      </c>
      <c r="F10" s="112">
        <f>IF(C10=0,0,C10/D10)</f>
        <v>1.4564315352697095</v>
      </c>
      <c r="G10" s="91"/>
      <c r="H10" s="115">
        <v>98.85714285714286</v>
      </c>
      <c r="I10" s="114">
        <v>25.428571428571427</v>
      </c>
      <c r="J10" s="115">
        <v>20.857142857142858</v>
      </c>
      <c r="K10" s="170">
        <f>IF(I10=0,0,I10/H10*100)</f>
        <v>25.72254335260115</v>
      </c>
      <c r="L10" s="111">
        <f>IF(I10=0,0,I10/J10)</f>
        <v>1.2191780821917808</v>
      </c>
      <c r="M10" s="91"/>
      <c r="N10" s="113">
        <v>252.16666666666666</v>
      </c>
      <c r="O10" s="114">
        <v>50.5</v>
      </c>
      <c r="P10" s="115">
        <v>39.333333333333336</v>
      </c>
      <c r="Q10" s="170">
        <f>IF(O10=0,0,O10/N10*100)</f>
        <v>20.02643754130866</v>
      </c>
      <c r="R10" s="112">
        <f>IF(O10=0,0,O10/P10)</f>
        <v>1.2838983050847457</v>
      </c>
      <c r="S10" s="91"/>
      <c r="T10" s="113">
        <v>201.33333333333334</v>
      </c>
      <c r="U10" s="114">
        <v>62.666666666666664</v>
      </c>
      <c r="V10" s="115">
        <v>44.666666666666664</v>
      </c>
      <c r="W10" s="170">
        <f>IF(U10=0,0,U10/T10*100)</f>
        <v>31.125827814569533</v>
      </c>
      <c r="X10" s="112">
        <f>IF(U10=0,0,U10/V10)</f>
        <v>1.4029850746268657</v>
      </c>
    </row>
    <row r="11" spans="1:24" ht="12.75">
      <c r="A11" s="57" t="s">
        <v>1</v>
      </c>
      <c r="B11" s="113">
        <v>15.461538461538462</v>
      </c>
      <c r="C11" s="114">
        <v>6.846153846153846</v>
      </c>
      <c r="D11" s="115">
        <v>4.461538461538462</v>
      </c>
      <c r="E11" s="170">
        <f>IF(C11=0,0,C11/B11*100)</f>
        <v>44.27860696517413</v>
      </c>
      <c r="F11" s="112">
        <f>IF(C11=0,0,C11/D11)</f>
        <v>1.5344827586206895</v>
      </c>
      <c r="G11" s="91"/>
      <c r="H11" s="115">
        <v>0.14285714285714285</v>
      </c>
      <c r="I11" s="114">
        <v>0</v>
      </c>
      <c r="J11" s="115">
        <v>0</v>
      </c>
      <c r="K11" s="170">
        <f>IF(I11=0,0,I11/H11*100)</f>
        <v>0</v>
      </c>
      <c r="L11" s="111">
        <f>IF(I11=0,0,I11/J11)</f>
        <v>0</v>
      </c>
      <c r="M11" s="91"/>
      <c r="N11" s="113">
        <v>0</v>
      </c>
      <c r="O11" s="114">
        <v>0</v>
      </c>
      <c r="P11" s="115">
        <v>0</v>
      </c>
      <c r="Q11" s="170">
        <f>IF(O11=0,0,O11/N11*100)</f>
        <v>0</v>
      </c>
      <c r="R11" s="112">
        <f>IF(O11=0,0,O11/P11)</f>
        <v>0</v>
      </c>
      <c r="S11" s="91"/>
      <c r="T11" s="113">
        <v>0</v>
      </c>
      <c r="U11" s="114">
        <v>0</v>
      </c>
      <c r="V11" s="115">
        <v>0</v>
      </c>
      <c r="W11" s="170">
        <f>IF(U11=0,0,U11/T11*100)</f>
        <v>0</v>
      </c>
      <c r="X11" s="112">
        <f>IF(U11=0,0,U11/V11)</f>
        <v>0</v>
      </c>
    </row>
    <row r="12" spans="1:24" ht="12.75">
      <c r="A12" s="57"/>
      <c r="B12" s="109"/>
      <c r="C12" s="110"/>
      <c r="D12" s="110"/>
      <c r="E12" s="170"/>
      <c r="F12" s="112"/>
      <c r="G12" s="91"/>
      <c r="H12" s="110"/>
      <c r="I12" s="110"/>
      <c r="J12" s="110"/>
      <c r="K12" s="170"/>
      <c r="L12" s="111"/>
      <c r="M12" s="91"/>
      <c r="N12" s="109"/>
      <c r="O12" s="110"/>
      <c r="P12" s="110"/>
      <c r="Q12" s="170"/>
      <c r="R12" s="112"/>
      <c r="S12" s="91"/>
      <c r="T12" s="109"/>
      <c r="U12" s="110"/>
      <c r="V12" s="110"/>
      <c r="W12" s="170"/>
      <c r="X12" s="112"/>
    </row>
    <row r="13" spans="1:24" ht="12.75">
      <c r="A13" s="55" t="s">
        <v>4</v>
      </c>
      <c r="B13" s="116"/>
      <c r="C13" s="117"/>
      <c r="D13" s="117"/>
      <c r="E13" s="171"/>
      <c r="F13" s="119"/>
      <c r="G13" s="91"/>
      <c r="H13" s="117"/>
      <c r="I13" s="117"/>
      <c r="J13" s="117"/>
      <c r="K13" s="171"/>
      <c r="L13" s="118"/>
      <c r="M13" s="91"/>
      <c r="N13" s="116"/>
      <c r="O13" s="117"/>
      <c r="P13" s="117"/>
      <c r="Q13" s="171"/>
      <c r="R13" s="119"/>
      <c r="S13" s="91"/>
      <c r="T13" s="116"/>
      <c r="U13" s="117"/>
      <c r="V13" s="117"/>
      <c r="W13" s="171"/>
      <c r="X13" s="119"/>
    </row>
    <row r="14" spans="1:24" ht="12.75">
      <c r="A14" s="57" t="s">
        <v>5</v>
      </c>
      <c r="B14" s="113">
        <v>4.461538461538462</v>
      </c>
      <c r="C14" s="114">
        <v>3.230769230769231</v>
      </c>
      <c r="D14" s="115">
        <v>2.076923076923077</v>
      </c>
      <c r="E14" s="170">
        <f>IF(C14=0,0,C14/B14*100)</f>
        <v>72.41379310344827</v>
      </c>
      <c r="F14" s="112">
        <f>IF(C14=0,0,C14/D14)</f>
        <v>1.5555555555555554</v>
      </c>
      <c r="G14" s="91"/>
      <c r="H14" s="115">
        <v>11.428571428571429</v>
      </c>
      <c r="I14" s="114">
        <v>3</v>
      </c>
      <c r="J14" s="115">
        <v>2</v>
      </c>
      <c r="K14" s="170">
        <f>IF(I14=0,0,I14/H14*100)</f>
        <v>26.25</v>
      </c>
      <c r="L14" s="111">
        <f>IF(I14=0,0,I14/J14)</f>
        <v>1.5</v>
      </c>
      <c r="M14" s="91"/>
      <c r="N14" s="113">
        <v>0</v>
      </c>
      <c r="O14" s="114">
        <v>0</v>
      </c>
      <c r="P14" s="115">
        <v>0</v>
      </c>
      <c r="Q14" s="170">
        <f>IF(O14=0,0,O14/N14*100)</f>
        <v>0</v>
      </c>
      <c r="R14" s="112">
        <f>IF(O14=0,0,O14/P14)</f>
        <v>0</v>
      </c>
      <c r="S14" s="91"/>
      <c r="T14" s="113">
        <v>0</v>
      </c>
      <c r="U14" s="114">
        <v>0</v>
      </c>
      <c r="V14" s="115">
        <v>0</v>
      </c>
      <c r="W14" s="170">
        <f>IF(U14=0,0,U14/T14*100)</f>
        <v>0</v>
      </c>
      <c r="X14" s="112">
        <f>IF(U14=0,0,U14/V14)</f>
        <v>0</v>
      </c>
    </row>
    <row r="15" spans="1:24" ht="12.75">
      <c r="A15" s="57" t="s">
        <v>6</v>
      </c>
      <c r="B15" s="113">
        <v>94.53846153846153</v>
      </c>
      <c r="C15" s="114">
        <v>30.615384615384617</v>
      </c>
      <c r="D15" s="115">
        <v>21.076923076923077</v>
      </c>
      <c r="E15" s="170">
        <f>IF(C15=0,0,C15/B15*100)</f>
        <v>32.384052074857614</v>
      </c>
      <c r="F15" s="112">
        <f>IF(C15=0,0,C15/D15)</f>
        <v>1.4525547445255476</v>
      </c>
      <c r="G15" s="91"/>
      <c r="H15" s="115">
        <v>87.57142857142857</v>
      </c>
      <c r="I15" s="114">
        <v>22.428571428571427</v>
      </c>
      <c r="J15" s="115">
        <v>18.857142857142858</v>
      </c>
      <c r="K15" s="170">
        <f>IF(I15=0,0,I15/H15*100)</f>
        <v>25.61174551386623</v>
      </c>
      <c r="L15" s="111">
        <f>IF(I15=0,0,I15/J15)</f>
        <v>1.1893939393939392</v>
      </c>
      <c r="M15" s="91"/>
      <c r="N15" s="113">
        <v>252.16666666666666</v>
      </c>
      <c r="O15" s="114">
        <v>50.5</v>
      </c>
      <c r="P15" s="115">
        <v>39.333333333333336</v>
      </c>
      <c r="Q15" s="170">
        <f>IF(O15=0,0,O15/N15*100)</f>
        <v>20.02643754130866</v>
      </c>
      <c r="R15" s="112">
        <f>IF(O15=0,0,O15/P15)</f>
        <v>1.2838983050847457</v>
      </c>
      <c r="S15" s="91"/>
      <c r="T15" s="113">
        <v>201.33333333333334</v>
      </c>
      <c r="U15" s="114">
        <v>62.666666666666664</v>
      </c>
      <c r="V15" s="115">
        <v>45</v>
      </c>
      <c r="W15" s="170">
        <f>IF(U15=0,0,U15/T15*100)</f>
        <v>31.125827814569533</v>
      </c>
      <c r="X15" s="112">
        <f>IF(U15=0,0,U15/V15)</f>
        <v>1.3925925925925926</v>
      </c>
    </row>
    <row r="16" spans="1:24" ht="12.75">
      <c r="A16" s="57"/>
      <c r="B16" s="109"/>
      <c r="C16" s="110"/>
      <c r="D16" s="115"/>
      <c r="E16" s="170"/>
      <c r="F16" s="112"/>
      <c r="G16" s="91"/>
      <c r="H16" s="110"/>
      <c r="I16" s="110"/>
      <c r="J16" s="115"/>
      <c r="K16" s="170"/>
      <c r="L16" s="111"/>
      <c r="M16" s="91"/>
      <c r="N16" s="109"/>
      <c r="O16" s="110"/>
      <c r="P16" s="115"/>
      <c r="Q16" s="170"/>
      <c r="R16" s="112"/>
      <c r="S16" s="91"/>
      <c r="T16" s="109"/>
      <c r="U16" s="110"/>
      <c r="V16" s="115"/>
      <c r="W16" s="170"/>
      <c r="X16" s="112"/>
    </row>
    <row r="17" spans="1:24" ht="12.75">
      <c r="A17" s="55" t="s">
        <v>8</v>
      </c>
      <c r="B17" s="109"/>
      <c r="C17" s="110"/>
      <c r="D17" s="115"/>
      <c r="E17" s="170"/>
      <c r="F17" s="112"/>
      <c r="G17" s="91"/>
      <c r="H17" s="110"/>
      <c r="I17" s="110"/>
      <c r="J17" s="115"/>
      <c r="K17" s="170"/>
      <c r="L17" s="111"/>
      <c r="M17" s="91"/>
      <c r="N17" s="109"/>
      <c r="O17" s="110"/>
      <c r="P17" s="115"/>
      <c r="Q17" s="170"/>
      <c r="R17" s="112"/>
      <c r="S17" s="91"/>
      <c r="T17" s="109"/>
      <c r="U17" s="110"/>
      <c r="V17" s="115"/>
      <c r="W17" s="170"/>
      <c r="X17" s="112"/>
    </row>
    <row r="18" spans="1:24" ht="12.75">
      <c r="A18" s="58" t="s">
        <v>9</v>
      </c>
      <c r="B18" s="113">
        <v>7.615384615384615</v>
      </c>
      <c r="C18" s="114">
        <v>1.3846153846153846</v>
      </c>
      <c r="D18" s="115">
        <v>1</v>
      </c>
      <c r="E18" s="170">
        <f aca="true" t="shared" si="0" ref="E18:E23">IF(C18=0,0,C18/B18*100)</f>
        <v>18.181818181818183</v>
      </c>
      <c r="F18" s="112">
        <f aca="true" t="shared" si="1" ref="F18:F23">IF(C18=0,0,C18/D18)</f>
        <v>1.3846153846153846</v>
      </c>
      <c r="G18" s="91"/>
      <c r="H18" s="115">
        <v>5.714285714285714</v>
      </c>
      <c r="I18" s="114">
        <v>1.1428571428571428</v>
      </c>
      <c r="J18" s="115">
        <v>1.1428571428571428</v>
      </c>
      <c r="K18" s="170">
        <f aca="true" t="shared" si="2" ref="K18:K23">IF(I18=0,0,I18/H18*100)</f>
        <v>20</v>
      </c>
      <c r="L18" s="111">
        <f aca="true" t="shared" si="3" ref="L18:L23">IF(I18=0,0,I18/J18)</f>
        <v>1</v>
      </c>
      <c r="M18" s="91"/>
      <c r="N18" s="113">
        <v>12.333333333333334</v>
      </c>
      <c r="O18" s="114">
        <v>1.8333333333333333</v>
      </c>
      <c r="P18" s="115">
        <v>1.5</v>
      </c>
      <c r="Q18" s="170">
        <f aca="true" t="shared" si="4" ref="Q18:Q23">IF(O18=0,0,O18/N18*100)</f>
        <v>14.864864864864863</v>
      </c>
      <c r="R18" s="112">
        <f aca="true" t="shared" si="5" ref="R18:R23">IF(O18=0,0,O18/P18)</f>
        <v>1.222222222222222</v>
      </c>
      <c r="S18" s="91"/>
      <c r="T18" s="113">
        <v>14</v>
      </c>
      <c r="U18" s="114">
        <v>3</v>
      </c>
      <c r="V18" s="115">
        <v>2.6666666666666665</v>
      </c>
      <c r="W18" s="170">
        <f aca="true" t="shared" si="6" ref="W18:W23">IF(U18=0,0,U18/T18*100)</f>
        <v>21.428571428571427</v>
      </c>
      <c r="X18" s="112">
        <f aca="true" t="shared" si="7" ref="X18:X23">IF(U18=0,0,U18/V18)</f>
        <v>1.125</v>
      </c>
    </row>
    <row r="19" spans="1:24" ht="12.75">
      <c r="A19" s="58" t="s">
        <v>10</v>
      </c>
      <c r="B19" s="113">
        <v>14.692307692307692</v>
      </c>
      <c r="C19" s="114">
        <v>6</v>
      </c>
      <c r="D19" s="115">
        <v>4.230769230769231</v>
      </c>
      <c r="E19" s="170">
        <f t="shared" si="0"/>
        <v>40.83769633507854</v>
      </c>
      <c r="F19" s="112">
        <f t="shared" si="1"/>
        <v>1.4181818181818182</v>
      </c>
      <c r="G19" s="91"/>
      <c r="H19" s="115">
        <v>30.571428571428573</v>
      </c>
      <c r="I19" s="114">
        <v>5.857142857142857</v>
      </c>
      <c r="J19" s="115">
        <v>5.142857142857143</v>
      </c>
      <c r="K19" s="170">
        <f t="shared" si="2"/>
        <v>19.158878504672895</v>
      </c>
      <c r="L19" s="111">
        <f t="shared" si="3"/>
        <v>1.1388888888888888</v>
      </c>
      <c r="M19" s="91"/>
      <c r="N19" s="113">
        <v>18.333333333333332</v>
      </c>
      <c r="O19" s="114">
        <v>4.166666666666667</v>
      </c>
      <c r="P19" s="115">
        <v>3.5</v>
      </c>
      <c r="Q19" s="170">
        <f t="shared" si="4"/>
        <v>22.72727272727273</v>
      </c>
      <c r="R19" s="112">
        <f t="shared" si="5"/>
        <v>1.1904761904761905</v>
      </c>
      <c r="S19" s="91"/>
      <c r="T19" s="113">
        <v>17.333333333333332</v>
      </c>
      <c r="U19" s="114">
        <v>4.666666666666667</v>
      </c>
      <c r="V19" s="115">
        <v>3</v>
      </c>
      <c r="W19" s="170">
        <f t="shared" si="6"/>
        <v>26.923076923076927</v>
      </c>
      <c r="X19" s="112">
        <f t="shared" si="7"/>
        <v>1.5555555555555556</v>
      </c>
    </row>
    <row r="20" spans="1:24" ht="12.75">
      <c r="A20" s="58" t="s">
        <v>11</v>
      </c>
      <c r="B20" s="113">
        <v>12.307692307692308</v>
      </c>
      <c r="C20" s="114">
        <v>4.230769230769231</v>
      </c>
      <c r="D20" s="115">
        <v>3.1538461538461537</v>
      </c>
      <c r="E20" s="170">
        <f t="shared" si="0"/>
        <v>34.375</v>
      </c>
      <c r="F20" s="112">
        <f t="shared" si="1"/>
        <v>1.3414634146341464</v>
      </c>
      <c r="G20" s="91"/>
      <c r="H20" s="115">
        <v>9</v>
      </c>
      <c r="I20" s="114">
        <v>3</v>
      </c>
      <c r="J20" s="115">
        <v>2.4285714285714284</v>
      </c>
      <c r="K20" s="170">
        <f t="shared" si="2"/>
        <v>33.33333333333333</v>
      </c>
      <c r="L20" s="111">
        <f t="shared" si="3"/>
        <v>1.2352941176470589</v>
      </c>
      <c r="M20" s="91"/>
      <c r="N20" s="113">
        <v>12.166666666666666</v>
      </c>
      <c r="O20" s="114">
        <v>2.8333333333333335</v>
      </c>
      <c r="P20" s="115">
        <v>2.3333333333333335</v>
      </c>
      <c r="Q20" s="170">
        <f t="shared" si="4"/>
        <v>23.287671232876715</v>
      </c>
      <c r="R20" s="112">
        <f t="shared" si="5"/>
        <v>1.2142857142857142</v>
      </c>
      <c r="S20" s="91"/>
      <c r="T20" s="113">
        <v>9.333333333333334</v>
      </c>
      <c r="U20" s="114">
        <v>2</v>
      </c>
      <c r="V20" s="115">
        <v>2</v>
      </c>
      <c r="W20" s="170">
        <f t="shared" si="6"/>
        <v>21.428571428571427</v>
      </c>
      <c r="X20" s="112">
        <f t="shared" si="7"/>
        <v>1</v>
      </c>
    </row>
    <row r="21" spans="1:24" ht="12.75">
      <c r="A21" s="58" t="s">
        <v>13</v>
      </c>
      <c r="B21" s="113">
        <v>0.07692307692307693</v>
      </c>
      <c r="C21" s="114">
        <v>0</v>
      </c>
      <c r="D21" s="115">
        <v>0</v>
      </c>
      <c r="E21" s="170">
        <f t="shared" si="0"/>
        <v>0</v>
      </c>
      <c r="F21" s="112">
        <f t="shared" si="1"/>
        <v>0</v>
      </c>
      <c r="G21" s="91"/>
      <c r="H21" s="115">
        <v>1.1428571428571428</v>
      </c>
      <c r="I21" s="114">
        <v>0.5714285714285714</v>
      </c>
      <c r="J21" s="115">
        <v>0.5714285714285714</v>
      </c>
      <c r="K21" s="170">
        <f t="shared" si="2"/>
        <v>50</v>
      </c>
      <c r="L21" s="111">
        <f t="shared" si="3"/>
        <v>1</v>
      </c>
      <c r="M21" s="91"/>
      <c r="N21" s="113">
        <v>3.1666666666666665</v>
      </c>
      <c r="O21" s="114">
        <v>0.16666666666666666</v>
      </c>
      <c r="P21" s="115">
        <v>0.16666666666666666</v>
      </c>
      <c r="Q21" s="170">
        <f t="shared" si="4"/>
        <v>5.263157894736842</v>
      </c>
      <c r="R21" s="112">
        <f t="shared" si="5"/>
        <v>1</v>
      </c>
      <c r="S21" s="91"/>
      <c r="T21" s="113">
        <v>1.3333333333333333</v>
      </c>
      <c r="U21" s="114">
        <v>0</v>
      </c>
      <c r="V21" s="115">
        <v>0</v>
      </c>
      <c r="W21" s="170">
        <f t="shared" si="6"/>
        <v>0</v>
      </c>
      <c r="X21" s="112">
        <f t="shared" si="7"/>
        <v>0</v>
      </c>
    </row>
    <row r="22" spans="1:24" ht="12.75">
      <c r="A22" s="58" t="s">
        <v>12</v>
      </c>
      <c r="B22" s="113">
        <v>64.3076923076923</v>
      </c>
      <c r="C22" s="114">
        <v>22.23076923076923</v>
      </c>
      <c r="D22" s="115">
        <v>14.615384615384615</v>
      </c>
      <c r="E22" s="170">
        <f t="shared" si="0"/>
        <v>34.569377990430624</v>
      </c>
      <c r="F22" s="112">
        <f t="shared" si="1"/>
        <v>1.5210526315789474</v>
      </c>
      <c r="G22" s="91"/>
      <c r="H22" s="115">
        <v>52.57142857142857</v>
      </c>
      <c r="I22" s="114">
        <v>14.857142857142858</v>
      </c>
      <c r="J22" s="115">
        <v>11.571428571428571</v>
      </c>
      <c r="K22" s="170">
        <f t="shared" si="2"/>
        <v>28.260869565217394</v>
      </c>
      <c r="L22" s="111">
        <f t="shared" si="3"/>
        <v>1.2839506172839508</v>
      </c>
      <c r="M22" s="91"/>
      <c r="N22" s="113">
        <v>204.83333333333334</v>
      </c>
      <c r="O22" s="114">
        <v>41.333333333333336</v>
      </c>
      <c r="P22" s="115">
        <v>31.833333333333332</v>
      </c>
      <c r="Q22" s="170">
        <f t="shared" si="4"/>
        <v>20.179007323026852</v>
      </c>
      <c r="R22" s="112">
        <f t="shared" si="5"/>
        <v>1.2984293193717278</v>
      </c>
      <c r="S22" s="91"/>
      <c r="T22" s="113">
        <v>155</v>
      </c>
      <c r="U22" s="114">
        <v>53</v>
      </c>
      <c r="V22" s="115">
        <v>37</v>
      </c>
      <c r="W22" s="170">
        <f t="shared" si="6"/>
        <v>34.193548387096776</v>
      </c>
      <c r="X22" s="112">
        <f t="shared" si="7"/>
        <v>1.4324324324324325</v>
      </c>
    </row>
    <row r="23" spans="1:24" ht="12.75">
      <c r="A23" s="58" t="s">
        <v>82</v>
      </c>
      <c r="B23" s="113">
        <v>0</v>
      </c>
      <c r="C23" s="114">
        <v>0</v>
      </c>
      <c r="D23" s="115">
        <v>0</v>
      </c>
      <c r="E23" s="170">
        <f t="shared" si="0"/>
        <v>0</v>
      </c>
      <c r="F23" s="112">
        <f t="shared" si="1"/>
        <v>0</v>
      </c>
      <c r="G23" s="91"/>
      <c r="H23" s="115">
        <v>0</v>
      </c>
      <c r="I23" s="114">
        <v>0</v>
      </c>
      <c r="J23" s="115">
        <v>0</v>
      </c>
      <c r="K23" s="170">
        <f t="shared" si="2"/>
        <v>0</v>
      </c>
      <c r="L23" s="111">
        <f t="shared" si="3"/>
        <v>0</v>
      </c>
      <c r="M23" s="91"/>
      <c r="N23" s="113">
        <v>1</v>
      </c>
      <c r="O23" s="114">
        <v>0.16666666666666666</v>
      </c>
      <c r="P23" s="115">
        <v>0.16666666666666666</v>
      </c>
      <c r="Q23" s="170">
        <f t="shared" si="4"/>
        <v>16.666666666666664</v>
      </c>
      <c r="R23" s="112">
        <f t="shared" si="5"/>
        <v>1</v>
      </c>
      <c r="S23" s="91"/>
      <c r="T23" s="113">
        <v>4.333333333333333</v>
      </c>
      <c r="U23" s="114">
        <v>0</v>
      </c>
      <c r="V23" s="115">
        <v>0</v>
      </c>
      <c r="W23" s="170">
        <f t="shared" si="6"/>
        <v>0</v>
      </c>
      <c r="X23" s="112">
        <f t="shared" si="7"/>
        <v>0</v>
      </c>
    </row>
    <row r="24" spans="1:24" ht="12.75">
      <c r="A24" s="29"/>
      <c r="B24" s="113"/>
      <c r="C24" s="83"/>
      <c r="D24" s="83"/>
      <c r="E24" s="172"/>
      <c r="F24" s="77"/>
      <c r="G24" s="91"/>
      <c r="H24" s="115"/>
      <c r="I24" s="83"/>
      <c r="J24" s="83"/>
      <c r="K24" s="172"/>
      <c r="L24" s="83"/>
      <c r="M24" s="91"/>
      <c r="N24" s="113"/>
      <c r="O24" s="83"/>
      <c r="P24" s="83"/>
      <c r="Q24" s="172"/>
      <c r="R24" s="77"/>
      <c r="S24" s="91"/>
      <c r="T24" s="113"/>
      <c r="U24" s="83"/>
      <c r="V24" s="83"/>
      <c r="W24" s="172"/>
      <c r="X24" s="77"/>
    </row>
    <row r="25" spans="1:24" ht="14.25">
      <c r="A25" s="59" t="s">
        <v>164</v>
      </c>
      <c r="B25" s="113"/>
      <c r="C25" s="83"/>
      <c r="D25" s="83"/>
      <c r="E25" s="172"/>
      <c r="F25" s="77"/>
      <c r="G25" s="91"/>
      <c r="H25" s="115"/>
      <c r="I25" s="83"/>
      <c r="J25" s="83"/>
      <c r="K25" s="172"/>
      <c r="L25" s="83"/>
      <c r="M25" s="91"/>
      <c r="N25" s="83"/>
      <c r="O25" s="83"/>
      <c r="P25" s="83"/>
      <c r="Q25" s="172"/>
      <c r="R25" s="77"/>
      <c r="S25" s="91"/>
      <c r="T25" s="175"/>
      <c r="U25" s="83"/>
      <c r="V25" s="83"/>
      <c r="W25" s="172"/>
      <c r="X25" s="77"/>
    </row>
    <row r="26" spans="1:24" ht="12.75">
      <c r="A26" s="29" t="s">
        <v>14</v>
      </c>
      <c r="B26" s="113">
        <v>0.07692307692307693</v>
      </c>
      <c r="C26" s="114">
        <v>0</v>
      </c>
      <c r="D26" s="115">
        <v>0</v>
      </c>
      <c r="E26" s="170">
        <f aca="true" t="shared" si="8" ref="E26:E34">IF(C26=0,0,C26/B26*100)</f>
        <v>0</v>
      </c>
      <c r="F26" s="112">
        <f aca="true" t="shared" si="9" ref="F26:F34">IF(C26=0,0,C26/D26)</f>
        <v>0</v>
      </c>
      <c r="G26" s="91"/>
      <c r="H26" s="115">
        <v>0</v>
      </c>
      <c r="I26" s="114">
        <v>0</v>
      </c>
      <c r="J26" s="115">
        <v>0</v>
      </c>
      <c r="K26" s="170">
        <f aca="true" t="shared" si="10" ref="K26:K34">IF(I26=0,0,I26/H26*100)</f>
        <v>0</v>
      </c>
      <c r="L26" s="111">
        <f aca="true" t="shared" si="11" ref="L26:L34">IF(I26=0,0,I26/J26)</f>
        <v>0</v>
      </c>
      <c r="M26" s="91"/>
      <c r="N26" s="113" t="s">
        <v>149</v>
      </c>
      <c r="O26" s="114">
        <v>0</v>
      </c>
      <c r="P26" s="115">
        <v>0</v>
      </c>
      <c r="Q26" s="115" t="s">
        <v>149</v>
      </c>
      <c r="R26" s="112">
        <f aca="true" t="shared" si="12" ref="R26:R34">IF(O26=0,0,O26/P26)</f>
        <v>0</v>
      </c>
      <c r="S26" s="91"/>
      <c r="T26" s="113" t="s">
        <v>149</v>
      </c>
      <c r="U26" s="114">
        <v>0</v>
      </c>
      <c r="V26" s="115">
        <v>0</v>
      </c>
      <c r="W26" s="115" t="s">
        <v>149</v>
      </c>
      <c r="X26" s="112">
        <f aca="true" t="shared" si="13" ref="X26:X34">IF(U26=0,0,U26/V26)</f>
        <v>0</v>
      </c>
    </row>
    <row r="27" spans="1:24" ht="12.75">
      <c r="A27" s="29" t="s">
        <v>15</v>
      </c>
      <c r="B27" s="113">
        <v>44.92307692307692</v>
      </c>
      <c r="C27" s="114">
        <v>18.615384615384617</v>
      </c>
      <c r="D27" s="115">
        <v>12.384615384615385</v>
      </c>
      <c r="E27" s="170">
        <f t="shared" si="8"/>
        <v>41.43835616438356</v>
      </c>
      <c r="F27" s="112">
        <f t="shared" si="9"/>
        <v>1.5031055900621118</v>
      </c>
      <c r="G27" s="91"/>
      <c r="H27" s="115">
        <v>48.285714285714285</v>
      </c>
      <c r="I27" s="114">
        <v>12</v>
      </c>
      <c r="J27" s="115">
        <v>10.142857142857142</v>
      </c>
      <c r="K27" s="170">
        <f t="shared" si="10"/>
        <v>24.85207100591716</v>
      </c>
      <c r="L27" s="111">
        <f t="shared" si="11"/>
        <v>1.1830985915492958</v>
      </c>
      <c r="M27" s="91"/>
      <c r="N27" s="113" t="s">
        <v>149</v>
      </c>
      <c r="O27" s="114">
        <v>12.833333333333334</v>
      </c>
      <c r="P27" s="115">
        <v>9.5</v>
      </c>
      <c r="Q27" s="115" t="s">
        <v>149</v>
      </c>
      <c r="R27" s="112">
        <f t="shared" si="12"/>
        <v>1.3508771929824561</v>
      </c>
      <c r="S27" s="91"/>
      <c r="T27" s="113" t="s">
        <v>149</v>
      </c>
      <c r="U27" s="114">
        <v>27.333333333333332</v>
      </c>
      <c r="V27" s="115">
        <v>19</v>
      </c>
      <c r="W27" s="115" t="s">
        <v>149</v>
      </c>
      <c r="X27" s="112">
        <f t="shared" si="13"/>
        <v>1.4385964912280702</v>
      </c>
    </row>
    <row r="28" spans="1:24" ht="12.75">
      <c r="A28" s="29" t="s">
        <v>16</v>
      </c>
      <c r="B28" s="113">
        <v>0</v>
      </c>
      <c r="C28" s="114">
        <v>0</v>
      </c>
      <c r="D28" s="115">
        <v>0</v>
      </c>
      <c r="E28" s="170">
        <f t="shared" si="8"/>
        <v>0</v>
      </c>
      <c r="F28" s="112">
        <f t="shared" si="9"/>
        <v>0</v>
      </c>
      <c r="G28" s="91"/>
      <c r="H28" s="115">
        <v>0</v>
      </c>
      <c r="I28" s="114">
        <v>0</v>
      </c>
      <c r="J28" s="115">
        <v>0</v>
      </c>
      <c r="K28" s="170">
        <f t="shared" si="10"/>
        <v>0</v>
      </c>
      <c r="L28" s="111">
        <f t="shared" si="11"/>
        <v>0</v>
      </c>
      <c r="M28" s="91"/>
      <c r="N28" s="113" t="s">
        <v>149</v>
      </c>
      <c r="O28" s="114">
        <v>0</v>
      </c>
      <c r="P28" s="115">
        <v>0</v>
      </c>
      <c r="Q28" s="115" t="s">
        <v>149</v>
      </c>
      <c r="R28" s="112">
        <f t="shared" si="12"/>
        <v>0</v>
      </c>
      <c r="S28" s="91"/>
      <c r="T28" s="113" t="s">
        <v>149</v>
      </c>
      <c r="U28" s="114">
        <v>0</v>
      </c>
      <c r="V28" s="115">
        <v>0</v>
      </c>
      <c r="W28" s="115" t="s">
        <v>149</v>
      </c>
      <c r="X28" s="112">
        <f t="shared" si="13"/>
        <v>0</v>
      </c>
    </row>
    <row r="29" spans="1:24" ht="12.75">
      <c r="A29" s="29" t="s">
        <v>17</v>
      </c>
      <c r="B29" s="113">
        <v>0</v>
      </c>
      <c r="C29" s="114">
        <v>0</v>
      </c>
      <c r="D29" s="115">
        <v>0</v>
      </c>
      <c r="E29" s="170">
        <f t="shared" si="8"/>
        <v>0</v>
      </c>
      <c r="F29" s="112">
        <f t="shared" si="9"/>
        <v>0</v>
      </c>
      <c r="G29" s="91"/>
      <c r="H29" s="115">
        <v>0</v>
      </c>
      <c r="I29" s="114">
        <v>0</v>
      </c>
      <c r="J29" s="115">
        <v>0</v>
      </c>
      <c r="K29" s="170">
        <f t="shared" si="10"/>
        <v>0</v>
      </c>
      <c r="L29" s="111">
        <f t="shared" si="11"/>
        <v>0</v>
      </c>
      <c r="M29" s="91"/>
      <c r="N29" s="113" t="s">
        <v>149</v>
      </c>
      <c r="O29" s="114">
        <v>0</v>
      </c>
      <c r="P29" s="115">
        <v>0</v>
      </c>
      <c r="Q29" s="115" t="s">
        <v>149</v>
      </c>
      <c r="R29" s="112">
        <f t="shared" si="12"/>
        <v>0</v>
      </c>
      <c r="S29" s="91"/>
      <c r="T29" s="113" t="s">
        <v>149</v>
      </c>
      <c r="U29" s="114">
        <v>0</v>
      </c>
      <c r="V29" s="115">
        <v>0</v>
      </c>
      <c r="W29" s="115" t="s">
        <v>149</v>
      </c>
      <c r="X29" s="112">
        <f t="shared" si="13"/>
        <v>0</v>
      </c>
    </row>
    <row r="30" spans="1:24" ht="12.75">
      <c r="A30" s="29" t="s">
        <v>18</v>
      </c>
      <c r="B30" s="113">
        <v>12.307692307692308</v>
      </c>
      <c r="C30" s="114">
        <v>3.3846153846153846</v>
      </c>
      <c r="D30" s="115">
        <v>2.230769230769231</v>
      </c>
      <c r="E30" s="170">
        <f t="shared" si="8"/>
        <v>27.499999999999996</v>
      </c>
      <c r="F30" s="112">
        <f t="shared" si="9"/>
        <v>1.5172413793103448</v>
      </c>
      <c r="G30" s="91"/>
      <c r="H30" s="115">
        <v>17.714285714285715</v>
      </c>
      <c r="I30" s="114">
        <v>3.4285714285714284</v>
      </c>
      <c r="J30" s="115">
        <v>3.4285714285714284</v>
      </c>
      <c r="K30" s="170">
        <f t="shared" si="10"/>
        <v>19.354838709677416</v>
      </c>
      <c r="L30" s="111">
        <f t="shared" si="11"/>
        <v>1</v>
      </c>
      <c r="M30" s="91"/>
      <c r="N30" s="113" t="s">
        <v>149</v>
      </c>
      <c r="O30" s="114">
        <v>5.166666666666667</v>
      </c>
      <c r="P30" s="115">
        <v>4.5</v>
      </c>
      <c r="Q30" s="115" t="s">
        <v>149</v>
      </c>
      <c r="R30" s="112">
        <f t="shared" si="12"/>
        <v>1.1481481481481481</v>
      </c>
      <c r="S30" s="91"/>
      <c r="T30" s="113" t="s">
        <v>149</v>
      </c>
      <c r="U30" s="114">
        <v>3</v>
      </c>
      <c r="V30" s="115">
        <v>3</v>
      </c>
      <c r="W30" s="115" t="s">
        <v>149</v>
      </c>
      <c r="X30" s="112">
        <f t="shared" si="13"/>
        <v>1</v>
      </c>
    </row>
    <row r="31" spans="1:24" ht="12.75">
      <c r="A31" s="29" t="s">
        <v>13</v>
      </c>
      <c r="B31" s="113">
        <v>0.6153846153846154</v>
      </c>
      <c r="C31" s="114">
        <v>0</v>
      </c>
      <c r="D31" s="115">
        <v>0</v>
      </c>
      <c r="E31" s="170">
        <f t="shared" si="8"/>
        <v>0</v>
      </c>
      <c r="F31" s="112">
        <f t="shared" si="9"/>
        <v>0</v>
      </c>
      <c r="G31" s="91"/>
      <c r="H31" s="115">
        <v>0.42857142857142855</v>
      </c>
      <c r="I31" s="114">
        <v>0</v>
      </c>
      <c r="J31" s="115">
        <v>0</v>
      </c>
      <c r="K31" s="170">
        <f t="shared" si="10"/>
        <v>0</v>
      </c>
      <c r="L31" s="111">
        <f t="shared" si="11"/>
        <v>0</v>
      </c>
      <c r="M31" s="91"/>
      <c r="N31" s="113" t="s">
        <v>149</v>
      </c>
      <c r="O31" s="114">
        <v>0</v>
      </c>
      <c r="P31" s="115">
        <v>0</v>
      </c>
      <c r="Q31" s="115" t="s">
        <v>149</v>
      </c>
      <c r="R31" s="112">
        <f t="shared" si="12"/>
        <v>0</v>
      </c>
      <c r="S31" s="91"/>
      <c r="T31" s="113" t="s">
        <v>149</v>
      </c>
      <c r="U31" s="114">
        <v>0</v>
      </c>
      <c r="V31" s="115">
        <v>0</v>
      </c>
      <c r="W31" s="115" t="s">
        <v>149</v>
      </c>
      <c r="X31" s="112">
        <f t="shared" si="13"/>
        <v>0</v>
      </c>
    </row>
    <row r="32" spans="1:24" ht="12.75">
      <c r="A32" s="29" t="s">
        <v>19</v>
      </c>
      <c r="B32" s="113">
        <v>0.3076923076923077</v>
      </c>
      <c r="C32" s="114">
        <v>0</v>
      </c>
      <c r="D32" s="115">
        <v>0</v>
      </c>
      <c r="E32" s="170">
        <f t="shared" si="8"/>
        <v>0</v>
      </c>
      <c r="F32" s="112">
        <f t="shared" si="9"/>
        <v>0</v>
      </c>
      <c r="G32" s="91"/>
      <c r="H32" s="115">
        <v>0</v>
      </c>
      <c r="I32" s="114">
        <v>0</v>
      </c>
      <c r="J32" s="115">
        <v>0</v>
      </c>
      <c r="K32" s="170">
        <f t="shared" si="10"/>
        <v>0</v>
      </c>
      <c r="L32" s="111">
        <f t="shared" si="11"/>
        <v>0</v>
      </c>
      <c r="M32" s="91"/>
      <c r="N32" s="113" t="s">
        <v>149</v>
      </c>
      <c r="O32" s="114">
        <v>0</v>
      </c>
      <c r="P32" s="115">
        <v>0</v>
      </c>
      <c r="Q32" s="115" t="s">
        <v>149</v>
      </c>
      <c r="R32" s="112">
        <f t="shared" si="12"/>
        <v>0</v>
      </c>
      <c r="S32" s="91"/>
      <c r="T32" s="113" t="s">
        <v>149</v>
      </c>
      <c r="U32" s="114">
        <v>0.3333333333333333</v>
      </c>
      <c r="V32" s="115">
        <v>0.3333333333333333</v>
      </c>
      <c r="W32" s="115" t="s">
        <v>149</v>
      </c>
      <c r="X32" s="112">
        <f t="shared" si="13"/>
        <v>1</v>
      </c>
    </row>
    <row r="33" spans="1:24" ht="12.75">
      <c r="A33" s="29" t="s">
        <v>20</v>
      </c>
      <c r="B33" s="113">
        <v>0.23076923076923078</v>
      </c>
      <c r="C33" s="114">
        <v>0</v>
      </c>
      <c r="D33" s="115">
        <v>0</v>
      </c>
      <c r="E33" s="170">
        <f t="shared" si="8"/>
        <v>0</v>
      </c>
      <c r="F33" s="112">
        <f t="shared" si="9"/>
        <v>0</v>
      </c>
      <c r="G33" s="91"/>
      <c r="H33" s="115">
        <v>0</v>
      </c>
      <c r="I33" s="114">
        <v>0</v>
      </c>
      <c r="J33" s="115">
        <v>0</v>
      </c>
      <c r="K33" s="170">
        <f t="shared" si="10"/>
        <v>0</v>
      </c>
      <c r="L33" s="111">
        <f t="shared" si="11"/>
        <v>0</v>
      </c>
      <c r="M33" s="91"/>
      <c r="N33" s="113" t="s">
        <v>149</v>
      </c>
      <c r="O33" s="114">
        <v>4.666666666666667</v>
      </c>
      <c r="P33" s="115">
        <v>4.666666666666667</v>
      </c>
      <c r="Q33" s="115" t="s">
        <v>149</v>
      </c>
      <c r="R33" s="112">
        <f t="shared" si="12"/>
        <v>1</v>
      </c>
      <c r="S33" s="91"/>
      <c r="T33" s="113" t="s">
        <v>149</v>
      </c>
      <c r="U33" s="114">
        <v>2.3333333333333335</v>
      </c>
      <c r="V33" s="115">
        <v>1.3333333333333333</v>
      </c>
      <c r="W33" s="115" t="s">
        <v>149</v>
      </c>
      <c r="X33" s="112">
        <f t="shared" si="13"/>
        <v>1.7500000000000002</v>
      </c>
    </row>
    <row r="34" spans="1:24" ht="12.75">
      <c r="A34" s="29" t="s">
        <v>84</v>
      </c>
      <c r="B34" s="113">
        <v>40.53846153846154</v>
      </c>
      <c r="C34" s="114">
        <v>11.846153846153847</v>
      </c>
      <c r="D34" s="115">
        <v>8.384615384615385</v>
      </c>
      <c r="E34" s="170">
        <f t="shared" si="8"/>
        <v>29.22201138519924</v>
      </c>
      <c r="F34" s="112">
        <f t="shared" si="9"/>
        <v>1.4128440366972477</v>
      </c>
      <c r="G34" s="91"/>
      <c r="H34" s="115">
        <v>32.57142857142857</v>
      </c>
      <c r="I34" s="114">
        <v>10</v>
      </c>
      <c r="J34" s="115">
        <v>7.285714285714286</v>
      </c>
      <c r="K34" s="170">
        <f t="shared" si="10"/>
        <v>30.701754385964914</v>
      </c>
      <c r="L34" s="111">
        <f t="shared" si="11"/>
        <v>1.3725490196078431</v>
      </c>
      <c r="M34" s="91"/>
      <c r="N34" s="113" t="s">
        <v>149</v>
      </c>
      <c r="O34" s="114">
        <v>27.833333333333332</v>
      </c>
      <c r="P34" s="115">
        <v>21.833333333333332</v>
      </c>
      <c r="Q34" s="115" t="s">
        <v>149</v>
      </c>
      <c r="R34" s="112">
        <f t="shared" si="12"/>
        <v>1.2748091603053435</v>
      </c>
      <c r="S34" s="91"/>
      <c r="T34" s="113" t="s">
        <v>149</v>
      </c>
      <c r="U34" s="114">
        <v>29.666666666666668</v>
      </c>
      <c r="V34" s="115">
        <v>21</v>
      </c>
      <c r="W34" s="115" t="s">
        <v>149</v>
      </c>
      <c r="X34" s="112">
        <f t="shared" si="13"/>
        <v>1.4126984126984128</v>
      </c>
    </row>
    <row r="35" spans="1:24" ht="12.75">
      <c r="A35" s="29"/>
      <c r="B35" s="113"/>
      <c r="C35" s="114"/>
      <c r="D35" s="115"/>
      <c r="E35" s="170"/>
      <c r="F35" s="112"/>
      <c r="G35" s="91"/>
      <c r="H35" s="115"/>
      <c r="I35" s="114"/>
      <c r="J35" s="115"/>
      <c r="K35" s="170"/>
      <c r="L35" s="111"/>
      <c r="M35" s="91"/>
      <c r="N35" s="113"/>
      <c r="O35" s="114"/>
      <c r="P35" s="115"/>
      <c r="Q35" s="115"/>
      <c r="R35" s="112"/>
      <c r="S35" s="91"/>
      <c r="T35" s="113"/>
      <c r="U35" s="114"/>
      <c r="V35" s="115"/>
      <c r="W35" s="115"/>
      <c r="X35" s="112"/>
    </row>
    <row r="36" spans="1:24" ht="14.25">
      <c r="A36" s="59" t="s">
        <v>163</v>
      </c>
      <c r="B36" s="113"/>
      <c r="C36" s="114"/>
      <c r="D36" s="115"/>
      <c r="E36" s="170"/>
      <c r="F36" s="112"/>
      <c r="G36" s="91"/>
      <c r="H36" s="115"/>
      <c r="I36" s="114"/>
      <c r="J36" s="115"/>
      <c r="K36" s="170"/>
      <c r="L36" s="111"/>
      <c r="M36" s="91"/>
      <c r="N36" s="114"/>
      <c r="O36" s="114"/>
      <c r="P36" s="115"/>
      <c r="Q36" s="114"/>
      <c r="R36" s="112"/>
      <c r="S36" s="91"/>
      <c r="T36" s="114"/>
      <c r="U36" s="114"/>
      <c r="V36" s="115"/>
      <c r="W36" s="114"/>
      <c r="X36" s="112"/>
    </row>
    <row r="37" spans="1:24" ht="12.75">
      <c r="A37" s="60" t="s">
        <v>83</v>
      </c>
      <c r="B37" s="113">
        <v>46.69230769230769</v>
      </c>
      <c r="C37" s="114">
        <v>22</v>
      </c>
      <c r="D37" s="115">
        <v>14.384615384615385</v>
      </c>
      <c r="E37" s="170">
        <f>IF(C37=0,0,C37/B37*100)</f>
        <v>47.1169686985173</v>
      </c>
      <c r="F37" s="112">
        <f>IF(C37=0,0,C37/D37)</f>
        <v>1.5294117647058822</v>
      </c>
      <c r="G37" s="91"/>
      <c r="H37" s="115">
        <v>45.285714285714285</v>
      </c>
      <c r="I37" s="114">
        <v>13.142857142857142</v>
      </c>
      <c r="J37" s="115">
        <v>10.714285714285714</v>
      </c>
      <c r="K37" s="170">
        <f>IF(I37=0,0,I37/H37*100)</f>
        <v>29.022082018927442</v>
      </c>
      <c r="L37" s="111">
        <f>IF(I37=0,0,I37/J37)</f>
        <v>1.2266666666666668</v>
      </c>
      <c r="M37" s="91"/>
      <c r="N37" s="113" t="s">
        <v>149</v>
      </c>
      <c r="O37" s="114">
        <v>13.166666666666666</v>
      </c>
      <c r="P37" s="115">
        <v>10.333333333333334</v>
      </c>
      <c r="Q37" s="115" t="s">
        <v>149</v>
      </c>
      <c r="R37" s="112">
        <f>IF(O37=0,0,O37/P37)</f>
        <v>1.2741935483870968</v>
      </c>
      <c r="S37" s="91"/>
      <c r="T37" s="113" t="s">
        <v>149</v>
      </c>
      <c r="U37" s="114">
        <v>4.333333333333333</v>
      </c>
      <c r="V37" s="115">
        <v>3.3333333333333335</v>
      </c>
      <c r="W37" s="115" t="s">
        <v>149</v>
      </c>
      <c r="X37" s="112">
        <f>IF(U37=0,0,U37/V37)</f>
        <v>1.2999999999999998</v>
      </c>
    </row>
    <row r="38" spans="1:24" ht="25.5">
      <c r="A38" s="60" t="s">
        <v>68</v>
      </c>
      <c r="B38" s="113">
        <v>52.30769230769231</v>
      </c>
      <c r="C38" s="114">
        <v>11.846153846153847</v>
      </c>
      <c r="D38" s="115">
        <v>8.615384615384615</v>
      </c>
      <c r="E38" s="170">
        <f>IF(C38=0,0,C38/B38*100)</f>
        <v>22.647058823529413</v>
      </c>
      <c r="F38" s="112">
        <f>IF(C38=0,0,C38/D38)</f>
        <v>1.3750000000000002</v>
      </c>
      <c r="G38" s="91"/>
      <c r="H38" s="115">
        <v>53.714285714285715</v>
      </c>
      <c r="I38" s="114">
        <v>12.285714285714286</v>
      </c>
      <c r="J38" s="115">
        <v>10.285714285714286</v>
      </c>
      <c r="K38" s="170">
        <f>IF(I38=0,0,I38/H38*100)</f>
        <v>22.872340425531913</v>
      </c>
      <c r="L38" s="111">
        <f>IF(I38=0,0,I38/J38)</f>
        <v>1.1944444444444444</v>
      </c>
      <c r="M38" s="91"/>
      <c r="N38" s="113" t="s">
        <v>149</v>
      </c>
      <c r="O38" s="114">
        <v>37.333333333333336</v>
      </c>
      <c r="P38" s="115">
        <v>30</v>
      </c>
      <c r="Q38" s="115" t="s">
        <v>149</v>
      </c>
      <c r="R38" s="112">
        <f>IF(O38=0,0,O38/P38)</f>
        <v>1.2444444444444445</v>
      </c>
      <c r="S38" s="91"/>
      <c r="T38" s="113" t="s">
        <v>149</v>
      </c>
      <c r="U38" s="114">
        <v>58.333333333333336</v>
      </c>
      <c r="V38" s="115">
        <v>42.333333333333336</v>
      </c>
      <c r="W38" s="115" t="s">
        <v>149</v>
      </c>
      <c r="X38" s="112">
        <f>IF(U38=0,0,U38/V38)</f>
        <v>1.3779527559055118</v>
      </c>
    </row>
    <row r="39" spans="1:24" ht="12.75">
      <c r="A39" s="29"/>
      <c r="B39" s="113"/>
      <c r="C39" s="114"/>
      <c r="D39" s="115"/>
      <c r="E39" s="170"/>
      <c r="F39" s="112"/>
      <c r="G39" s="91"/>
      <c r="H39" s="115"/>
      <c r="I39" s="114"/>
      <c r="J39" s="115"/>
      <c r="K39" s="170"/>
      <c r="L39" s="111"/>
      <c r="M39" s="91"/>
      <c r="N39" s="113"/>
      <c r="O39" s="114"/>
      <c r="P39" s="115"/>
      <c r="Q39" s="170"/>
      <c r="R39" s="112"/>
      <c r="S39" s="91"/>
      <c r="T39" s="113"/>
      <c r="U39" s="114"/>
      <c r="V39" s="115"/>
      <c r="W39" s="170"/>
      <c r="X39" s="112"/>
    </row>
    <row r="40" spans="1:24" ht="14.25">
      <c r="A40" s="59" t="s">
        <v>162</v>
      </c>
      <c r="B40" s="82"/>
      <c r="C40" s="114"/>
      <c r="D40" s="115"/>
      <c r="E40" s="170"/>
      <c r="F40" s="112"/>
      <c r="G40" s="120"/>
      <c r="H40" s="83"/>
      <c r="I40" s="114"/>
      <c r="J40" s="115"/>
      <c r="K40" s="170"/>
      <c r="L40" s="111"/>
      <c r="M40" s="120"/>
      <c r="N40" s="82"/>
      <c r="O40" s="114"/>
      <c r="P40" s="115"/>
      <c r="Q40" s="170"/>
      <c r="R40" s="112"/>
      <c r="S40" s="120"/>
      <c r="T40" s="82"/>
      <c r="U40" s="114"/>
      <c r="V40" s="115"/>
      <c r="W40" s="170"/>
      <c r="X40" s="112"/>
    </row>
    <row r="41" spans="1:24" ht="12.75">
      <c r="A41" s="29" t="s">
        <v>85</v>
      </c>
      <c r="B41" s="113" t="s">
        <v>149</v>
      </c>
      <c r="C41" s="114">
        <v>5.846153846153846</v>
      </c>
      <c r="D41" s="115">
        <v>4.153846153846154</v>
      </c>
      <c r="E41" s="115" t="s">
        <v>149</v>
      </c>
      <c r="F41" s="112">
        <f aca="true" t="shared" si="14" ref="F41:F52">IF(C41=0,0,C41/D41)</f>
        <v>1.4074074074074072</v>
      </c>
      <c r="G41" s="91"/>
      <c r="H41" s="113" t="s">
        <v>149</v>
      </c>
      <c r="I41" s="114">
        <v>8</v>
      </c>
      <c r="J41" s="115">
        <v>6</v>
      </c>
      <c r="K41" s="115" t="s">
        <v>149</v>
      </c>
      <c r="L41" s="111">
        <f aca="true" t="shared" si="15" ref="L41:L52">IF(I41=0,0,I41/J41)</f>
        <v>1.3333333333333333</v>
      </c>
      <c r="M41" s="91"/>
      <c r="N41" s="113" t="s">
        <v>149</v>
      </c>
      <c r="O41" s="114">
        <v>0</v>
      </c>
      <c r="P41" s="115">
        <v>0</v>
      </c>
      <c r="Q41" s="115" t="s">
        <v>149</v>
      </c>
      <c r="R41" s="112">
        <f aca="true" t="shared" si="16" ref="R41:R52">IF(O41=0,0,O41/P41)</f>
        <v>0</v>
      </c>
      <c r="S41" s="91"/>
      <c r="T41" s="113" t="s">
        <v>149</v>
      </c>
      <c r="U41" s="114">
        <v>2.3333333333333335</v>
      </c>
      <c r="V41" s="115">
        <v>2.6666666666666665</v>
      </c>
      <c r="W41" s="115" t="s">
        <v>149</v>
      </c>
      <c r="X41" s="112">
        <f aca="true" t="shared" si="17" ref="X41:X52">IF(U41=0,0,U41/V41)</f>
        <v>0.8750000000000001</v>
      </c>
    </row>
    <row r="42" spans="1:24" ht="12.75">
      <c r="A42" s="29" t="s">
        <v>86</v>
      </c>
      <c r="B42" s="113" t="s">
        <v>149</v>
      </c>
      <c r="C42" s="114">
        <v>0</v>
      </c>
      <c r="D42" s="115">
        <v>0</v>
      </c>
      <c r="E42" s="115" t="s">
        <v>149</v>
      </c>
      <c r="F42" s="112">
        <f t="shared" si="14"/>
        <v>0</v>
      </c>
      <c r="G42" s="91"/>
      <c r="H42" s="113" t="s">
        <v>149</v>
      </c>
      <c r="I42" s="114">
        <v>0</v>
      </c>
      <c r="J42" s="115">
        <v>0</v>
      </c>
      <c r="K42" s="115" t="s">
        <v>149</v>
      </c>
      <c r="L42" s="111">
        <f t="shared" si="15"/>
        <v>0</v>
      </c>
      <c r="M42" s="91"/>
      <c r="N42" s="113" t="s">
        <v>149</v>
      </c>
      <c r="O42" s="114">
        <v>0</v>
      </c>
      <c r="P42" s="115">
        <v>0</v>
      </c>
      <c r="Q42" s="115" t="s">
        <v>149</v>
      </c>
      <c r="R42" s="112">
        <f t="shared" si="16"/>
        <v>0</v>
      </c>
      <c r="S42" s="91"/>
      <c r="T42" s="113" t="s">
        <v>149</v>
      </c>
      <c r="U42" s="114">
        <v>0</v>
      </c>
      <c r="V42" s="115">
        <v>0</v>
      </c>
      <c r="W42" s="115" t="s">
        <v>149</v>
      </c>
      <c r="X42" s="112">
        <f t="shared" si="17"/>
        <v>0</v>
      </c>
    </row>
    <row r="43" spans="1:24" ht="12.75">
      <c r="A43" s="29" t="s">
        <v>87</v>
      </c>
      <c r="B43" s="113" t="s">
        <v>149</v>
      </c>
      <c r="C43" s="114">
        <v>0.46153846153846156</v>
      </c>
      <c r="D43" s="115">
        <v>0.38461538461538464</v>
      </c>
      <c r="E43" s="115" t="s">
        <v>149</v>
      </c>
      <c r="F43" s="112">
        <f t="shared" si="14"/>
        <v>1.2</v>
      </c>
      <c r="G43" s="91"/>
      <c r="H43" s="113" t="s">
        <v>149</v>
      </c>
      <c r="I43" s="114">
        <v>0.14285714285714285</v>
      </c>
      <c r="J43" s="115">
        <v>0.14285714285714285</v>
      </c>
      <c r="K43" s="115" t="s">
        <v>149</v>
      </c>
      <c r="L43" s="111">
        <f t="shared" si="15"/>
        <v>1</v>
      </c>
      <c r="M43" s="91"/>
      <c r="N43" s="113" t="s">
        <v>149</v>
      </c>
      <c r="O43" s="114">
        <v>0.3333333333333333</v>
      </c>
      <c r="P43" s="115">
        <v>0.3333333333333333</v>
      </c>
      <c r="Q43" s="115" t="s">
        <v>149</v>
      </c>
      <c r="R43" s="112">
        <f t="shared" si="16"/>
        <v>1</v>
      </c>
      <c r="S43" s="91"/>
      <c r="T43" s="113" t="s">
        <v>149</v>
      </c>
      <c r="U43" s="114">
        <v>0</v>
      </c>
      <c r="V43" s="115">
        <v>0</v>
      </c>
      <c r="W43" s="115" t="s">
        <v>149</v>
      </c>
      <c r="X43" s="112">
        <f t="shared" si="17"/>
        <v>0</v>
      </c>
    </row>
    <row r="44" spans="1:24" ht="12.75">
      <c r="A44" s="29" t="s">
        <v>88</v>
      </c>
      <c r="B44" s="113" t="s">
        <v>149</v>
      </c>
      <c r="C44" s="114">
        <v>0</v>
      </c>
      <c r="D44" s="115">
        <v>0</v>
      </c>
      <c r="E44" s="115" t="s">
        <v>149</v>
      </c>
      <c r="F44" s="112">
        <f t="shared" si="14"/>
        <v>0</v>
      </c>
      <c r="G44" s="91"/>
      <c r="H44" s="113" t="s">
        <v>149</v>
      </c>
      <c r="I44" s="114">
        <v>0.2857142857142857</v>
      </c>
      <c r="J44" s="115">
        <v>0.2857142857142857</v>
      </c>
      <c r="K44" s="115" t="s">
        <v>149</v>
      </c>
      <c r="L44" s="111">
        <f t="shared" si="15"/>
        <v>1</v>
      </c>
      <c r="M44" s="91"/>
      <c r="N44" s="113" t="s">
        <v>149</v>
      </c>
      <c r="O44" s="114">
        <v>8</v>
      </c>
      <c r="P44" s="115">
        <v>6.166666666666667</v>
      </c>
      <c r="Q44" s="115" t="s">
        <v>149</v>
      </c>
      <c r="R44" s="112">
        <f t="shared" si="16"/>
        <v>1.2972972972972971</v>
      </c>
      <c r="S44" s="91"/>
      <c r="T44" s="113" t="s">
        <v>149</v>
      </c>
      <c r="U44" s="114">
        <v>0.3333333333333333</v>
      </c>
      <c r="V44" s="115">
        <v>0.3333333333333333</v>
      </c>
      <c r="W44" s="115" t="s">
        <v>149</v>
      </c>
      <c r="X44" s="112">
        <f t="shared" si="17"/>
        <v>1</v>
      </c>
    </row>
    <row r="45" spans="1:24" ht="12.75">
      <c r="A45" s="29" t="s">
        <v>89</v>
      </c>
      <c r="B45" s="113" t="s">
        <v>149</v>
      </c>
      <c r="C45" s="114">
        <v>0.3076923076923077</v>
      </c>
      <c r="D45" s="115">
        <v>0.3076923076923077</v>
      </c>
      <c r="E45" s="115" t="s">
        <v>149</v>
      </c>
      <c r="F45" s="112">
        <f t="shared" si="14"/>
        <v>1</v>
      </c>
      <c r="G45" s="91"/>
      <c r="H45" s="113" t="s">
        <v>149</v>
      </c>
      <c r="I45" s="114">
        <v>0.5714285714285714</v>
      </c>
      <c r="J45" s="115">
        <v>0.5714285714285714</v>
      </c>
      <c r="K45" s="115" t="s">
        <v>149</v>
      </c>
      <c r="L45" s="111">
        <f t="shared" si="15"/>
        <v>1</v>
      </c>
      <c r="M45" s="91"/>
      <c r="N45" s="113" t="s">
        <v>149</v>
      </c>
      <c r="O45" s="114">
        <v>0</v>
      </c>
      <c r="P45" s="115">
        <v>0</v>
      </c>
      <c r="Q45" s="115" t="s">
        <v>149</v>
      </c>
      <c r="R45" s="112">
        <f t="shared" si="16"/>
        <v>0</v>
      </c>
      <c r="S45" s="91"/>
      <c r="T45" s="113" t="s">
        <v>149</v>
      </c>
      <c r="U45" s="114">
        <v>0</v>
      </c>
      <c r="V45" s="115">
        <v>0</v>
      </c>
      <c r="W45" s="115" t="s">
        <v>149</v>
      </c>
      <c r="X45" s="112">
        <f t="shared" si="17"/>
        <v>0</v>
      </c>
    </row>
    <row r="46" spans="1:24" ht="14.25">
      <c r="A46" s="29" t="s">
        <v>161</v>
      </c>
      <c r="B46" s="113" t="s">
        <v>149</v>
      </c>
      <c r="C46" s="114">
        <v>11.538461538461538</v>
      </c>
      <c r="D46" s="115">
        <v>6.769230769230769</v>
      </c>
      <c r="E46" s="115" t="s">
        <v>149</v>
      </c>
      <c r="F46" s="112">
        <f t="shared" si="14"/>
        <v>1.7045454545454546</v>
      </c>
      <c r="G46" s="91"/>
      <c r="H46" s="113" t="s">
        <v>149</v>
      </c>
      <c r="I46" s="114">
        <v>5.714285714285714</v>
      </c>
      <c r="J46" s="115">
        <v>5.142857142857143</v>
      </c>
      <c r="K46" s="115" t="s">
        <v>149</v>
      </c>
      <c r="L46" s="111">
        <f t="shared" si="15"/>
        <v>1.1111111111111112</v>
      </c>
      <c r="M46" s="91"/>
      <c r="N46" s="113" t="s">
        <v>149</v>
      </c>
      <c r="O46" s="114">
        <v>0.16666666666666666</v>
      </c>
      <c r="P46" s="115">
        <v>0.16666666666666666</v>
      </c>
      <c r="Q46" s="115" t="s">
        <v>149</v>
      </c>
      <c r="R46" s="112">
        <f t="shared" si="16"/>
        <v>1</v>
      </c>
      <c r="S46" s="91"/>
      <c r="T46" s="113" t="s">
        <v>149</v>
      </c>
      <c r="U46" s="114">
        <v>0.6666666666666666</v>
      </c>
      <c r="V46" s="115">
        <v>0.6666666666666666</v>
      </c>
      <c r="W46" s="115" t="s">
        <v>149</v>
      </c>
      <c r="X46" s="112">
        <f t="shared" si="17"/>
        <v>1</v>
      </c>
    </row>
    <row r="47" spans="1:24" ht="12.75">
      <c r="A47" s="29" t="s">
        <v>90</v>
      </c>
      <c r="B47" s="113" t="s">
        <v>149</v>
      </c>
      <c r="C47" s="114">
        <v>0</v>
      </c>
      <c r="D47" s="115">
        <v>0</v>
      </c>
      <c r="E47" s="115" t="s">
        <v>149</v>
      </c>
      <c r="F47" s="112">
        <f t="shared" si="14"/>
        <v>0</v>
      </c>
      <c r="G47" s="91"/>
      <c r="H47" s="113" t="s">
        <v>149</v>
      </c>
      <c r="I47" s="114">
        <v>0</v>
      </c>
      <c r="J47" s="115">
        <v>0</v>
      </c>
      <c r="K47" s="115" t="s">
        <v>149</v>
      </c>
      <c r="L47" s="111">
        <f t="shared" si="15"/>
        <v>0</v>
      </c>
      <c r="M47" s="91"/>
      <c r="N47" s="113" t="s">
        <v>149</v>
      </c>
      <c r="O47" s="114">
        <v>0</v>
      </c>
      <c r="P47" s="115">
        <v>0</v>
      </c>
      <c r="Q47" s="115" t="s">
        <v>149</v>
      </c>
      <c r="R47" s="112">
        <f t="shared" si="16"/>
        <v>0</v>
      </c>
      <c r="S47" s="91"/>
      <c r="T47" s="113" t="s">
        <v>149</v>
      </c>
      <c r="U47" s="114">
        <v>0</v>
      </c>
      <c r="V47" s="115">
        <v>0</v>
      </c>
      <c r="W47" s="115" t="s">
        <v>149</v>
      </c>
      <c r="X47" s="112">
        <f t="shared" si="17"/>
        <v>0</v>
      </c>
    </row>
    <row r="48" spans="1:24" ht="12.75">
      <c r="A48" s="29" t="s">
        <v>91</v>
      </c>
      <c r="B48" s="113" t="s">
        <v>149</v>
      </c>
      <c r="C48" s="114">
        <v>0</v>
      </c>
      <c r="D48" s="115">
        <v>0</v>
      </c>
      <c r="E48" s="115" t="s">
        <v>149</v>
      </c>
      <c r="F48" s="112">
        <f t="shared" si="14"/>
        <v>0</v>
      </c>
      <c r="G48" s="91"/>
      <c r="H48" s="113" t="s">
        <v>149</v>
      </c>
      <c r="I48" s="114">
        <v>0</v>
      </c>
      <c r="J48" s="115">
        <v>0</v>
      </c>
      <c r="K48" s="115" t="s">
        <v>149</v>
      </c>
      <c r="L48" s="111">
        <f t="shared" si="15"/>
        <v>0</v>
      </c>
      <c r="M48" s="91"/>
      <c r="N48" s="113" t="s">
        <v>149</v>
      </c>
      <c r="O48" s="114">
        <v>0</v>
      </c>
      <c r="P48" s="115">
        <v>0</v>
      </c>
      <c r="Q48" s="115" t="s">
        <v>149</v>
      </c>
      <c r="R48" s="112">
        <f t="shared" si="16"/>
        <v>0</v>
      </c>
      <c r="S48" s="91"/>
      <c r="T48" s="113" t="s">
        <v>149</v>
      </c>
      <c r="U48" s="114">
        <v>0</v>
      </c>
      <c r="V48" s="115">
        <v>0</v>
      </c>
      <c r="W48" s="115" t="s">
        <v>149</v>
      </c>
      <c r="X48" s="112">
        <f t="shared" si="17"/>
        <v>0</v>
      </c>
    </row>
    <row r="49" spans="1:24" ht="12.75">
      <c r="A49" s="29" t="s">
        <v>92</v>
      </c>
      <c r="B49" s="113" t="s">
        <v>149</v>
      </c>
      <c r="C49" s="114">
        <v>0</v>
      </c>
      <c r="D49" s="115">
        <v>0</v>
      </c>
      <c r="E49" s="115" t="s">
        <v>149</v>
      </c>
      <c r="F49" s="112">
        <f t="shared" si="14"/>
        <v>0</v>
      </c>
      <c r="G49" s="91"/>
      <c r="H49" s="113" t="s">
        <v>149</v>
      </c>
      <c r="I49" s="114">
        <v>0</v>
      </c>
      <c r="J49" s="115">
        <v>0</v>
      </c>
      <c r="K49" s="115" t="s">
        <v>149</v>
      </c>
      <c r="L49" s="111">
        <f t="shared" si="15"/>
        <v>0</v>
      </c>
      <c r="M49" s="91"/>
      <c r="N49" s="113" t="s">
        <v>149</v>
      </c>
      <c r="O49" s="114">
        <v>0</v>
      </c>
      <c r="P49" s="115">
        <v>0</v>
      </c>
      <c r="Q49" s="115" t="s">
        <v>149</v>
      </c>
      <c r="R49" s="112">
        <f t="shared" si="16"/>
        <v>0</v>
      </c>
      <c r="S49" s="91"/>
      <c r="T49" s="113" t="s">
        <v>149</v>
      </c>
      <c r="U49" s="114">
        <v>0</v>
      </c>
      <c r="V49" s="115">
        <v>0</v>
      </c>
      <c r="W49" s="115" t="s">
        <v>149</v>
      </c>
      <c r="X49" s="112">
        <f t="shared" si="17"/>
        <v>0</v>
      </c>
    </row>
    <row r="50" spans="1:24" ht="12.75">
      <c r="A50" s="29" t="s">
        <v>93</v>
      </c>
      <c r="B50" s="113" t="s">
        <v>149</v>
      </c>
      <c r="C50" s="114">
        <v>0</v>
      </c>
      <c r="D50" s="115">
        <v>0</v>
      </c>
      <c r="E50" s="115" t="s">
        <v>149</v>
      </c>
      <c r="F50" s="112">
        <f t="shared" si="14"/>
        <v>0</v>
      </c>
      <c r="G50" s="91"/>
      <c r="H50" s="113" t="s">
        <v>149</v>
      </c>
      <c r="I50" s="114">
        <v>0</v>
      </c>
      <c r="J50" s="115">
        <v>0</v>
      </c>
      <c r="K50" s="115" t="s">
        <v>149</v>
      </c>
      <c r="L50" s="111">
        <f t="shared" si="15"/>
        <v>0</v>
      </c>
      <c r="M50" s="91"/>
      <c r="N50" s="113" t="s">
        <v>149</v>
      </c>
      <c r="O50" s="114">
        <v>0.16666666666666666</v>
      </c>
      <c r="P50" s="115">
        <v>0.16666666666666666</v>
      </c>
      <c r="Q50" s="115" t="s">
        <v>149</v>
      </c>
      <c r="R50" s="112">
        <f t="shared" si="16"/>
        <v>1</v>
      </c>
      <c r="S50" s="91"/>
      <c r="T50" s="113" t="s">
        <v>149</v>
      </c>
      <c r="U50" s="114">
        <v>0</v>
      </c>
      <c r="V50" s="115">
        <v>0</v>
      </c>
      <c r="W50" s="115" t="s">
        <v>149</v>
      </c>
      <c r="X50" s="112">
        <f t="shared" si="17"/>
        <v>0</v>
      </c>
    </row>
    <row r="51" spans="1:24" ht="12.75">
      <c r="A51" s="29" t="s">
        <v>94</v>
      </c>
      <c r="B51" s="113" t="s">
        <v>149</v>
      </c>
      <c r="C51" s="114">
        <v>0.23076923076923078</v>
      </c>
      <c r="D51" s="115">
        <v>0.07692307692307693</v>
      </c>
      <c r="E51" s="115" t="s">
        <v>149</v>
      </c>
      <c r="F51" s="112">
        <f t="shared" si="14"/>
        <v>3</v>
      </c>
      <c r="G51" s="91"/>
      <c r="H51" s="113" t="s">
        <v>149</v>
      </c>
      <c r="I51" s="114">
        <v>0</v>
      </c>
      <c r="J51" s="115">
        <v>0</v>
      </c>
      <c r="K51" s="115" t="s">
        <v>149</v>
      </c>
      <c r="L51" s="111">
        <f t="shared" si="15"/>
        <v>0</v>
      </c>
      <c r="M51" s="91"/>
      <c r="N51" s="113" t="s">
        <v>149</v>
      </c>
      <c r="O51" s="114">
        <v>0.8333333333333334</v>
      </c>
      <c r="P51" s="115">
        <v>0.5</v>
      </c>
      <c r="Q51" s="115" t="s">
        <v>149</v>
      </c>
      <c r="R51" s="112">
        <f t="shared" si="16"/>
        <v>1.6666666666666667</v>
      </c>
      <c r="S51" s="91"/>
      <c r="T51" s="113" t="s">
        <v>149</v>
      </c>
      <c r="U51" s="114">
        <v>0</v>
      </c>
      <c r="V51" s="115">
        <v>0</v>
      </c>
      <c r="W51" s="115" t="s">
        <v>149</v>
      </c>
      <c r="X51" s="112">
        <f t="shared" si="17"/>
        <v>0</v>
      </c>
    </row>
    <row r="52" spans="1:24" ht="12.75">
      <c r="A52" s="29" t="s">
        <v>95</v>
      </c>
      <c r="B52" s="113" t="s">
        <v>149</v>
      </c>
      <c r="C52" s="114">
        <v>5.615384615384615</v>
      </c>
      <c r="D52" s="115">
        <v>4.076923076923077</v>
      </c>
      <c r="E52" s="115" t="s">
        <v>149</v>
      </c>
      <c r="F52" s="112">
        <f t="shared" si="14"/>
        <v>1.3773584905660377</v>
      </c>
      <c r="G52" s="91"/>
      <c r="H52" s="113" t="s">
        <v>149</v>
      </c>
      <c r="I52" s="114">
        <v>1</v>
      </c>
      <c r="J52" s="115">
        <v>1</v>
      </c>
      <c r="K52" s="115" t="s">
        <v>149</v>
      </c>
      <c r="L52" s="111">
        <f t="shared" si="15"/>
        <v>1</v>
      </c>
      <c r="M52" s="91"/>
      <c r="N52" s="113" t="s">
        <v>149</v>
      </c>
      <c r="O52" s="114">
        <v>4.666666666666667</v>
      </c>
      <c r="P52" s="115">
        <v>3.8333333333333335</v>
      </c>
      <c r="Q52" s="115" t="s">
        <v>149</v>
      </c>
      <c r="R52" s="112">
        <f t="shared" si="16"/>
        <v>1.2173913043478262</v>
      </c>
      <c r="S52" s="91"/>
      <c r="T52" s="113" t="s">
        <v>149</v>
      </c>
      <c r="U52" s="114">
        <v>1</v>
      </c>
      <c r="V52" s="115">
        <v>0.6666666666666666</v>
      </c>
      <c r="W52" s="115" t="s">
        <v>149</v>
      </c>
      <c r="X52" s="112">
        <f t="shared" si="17"/>
        <v>1.5</v>
      </c>
    </row>
    <row r="53" spans="1:24" ht="12.75">
      <c r="A53" s="29"/>
      <c r="B53" s="82"/>
      <c r="C53" s="83"/>
      <c r="D53" s="83"/>
      <c r="E53" s="172"/>
      <c r="F53" s="77"/>
      <c r="G53" s="91"/>
      <c r="H53" s="83"/>
      <c r="I53" s="83"/>
      <c r="J53" s="83"/>
      <c r="K53" s="172"/>
      <c r="L53" s="83"/>
      <c r="M53" s="91"/>
      <c r="N53" s="82"/>
      <c r="O53" s="83"/>
      <c r="P53" s="83"/>
      <c r="Q53" s="172"/>
      <c r="R53" s="77"/>
      <c r="S53" s="91"/>
      <c r="T53" s="82"/>
      <c r="U53" s="83"/>
      <c r="V53" s="83"/>
      <c r="W53" s="172"/>
      <c r="X53" s="77"/>
    </row>
    <row r="54" spans="1:24" ht="12.75">
      <c r="A54" s="59" t="s">
        <v>96</v>
      </c>
      <c r="B54" s="113"/>
      <c r="C54" s="114"/>
      <c r="D54" s="115"/>
      <c r="E54" s="170"/>
      <c r="F54" s="112"/>
      <c r="G54" s="91"/>
      <c r="H54" s="83"/>
      <c r="I54" s="114"/>
      <c r="J54" s="115"/>
      <c r="K54" s="170"/>
      <c r="L54" s="111"/>
      <c r="M54" s="91"/>
      <c r="N54" s="114"/>
      <c r="O54" s="114"/>
      <c r="P54" s="115"/>
      <c r="Q54" s="170"/>
      <c r="R54" s="112"/>
      <c r="S54" s="91"/>
      <c r="T54" s="114"/>
      <c r="U54" s="114"/>
      <c r="V54" s="115"/>
      <c r="W54" s="170"/>
      <c r="X54" s="112"/>
    </row>
    <row r="55" spans="1:24" ht="12.75">
      <c r="A55" s="29" t="s">
        <v>97</v>
      </c>
      <c r="B55" s="113">
        <v>0</v>
      </c>
      <c r="C55" s="114">
        <v>0</v>
      </c>
      <c r="D55" s="115">
        <v>0</v>
      </c>
      <c r="E55" s="170">
        <f>IF(C55=0,0,C55/B55*100)</f>
        <v>0</v>
      </c>
      <c r="F55" s="112">
        <f>IF(C55=0,0,C55/D55)</f>
        <v>0</v>
      </c>
      <c r="G55" s="91"/>
      <c r="H55" s="115">
        <v>0</v>
      </c>
      <c r="I55" s="114">
        <v>0</v>
      </c>
      <c r="J55" s="115">
        <v>0</v>
      </c>
      <c r="K55" s="170">
        <f>IF(I55=0,0,I55/H55*100)</f>
        <v>0</v>
      </c>
      <c r="L55" s="111">
        <f>IF(I55=0,0,I55/J55)</f>
        <v>0</v>
      </c>
      <c r="M55" s="91"/>
      <c r="N55" s="113" t="s">
        <v>149</v>
      </c>
      <c r="O55" s="114">
        <v>0</v>
      </c>
      <c r="P55" s="115">
        <v>0</v>
      </c>
      <c r="Q55" s="115" t="s">
        <v>149</v>
      </c>
      <c r="R55" s="112">
        <f>IF(O55=0,0,O55/P55)</f>
        <v>0</v>
      </c>
      <c r="S55" s="91"/>
      <c r="T55" s="113" t="s">
        <v>149</v>
      </c>
      <c r="U55" s="114">
        <v>0</v>
      </c>
      <c r="V55" s="115">
        <v>0</v>
      </c>
      <c r="W55" s="115" t="s">
        <v>149</v>
      </c>
      <c r="X55" s="112">
        <f>IF(U55=0,0,U55/V55)</f>
        <v>0</v>
      </c>
    </row>
    <row r="56" spans="1:24" ht="12.75">
      <c r="A56" s="29" t="s">
        <v>98</v>
      </c>
      <c r="B56" s="113">
        <v>22.846153846153847</v>
      </c>
      <c r="C56" s="114">
        <v>7</v>
      </c>
      <c r="D56" s="115">
        <v>4.769230769230769</v>
      </c>
      <c r="E56" s="170">
        <f>IF(C56=0,0,C56/B56*100)</f>
        <v>30.63973063973064</v>
      </c>
      <c r="F56" s="112">
        <f>IF(C56=0,0,C56/D56)</f>
        <v>1.467741935483871</v>
      </c>
      <c r="G56" s="91"/>
      <c r="H56" s="115">
        <v>31.571428571428573</v>
      </c>
      <c r="I56" s="114">
        <v>6</v>
      </c>
      <c r="J56" s="115">
        <v>5.428571428571429</v>
      </c>
      <c r="K56" s="170">
        <f>IF(I56=0,0,I56/H56*100)</f>
        <v>19.004524886877828</v>
      </c>
      <c r="L56" s="111">
        <f>IF(I56=0,0,I56/J56)</f>
        <v>1.1052631578947367</v>
      </c>
      <c r="M56" s="91"/>
      <c r="N56" s="113" t="s">
        <v>149</v>
      </c>
      <c r="O56" s="114">
        <v>7</v>
      </c>
      <c r="P56" s="115">
        <v>6.166666666666667</v>
      </c>
      <c r="Q56" s="115" t="s">
        <v>149</v>
      </c>
      <c r="R56" s="112">
        <f>IF(O56=0,0,O56/P56)</f>
        <v>1.135135135135135</v>
      </c>
      <c r="S56" s="91"/>
      <c r="T56" s="113" t="s">
        <v>149</v>
      </c>
      <c r="U56" s="114">
        <v>9.333333333333334</v>
      </c>
      <c r="V56" s="115">
        <v>6.666666666666667</v>
      </c>
      <c r="W56" s="115" t="s">
        <v>149</v>
      </c>
      <c r="X56" s="112">
        <f>IF(U56=0,0,U56/V56)</f>
        <v>1.4000000000000001</v>
      </c>
    </row>
    <row r="57" spans="1:24" ht="13.5" thickBot="1">
      <c r="A57" s="37" t="s">
        <v>21</v>
      </c>
      <c r="B57" s="121">
        <v>76.15384615384616</v>
      </c>
      <c r="C57" s="122">
        <v>26.846153846153847</v>
      </c>
      <c r="D57" s="123">
        <v>18.384615384615383</v>
      </c>
      <c r="E57" s="173">
        <f>IF(C57=0,0,C57/B57*100)</f>
        <v>35.25252525252525</v>
      </c>
      <c r="F57" s="124">
        <f>IF(C57=0,0,C57/D57)</f>
        <v>1.4602510460251048</v>
      </c>
      <c r="G57" s="125"/>
      <c r="H57" s="123">
        <v>67.42857142857143</v>
      </c>
      <c r="I57" s="122">
        <v>19.428571428571427</v>
      </c>
      <c r="J57" s="123">
        <v>15.428571428571429</v>
      </c>
      <c r="K57" s="173">
        <f>IF(I57=0,0,I57/H57*100)</f>
        <v>28.813559322033893</v>
      </c>
      <c r="L57" s="126">
        <f>IF(I57=0,0,I57/J57)</f>
        <v>1.259259259259259</v>
      </c>
      <c r="M57" s="125"/>
      <c r="N57" s="121" t="s">
        <v>149</v>
      </c>
      <c r="O57" s="122">
        <v>38.666666666666664</v>
      </c>
      <c r="P57" s="123">
        <v>31</v>
      </c>
      <c r="Q57" s="123" t="s">
        <v>149</v>
      </c>
      <c r="R57" s="124">
        <f>IF(O57=0,0,O57/P57)</f>
        <v>1.2473118279569892</v>
      </c>
      <c r="S57" s="125"/>
      <c r="T57" s="121" t="s">
        <v>149</v>
      </c>
      <c r="U57" s="122">
        <v>53.333333333333336</v>
      </c>
      <c r="V57" s="123">
        <v>38</v>
      </c>
      <c r="W57" s="123" t="s">
        <v>149</v>
      </c>
      <c r="X57" s="124">
        <f>IF(U57=0,0,U57/V57)</f>
        <v>1.4035087719298247</v>
      </c>
    </row>
    <row r="58" spans="5:23" ht="13.5" thickTop="1">
      <c r="E58" s="174"/>
      <c r="K58" s="174"/>
      <c r="Q58" s="174"/>
      <c r="W58" s="174"/>
    </row>
    <row r="61" spans="1:24" ht="12.75">
      <c r="A61" s="36"/>
      <c r="B61" s="188" t="s">
        <v>129</v>
      </c>
      <c r="C61" s="189"/>
      <c r="D61" s="189"/>
      <c r="E61" s="189"/>
      <c r="F61" s="190"/>
      <c r="G61" s="32"/>
      <c r="H61" s="189" t="s">
        <v>130</v>
      </c>
      <c r="I61" s="189"/>
      <c r="J61" s="189"/>
      <c r="K61" s="189"/>
      <c r="L61" s="189"/>
      <c r="M61" s="32"/>
      <c r="N61" s="188" t="s">
        <v>132</v>
      </c>
      <c r="O61" s="189"/>
      <c r="P61" s="189"/>
      <c r="Q61" s="189"/>
      <c r="R61" s="190"/>
      <c r="S61" s="32"/>
      <c r="T61" s="188" t="s">
        <v>131</v>
      </c>
      <c r="U61" s="189"/>
      <c r="V61" s="189"/>
      <c r="W61" s="189"/>
      <c r="X61" s="190"/>
    </row>
    <row r="62" spans="1:24" ht="12.75">
      <c r="A62" s="29"/>
      <c r="B62" s="188" t="s">
        <v>135</v>
      </c>
      <c r="C62" s="189"/>
      <c r="D62" s="189"/>
      <c r="E62" s="189"/>
      <c r="F62" s="190"/>
      <c r="G62" s="35"/>
      <c r="H62" s="188" t="s">
        <v>136</v>
      </c>
      <c r="I62" s="189"/>
      <c r="J62" s="189"/>
      <c r="K62" s="189"/>
      <c r="L62" s="190"/>
      <c r="M62" s="35"/>
      <c r="N62" s="188" t="s">
        <v>137</v>
      </c>
      <c r="O62" s="189"/>
      <c r="P62" s="189"/>
      <c r="Q62" s="189"/>
      <c r="R62" s="190"/>
      <c r="S62" s="35"/>
      <c r="T62" s="188" t="s">
        <v>138</v>
      </c>
      <c r="U62" s="189"/>
      <c r="V62" s="189"/>
      <c r="W62" s="189"/>
      <c r="X62" s="190"/>
    </row>
    <row r="63" spans="1:24" ht="117.75" customHeight="1">
      <c r="A63" s="29"/>
      <c r="B63" s="56" t="s">
        <v>185</v>
      </c>
      <c r="C63" s="8" t="s">
        <v>186</v>
      </c>
      <c r="D63" s="8" t="s">
        <v>187</v>
      </c>
      <c r="E63" s="8" t="s">
        <v>63</v>
      </c>
      <c r="F63" s="61"/>
      <c r="G63" s="35"/>
      <c r="H63" s="56" t="s">
        <v>185</v>
      </c>
      <c r="I63" s="8" t="s">
        <v>186</v>
      </c>
      <c r="J63" s="8" t="s">
        <v>187</v>
      </c>
      <c r="K63" s="8" t="s">
        <v>63</v>
      </c>
      <c r="L63" s="61"/>
      <c r="M63" s="35"/>
      <c r="N63" s="56" t="s">
        <v>185</v>
      </c>
      <c r="O63" s="8" t="s">
        <v>186</v>
      </c>
      <c r="P63" s="8" t="s">
        <v>187</v>
      </c>
      <c r="Q63" s="8" t="s">
        <v>63</v>
      </c>
      <c r="R63" s="61"/>
      <c r="S63" s="35"/>
      <c r="T63" s="56" t="s">
        <v>185</v>
      </c>
      <c r="U63" s="8" t="s">
        <v>186</v>
      </c>
      <c r="V63" s="8" t="s">
        <v>187</v>
      </c>
      <c r="W63" s="8" t="s">
        <v>63</v>
      </c>
      <c r="X63" s="61"/>
    </row>
    <row r="64" spans="1:24" ht="12.75">
      <c r="A64" s="54"/>
      <c r="B64" s="54"/>
      <c r="C64" s="7"/>
      <c r="D64" s="7"/>
      <c r="E64" s="7"/>
      <c r="F64" s="62"/>
      <c r="G64" s="33"/>
      <c r="H64" s="7"/>
      <c r="I64" s="7"/>
      <c r="J64" s="7"/>
      <c r="K64" s="7"/>
      <c r="L64" s="7"/>
      <c r="M64" s="33"/>
      <c r="N64" s="54"/>
      <c r="O64" s="7"/>
      <c r="P64" s="7"/>
      <c r="Q64" s="7"/>
      <c r="R64" s="62"/>
      <c r="S64" s="33"/>
      <c r="T64" s="54"/>
      <c r="U64" s="7"/>
      <c r="V64" s="7"/>
      <c r="W64" s="7"/>
      <c r="X64" s="62"/>
    </row>
    <row r="65" spans="1:24" ht="12.75">
      <c r="A65" s="55" t="s">
        <v>3</v>
      </c>
      <c r="B65" s="100">
        <v>99</v>
      </c>
      <c r="C65" s="101">
        <v>33.84615384615385</v>
      </c>
      <c r="D65" s="101">
        <v>23</v>
      </c>
      <c r="E65" s="163">
        <f>IF(D7=0,0,D7/B7)</f>
        <v>0.23232323232323232</v>
      </c>
      <c r="F65" s="102"/>
      <c r="G65" s="91"/>
      <c r="H65" s="101">
        <v>99</v>
      </c>
      <c r="I65" s="101">
        <v>25.428571428571427</v>
      </c>
      <c r="J65" s="101">
        <v>20.857142857142858</v>
      </c>
      <c r="K65" s="163">
        <f>IF(J7=0,0,J7/H7)</f>
        <v>0.2106782106782107</v>
      </c>
      <c r="L65" s="103"/>
      <c r="M65" s="91"/>
      <c r="N65" s="100">
        <v>252.16666666666666</v>
      </c>
      <c r="O65" s="101">
        <v>50.5</v>
      </c>
      <c r="P65" s="101">
        <v>39.333333333333336</v>
      </c>
      <c r="Q65" s="163">
        <f>IF(P7=0,0,P7/N7)</f>
        <v>0.15598149372108394</v>
      </c>
      <c r="R65" s="102"/>
      <c r="S65" s="91"/>
      <c r="T65" s="100">
        <v>201.33333333333334</v>
      </c>
      <c r="U65" s="101">
        <v>62.666666666666664</v>
      </c>
      <c r="V65" s="101">
        <v>44.666666666666664</v>
      </c>
      <c r="W65" s="163">
        <f>IF(V7=0,0,V7/T7)</f>
        <v>0.22185430463576156</v>
      </c>
      <c r="X65" s="102"/>
    </row>
    <row r="66" spans="1:24" ht="12.75">
      <c r="A66" s="56"/>
      <c r="B66" s="104"/>
      <c r="C66" s="105"/>
      <c r="D66" s="105"/>
      <c r="E66" s="164"/>
      <c r="F66" s="107"/>
      <c r="G66" s="108"/>
      <c r="H66" s="105"/>
      <c r="I66" s="105"/>
      <c r="J66" s="105"/>
      <c r="K66" s="164"/>
      <c r="L66" s="106"/>
      <c r="M66" s="108"/>
      <c r="N66" s="104"/>
      <c r="O66" s="105"/>
      <c r="P66" s="105"/>
      <c r="Q66" s="164"/>
      <c r="R66" s="107"/>
      <c r="S66" s="108"/>
      <c r="T66" s="104"/>
      <c r="U66" s="105"/>
      <c r="V66" s="105"/>
      <c r="W66" s="164"/>
      <c r="X66" s="107"/>
    </row>
    <row r="67" spans="1:24" ht="12.75">
      <c r="A67" s="55" t="s">
        <v>7</v>
      </c>
      <c r="B67" s="109"/>
      <c r="C67" s="110"/>
      <c r="D67" s="110"/>
      <c r="E67" s="127"/>
      <c r="F67" s="112"/>
      <c r="G67" s="91"/>
      <c r="H67" s="110"/>
      <c r="I67" s="110"/>
      <c r="J67" s="110"/>
      <c r="K67" s="127"/>
      <c r="L67" s="111"/>
      <c r="M67" s="91"/>
      <c r="N67" s="109"/>
      <c r="O67" s="110"/>
      <c r="P67" s="110"/>
      <c r="Q67" s="127"/>
      <c r="R67" s="112"/>
      <c r="S67" s="91"/>
      <c r="T67" s="109"/>
      <c r="U67" s="110"/>
      <c r="V67" s="110"/>
      <c r="W67" s="127"/>
      <c r="X67" s="112"/>
    </row>
    <row r="68" spans="1:24" ht="12.75">
      <c r="A68" s="57" t="s">
        <v>0</v>
      </c>
      <c r="B68" s="130">
        <f>B10/$B$7</f>
        <v>0.8438228438228438</v>
      </c>
      <c r="C68" s="127">
        <f>C10/$C$7</f>
        <v>0.7977272727272727</v>
      </c>
      <c r="D68" s="127">
        <f>D10/$D$7</f>
        <v>0.8060200668896321</v>
      </c>
      <c r="E68" s="127">
        <f>IF(D10=0,0,D10/B10)</f>
        <v>0.2219152854511971</v>
      </c>
      <c r="F68" s="128"/>
      <c r="G68" s="129"/>
      <c r="H68" s="130">
        <f>H10/$H$7</f>
        <v>0.9985569985569986</v>
      </c>
      <c r="I68" s="127">
        <f>I10/$I$7</f>
        <v>1</v>
      </c>
      <c r="J68" s="127">
        <f>J10/$J$7</f>
        <v>1</v>
      </c>
      <c r="K68" s="127">
        <f>IF(J10=0,0,J10/H10)</f>
        <v>0.21098265895953758</v>
      </c>
      <c r="L68" s="128"/>
      <c r="M68" s="129"/>
      <c r="N68" s="130">
        <f>N10/$N$7</f>
        <v>1</v>
      </c>
      <c r="O68" s="127">
        <f>O10/$O$7</f>
        <v>1</v>
      </c>
      <c r="P68" s="127">
        <f>P10/$P$7</f>
        <v>1</v>
      </c>
      <c r="Q68" s="127">
        <f>IF(P10=0,0,P10/N10)</f>
        <v>0.15598149372108394</v>
      </c>
      <c r="R68" s="128"/>
      <c r="S68" s="129"/>
      <c r="T68" s="130">
        <f>T10/$T$7</f>
        <v>1</v>
      </c>
      <c r="U68" s="127">
        <f>U10/$U$7</f>
        <v>1</v>
      </c>
      <c r="V68" s="127">
        <f>V10/$V$7</f>
        <v>1</v>
      </c>
      <c r="W68" s="127">
        <f>IF(V10=0,0,V10/T10)</f>
        <v>0.22185430463576156</v>
      </c>
      <c r="X68" s="162"/>
    </row>
    <row r="69" spans="1:24" ht="12.75">
      <c r="A69" s="57" t="s">
        <v>1</v>
      </c>
      <c r="B69" s="130">
        <f>B11/$B$7</f>
        <v>0.1561771561771562</v>
      </c>
      <c r="C69" s="127">
        <f>C11/$C$7</f>
        <v>0.20227272727272727</v>
      </c>
      <c r="D69" s="127">
        <f>D11/$D$7</f>
        <v>0.1939799331103679</v>
      </c>
      <c r="E69" s="127">
        <f>IF(D11=0,0,D11/B11)</f>
        <v>0.2885572139303483</v>
      </c>
      <c r="F69" s="128"/>
      <c r="G69" s="129"/>
      <c r="H69" s="130">
        <f>H11/$H$7</f>
        <v>0.001443001443001443</v>
      </c>
      <c r="I69" s="127">
        <f>I11/$I$7</f>
        <v>0</v>
      </c>
      <c r="J69" s="127">
        <f>J11/$J$7</f>
        <v>0</v>
      </c>
      <c r="K69" s="127">
        <f>IF(J11=0,0,J11/H11)</f>
        <v>0</v>
      </c>
      <c r="L69" s="128"/>
      <c r="M69" s="129"/>
      <c r="N69" s="130">
        <f>N11/$N$7</f>
        <v>0</v>
      </c>
      <c r="O69" s="127">
        <f>O11/$O$7</f>
        <v>0</v>
      </c>
      <c r="P69" s="127">
        <f>P11/$P$7</f>
        <v>0</v>
      </c>
      <c r="Q69" s="127">
        <f>IF(P11=0,0,P11/N11)</f>
        <v>0</v>
      </c>
      <c r="R69" s="128"/>
      <c r="S69" s="129"/>
      <c r="T69" s="130">
        <f>T11/$T$7</f>
        <v>0</v>
      </c>
      <c r="U69" s="127">
        <f>U11/$U$7</f>
        <v>0</v>
      </c>
      <c r="V69" s="127">
        <f>V11/$V$7</f>
        <v>0</v>
      </c>
      <c r="W69" s="127">
        <f>IF(V11=0,0,V11/T11)</f>
        <v>0</v>
      </c>
      <c r="X69" s="162"/>
    </row>
    <row r="70" spans="1:24" ht="12.75">
      <c r="A70" s="57"/>
      <c r="B70" s="133"/>
      <c r="C70" s="131"/>
      <c r="D70" s="132"/>
      <c r="E70" s="127"/>
      <c r="F70" s="157"/>
      <c r="G70" s="129"/>
      <c r="H70" s="133"/>
      <c r="I70" s="131"/>
      <c r="J70" s="132"/>
      <c r="K70" s="127"/>
      <c r="L70" s="157"/>
      <c r="M70" s="129"/>
      <c r="N70" s="133"/>
      <c r="O70" s="131"/>
      <c r="P70" s="132"/>
      <c r="Q70" s="127"/>
      <c r="R70" s="157"/>
      <c r="S70" s="129"/>
      <c r="T70" s="133"/>
      <c r="U70" s="131"/>
      <c r="V70" s="132"/>
      <c r="W70" s="127"/>
      <c r="X70" s="157"/>
    </row>
    <row r="71" spans="1:24" ht="12.75">
      <c r="A71" s="55" t="s">
        <v>4</v>
      </c>
      <c r="B71" s="136"/>
      <c r="C71" s="134"/>
      <c r="D71" s="135"/>
      <c r="E71" s="127"/>
      <c r="F71" s="158"/>
      <c r="G71" s="129"/>
      <c r="H71" s="136"/>
      <c r="I71" s="134"/>
      <c r="J71" s="135"/>
      <c r="K71" s="127"/>
      <c r="L71" s="158"/>
      <c r="M71" s="129"/>
      <c r="N71" s="136"/>
      <c r="O71" s="134"/>
      <c r="P71" s="135"/>
      <c r="Q71" s="127"/>
      <c r="R71" s="158"/>
      <c r="S71" s="129"/>
      <c r="T71" s="136"/>
      <c r="U71" s="134"/>
      <c r="V71" s="135"/>
      <c r="W71" s="127"/>
      <c r="X71" s="158"/>
    </row>
    <row r="72" spans="1:24" ht="12.75">
      <c r="A72" s="57" t="s">
        <v>5</v>
      </c>
      <c r="B72" s="130">
        <f>B14/$B$7</f>
        <v>0.045066045066045064</v>
      </c>
      <c r="C72" s="127">
        <f>C14/$C$7</f>
        <v>0.09545454545454546</v>
      </c>
      <c r="D72" s="127">
        <f>D14/$D$7</f>
        <v>0.09030100334448161</v>
      </c>
      <c r="E72" s="127">
        <f>IF(D14=0,0,D14/B14)</f>
        <v>0.4655172413793104</v>
      </c>
      <c r="F72" s="128"/>
      <c r="G72" s="129"/>
      <c r="H72" s="130">
        <f>H14/$H$7</f>
        <v>0.11544011544011544</v>
      </c>
      <c r="I72" s="127">
        <f>I14/$I$7</f>
        <v>0.11797752808988765</v>
      </c>
      <c r="J72" s="127">
        <f>J14/$J$7</f>
        <v>0.0958904109589041</v>
      </c>
      <c r="K72" s="127">
        <f>IF(J14=0,0,J14/H14)</f>
        <v>0.175</v>
      </c>
      <c r="L72" s="128"/>
      <c r="M72" s="129"/>
      <c r="N72" s="130">
        <f>N14/$N$7</f>
        <v>0</v>
      </c>
      <c r="O72" s="127">
        <f>O14/$O$7</f>
        <v>0</v>
      </c>
      <c r="P72" s="127">
        <f>P14/$P$7</f>
        <v>0</v>
      </c>
      <c r="Q72" s="127">
        <f>IF(P14=0,0,P14/N14)</f>
        <v>0</v>
      </c>
      <c r="R72" s="128"/>
      <c r="S72" s="129"/>
      <c r="T72" s="130">
        <f>T14/$T$7</f>
        <v>0</v>
      </c>
      <c r="U72" s="127">
        <f>U14/$U$7</f>
        <v>0</v>
      </c>
      <c r="V72" s="127">
        <f>V14/$V$7</f>
        <v>0</v>
      </c>
      <c r="W72" s="127">
        <f>IF(V14=0,0,V14/T14)</f>
        <v>0</v>
      </c>
      <c r="X72" s="162"/>
    </row>
    <row r="73" spans="1:24" ht="12.75">
      <c r="A73" s="57" t="s">
        <v>6</v>
      </c>
      <c r="B73" s="130">
        <f>B15/$B$7</f>
        <v>0.9549339549339548</v>
      </c>
      <c r="C73" s="127">
        <f>C15/$C$7</f>
        <v>0.9045454545454545</v>
      </c>
      <c r="D73" s="127">
        <f>D15/$D$7</f>
        <v>0.9163879598662207</v>
      </c>
      <c r="E73" s="127">
        <f>IF(D15=0,0,D15/B15)</f>
        <v>0.22294548413344184</v>
      </c>
      <c r="F73" s="128"/>
      <c r="G73" s="129"/>
      <c r="H73" s="130">
        <f>H15/$H$7</f>
        <v>0.8845598845598845</v>
      </c>
      <c r="I73" s="127">
        <f>I15/$I$7</f>
        <v>0.8820224719101124</v>
      </c>
      <c r="J73" s="127">
        <f>J15/$J$7</f>
        <v>0.9041095890410958</v>
      </c>
      <c r="K73" s="127">
        <f>IF(J15=0,0,J15/H15)</f>
        <v>0.21533442088091356</v>
      </c>
      <c r="L73" s="128"/>
      <c r="M73" s="129"/>
      <c r="N73" s="130">
        <f>N15/$N$7</f>
        <v>1</v>
      </c>
      <c r="O73" s="127">
        <f>O15/$O$7</f>
        <v>1</v>
      </c>
      <c r="P73" s="127">
        <f>P15/$P$7</f>
        <v>1</v>
      </c>
      <c r="Q73" s="127">
        <f>IF(P15=0,0,P15/N15)</f>
        <v>0.15598149372108394</v>
      </c>
      <c r="R73" s="128"/>
      <c r="S73" s="129"/>
      <c r="T73" s="130">
        <f>T15/$T$7</f>
        <v>1</v>
      </c>
      <c r="U73" s="127">
        <f>U15/$U$7</f>
        <v>1</v>
      </c>
      <c r="V73" s="127">
        <f>V15/$V$7</f>
        <v>1.0074626865671643</v>
      </c>
      <c r="W73" s="127">
        <f>IF(V15=0,0,V15/T15)</f>
        <v>0.2235099337748344</v>
      </c>
      <c r="X73" s="162"/>
    </row>
    <row r="74" spans="1:24" ht="12.75">
      <c r="A74" s="57"/>
      <c r="B74" s="133"/>
      <c r="C74" s="131"/>
      <c r="D74" s="137"/>
      <c r="E74" s="127"/>
      <c r="F74" s="157"/>
      <c r="G74" s="129"/>
      <c r="H74" s="133"/>
      <c r="I74" s="131"/>
      <c r="J74" s="137"/>
      <c r="K74" s="127"/>
      <c r="L74" s="157"/>
      <c r="M74" s="129"/>
      <c r="N74" s="133"/>
      <c r="O74" s="131"/>
      <c r="P74" s="137"/>
      <c r="Q74" s="127"/>
      <c r="R74" s="157"/>
      <c r="S74" s="129"/>
      <c r="T74" s="133"/>
      <c r="U74" s="131"/>
      <c r="V74" s="137"/>
      <c r="W74" s="127"/>
      <c r="X74" s="157"/>
    </row>
    <row r="75" spans="1:24" ht="12.75">
      <c r="A75" s="55" t="s">
        <v>8</v>
      </c>
      <c r="B75" s="133"/>
      <c r="C75" s="131"/>
      <c r="D75" s="137"/>
      <c r="E75" s="127"/>
      <c r="F75" s="157"/>
      <c r="G75" s="129"/>
      <c r="H75" s="133"/>
      <c r="I75" s="131"/>
      <c r="J75" s="137"/>
      <c r="K75" s="127"/>
      <c r="L75" s="157"/>
      <c r="M75" s="129"/>
      <c r="N75" s="133"/>
      <c r="O75" s="131"/>
      <c r="P75" s="137"/>
      <c r="Q75" s="127"/>
      <c r="R75" s="157"/>
      <c r="S75" s="129"/>
      <c r="T75" s="133"/>
      <c r="U75" s="131"/>
      <c r="V75" s="137"/>
      <c r="W75" s="127"/>
      <c r="X75" s="157"/>
    </row>
    <row r="76" spans="1:24" ht="12.75">
      <c r="A76" s="58" t="s">
        <v>9</v>
      </c>
      <c r="B76" s="130">
        <f aca="true" t="shared" si="18" ref="B76:B81">B18/$B$7</f>
        <v>0.07692307692307691</v>
      </c>
      <c r="C76" s="127">
        <f aca="true" t="shared" si="19" ref="C76:C81">C18/$C$7</f>
        <v>0.04090909090909091</v>
      </c>
      <c r="D76" s="127">
        <f aca="true" t="shared" si="20" ref="D76:D81">D18/$D$7</f>
        <v>0.043478260869565216</v>
      </c>
      <c r="E76" s="127">
        <f aca="true" t="shared" si="21" ref="E76:E81">IF(D18=0,0,D18/B18)</f>
        <v>0.13131313131313133</v>
      </c>
      <c r="F76" s="128"/>
      <c r="G76" s="129"/>
      <c r="H76" s="130">
        <f aca="true" t="shared" si="22" ref="H76:H81">H18/$H$7</f>
        <v>0.05772005772005772</v>
      </c>
      <c r="I76" s="127">
        <f aca="true" t="shared" si="23" ref="I76:I81">I18/$I$7</f>
        <v>0.0449438202247191</v>
      </c>
      <c r="J76" s="127">
        <f aca="true" t="shared" si="24" ref="J76:J81">J18/$J$7</f>
        <v>0.0547945205479452</v>
      </c>
      <c r="K76" s="127">
        <f aca="true" t="shared" si="25" ref="K76:K81">IF(J18=0,0,J18/H18)</f>
        <v>0.19999999999999998</v>
      </c>
      <c r="L76" s="128"/>
      <c r="M76" s="129"/>
      <c r="N76" s="130">
        <f aca="true" t="shared" si="26" ref="N76:N81">N18/$N$7</f>
        <v>0.04890945142101785</v>
      </c>
      <c r="O76" s="127">
        <f aca="true" t="shared" si="27" ref="O76:O81">O18/$O$7</f>
        <v>0.0363036303630363</v>
      </c>
      <c r="P76" s="127">
        <f aca="true" t="shared" si="28" ref="P76:P81">P18/$P$7</f>
        <v>0.03813559322033898</v>
      </c>
      <c r="Q76" s="127">
        <f aca="true" t="shared" si="29" ref="Q76:Q81">IF(P18=0,0,P18/N18)</f>
        <v>0.12162162162162161</v>
      </c>
      <c r="R76" s="128"/>
      <c r="S76" s="129"/>
      <c r="T76" s="130">
        <f aca="true" t="shared" si="30" ref="T76:T81">T18/$T$7</f>
        <v>0.0695364238410596</v>
      </c>
      <c r="U76" s="127">
        <f aca="true" t="shared" si="31" ref="U76:U81">U18/$U$7</f>
        <v>0.047872340425531915</v>
      </c>
      <c r="V76" s="127">
        <f aca="true" t="shared" si="32" ref="V76:V81">V18/$V$7</f>
        <v>0.05970149253731343</v>
      </c>
      <c r="W76" s="127">
        <f aca="true" t="shared" si="33" ref="W76:W81">IF(V18=0,0,V18/T18)</f>
        <v>0.19047619047619047</v>
      </c>
      <c r="X76" s="162"/>
    </row>
    <row r="77" spans="1:24" ht="12.75">
      <c r="A77" s="58" t="s">
        <v>10</v>
      </c>
      <c r="B77" s="130">
        <f t="shared" si="18"/>
        <v>0.1484071484071484</v>
      </c>
      <c r="C77" s="127">
        <f t="shared" si="19"/>
        <v>0.17727272727272728</v>
      </c>
      <c r="D77" s="127">
        <f t="shared" si="20"/>
        <v>0.1839464882943144</v>
      </c>
      <c r="E77" s="127">
        <f t="shared" si="21"/>
        <v>0.2879581151832461</v>
      </c>
      <c r="F77" s="128"/>
      <c r="G77" s="129"/>
      <c r="H77" s="130">
        <f t="shared" si="22"/>
        <v>0.3088023088023088</v>
      </c>
      <c r="I77" s="127">
        <f t="shared" si="23"/>
        <v>0.2303370786516854</v>
      </c>
      <c r="J77" s="127">
        <f t="shared" si="24"/>
        <v>0.24657534246575344</v>
      </c>
      <c r="K77" s="127">
        <f t="shared" si="25"/>
        <v>0.16822429906542055</v>
      </c>
      <c r="L77" s="128"/>
      <c r="M77" s="129"/>
      <c r="N77" s="130">
        <f t="shared" si="26"/>
        <v>0.07270323859881031</v>
      </c>
      <c r="O77" s="127">
        <f t="shared" si="27"/>
        <v>0.08250825082508251</v>
      </c>
      <c r="P77" s="127">
        <f t="shared" si="28"/>
        <v>0.08898305084745763</v>
      </c>
      <c r="Q77" s="127">
        <f t="shared" si="29"/>
        <v>0.19090909090909092</v>
      </c>
      <c r="R77" s="128"/>
      <c r="S77" s="129"/>
      <c r="T77" s="130">
        <f t="shared" si="30"/>
        <v>0.08609271523178808</v>
      </c>
      <c r="U77" s="127">
        <f t="shared" si="31"/>
        <v>0.07446808510638299</v>
      </c>
      <c r="V77" s="127">
        <f t="shared" si="32"/>
        <v>0.06716417910447761</v>
      </c>
      <c r="W77" s="127">
        <f t="shared" si="33"/>
        <v>0.1730769230769231</v>
      </c>
      <c r="X77" s="162"/>
    </row>
    <row r="78" spans="1:24" ht="12.75">
      <c r="A78" s="58" t="s">
        <v>11</v>
      </c>
      <c r="B78" s="130">
        <f t="shared" si="18"/>
        <v>0.12432012432012433</v>
      </c>
      <c r="C78" s="127">
        <f t="shared" si="19"/>
        <v>0.125</v>
      </c>
      <c r="D78" s="127">
        <f t="shared" si="20"/>
        <v>0.13712374581939799</v>
      </c>
      <c r="E78" s="127">
        <f t="shared" si="21"/>
        <v>0.25625</v>
      </c>
      <c r="F78" s="128"/>
      <c r="G78" s="129"/>
      <c r="H78" s="130">
        <f t="shared" si="22"/>
        <v>0.09090909090909091</v>
      </c>
      <c r="I78" s="127">
        <f t="shared" si="23"/>
        <v>0.11797752808988765</v>
      </c>
      <c r="J78" s="127">
        <f t="shared" si="24"/>
        <v>0.11643835616438356</v>
      </c>
      <c r="K78" s="127">
        <f t="shared" si="25"/>
        <v>0.2698412698412698</v>
      </c>
      <c r="L78" s="128"/>
      <c r="M78" s="129"/>
      <c r="N78" s="130">
        <f t="shared" si="26"/>
        <v>0.048248512888301384</v>
      </c>
      <c r="O78" s="127">
        <f t="shared" si="27"/>
        <v>0.05610561056105611</v>
      </c>
      <c r="P78" s="127">
        <f t="shared" si="28"/>
        <v>0.059322033898305086</v>
      </c>
      <c r="Q78" s="127">
        <f t="shared" si="29"/>
        <v>0.19178082191780824</v>
      </c>
      <c r="R78" s="128"/>
      <c r="S78" s="129"/>
      <c r="T78" s="130">
        <f t="shared" si="30"/>
        <v>0.046357615894039736</v>
      </c>
      <c r="U78" s="127">
        <f t="shared" si="31"/>
        <v>0.03191489361702128</v>
      </c>
      <c r="V78" s="127">
        <f t="shared" si="32"/>
        <v>0.04477611940298508</v>
      </c>
      <c r="W78" s="127">
        <f t="shared" si="33"/>
        <v>0.21428571428571427</v>
      </c>
      <c r="X78" s="162"/>
    </row>
    <row r="79" spans="1:24" ht="12.75">
      <c r="A79" s="58" t="s">
        <v>13</v>
      </c>
      <c r="B79" s="130">
        <f t="shared" si="18"/>
        <v>0.000777000777000777</v>
      </c>
      <c r="C79" s="127">
        <f t="shared" si="19"/>
        <v>0</v>
      </c>
      <c r="D79" s="127">
        <f t="shared" si="20"/>
        <v>0</v>
      </c>
      <c r="E79" s="127">
        <f t="shared" si="21"/>
        <v>0</v>
      </c>
      <c r="F79" s="128"/>
      <c r="G79" s="129"/>
      <c r="H79" s="130">
        <f t="shared" si="22"/>
        <v>0.011544011544011544</v>
      </c>
      <c r="I79" s="127">
        <f t="shared" si="23"/>
        <v>0.02247191011235955</v>
      </c>
      <c r="J79" s="127">
        <f t="shared" si="24"/>
        <v>0.0273972602739726</v>
      </c>
      <c r="K79" s="127">
        <f t="shared" si="25"/>
        <v>0.5</v>
      </c>
      <c r="L79" s="128"/>
      <c r="M79" s="129"/>
      <c r="N79" s="130">
        <f t="shared" si="26"/>
        <v>0.01255783212161269</v>
      </c>
      <c r="O79" s="127">
        <f t="shared" si="27"/>
        <v>0.0033003300330033</v>
      </c>
      <c r="P79" s="127">
        <f t="shared" si="28"/>
        <v>0.0042372881355932195</v>
      </c>
      <c r="Q79" s="127">
        <f t="shared" si="29"/>
        <v>0.05263157894736842</v>
      </c>
      <c r="R79" s="128"/>
      <c r="S79" s="129"/>
      <c r="T79" s="130">
        <f t="shared" si="30"/>
        <v>0.00662251655629139</v>
      </c>
      <c r="U79" s="127">
        <f t="shared" si="31"/>
        <v>0</v>
      </c>
      <c r="V79" s="127">
        <f t="shared" si="32"/>
        <v>0</v>
      </c>
      <c r="W79" s="127">
        <f t="shared" si="33"/>
        <v>0</v>
      </c>
      <c r="X79" s="162"/>
    </row>
    <row r="80" spans="1:24" ht="12.75">
      <c r="A80" s="58" t="s">
        <v>12</v>
      </c>
      <c r="B80" s="130">
        <f t="shared" si="18"/>
        <v>0.6495726495726496</v>
      </c>
      <c r="C80" s="127">
        <f t="shared" si="19"/>
        <v>0.6568181818181817</v>
      </c>
      <c r="D80" s="127">
        <f t="shared" si="20"/>
        <v>0.6354515050167224</v>
      </c>
      <c r="E80" s="127">
        <f t="shared" si="21"/>
        <v>0.22727272727272727</v>
      </c>
      <c r="F80" s="128"/>
      <c r="G80" s="129"/>
      <c r="H80" s="130">
        <f t="shared" si="22"/>
        <v>0.531024531024531</v>
      </c>
      <c r="I80" s="127">
        <f t="shared" si="23"/>
        <v>0.5842696629213484</v>
      </c>
      <c r="J80" s="127">
        <f t="shared" si="24"/>
        <v>0.5547945205479452</v>
      </c>
      <c r="K80" s="127">
        <f t="shared" si="25"/>
        <v>0.22010869565217392</v>
      </c>
      <c r="L80" s="128"/>
      <c r="M80" s="129"/>
      <c r="N80" s="130">
        <f t="shared" si="26"/>
        <v>0.8122934567085262</v>
      </c>
      <c r="O80" s="127">
        <f t="shared" si="27"/>
        <v>0.8184818481848185</v>
      </c>
      <c r="P80" s="127">
        <f t="shared" si="28"/>
        <v>0.809322033898305</v>
      </c>
      <c r="Q80" s="127">
        <f t="shared" si="29"/>
        <v>0.15541090317331163</v>
      </c>
      <c r="R80" s="128"/>
      <c r="S80" s="129"/>
      <c r="T80" s="130">
        <f t="shared" si="30"/>
        <v>0.7698675496688742</v>
      </c>
      <c r="U80" s="127">
        <f t="shared" si="31"/>
        <v>0.8457446808510639</v>
      </c>
      <c r="V80" s="127">
        <f t="shared" si="32"/>
        <v>0.8283582089552239</v>
      </c>
      <c r="W80" s="127">
        <f t="shared" si="33"/>
        <v>0.23870967741935484</v>
      </c>
      <c r="X80" s="162"/>
    </row>
    <row r="81" spans="1:24" ht="12.75">
      <c r="A81" s="58" t="s">
        <v>82</v>
      </c>
      <c r="B81" s="130">
        <f t="shared" si="18"/>
        <v>0</v>
      </c>
      <c r="C81" s="127">
        <f t="shared" si="19"/>
        <v>0</v>
      </c>
      <c r="D81" s="127">
        <f t="shared" si="20"/>
        <v>0</v>
      </c>
      <c r="E81" s="127">
        <f t="shared" si="21"/>
        <v>0</v>
      </c>
      <c r="F81" s="128"/>
      <c r="G81" s="129"/>
      <c r="H81" s="130">
        <f t="shared" si="22"/>
        <v>0</v>
      </c>
      <c r="I81" s="127">
        <f t="shared" si="23"/>
        <v>0</v>
      </c>
      <c r="J81" s="127">
        <f t="shared" si="24"/>
        <v>0</v>
      </c>
      <c r="K81" s="127">
        <f t="shared" si="25"/>
        <v>0</v>
      </c>
      <c r="L81" s="128"/>
      <c r="M81" s="129"/>
      <c r="N81" s="130">
        <f t="shared" si="26"/>
        <v>0.0039656311962987445</v>
      </c>
      <c r="O81" s="127">
        <f t="shared" si="27"/>
        <v>0.0033003300330033</v>
      </c>
      <c r="P81" s="127">
        <f t="shared" si="28"/>
        <v>0.0042372881355932195</v>
      </c>
      <c r="Q81" s="127">
        <f t="shared" si="29"/>
        <v>0.16666666666666666</v>
      </c>
      <c r="R81" s="128"/>
      <c r="S81" s="129"/>
      <c r="T81" s="130">
        <f t="shared" si="30"/>
        <v>0.02152317880794702</v>
      </c>
      <c r="U81" s="127">
        <f t="shared" si="31"/>
        <v>0</v>
      </c>
      <c r="V81" s="127">
        <f t="shared" si="32"/>
        <v>0</v>
      </c>
      <c r="W81" s="127">
        <f t="shared" si="33"/>
        <v>0</v>
      </c>
      <c r="X81" s="162"/>
    </row>
    <row r="82" spans="1:24" ht="12.75">
      <c r="A82" s="29"/>
      <c r="B82" s="130"/>
      <c r="C82" s="97"/>
      <c r="D82" s="98"/>
      <c r="E82" s="159"/>
      <c r="F82" s="160"/>
      <c r="G82" s="129"/>
      <c r="H82" s="130"/>
      <c r="I82" s="97"/>
      <c r="J82" s="98"/>
      <c r="K82" s="159"/>
      <c r="L82" s="160"/>
      <c r="M82" s="129"/>
      <c r="N82" s="130"/>
      <c r="O82" s="97"/>
      <c r="P82" s="98"/>
      <c r="Q82" s="159"/>
      <c r="R82" s="160"/>
      <c r="S82" s="129"/>
      <c r="T82" s="130"/>
      <c r="U82" s="97"/>
      <c r="V82" s="98"/>
      <c r="W82" s="159"/>
      <c r="X82" s="160"/>
    </row>
    <row r="83" spans="1:24" ht="14.25">
      <c r="A83" s="59" t="s">
        <v>164</v>
      </c>
      <c r="B83" s="130"/>
      <c r="C83" s="97"/>
      <c r="D83" s="98"/>
      <c r="E83" s="159"/>
      <c r="F83" s="160"/>
      <c r="G83" s="129"/>
      <c r="H83" s="130"/>
      <c r="I83" s="97"/>
      <c r="J83" s="98"/>
      <c r="K83" s="159"/>
      <c r="L83" s="160"/>
      <c r="M83" s="129"/>
      <c r="N83" s="130"/>
      <c r="O83" s="97"/>
      <c r="P83" s="98"/>
      <c r="Q83" s="159"/>
      <c r="R83" s="160"/>
      <c r="S83" s="129"/>
      <c r="T83" s="130"/>
      <c r="U83" s="97"/>
      <c r="V83" s="98"/>
      <c r="W83" s="159"/>
      <c r="X83" s="160"/>
    </row>
    <row r="84" spans="1:24" ht="12.75">
      <c r="A84" s="29" t="s">
        <v>14</v>
      </c>
      <c r="B84" s="130">
        <f aca="true" t="shared" si="34" ref="B84:B92">B26/$B$7</f>
        <v>0.000777000777000777</v>
      </c>
      <c r="C84" s="127">
        <f aca="true" t="shared" si="35" ref="C84:C92">C26/$C$7</f>
        <v>0</v>
      </c>
      <c r="D84" s="127">
        <f aca="true" t="shared" si="36" ref="D84:D92">D26/$D$7</f>
        <v>0</v>
      </c>
      <c r="E84" s="127">
        <f aca="true" t="shared" si="37" ref="E84:E92">IF(D26=0,0,D26/B26)</f>
        <v>0</v>
      </c>
      <c r="F84" s="128"/>
      <c r="G84" s="129"/>
      <c r="H84" s="130">
        <f aca="true" t="shared" si="38" ref="H84:H92">H26/$H$7</f>
        <v>0</v>
      </c>
      <c r="I84" s="127">
        <f aca="true" t="shared" si="39" ref="I84:I92">I26/$I$7</f>
        <v>0</v>
      </c>
      <c r="J84" s="127">
        <f aca="true" t="shared" si="40" ref="J84:J92">J26/$J$7</f>
        <v>0</v>
      </c>
      <c r="K84" s="127">
        <f aca="true" t="shared" si="41" ref="K84:K92">IF(J26=0,0,J26/H26)</f>
        <v>0</v>
      </c>
      <c r="L84" s="128"/>
      <c r="M84" s="129"/>
      <c r="N84" s="113" t="s">
        <v>149</v>
      </c>
      <c r="O84" s="127">
        <f aca="true" t="shared" si="42" ref="O84:O92">O26/$O$7</f>
        <v>0</v>
      </c>
      <c r="P84" s="127">
        <f aca="true" t="shared" si="43" ref="P84:P92">P26/$P$7</f>
        <v>0</v>
      </c>
      <c r="Q84" s="115" t="s">
        <v>149</v>
      </c>
      <c r="R84" s="128"/>
      <c r="S84" s="129"/>
      <c r="T84" s="115" t="s">
        <v>149</v>
      </c>
      <c r="U84" s="127">
        <f aca="true" t="shared" si="44" ref="U84:U92">U26/$U$7</f>
        <v>0</v>
      </c>
      <c r="V84" s="127">
        <f aca="true" t="shared" si="45" ref="V84:V92">V26/$V$7</f>
        <v>0</v>
      </c>
      <c r="W84" s="115" t="s">
        <v>149</v>
      </c>
      <c r="X84" s="162"/>
    </row>
    <row r="85" spans="1:24" ht="12.75">
      <c r="A85" s="29" t="s">
        <v>15</v>
      </c>
      <c r="B85" s="130">
        <f t="shared" si="34"/>
        <v>0.45376845376845376</v>
      </c>
      <c r="C85" s="127">
        <f t="shared" si="35"/>
        <v>0.55</v>
      </c>
      <c r="D85" s="127">
        <f t="shared" si="36"/>
        <v>0.5384615384615384</v>
      </c>
      <c r="E85" s="127">
        <f t="shared" si="37"/>
        <v>0.27568493150684936</v>
      </c>
      <c r="F85" s="128"/>
      <c r="G85" s="129"/>
      <c r="H85" s="130">
        <f t="shared" si="38"/>
        <v>0.48773448773448774</v>
      </c>
      <c r="I85" s="127">
        <f t="shared" si="39"/>
        <v>0.4719101123595506</v>
      </c>
      <c r="J85" s="127">
        <f t="shared" si="40"/>
        <v>0.48630136986301364</v>
      </c>
      <c r="K85" s="127">
        <f t="shared" si="41"/>
        <v>0.21005917159763313</v>
      </c>
      <c r="L85" s="128"/>
      <c r="M85" s="129"/>
      <c r="N85" s="113" t="s">
        <v>149</v>
      </c>
      <c r="O85" s="127">
        <f t="shared" si="42"/>
        <v>0.25412541254125415</v>
      </c>
      <c r="P85" s="127">
        <f t="shared" si="43"/>
        <v>0.24152542372881355</v>
      </c>
      <c r="Q85" s="115" t="s">
        <v>149</v>
      </c>
      <c r="R85" s="128"/>
      <c r="S85" s="129"/>
      <c r="T85" s="115" t="s">
        <v>149</v>
      </c>
      <c r="U85" s="127">
        <f t="shared" si="44"/>
        <v>0.43617021276595747</v>
      </c>
      <c r="V85" s="127">
        <f t="shared" si="45"/>
        <v>0.4253731343283582</v>
      </c>
      <c r="W85" s="115" t="s">
        <v>149</v>
      </c>
      <c r="X85" s="162"/>
    </row>
    <row r="86" spans="1:24" ht="12.75">
      <c r="A86" s="29" t="s">
        <v>16</v>
      </c>
      <c r="B86" s="130">
        <f t="shared" si="34"/>
        <v>0</v>
      </c>
      <c r="C86" s="127">
        <f t="shared" si="35"/>
        <v>0</v>
      </c>
      <c r="D86" s="127">
        <f t="shared" si="36"/>
        <v>0</v>
      </c>
      <c r="E86" s="127">
        <f t="shared" si="37"/>
        <v>0</v>
      </c>
      <c r="F86" s="128"/>
      <c r="G86" s="129"/>
      <c r="H86" s="130">
        <f t="shared" si="38"/>
        <v>0</v>
      </c>
      <c r="I86" s="127">
        <f t="shared" si="39"/>
        <v>0</v>
      </c>
      <c r="J86" s="127">
        <f t="shared" si="40"/>
        <v>0</v>
      </c>
      <c r="K86" s="127">
        <f t="shared" si="41"/>
        <v>0</v>
      </c>
      <c r="L86" s="128"/>
      <c r="M86" s="129"/>
      <c r="N86" s="113" t="s">
        <v>149</v>
      </c>
      <c r="O86" s="127">
        <f t="shared" si="42"/>
        <v>0</v>
      </c>
      <c r="P86" s="127">
        <f t="shared" si="43"/>
        <v>0</v>
      </c>
      <c r="Q86" s="115" t="s">
        <v>149</v>
      </c>
      <c r="R86" s="128"/>
      <c r="S86" s="129"/>
      <c r="T86" s="115" t="s">
        <v>149</v>
      </c>
      <c r="U86" s="127">
        <f t="shared" si="44"/>
        <v>0</v>
      </c>
      <c r="V86" s="127">
        <f t="shared" si="45"/>
        <v>0</v>
      </c>
      <c r="W86" s="115" t="s">
        <v>149</v>
      </c>
      <c r="X86" s="162"/>
    </row>
    <row r="87" spans="1:24" ht="12.75">
      <c r="A87" s="29" t="s">
        <v>17</v>
      </c>
      <c r="B87" s="130">
        <f t="shared" si="34"/>
        <v>0</v>
      </c>
      <c r="C87" s="127">
        <f t="shared" si="35"/>
        <v>0</v>
      </c>
      <c r="D87" s="127">
        <f t="shared" si="36"/>
        <v>0</v>
      </c>
      <c r="E87" s="127">
        <f t="shared" si="37"/>
        <v>0</v>
      </c>
      <c r="F87" s="128"/>
      <c r="G87" s="129"/>
      <c r="H87" s="130">
        <f t="shared" si="38"/>
        <v>0</v>
      </c>
      <c r="I87" s="127">
        <f t="shared" si="39"/>
        <v>0</v>
      </c>
      <c r="J87" s="127">
        <f t="shared" si="40"/>
        <v>0</v>
      </c>
      <c r="K87" s="127">
        <f t="shared" si="41"/>
        <v>0</v>
      </c>
      <c r="L87" s="128"/>
      <c r="M87" s="129"/>
      <c r="N87" s="113" t="s">
        <v>149</v>
      </c>
      <c r="O87" s="127">
        <f t="shared" si="42"/>
        <v>0</v>
      </c>
      <c r="P87" s="127">
        <f t="shared" si="43"/>
        <v>0</v>
      </c>
      <c r="Q87" s="115" t="s">
        <v>149</v>
      </c>
      <c r="R87" s="128"/>
      <c r="S87" s="129"/>
      <c r="T87" s="115" t="s">
        <v>149</v>
      </c>
      <c r="U87" s="127">
        <f t="shared" si="44"/>
        <v>0</v>
      </c>
      <c r="V87" s="127">
        <f t="shared" si="45"/>
        <v>0</v>
      </c>
      <c r="W87" s="115" t="s">
        <v>149</v>
      </c>
      <c r="X87" s="162"/>
    </row>
    <row r="88" spans="1:24" ht="12.75">
      <c r="A88" s="29" t="s">
        <v>18</v>
      </c>
      <c r="B88" s="130">
        <f t="shared" si="34"/>
        <v>0.12432012432012433</v>
      </c>
      <c r="C88" s="127">
        <f t="shared" si="35"/>
        <v>0.09999999999999999</v>
      </c>
      <c r="D88" s="127">
        <f t="shared" si="36"/>
        <v>0.09698996655518395</v>
      </c>
      <c r="E88" s="127">
        <f t="shared" si="37"/>
        <v>0.18125</v>
      </c>
      <c r="F88" s="128"/>
      <c r="G88" s="129"/>
      <c r="H88" s="130">
        <f t="shared" si="38"/>
        <v>0.17893217893217894</v>
      </c>
      <c r="I88" s="127">
        <f t="shared" si="39"/>
        <v>0.1348314606741573</v>
      </c>
      <c r="J88" s="127">
        <f t="shared" si="40"/>
        <v>0.1643835616438356</v>
      </c>
      <c r="K88" s="127">
        <f t="shared" si="41"/>
        <v>0.19354838709677416</v>
      </c>
      <c r="L88" s="128"/>
      <c r="M88" s="129"/>
      <c r="N88" s="113" t="s">
        <v>149</v>
      </c>
      <c r="O88" s="127">
        <f t="shared" si="42"/>
        <v>0.10231023102310231</v>
      </c>
      <c r="P88" s="127">
        <f t="shared" si="43"/>
        <v>0.11440677966101694</v>
      </c>
      <c r="Q88" s="115" t="s">
        <v>149</v>
      </c>
      <c r="R88" s="128"/>
      <c r="S88" s="129"/>
      <c r="T88" s="115" t="s">
        <v>149</v>
      </c>
      <c r="U88" s="127">
        <f t="shared" si="44"/>
        <v>0.047872340425531915</v>
      </c>
      <c r="V88" s="127">
        <f t="shared" si="45"/>
        <v>0.06716417910447761</v>
      </c>
      <c r="W88" s="115" t="s">
        <v>149</v>
      </c>
      <c r="X88" s="162"/>
    </row>
    <row r="89" spans="1:24" ht="12.75">
      <c r="A89" s="29" t="s">
        <v>13</v>
      </c>
      <c r="B89" s="130">
        <f t="shared" si="34"/>
        <v>0.006216006216006216</v>
      </c>
      <c r="C89" s="127">
        <f t="shared" si="35"/>
        <v>0</v>
      </c>
      <c r="D89" s="127">
        <f t="shared" si="36"/>
        <v>0</v>
      </c>
      <c r="E89" s="127">
        <f t="shared" si="37"/>
        <v>0</v>
      </c>
      <c r="F89" s="128"/>
      <c r="G89" s="129"/>
      <c r="H89" s="130">
        <f t="shared" si="38"/>
        <v>0.004329004329004329</v>
      </c>
      <c r="I89" s="127">
        <f t="shared" si="39"/>
        <v>0</v>
      </c>
      <c r="J89" s="127">
        <f t="shared" si="40"/>
        <v>0</v>
      </c>
      <c r="K89" s="127">
        <f t="shared" si="41"/>
        <v>0</v>
      </c>
      <c r="L89" s="128"/>
      <c r="M89" s="129"/>
      <c r="N89" s="113" t="s">
        <v>149</v>
      </c>
      <c r="O89" s="127">
        <f t="shared" si="42"/>
        <v>0</v>
      </c>
      <c r="P89" s="127">
        <f t="shared" si="43"/>
        <v>0</v>
      </c>
      <c r="Q89" s="115" t="s">
        <v>149</v>
      </c>
      <c r="R89" s="128"/>
      <c r="S89" s="129"/>
      <c r="T89" s="115" t="s">
        <v>149</v>
      </c>
      <c r="U89" s="127">
        <f t="shared" si="44"/>
        <v>0</v>
      </c>
      <c r="V89" s="127">
        <f t="shared" si="45"/>
        <v>0</v>
      </c>
      <c r="W89" s="115" t="s">
        <v>149</v>
      </c>
      <c r="X89" s="162"/>
    </row>
    <row r="90" spans="1:24" ht="12.75">
      <c r="A90" s="29" t="s">
        <v>19</v>
      </c>
      <c r="B90" s="130">
        <f t="shared" si="34"/>
        <v>0.003108003108003108</v>
      </c>
      <c r="C90" s="127">
        <f t="shared" si="35"/>
        <v>0</v>
      </c>
      <c r="D90" s="127">
        <f t="shared" si="36"/>
        <v>0</v>
      </c>
      <c r="E90" s="127">
        <f t="shared" si="37"/>
        <v>0</v>
      </c>
      <c r="F90" s="128"/>
      <c r="G90" s="129"/>
      <c r="H90" s="130">
        <f t="shared" si="38"/>
        <v>0</v>
      </c>
      <c r="I90" s="127">
        <f t="shared" si="39"/>
        <v>0</v>
      </c>
      <c r="J90" s="127">
        <f t="shared" si="40"/>
        <v>0</v>
      </c>
      <c r="K90" s="127">
        <f t="shared" si="41"/>
        <v>0</v>
      </c>
      <c r="L90" s="128"/>
      <c r="M90" s="129"/>
      <c r="N90" s="113" t="s">
        <v>149</v>
      </c>
      <c r="O90" s="127">
        <f t="shared" si="42"/>
        <v>0</v>
      </c>
      <c r="P90" s="127">
        <f t="shared" si="43"/>
        <v>0</v>
      </c>
      <c r="Q90" s="115" t="s">
        <v>149</v>
      </c>
      <c r="R90" s="128"/>
      <c r="S90" s="129"/>
      <c r="T90" s="115" t="s">
        <v>149</v>
      </c>
      <c r="U90" s="127">
        <f t="shared" si="44"/>
        <v>0.005319148936170213</v>
      </c>
      <c r="V90" s="127">
        <f t="shared" si="45"/>
        <v>0.007462686567164179</v>
      </c>
      <c r="W90" s="115" t="s">
        <v>149</v>
      </c>
      <c r="X90" s="162"/>
    </row>
    <row r="91" spans="1:24" ht="12.75">
      <c r="A91" s="29" t="s">
        <v>20</v>
      </c>
      <c r="B91" s="130">
        <f t="shared" si="34"/>
        <v>0.002331002331002331</v>
      </c>
      <c r="C91" s="127">
        <f t="shared" si="35"/>
        <v>0</v>
      </c>
      <c r="D91" s="127">
        <f t="shared" si="36"/>
        <v>0</v>
      </c>
      <c r="E91" s="127">
        <f t="shared" si="37"/>
        <v>0</v>
      </c>
      <c r="F91" s="128"/>
      <c r="G91" s="129"/>
      <c r="H91" s="130">
        <f t="shared" si="38"/>
        <v>0</v>
      </c>
      <c r="I91" s="127">
        <f t="shared" si="39"/>
        <v>0</v>
      </c>
      <c r="J91" s="127">
        <f t="shared" si="40"/>
        <v>0</v>
      </c>
      <c r="K91" s="127">
        <f t="shared" si="41"/>
        <v>0</v>
      </c>
      <c r="L91" s="128"/>
      <c r="M91" s="129"/>
      <c r="N91" s="113" t="s">
        <v>149</v>
      </c>
      <c r="O91" s="127">
        <f t="shared" si="42"/>
        <v>0.09240924092409242</v>
      </c>
      <c r="P91" s="127">
        <f t="shared" si="43"/>
        <v>0.11864406779661017</v>
      </c>
      <c r="Q91" s="115" t="s">
        <v>149</v>
      </c>
      <c r="R91" s="128"/>
      <c r="S91" s="129"/>
      <c r="T91" s="115" t="s">
        <v>149</v>
      </c>
      <c r="U91" s="127">
        <f t="shared" si="44"/>
        <v>0.037234042553191495</v>
      </c>
      <c r="V91" s="127">
        <f t="shared" si="45"/>
        <v>0.029850746268656716</v>
      </c>
      <c r="W91" s="115" t="s">
        <v>149</v>
      </c>
      <c r="X91" s="162"/>
    </row>
    <row r="92" spans="1:24" ht="12.75">
      <c r="A92" s="29" t="s">
        <v>84</v>
      </c>
      <c r="B92" s="130">
        <f t="shared" si="34"/>
        <v>0.4094794094794095</v>
      </c>
      <c r="C92" s="127">
        <f t="shared" si="35"/>
        <v>0.35000000000000003</v>
      </c>
      <c r="D92" s="127">
        <f t="shared" si="36"/>
        <v>0.3645484949832776</v>
      </c>
      <c r="E92" s="127">
        <f t="shared" si="37"/>
        <v>0.20683111954459205</v>
      </c>
      <c r="F92" s="128"/>
      <c r="G92" s="129"/>
      <c r="H92" s="130">
        <f t="shared" si="38"/>
        <v>0.32900432900432897</v>
      </c>
      <c r="I92" s="127">
        <f t="shared" si="39"/>
        <v>0.39325842696629215</v>
      </c>
      <c r="J92" s="127">
        <f t="shared" si="40"/>
        <v>0.3493150684931507</v>
      </c>
      <c r="K92" s="127">
        <f t="shared" si="41"/>
        <v>0.2236842105263158</v>
      </c>
      <c r="L92" s="128"/>
      <c r="M92" s="129"/>
      <c r="N92" s="113" t="s">
        <v>149</v>
      </c>
      <c r="O92" s="127">
        <f t="shared" si="42"/>
        <v>0.5511551155115512</v>
      </c>
      <c r="P92" s="127">
        <f t="shared" si="43"/>
        <v>0.5550847457627118</v>
      </c>
      <c r="Q92" s="115" t="s">
        <v>149</v>
      </c>
      <c r="R92" s="128"/>
      <c r="S92" s="129"/>
      <c r="T92" s="115" t="s">
        <v>149</v>
      </c>
      <c r="U92" s="127">
        <f t="shared" si="44"/>
        <v>0.473404255319149</v>
      </c>
      <c r="V92" s="127">
        <f t="shared" si="45"/>
        <v>0.4701492537313433</v>
      </c>
      <c r="W92" s="115" t="s">
        <v>149</v>
      </c>
      <c r="X92" s="162"/>
    </row>
    <row r="93" spans="1:24" ht="12.75">
      <c r="A93" s="29"/>
      <c r="B93" s="130"/>
      <c r="C93" s="127"/>
      <c r="D93" s="137"/>
      <c r="E93" s="127"/>
      <c r="F93" s="157"/>
      <c r="G93" s="129"/>
      <c r="H93" s="130"/>
      <c r="I93" s="127"/>
      <c r="J93" s="137"/>
      <c r="K93" s="127"/>
      <c r="L93" s="157"/>
      <c r="M93" s="129"/>
      <c r="N93" s="113"/>
      <c r="O93" s="127"/>
      <c r="P93" s="137"/>
      <c r="Q93" s="115"/>
      <c r="R93" s="157"/>
      <c r="S93" s="129"/>
      <c r="T93" s="115"/>
      <c r="U93" s="127"/>
      <c r="V93" s="137"/>
      <c r="W93" s="115"/>
      <c r="X93" s="157"/>
    </row>
    <row r="94" spans="1:24" ht="14.25">
      <c r="A94" s="59" t="s">
        <v>163</v>
      </c>
      <c r="B94" s="130"/>
      <c r="C94" s="127"/>
      <c r="D94" s="137"/>
      <c r="E94" s="127"/>
      <c r="F94" s="157"/>
      <c r="G94" s="129"/>
      <c r="H94" s="130"/>
      <c r="I94" s="127"/>
      <c r="J94" s="137"/>
      <c r="K94" s="127"/>
      <c r="L94" s="157"/>
      <c r="M94" s="129"/>
      <c r="N94" s="114"/>
      <c r="O94" s="127"/>
      <c r="P94" s="137"/>
      <c r="Q94" s="114"/>
      <c r="R94" s="157"/>
      <c r="S94" s="129"/>
      <c r="T94" s="114"/>
      <c r="U94" s="127"/>
      <c r="V94" s="137"/>
      <c r="W94" s="114"/>
      <c r="X94" s="157"/>
    </row>
    <row r="95" spans="1:24" ht="12.75">
      <c r="A95" s="60" t="s">
        <v>83</v>
      </c>
      <c r="B95" s="130">
        <f>B37/$B$7</f>
        <v>0.4716394716394717</v>
      </c>
      <c r="C95" s="127">
        <f>C37/$C$7</f>
        <v>0.65</v>
      </c>
      <c r="D95" s="127">
        <f>D37/$D$7</f>
        <v>0.6254180602006689</v>
      </c>
      <c r="E95" s="127">
        <f>IF(D37=0,0,D37/B37)</f>
        <v>0.30807248764415157</v>
      </c>
      <c r="F95" s="128"/>
      <c r="G95" s="129"/>
      <c r="H95" s="130">
        <f>H37/$H$7</f>
        <v>0.4574314574314574</v>
      </c>
      <c r="I95" s="127">
        <f>I37/$I$7</f>
        <v>0.5168539325842697</v>
      </c>
      <c r="J95" s="127">
        <f>J37/$J$7</f>
        <v>0.5136986301369862</v>
      </c>
      <c r="K95" s="127">
        <f>IF(J37=0,0,J37/H37)</f>
        <v>0.23659305993690852</v>
      </c>
      <c r="L95" s="128"/>
      <c r="M95" s="129"/>
      <c r="N95" s="113" t="s">
        <v>149</v>
      </c>
      <c r="O95" s="127">
        <f>O37/$O$7</f>
        <v>0.2607260726072607</v>
      </c>
      <c r="P95" s="127">
        <f>P37/$P$7</f>
        <v>0.2627118644067797</v>
      </c>
      <c r="Q95" s="115" t="s">
        <v>149</v>
      </c>
      <c r="R95" s="128"/>
      <c r="S95" s="129"/>
      <c r="T95" s="115" t="s">
        <v>149</v>
      </c>
      <c r="U95" s="127">
        <f>U37/$U$7</f>
        <v>0.06914893617021277</v>
      </c>
      <c r="V95" s="127">
        <f>V37/$V$7</f>
        <v>0.0746268656716418</v>
      </c>
      <c r="W95" s="115" t="s">
        <v>149</v>
      </c>
      <c r="X95" s="162"/>
    </row>
    <row r="96" spans="1:24" ht="25.5">
      <c r="A96" s="60" t="s">
        <v>68</v>
      </c>
      <c r="B96" s="130">
        <f>B38/$B$7</f>
        <v>0.5283605283605284</v>
      </c>
      <c r="C96" s="127">
        <f>C38/$C$7</f>
        <v>0.35000000000000003</v>
      </c>
      <c r="D96" s="127">
        <f>D38/$D$7</f>
        <v>0.3745819397993311</v>
      </c>
      <c r="E96" s="127">
        <f>IF(D38=0,0,D38/B38)</f>
        <v>0.16470588235294117</v>
      </c>
      <c r="F96" s="128"/>
      <c r="G96" s="129"/>
      <c r="H96" s="130">
        <f>H38/$H$7</f>
        <v>0.5425685425685426</v>
      </c>
      <c r="I96" s="127">
        <f>I38/$I$7</f>
        <v>0.4831460674157304</v>
      </c>
      <c r="J96" s="127">
        <f>J38/$J$7</f>
        <v>0.4931506849315069</v>
      </c>
      <c r="K96" s="127">
        <f>IF(J38=0,0,J38/H38)</f>
        <v>0.19148936170212766</v>
      </c>
      <c r="L96" s="128"/>
      <c r="M96" s="129"/>
      <c r="N96" s="113" t="s">
        <v>149</v>
      </c>
      <c r="O96" s="127">
        <f>O38/$O$7</f>
        <v>0.7392739273927393</v>
      </c>
      <c r="P96" s="127">
        <f>P38/$P$7</f>
        <v>0.7627118644067796</v>
      </c>
      <c r="Q96" s="115" t="s">
        <v>149</v>
      </c>
      <c r="R96" s="128"/>
      <c r="S96" s="129"/>
      <c r="T96" s="115" t="s">
        <v>149</v>
      </c>
      <c r="U96" s="127">
        <f>U38/$U$7</f>
        <v>0.9308510638297873</v>
      </c>
      <c r="V96" s="127">
        <f>V38/$V$7</f>
        <v>0.9477611940298508</v>
      </c>
      <c r="W96" s="115" t="s">
        <v>149</v>
      </c>
      <c r="X96" s="162"/>
    </row>
    <row r="97" spans="1:24" ht="12.75">
      <c r="A97" s="29"/>
      <c r="B97" s="130"/>
      <c r="C97" s="127"/>
      <c r="D97" s="137"/>
      <c r="E97" s="127"/>
      <c r="F97" s="157"/>
      <c r="G97" s="129"/>
      <c r="H97" s="130"/>
      <c r="I97" s="127"/>
      <c r="J97" s="137"/>
      <c r="K97" s="127"/>
      <c r="L97" s="157"/>
      <c r="M97" s="129"/>
      <c r="N97" s="130"/>
      <c r="O97" s="127"/>
      <c r="P97" s="137"/>
      <c r="Q97" s="127"/>
      <c r="R97" s="157"/>
      <c r="S97" s="129"/>
      <c r="T97" s="130"/>
      <c r="U97" s="127"/>
      <c r="V97" s="137"/>
      <c r="W97" s="127"/>
      <c r="X97" s="157"/>
    </row>
    <row r="98" spans="1:24" ht="14.25">
      <c r="A98" s="59" t="s">
        <v>162</v>
      </c>
      <c r="B98" s="139"/>
      <c r="C98" s="127"/>
      <c r="D98" s="137"/>
      <c r="E98" s="127"/>
      <c r="F98" s="157"/>
      <c r="G98" s="138"/>
      <c r="H98" s="139"/>
      <c r="I98" s="127"/>
      <c r="J98" s="137"/>
      <c r="K98" s="127"/>
      <c r="L98" s="157"/>
      <c r="M98" s="138"/>
      <c r="N98" s="139"/>
      <c r="O98" s="127"/>
      <c r="P98" s="137"/>
      <c r="Q98" s="127"/>
      <c r="R98" s="157"/>
      <c r="S98" s="138"/>
      <c r="T98" s="139"/>
      <c r="U98" s="127"/>
      <c r="V98" s="137"/>
      <c r="W98" s="127"/>
      <c r="X98" s="157"/>
    </row>
    <row r="99" spans="1:24" ht="12.75">
      <c r="A99" s="29" t="s">
        <v>85</v>
      </c>
      <c r="B99" s="115" t="s">
        <v>149</v>
      </c>
      <c r="C99" s="127">
        <f aca="true" t="shared" si="46" ref="C99:C110">C41/$C$7</f>
        <v>0.1727272727272727</v>
      </c>
      <c r="D99" s="127">
        <f aca="true" t="shared" si="47" ref="D99:D110">D41/$D$7</f>
        <v>0.18060200668896323</v>
      </c>
      <c r="E99" s="115" t="s">
        <v>149</v>
      </c>
      <c r="F99" s="128"/>
      <c r="G99" s="129"/>
      <c r="H99" s="115" t="s">
        <v>149</v>
      </c>
      <c r="I99" s="127">
        <f aca="true" t="shared" si="48" ref="I99:I110">I41/$I$7</f>
        <v>0.3146067415730337</v>
      </c>
      <c r="J99" s="127">
        <f aca="true" t="shared" si="49" ref="J99:J110">J41/$J$7</f>
        <v>0.2876712328767123</v>
      </c>
      <c r="K99" s="115" t="s">
        <v>149</v>
      </c>
      <c r="L99" s="128"/>
      <c r="M99" s="129"/>
      <c r="N99" s="115" t="s">
        <v>149</v>
      </c>
      <c r="O99" s="127">
        <f aca="true" t="shared" si="50" ref="O99:O110">O41/$O$7</f>
        <v>0</v>
      </c>
      <c r="P99" s="127">
        <f aca="true" t="shared" si="51" ref="P99:P110">P41/$P$7</f>
        <v>0</v>
      </c>
      <c r="Q99" s="115" t="s">
        <v>149</v>
      </c>
      <c r="R99" s="128"/>
      <c r="S99" s="129"/>
      <c r="T99" s="115" t="s">
        <v>149</v>
      </c>
      <c r="U99" s="127">
        <f aca="true" t="shared" si="52" ref="U99:U110">U41/$U$7</f>
        <v>0.037234042553191495</v>
      </c>
      <c r="V99" s="127">
        <f aca="true" t="shared" si="53" ref="V99:V110">V41/$V$7</f>
        <v>0.05970149253731343</v>
      </c>
      <c r="W99" s="115" t="s">
        <v>149</v>
      </c>
      <c r="X99" s="162"/>
    </row>
    <row r="100" spans="1:24" ht="12.75">
      <c r="A100" s="29" t="s">
        <v>86</v>
      </c>
      <c r="B100" s="115" t="s">
        <v>149</v>
      </c>
      <c r="C100" s="127">
        <f t="shared" si="46"/>
        <v>0</v>
      </c>
      <c r="D100" s="127">
        <f t="shared" si="47"/>
        <v>0</v>
      </c>
      <c r="E100" s="115" t="s">
        <v>149</v>
      </c>
      <c r="F100" s="128"/>
      <c r="G100" s="129"/>
      <c r="H100" s="115" t="s">
        <v>149</v>
      </c>
      <c r="I100" s="127">
        <f t="shared" si="48"/>
        <v>0</v>
      </c>
      <c r="J100" s="127">
        <f t="shared" si="49"/>
        <v>0</v>
      </c>
      <c r="K100" s="115" t="s">
        <v>149</v>
      </c>
      <c r="L100" s="128"/>
      <c r="M100" s="129"/>
      <c r="N100" s="115" t="s">
        <v>149</v>
      </c>
      <c r="O100" s="127">
        <f t="shared" si="50"/>
        <v>0</v>
      </c>
      <c r="P100" s="127">
        <f t="shared" si="51"/>
        <v>0</v>
      </c>
      <c r="Q100" s="115" t="s">
        <v>149</v>
      </c>
      <c r="R100" s="128"/>
      <c r="S100" s="129"/>
      <c r="T100" s="115" t="s">
        <v>149</v>
      </c>
      <c r="U100" s="127">
        <f t="shared" si="52"/>
        <v>0</v>
      </c>
      <c r="V100" s="127">
        <f t="shared" si="53"/>
        <v>0</v>
      </c>
      <c r="W100" s="115" t="s">
        <v>149</v>
      </c>
      <c r="X100" s="162"/>
    </row>
    <row r="101" spans="1:24" ht="12.75">
      <c r="A101" s="29" t="s">
        <v>87</v>
      </c>
      <c r="B101" s="115" t="s">
        <v>149</v>
      </c>
      <c r="C101" s="127">
        <f t="shared" si="46"/>
        <v>0.013636363636363637</v>
      </c>
      <c r="D101" s="127">
        <f t="shared" si="47"/>
        <v>0.016722408026755852</v>
      </c>
      <c r="E101" s="115" t="s">
        <v>149</v>
      </c>
      <c r="F101" s="128"/>
      <c r="G101" s="129"/>
      <c r="H101" s="115" t="s">
        <v>149</v>
      </c>
      <c r="I101" s="127">
        <f t="shared" si="48"/>
        <v>0.0056179775280898875</v>
      </c>
      <c r="J101" s="127">
        <f t="shared" si="49"/>
        <v>0.00684931506849315</v>
      </c>
      <c r="K101" s="115" t="s">
        <v>149</v>
      </c>
      <c r="L101" s="128"/>
      <c r="M101" s="129"/>
      <c r="N101" s="115" t="s">
        <v>149</v>
      </c>
      <c r="O101" s="127">
        <f t="shared" si="50"/>
        <v>0.0066006600660066</v>
      </c>
      <c r="P101" s="127">
        <f t="shared" si="51"/>
        <v>0.008474576271186439</v>
      </c>
      <c r="Q101" s="115" t="s">
        <v>149</v>
      </c>
      <c r="R101" s="128"/>
      <c r="S101" s="129"/>
      <c r="T101" s="115" t="s">
        <v>149</v>
      </c>
      <c r="U101" s="127">
        <f t="shared" si="52"/>
        <v>0</v>
      </c>
      <c r="V101" s="127">
        <f t="shared" si="53"/>
        <v>0</v>
      </c>
      <c r="W101" s="115" t="s">
        <v>149</v>
      </c>
      <c r="X101" s="162"/>
    </row>
    <row r="102" spans="1:24" ht="12.75">
      <c r="A102" s="29" t="s">
        <v>88</v>
      </c>
      <c r="B102" s="115" t="s">
        <v>149</v>
      </c>
      <c r="C102" s="127">
        <f t="shared" si="46"/>
        <v>0</v>
      </c>
      <c r="D102" s="127">
        <f t="shared" si="47"/>
        <v>0</v>
      </c>
      <c r="E102" s="115" t="s">
        <v>149</v>
      </c>
      <c r="F102" s="128"/>
      <c r="G102" s="129"/>
      <c r="H102" s="115" t="s">
        <v>149</v>
      </c>
      <c r="I102" s="127">
        <f t="shared" si="48"/>
        <v>0.011235955056179775</v>
      </c>
      <c r="J102" s="127">
        <f t="shared" si="49"/>
        <v>0.0136986301369863</v>
      </c>
      <c r="K102" s="115" t="s">
        <v>149</v>
      </c>
      <c r="L102" s="128"/>
      <c r="M102" s="129"/>
      <c r="N102" s="115" t="s">
        <v>149</v>
      </c>
      <c r="O102" s="127">
        <f t="shared" si="50"/>
        <v>0.15841584158415842</v>
      </c>
      <c r="P102" s="127">
        <f t="shared" si="51"/>
        <v>0.15677966101694915</v>
      </c>
      <c r="Q102" s="115" t="s">
        <v>149</v>
      </c>
      <c r="R102" s="128"/>
      <c r="S102" s="129"/>
      <c r="T102" s="115" t="s">
        <v>149</v>
      </c>
      <c r="U102" s="127">
        <f t="shared" si="52"/>
        <v>0.005319148936170213</v>
      </c>
      <c r="V102" s="127">
        <f t="shared" si="53"/>
        <v>0.007462686567164179</v>
      </c>
      <c r="W102" s="115" t="s">
        <v>149</v>
      </c>
      <c r="X102" s="162"/>
    </row>
    <row r="103" spans="1:24" ht="12.75">
      <c r="A103" s="29" t="s">
        <v>89</v>
      </c>
      <c r="B103" s="115" t="s">
        <v>149</v>
      </c>
      <c r="C103" s="127">
        <f t="shared" si="46"/>
        <v>0.00909090909090909</v>
      </c>
      <c r="D103" s="127">
        <f t="shared" si="47"/>
        <v>0.013377926421404684</v>
      </c>
      <c r="E103" s="115" t="s">
        <v>149</v>
      </c>
      <c r="F103" s="128"/>
      <c r="G103" s="129"/>
      <c r="H103" s="115" t="s">
        <v>149</v>
      </c>
      <c r="I103" s="127">
        <f t="shared" si="48"/>
        <v>0.02247191011235955</v>
      </c>
      <c r="J103" s="127">
        <f t="shared" si="49"/>
        <v>0.0273972602739726</v>
      </c>
      <c r="K103" s="115" t="s">
        <v>149</v>
      </c>
      <c r="L103" s="128"/>
      <c r="M103" s="129"/>
      <c r="N103" s="115" t="s">
        <v>149</v>
      </c>
      <c r="O103" s="127">
        <f t="shared" si="50"/>
        <v>0</v>
      </c>
      <c r="P103" s="127">
        <f t="shared" si="51"/>
        <v>0</v>
      </c>
      <c r="Q103" s="115" t="s">
        <v>149</v>
      </c>
      <c r="R103" s="128"/>
      <c r="S103" s="129"/>
      <c r="T103" s="115" t="s">
        <v>149</v>
      </c>
      <c r="U103" s="127">
        <f t="shared" si="52"/>
        <v>0</v>
      </c>
      <c r="V103" s="127">
        <f t="shared" si="53"/>
        <v>0</v>
      </c>
      <c r="W103" s="115" t="s">
        <v>149</v>
      </c>
      <c r="X103" s="162"/>
    </row>
    <row r="104" spans="1:24" ht="14.25">
      <c r="A104" s="29" t="s">
        <v>161</v>
      </c>
      <c r="B104" s="115" t="s">
        <v>149</v>
      </c>
      <c r="C104" s="127">
        <f t="shared" si="46"/>
        <v>0.3409090909090909</v>
      </c>
      <c r="D104" s="127">
        <f t="shared" si="47"/>
        <v>0.294314381270903</v>
      </c>
      <c r="E104" s="115" t="s">
        <v>149</v>
      </c>
      <c r="F104" s="128"/>
      <c r="G104" s="129"/>
      <c r="H104" s="115" t="s">
        <v>149</v>
      </c>
      <c r="I104" s="127">
        <f t="shared" si="48"/>
        <v>0.22471910112359553</v>
      </c>
      <c r="J104" s="127">
        <f t="shared" si="49"/>
        <v>0.24657534246575344</v>
      </c>
      <c r="K104" s="115" t="s">
        <v>149</v>
      </c>
      <c r="L104" s="128"/>
      <c r="M104" s="129"/>
      <c r="N104" s="115" t="s">
        <v>149</v>
      </c>
      <c r="O104" s="127">
        <f t="shared" si="50"/>
        <v>0.0033003300330033</v>
      </c>
      <c r="P104" s="127">
        <f t="shared" si="51"/>
        <v>0.0042372881355932195</v>
      </c>
      <c r="Q104" s="115" t="s">
        <v>149</v>
      </c>
      <c r="R104" s="128"/>
      <c r="S104" s="129"/>
      <c r="T104" s="115" t="s">
        <v>149</v>
      </c>
      <c r="U104" s="127">
        <f t="shared" si="52"/>
        <v>0.010638297872340425</v>
      </c>
      <c r="V104" s="127">
        <f t="shared" si="53"/>
        <v>0.014925373134328358</v>
      </c>
      <c r="W104" s="115" t="s">
        <v>149</v>
      </c>
      <c r="X104" s="162"/>
    </row>
    <row r="105" spans="1:24" ht="12.75">
      <c r="A105" s="29" t="s">
        <v>90</v>
      </c>
      <c r="B105" s="115" t="s">
        <v>149</v>
      </c>
      <c r="C105" s="127">
        <f t="shared" si="46"/>
        <v>0</v>
      </c>
      <c r="D105" s="127">
        <f t="shared" si="47"/>
        <v>0</v>
      </c>
      <c r="E105" s="115" t="s">
        <v>149</v>
      </c>
      <c r="F105" s="128"/>
      <c r="G105" s="129"/>
      <c r="H105" s="115" t="s">
        <v>149</v>
      </c>
      <c r="I105" s="127">
        <f t="shared" si="48"/>
        <v>0</v>
      </c>
      <c r="J105" s="127">
        <f t="shared" si="49"/>
        <v>0</v>
      </c>
      <c r="K105" s="115" t="s">
        <v>149</v>
      </c>
      <c r="L105" s="128"/>
      <c r="M105" s="129"/>
      <c r="N105" s="115" t="s">
        <v>149</v>
      </c>
      <c r="O105" s="127">
        <f t="shared" si="50"/>
        <v>0</v>
      </c>
      <c r="P105" s="127">
        <f t="shared" si="51"/>
        <v>0</v>
      </c>
      <c r="Q105" s="115" t="s">
        <v>149</v>
      </c>
      <c r="R105" s="128"/>
      <c r="S105" s="129"/>
      <c r="T105" s="115" t="s">
        <v>149</v>
      </c>
      <c r="U105" s="127">
        <f t="shared" si="52"/>
        <v>0</v>
      </c>
      <c r="V105" s="127">
        <f t="shared" si="53"/>
        <v>0</v>
      </c>
      <c r="W105" s="115" t="s">
        <v>149</v>
      </c>
      <c r="X105" s="162"/>
    </row>
    <row r="106" spans="1:24" ht="12.75">
      <c r="A106" s="29" t="s">
        <v>91</v>
      </c>
      <c r="B106" s="115" t="s">
        <v>149</v>
      </c>
      <c r="C106" s="127">
        <f t="shared" si="46"/>
        <v>0</v>
      </c>
      <c r="D106" s="127">
        <f t="shared" si="47"/>
        <v>0</v>
      </c>
      <c r="E106" s="115" t="s">
        <v>149</v>
      </c>
      <c r="F106" s="128"/>
      <c r="G106" s="129"/>
      <c r="H106" s="115" t="s">
        <v>149</v>
      </c>
      <c r="I106" s="127">
        <f t="shared" si="48"/>
        <v>0</v>
      </c>
      <c r="J106" s="127">
        <f t="shared" si="49"/>
        <v>0</v>
      </c>
      <c r="K106" s="115" t="s">
        <v>149</v>
      </c>
      <c r="L106" s="128"/>
      <c r="M106" s="129"/>
      <c r="N106" s="115" t="s">
        <v>149</v>
      </c>
      <c r="O106" s="127">
        <f t="shared" si="50"/>
        <v>0</v>
      </c>
      <c r="P106" s="127">
        <f t="shared" si="51"/>
        <v>0</v>
      </c>
      <c r="Q106" s="115" t="s">
        <v>149</v>
      </c>
      <c r="R106" s="128"/>
      <c r="S106" s="129"/>
      <c r="T106" s="115" t="s">
        <v>149</v>
      </c>
      <c r="U106" s="127">
        <f t="shared" si="52"/>
        <v>0</v>
      </c>
      <c r="V106" s="127">
        <f t="shared" si="53"/>
        <v>0</v>
      </c>
      <c r="W106" s="115" t="s">
        <v>149</v>
      </c>
      <c r="X106" s="162"/>
    </row>
    <row r="107" spans="1:24" ht="12.75">
      <c r="A107" s="29" t="s">
        <v>92</v>
      </c>
      <c r="B107" s="115" t="s">
        <v>149</v>
      </c>
      <c r="C107" s="127">
        <f t="shared" si="46"/>
        <v>0</v>
      </c>
      <c r="D107" s="127">
        <f t="shared" si="47"/>
        <v>0</v>
      </c>
      <c r="E107" s="115" t="s">
        <v>149</v>
      </c>
      <c r="F107" s="128"/>
      <c r="G107" s="129"/>
      <c r="H107" s="115" t="s">
        <v>149</v>
      </c>
      <c r="I107" s="127">
        <f t="shared" si="48"/>
        <v>0</v>
      </c>
      <c r="J107" s="127">
        <f t="shared" si="49"/>
        <v>0</v>
      </c>
      <c r="K107" s="115" t="s">
        <v>149</v>
      </c>
      <c r="L107" s="128"/>
      <c r="M107" s="129"/>
      <c r="N107" s="115" t="s">
        <v>149</v>
      </c>
      <c r="O107" s="127">
        <f t="shared" si="50"/>
        <v>0</v>
      </c>
      <c r="P107" s="127">
        <f t="shared" si="51"/>
        <v>0</v>
      </c>
      <c r="Q107" s="115" t="s">
        <v>149</v>
      </c>
      <c r="R107" s="128"/>
      <c r="S107" s="129"/>
      <c r="T107" s="115" t="s">
        <v>149</v>
      </c>
      <c r="U107" s="127">
        <f t="shared" si="52"/>
        <v>0</v>
      </c>
      <c r="V107" s="127">
        <f t="shared" si="53"/>
        <v>0</v>
      </c>
      <c r="W107" s="115" t="s">
        <v>149</v>
      </c>
      <c r="X107" s="162"/>
    </row>
    <row r="108" spans="1:24" ht="12.75">
      <c r="A108" s="29" t="s">
        <v>93</v>
      </c>
      <c r="B108" s="115" t="s">
        <v>149</v>
      </c>
      <c r="C108" s="127">
        <f t="shared" si="46"/>
        <v>0</v>
      </c>
      <c r="D108" s="127">
        <f t="shared" si="47"/>
        <v>0</v>
      </c>
      <c r="E108" s="115" t="s">
        <v>149</v>
      </c>
      <c r="F108" s="128"/>
      <c r="G108" s="129"/>
      <c r="H108" s="115" t="s">
        <v>149</v>
      </c>
      <c r="I108" s="127">
        <f t="shared" si="48"/>
        <v>0</v>
      </c>
      <c r="J108" s="127">
        <f t="shared" si="49"/>
        <v>0</v>
      </c>
      <c r="K108" s="115" t="s">
        <v>149</v>
      </c>
      <c r="L108" s="128"/>
      <c r="M108" s="129"/>
      <c r="N108" s="115" t="s">
        <v>149</v>
      </c>
      <c r="O108" s="127">
        <f t="shared" si="50"/>
        <v>0.0033003300330033</v>
      </c>
      <c r="P108" s="127">
        <f t="shared" si="51"/>
        <v>0.0042372881355932195</v>
      </c>
      <c r="Q108" s="115" t="s">
        <v>149</v>
      </c>
      <c r="R108" s="128"/>
      <c r="S108" s="129"/>
      <c r="T108" s="115" t="s">
        <v>149</v>
      </c>
      <c r="U108" s="127">
        <f t="shared" si="52"/>
        <v>0</v>
      </c>
      <c r="V108" s="127">
        <f t="shared" si="53"/>
        <v>0</v>
      </c>
      <c r="W108" s="115" t="s">
        <v>149</v>
      </c>
      <c r="X108" s="162"/>
    </row>
    <row r="109" spans="1:24" ht="12.75">
      <c r="A109" s="29" t="s">
        <v>94</v>
      </c>
      <c r="B109" s="115" t="s">
        <v>149</v>
      </c>
      <c r="C109" s="127">
        <f t="shared" si="46"/>
        <v>0.006818181818181819</v>
      </c>
      <c r="D109" s="127">
        <f t="shared" si="47"/>
        <v>0.003344481605351171</v>
      </c>
      <c r="E109" s="115" t="s">
        <v>149</v>
      </c>
      <c r="F109" s="128"/>
      <c r="G109" s="129"/>
      <c r="H109" s="115" t="s">
        <v>149</v>
      </c>
      <c r="I109" s="127">
        <f t="shared" si="48"/>
        <v>0</v>
      </c>
      <c r="J109" s="127">
        <f t="shared" si="49"/>
        <v>0</v>
      </c>
      <c r="K109" s="115" t="s">
        <v>149</v>
      </c>
      <c r="L109" s="128"/>
      <c r="M109" s="129"/>
      <c r="N109" s="115" t="s">
        <v>149</v>
      </c>
      <c r="O109" s="127">
        <f t="shared" si="50"/>
        <v>0.016501650165016504</v>
      </c>
      <c r="P109" s="127">
        <f t="shared" si="51"/>
        <v>0.01271186440677966</v>
      </c>
      <c r="Q109" s="115" t="s">
        <v>149</v>
      </c>
      <c r="R109" s="128"/>
      <c r="S109" s="129"/>
      <c r="T109" s="115" t="s">
        <v>149</v>
      </c>
      <c r="U109" s="127">
        <f t="shared" si="52"/>
        <v>0</v>
      </c>
      <c r="V109" s="127">
        <f t="shared" si="53"/>
        <v>0</v>
      </c>
      <c r="W109" s="115" t="s">
        <v>149</v>
      </c>
      <c r="X109" s="162"/>
    </row>
    <row r="110" spans="1:24" ht="12.75">
      <c r="A110" s="29" t="s">
        <v>95</v>
      </c>
      <c r="B110" s="115" t="s">
        <v>149</v>
      </c>
      <c r="C110" s="127">
        <f t="shared" si="46"/>
        <v>0.1659090909090909</v>
      </c>
      <c r="D110" s="127">
        <f t="shared" si="47"/>
        <v>0.17725752508361203</v>
      </c>
      <c r="E110" s="115" t="s">
        <v>149</v>
      </c>
      <c r="F110" s="128"/>
      <c r="G110" s="129"/>
      <c r="H110" s="115" t="s">
        <v>149</v>
      </c>
      <c r="I110" s="127">
        <f t="shared" si="48"/>
        <v>0.03932584269662921</v>
      </c>
      <c r="J110" s="127">
        <f t="shared" si="49"/>
        <v>0.04794520547945205</v>
      </c>
      <c r="K110" s="115" t="s">
        <v>149</v>
      </c>
      <c r="L110" s="128"/>
      <c r="M110" s="129"/>
      <c r="N110" s="115" t="s">
        <v>149</v>
      </c>
      <c r="O110" s="127">
        <f t="shared" si="50"/>
        <v>0.09240924092409242</v>
      </c>
      <c r="P110" s="127">
        <f t="shared" si="51"/>
        <v>0.09745762711864407</v>
      </c>
      <c r="Q110" s="115" t="s">
        <v>149</v>
      </c>
      <c r="R110" s="128"/>
      <c r="S110" s="129"/>
      <c r="T110" s="115" t="s">
        <v>149</v>
      </c>
      <c r="U110" s="127">
        <f t="shared" si="52"/>
        <v>0.01595744680851064</v>
      </c>
      <c r="V110" s="127">
        <f t="shared" si="53"/>
        <v>0.014925373134328358</v>
      </c>
      <c r="W110" s="115" t="s">
        <v>149</v>
      </c>
      <c r="X110" s="162"/>
    </row>
    <row r="111" spans="1:24" ht="12.75">
      <c r="A111" s="29"/>
      <c r="B111" s="140"/>
      <c r="C111" s="97"/>
      <c r="D111" s="98"/>
      <c r="E111" s="159"/>
      <c r="F111" s="160"/>
      <c r="G111" s="129"/>
      <c r="H111" s="140"/>
      <c r="I111" s="97"/>
      <c r="J111" s="98"/>
      <c r="K111" s="159"/>
      <c r="L111" s="160"/>
      <c r="M111" s="129"/>
      <c r="N111" s="140"/>
      <c r="O111" s="97"/>
      <c r="P111" s="98"/>
      <c r="Q111" s="159"/>
      <c r="R111" s="160"/>
      <c r="S111" s="129"/>
      <c r="T111" s="140"/>
      <c r="U111" s="97"/>
      <c r="V111" s="98"/>
      <c r="W111" s="159"/>
      <c r="X111" s="160"/>
    </row>
    <row r="112" spans="1:24" ht="12.75">
      <c r="A112" s="59" t="s">
        <v>96</v>
      </c>
      <c r="B112" s="141"/>
      <c r="C112" s="127"/>
      <c r="D112" s="137"/>
      <c r="E112" s="127"/>
      <c r="F112" s="157"/>
      <c r="G112" s="129"/>
      <c r="H112" s="141"/>
      <c r="I112" s="127"/>
      <c r="J112" s="137"/>
      <c r="K112" s="127"/>
      <c r="L112" s="157"/>
      <c r="M112" s="129"/>
      <c r="N112" s="141"/>
      <c r="O112" s="127"/>
      <c r="P112" s="137"/>
      <c r="Q112" s="127"/>
      <c r="R112" s="157"/>
      <c r="S112" s="129"/>
      <c r="T112" s="141"/>
      <c r="U112" s="127"/>
      <c r="V112" s="137"/>
      <c r="W112" s="127"/>
      <c r="X112" s="157"/>
    </row>
    <row r="113" spans="1:24" ht="12.75">
      <c r="A113" s="29" t="s">
        <v>97</v>
      </c>
      <c r="B113" s="130">
        <f>B55/$B$7</f>
        <v>0</v>
      </c>
      <c r="C113" s="127">
        <f>C55/$C$7</f>
        <v>0</v>
      </c>
      <c r="D113" s="128">
        <f>D55/$D$7</f>
        <v>0</v>
      </c>
      <c r="E113" s="127">
        <f>IF(D55=0,0,D55/B55)</f>
        <v>0</v>
      </c>
      <c r="F113" s="128"/>
      <c r="G113" s="129"/>
      <c r="H113" s="130">
        <f>H55/$H$7</f>
        <v>0</v>
      </c>
      <c r="I113" s="127">
        <f>I55/$I$7</f>
        <v>0</v>
      </c>
      <c r="J113" s="128">
        <f>J55/$J$7</f>
        <v>0</v>
      </c>
      <c r="K113" s="127">
        <f>IF(J55=0,0,J55/H55)</f>
        <v>0</v>
      </c>
      <c r="L113" s="128"/>
      <c r="M113" s="129"/>
      <c r="N113" s="113" t="s">
        <v>149</v>
      </c>
      <c r="O113" s="127">
        <f>O55/$O$7</f>
        <v>0</v>
      </c>
      <c r="P113" s="128">
        <f>P55/$P$7</f>
        <v>0</v>
      </c>
      <c r="Q113" s="115" t="s">
        <v>149</v>
      </c>
      <c r="R113" s="128"/>
      <c r="S113" s="129"/>
      <c r="T113" s="113" t="s">
        <v>149</v>
      </c>
      <c r="U113" s="127">
        <f>U55/$U$7</f>
        <v>0</v>
      </c>
      <c r="V113" s="128">
        <f>V55/$V$7</f>
        <v>0</v>
      </c>
      <c r="W113" s="115" t="s">
        <v>149</v>
      </c>
      <c r="X113" s="162"/>
    </row>
    <row r="114" spans="1:24" ht="12.75">
      <c r="A114" s="29" t="s">
        <v>98</v>
      </c>
      <c r="B114" s="130">
        <f>B56/$B$7</f>
        <v>0.23076923076923078</v>
      </c>
      <c r="C114" s="127">
        <f>C56/$C$7</f>
        <v>0.20681818181818182</v>
      </c>
      <c r="D114" s="128">
        <f>D56/$D$7</f>
        <v>0.20735785953177258</v>
      </c>
      <c r="E114" s="127">
        <f>IF(D56=0,0,D56/B56)</f>
        <v>0.20875420875420875</v>
      </c>
      <c r="F114" s="128"/>
      <c r="G114" s="129"/>
      <c r="H114" s="130">
        <f>H56/$H$7</f>
        <v>0.3189033189033189</v>
      </c>
      <c r="I114" s="127">
        <f>I56/$I$7</f>
        <v>0.2359550561797753</v>
      </c>
      <c r="J114" s="128">
        <f>J56/$J$7</f>
        <v>0.2602739726027397</v>
      </c>
      <c r="K114" s="127">
        <f>IF(J56=0,0,J56/H56)</f>
        <v>0.17194570135746606</v>
      </c>
      <c r="L114" s="128"/>
      <c r="M114" s="129"/>
      <c r="N114" s="113" t="s">
        <v>149</v>
      </c>
      <c r="O114" s="127">
        <f>O56/$O$7</f>
        <v>0.13861386138613863</v>
      </c>
      <c r="P114" s="128">
        <f>P56/$P$7</f>
        <v>0.15677966101694915</v>
      </c>
      <c r="Q114" s="115" t="s">
        <v>149</v>
      </c>
      <c r="R114" s="128"/>
      <c r="S114" s="129"/>
      <c r="T114" s="113" t="s">
        <v>149</v>
      </c>
      <c r="U114" s="127">
        <f>U56/$U$7</f>
        <v>0.14893617021276598</v>
      </c>
      <c r="V114" s="128">
        <f>V56/$V$7</f>
        <v>0.1492537313432836</v>
      </c>
      <c r="W114" s="115" t="s">
        <v>149</v>
      </c>
      <c r="X114" s="162"/>
    </row>
    <row r="115" spans="1:24" ht="13.5" thickBot="1">
      <c r="A115" s="37" t="s">
        <v>21</v>
      </c>
      <c r="B115" s="145">
        <f>B57/$B$7</f>
        <v>0.7692307692307693</v>
      </c>
      <c r="C115" s="142">
        <f>C57/$C$7</f>
        <v>0.7931818181818182</v>
      </c>
      <c r="D115" s="143">
        <f>D57/$D$7</f>
        <v>0.7993311036789297</v>
      </c>
      <c r="E115" s="142">
        <f>IF(D57=0,0,D57/B57)</f>
        <v>0.2414141414141414</v>
      </c>
      <c r="F115" s="142"/>
      <c r="G115" s="144"/>
      <c r="H115" s="145">
        <f>H57/$H$7</f>
        <v>0.6810966810966811</v>
      </c>
      <c r="I115" s="142">
        <f>I57/$I$7</f>
        <v>0.7640449438202247</v>
      </c>
      <c r="J115" s="143">
        <f>J57/$J$7</f>
        <v>0.7397260273972602</v>
      </c>
      <c r="K115" s="142">
        <f>IF(J57=0,0,J57/H57)</f>
        <v>0.2288135593220339</v>
      </c>
      <c r="L115" s="161"/>
      <c r="M115" s="144"/>
      <c r="N115" s="121" t="s">
        <v>149</v>
      </c>
      <c r="O115" s="142">
        <f>O57/$O$7</f>
        <v>0.7656765676567656</v>
      </c>
      <c r="P115" s="143">
        <f>P57/$P$7</f>
        <v>0.7881355932203389</v>
      </c>
      <c r="Q115" s="123" t="s">
        <v>149</v>
      </c>
      <c r="R115" s="161"/>
      <c r="S115" s="144"/>
      <c r="T115" s="121" t="s">
        <v>149</v>
      </c>
      <c r="U115" s="142">
        <f>U57/$U$7</f>
        <v>0.8510638297872342</v>
      </c>
      <c r="V115" s="143">
        <f>V57/$V$7</f>
        <v>0.8507462686567164</v>
      </c>
      <c r="W115" s="123" t="s">
        <v>149</v>
      </c>
      <c r="X115" s="161"/>
    </row>
    <row r="116" spans="2:24" ht="13.5" thickTop="1">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2:24" ht="12.75">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6" ht="26.25" customHeight="1">
      <c r="A118" s="194" t="s">
        <v>157</v>
      </c>
      <c r="B118" s="195"/>
      <c r="C118" s="195"/>
      <c r="D118" s="195"/>
      <c r="E118" s="195"/>
      <c r="F118" s="195"/>
    </row>
    <row r="119" spans="1:5" s="20" customFormat="1" ht="34.5" customHeight="1">
      <c r="A119" s="196" t="s">
        <v>158</v>
      </c>
      <c r="B119" s="196"/>
      <c r="C119" s="196"/>
      <c r="D119" s="196"/>
      <c r="E119" s="196"/>
    </row>
    <row r="120" spans="1:6" s="20" customFormat="1" ht="26.25" customHeight="1">
      <c r="A120" s="192" t="s">
        <v>159</v>
      </c>
      <c r="B120" s="197"/>
      <c r="C120" s="197"/>
      <c r="D120" s="197"/>
      <c r="E120" s="197"/>
      <c r="F120" s="197"/>
    </row>
    <row r="121" s="21" customFormat="1" ht="11.25">
      <c r="A121" s="21" t="s">
        <v>160</v>
      </c>
    </row>
    <row r="122" spans="1:24" ht="12.75">
      <c r="A122" s="21" t="s">
        <v>178</v>
      </c>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2:24" ht="12.75">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2:24" ht="12.75">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2:24" ht="12.75">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2:24" ht="12.75">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2:24" ht="12.75">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2:24" ht="12.75">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2:24" ht="12.75">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2:24" ht="12.75">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2:24" ht="12.75">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2:24" ht="12.75">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2:24" ht="12.75">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2:24" ht="12.75">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2:24" ht="12.75">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2:24" ht="12.75">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2:24" ht="12.75">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2:24" ht="12.75">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2:24" ht="12.75">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2:24" ht="12.75">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2:24" ht="12.75">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2:24" ht="12.75">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2:24" ht="12.75">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2:24" ht="12.75">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2:24" ht="12.75">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2:24" ht="12.75">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2:24" ht="12.75">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2:24" ht="12.75">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2:24" ht="12.75">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2:24" ht="12.75">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2:24" ht="12.75">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2:24" ht="12.75">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2:24" ht="12.75">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2:24" ht="12.75">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2:24" ht="12.75">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2:24" ht="12.75">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2:24" ht="12.75">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2:24" ht="12.75">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2:24" ht="12.75">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2:24" ht="12.75">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2:24" ht="12.75">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sheetData>
  <sheetProtection/>
  <mergeCells count="19">
    <mergeCell ref="A118:F118"/>
    <mergeCell ref="A119:E119"/>
    <mergeCell ref="A120:F120"/>
    <mergeCell ref="T3:X3"/>
    <mergeCell ref="N3:R3"/>
    <mergeCell ref="B3:F3"/>
    <mergeCell ref="H3:L3"/>
    <mergeCell ref="B4:F4"/>
    <mergeCell ref="H4:L4"/>
    <mergeCell ref="N4:R4"/>
    <mergeCell ref="T4:X4"/>
    <mergeCell ref="B62:F62"/>
    <mergeCell ref="H62:L62"/>
    <mergeCell ref="N62:R62"/>
    <mergeCell ref="T62:X62"/>
    <mergeCell ref="T61:X61"/>
    <mergeCell ref="N61:R61"/>
    <mergeCell ref="B61:F61"/>
    <mergeCell ref="H61:L61"/>
  </mergeCells>
  <printOptions/>
  <pageMargins left="0.75" right="0.75" top="1" bottom="1" header="0.5" footer="0.5"/>
  <pageSetup fitToHeight="2" horizontalDpi="600" verticalDpi="600" orientation="landscape" paperSize="8" scale="49" r:id="rId1"/>
  <rowBreaks count="1" manualBreakCount="1">
    <brk id="5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U45"/>
  <sheetViews>
    <sheetView zoomScale="80" zoomScaleNormal="80" zoomScalePageLayoutView="0" workbookViewId="0" topLeftCell="A1">
      <selection activeCell="C37" sqref="C37"/>
    </sheetView>
  </sheetViews>
  <sheetFormatPr defaultColWidth="9.140625" defaultRowHeight="12.75"/>
  <cols>
    <col min="1" max="1" width="38.57421875" style="3" customWidth="1"/>
    <col min="2" max="2" width="10.8515625" style="3" customWidth="1"/>
    <col min="3" max="4" width="15.8515625" style="3" customWidth="1"/>
    <col min="5" max="5" width="2.140625" style="3" customWidth="1"/>
    <col min="6" max="6" width="10.8515625" style="3" customWidth="1"/>
    <col min="7" max="8" width="15.8515625" style="3" customWidth="1"/>
    <col min="9" max="9" width="2.140625" style="3" customWidth="1"/>
    <col min="10" max="10" width="10.8515625" style="3" customWidth="1"/>
    <col min="11" max="12" width="15.8515625" style="3" customWidth="1"/>
    <col min="13" max="13" width="2.140625" style="3" customWidth="1"/>
    <col min="14" max="14" width="10.8515625" style="3" customWidth="1"/>
    <col min="15" max="16" width="15.8515625" style="3" customWidth="1"/>
    <col min="21" max="21" width="2.140625" style="3" customWidth="1"/>
    <col min="22" max="16384" width="9.140625" style="3" customWidth="1"/>
  </cols>
  <sheetData>
    <row r="1" spans="1:21" ht="14.25">
      <c r="A1" s="1" t="s">
        <v>139</v>
      </c>
      <c r="U1" s="5"/>
    </row>
    <row r="2" spans="1:21" ht="12.75">
      <c r="A2" s="1"/>
      <c r="U2" s="5"/>
    </row>
    <row r="3" spans="1:21" ht="12.75">
      <c r="A3" s="32"/>
      <c r="B3" s="188" t="s">
        <v>129</v>
      </c>
      <c r="C3" s="189"/>
      <c r="D3" s="190"/>
      <c r="E3" s="32"/>
      <c r="F3" s="189" t="s">
        <v>130</v>
      </c>
      <c r="G3" s="189"/>
      <c r="H3" s="189"/>
      <c r="I3" s="32"/>
      <c r="J3" s="188" t="s">
        <v>132</v>
      </c>
      <c r="K3" s="189"/>
      <c r="L3" s="190"/>
      <c r="M3" s="32"/>
      <c r="N3" s="188" t="s">
        <v>131</v>
      </c>
      <c r="O3" s="189"/>
      <c r="P3" s="190"/>
      <c r="U3" s="5"/>
    </row>
    <row r="4" spans="1:21" ht="12.75">
      <c r="A4" s="32"/>
      <c r="B4" s="188" t="s">
        <v>135</v>
      </c>
      <c r="C4" s="189"/>
      <c r="D4" s="190"/>
      <c r="E4" s="35"/>
      <c r="F4" s="189" t="s">
        <v>136</v>
      </c>
      <c r="G4" s="189"/>
      <c r="H4" s="189"/>
      <c r="I4" s="35"/>
      <c r="J4" s="188" t="s">
        <v>137</v>
      </c>
      <c r="K4" s="189"/>
      <c r="L4" s="190"/>
      <c r="M4" s="35"/>
      <c r="N4" s="188" t="s">
        <v>138</v>
      </c>
      <c r="O4" s="189"/>
      <c r="P4" s="190"/>
      <c r="U4" s="5"/>
    </row>
    <row r="5" spans="1:21" ht="84" customHeight="1">
      <c r="A5" s="32"/>
      <c r="B5" s="38" t="s">
        <v>133</v>
      </c>
      <c r="C5" s="4" t="s">
        <v>66</v>
      </c>
      <c r="D5" s="4" t="s">
        <v>65</v>
      </c>
      <c r="E5" s="35"/>
      <c r="F5" s="38" t="s">
        <v>133</v>
      </c>
      <c r="G5" s="4" t="s">
        <v>66</v>
      </c>
      <c r="H5" s="4" t="s">
        <v>65</v>
      </c>
      <c r="I5" s="35"/>
      <c r="J5" s="38" t="s">
        <v>133</v>
      </c>
      <c r="K5" s="4" t="s">
        <v>66</v>
      </c>
      <c r="L5" s="48" t="s">
        <v>65</v>
      </c>
      <c r="M5" s="35"/>
      <c r="N5" s="38" t="s">
        <v>133</v>
      </c>
      <c r="O5" s="4" t="s">
        <v>66</v>
      </c>
      <c r="P5" s="48" t="s">
        <v>65</v>
      </c>
      <c r="U5" s="5"/>
    </row>
    <row r="6" spans="1:21" ht="12.75">
      <c r="A6" s="63"/>
      <c r="B6" s="146">
        <v>440</v>
      </c>
      <c r="C6" s="147"/>
      <c r="D6" s="147"/>
      <c r="E6" s="91"/>
      <c r="F6" s="146">
        <v>178</v>
      </c>
      <c r="G6" s="147"/>
      <c r="H6" s="147"/>
      <c r="I6" s="91"/>
      <c r="J6" s="146">
        <v>303</v>
      </c>
      <c r="K6" s="147"/>
      <c r="L6" s="148"/>
      <c r="M6" s="91"/>
      <c r="N6" s="149">
        <v>188</v>
      </c>
      <c r="O6" s="147"/>
      <c r="P6" s="148"/>
      <c r="U6" s="5"/>
    </row>
    <row r="7" spans="1:21" ht="12.75">
      <c r="A7" s="33" t="s">
        <v>100</v>
      </c>
      <c r="B7" s="93"/>
      <c r="C7" s="92">
        <v>22</v>
      </c>
      <c r="D7" s="92">
        <v>1.6923076923076923</v>
      </c>
      <c r="E7" s="91"/>
      <c r="F7" s="93"/>
      <c r="G7" s="92">
        <v>11</v>
      </c>
      <c r="H7" s="92">
        <v>1.5714285714285714</v>
      </c>
      <c r="I7" s="91"/>
      <c r="J7" s="93"/>
      <c r="K7" s="92">
        <v>8</v>
      </c>
      <c r="L7" s="78">
        <v>1.3333333333333333</v>
      </c>
      <c r="M7" s="91"/>
      <c r="N7" s="93"/>
      <c r="O7" s="92">
        <v>4</v>
      </c>
      <c r="P7" s="78">
        <v>1.3333333333333333</v>
      </c>
      <c r="U7" s="5"/>
    </row>
    <row r="8" spans="1:21" ht="13.5" thickBot="1">
      <c r="A8" s="34" t="s">
        <v>99</v>
      </c>
      <c r="B8" s="150"/>
      <c r="C8" s="151">
        <v>1</v>
      </c>
      <c r="D8" s="151">
        <v>0.07692307692307693</v>
      </c>
      <c r="E8" s="125"/>
      <c r="F8" s="150"/>
      <c r="G8" s="151">
        <v>0</v>
      </c>
      <c r="H8" s="151">
        <v>0</v>
      </c>
      <c r="I8" s="125"/>
      <c r="J8" s="150"/>
      <c r="K8" s="151">
        <v>0</v>
      </c>
      <c r="L8" s="152">
        <v>0</v>
      </c>
      <c r="M8" s="125"/>
      <c r="N8" s="150"/>
      <c r="O8" s="151">
        <v>0</v>
      </c>
      <c r="P8" s="152">
        <v>0</v>
      </c>
      <c r="U8" s="5"/>
    </row>
    <row r="9" spans="5:21" s="20" customFormat="1" ht="13.5" thickTop="1">
      <c r="E9" s="5"/>
      <c r="I9" s="5"/>
      <c r="M9" s="5"/>
      <c r="U9" s="5"/>
    </row>
    <row r="10" spans="1:21" s="20" customFormat="1" ht="55.5" customHeight="1">
      <c r="A10" s="186" t="s">
        <v>188</v>
      </c>
      <c r="B10" s="191"/>
      <c r="C10" s="191"/>
      <c r="D10" s="191"/>
      <c r="E10" s="5"/>
      <c r="I10" s="5"/>
      <c r="M10" s="5"/>
      <c r="U10" s="5"/>
    </row>
    <row r="11" spans="1:21" s="21" customFormat="1" ht="12.75">
      <c r="A11" s="21" t="s">
        <v>101</v>
      </c>
      <c r="E11" s="5"/>
      <c r="I11" s="5"/>
      <c r="M11" s="5"/>
      <c r="U11" s="5"/>
    </row>
    <row r="12" spans="5:21" ht="12.75">
      <c r="E12" s="5"/>
      <c r="I12" s="5"/>
      <c r="M12" s="5"/>
      <c r="U12" s="5"/>
    </row>
    <row r="13" spans="5:21" ht="12.75">
      <c r="E13" s="5"/>
      <c r="I13" s="5"/>
      <c r="M13" s="5"/>
      <c r="U13" s="5"/>
    </row>
    <row r="14" spans="5:21" ht="12.75">
      <c r="E14" s="5"/>
      <c r="I14" s="5"/>
      <c r="M14" s="5"/>
      <c r="U14" s="5"/>
    </row>
    <row r="15" spans="5:21" ht="12.75">
      <c r="E15" s="5"/>
      <c r="I15" s="5"/>
      <c r="M15" s="5"/>
      <c r="U15" s="5"/>
    </row>
    <row r="16" spans="5:21" ht="12.75">
      <c r="E16" s="5"/>
      <c r="I16" s="5"/>
      <c r="M16" s="5"/>
      <c r="U16" s="5"/>
    </row>
    <row r="17" spans="5:21" ht="12.75">
      <c r="E17" s="5"/>
      <c r="I17" s="5"/>
      <c r="M17" s="5"/>
      <c r="U17" s="5"/>
    </row>
    <row r="18" spans="5:21" ht="12.75">
      <c r="E18" s="5"/>
      <c r="I18" s="5"/>
      <c r="M18" s="5"/>
      <c r="U18" s="5"/>
    </row>
    <row r="23" spans="5:21" ht="12.75">
      <c r="E23" s="13"/>
      <c r="I23" s="13"/>
      <c r="M23" s="13"/>
      <c r="U23" s="13"/>
    </row>
    <row r="43" spans="5:21" ht="12.75">
      <c r="E43" s="20"/>
      <c r="I43" s="20"/>
      <c r="M43" s="20"/>
      <c r="U43" s="20"/>
    </row>
    <row r="44" spans="5:21" ht="12.75">
      <c r="E44" s="20"/>
      <c r="I44" s="20"/>
      <c r="M44" s="20"/>
      <c r="U44" s="20"/>
    </row>
    <row r="45" spans="5:21" ht="12.75">
      <c r="E45" s="21"/>
      <c r="I45" s="21"/>
      <c r="M45" s="21"/>
      <c r="U45" s="21"/>
    </row>
  </sheetData>
  <sheetProtection/>
  <mergeCells count="9">
    <mergeCell ref="N4:P4"/>
    <mergeCell ref="B3:D3"/>
    <mergeCell ref="F3:H3"/>
    <mergeCell ref="N3:P3"/>
    <mergeCell ref="J3:L3"/>
    <mergeCell ref="A10:D10"/>
    <mergeCell ref="B4:D4"/>
    <mergeCell ref="F4:H4"/>
    <mergeCell ref="J4:L4"/>
  </mergeCells>
  <printOptions/>
  <pageMargins left="0.75" right="0.75" top="1" bottom="1" header="0.5" footer="0.5"/>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Q19"/>
  <sheetViews>
    <sheetView zoomScale="80" zoomScaleNormal="80" zoomScalePageLayoutView="0" workbookViewId="0" topLeftCell="A1">
      <pane xSplit="1" ySplit="5" topLeftCell="B6" activePane="bottomRight" state="frozen"/>
      <selection pane="topLeft" activeCell="C37" sqref="C37"/>
      <selection pane="topRight" activeCell="C37" sqref="C37"/>
      <selection pane="bottomLeft" activeCell="C37" sqref="C37"/>
      <selection pane="bottomRight" activeCell="C37" sqref="C37"/>
    </sheetView>
  </sheetViews>
  <sheetFormatPr defaultColWidth="9.140625" defaultRowHeight="12.75"/>
  <cols>
    <col min="1" max="1" width="27.57421875" style="3" customWidth="1"/>
    <col min="2" max="2" width="15.7109375" style="3" customWidth="1"/>
    <col min="3" max="3" width="15.28125" style="3" customWidth="1"/>
    <col min="4" max="4" width="11.140625" style="3" customWidth="1"/>
    <col min="5" max="5" width="2.140625" style="3" customWidth="1"/>
    <col min="6" max="6" width="15.7109375" style="3" customWidth="1"/>
    <col min="7" max="7" width="15.28125" style="3" customWidth="1"/>
    <col min="8" max="8" width="11.140625" style="3" customWidth="1"/>
    <col min="9" max="9" width="2.140625" style="3" customWidth="1"/>
    <col min="10" max="10" width="15.7109375" style="3" customWidth="1"/>
    <col min="11" max="11" width="15.28125" style="3" customWidth="1"/>
    <col min="12" max="12" width="11.140625" style="3" customWidth="1"/>
    <col min="13" max="13" width="2.140625" style="3" customWidth="1"/>
    <col min="14" max="14" width="15.7109375" style="3" customWidth="1"/>
    <col min="15" max="15" width="15.28125" style="3" customWidth="1"/>
    <col min="16" max="16" width="11.140625" style="3" customWidth="1"/>
    <col min="17" max="17" width="2.140625" style="3" customWidth="1"/>
    <col min="18" max="16384" width="9.140625" style="3" customWidth="1"/>
  </cols>
  <sheetData>
    <row r="1" ht="12.75">
      <c r="A1" s="1" t="s">
        <v>165</v>
      </c>
    </row>
    <row r="2" ht="12.75">
      <c r="A2" s="1"/>
    </row>
    <row r="3" spans="1:16" ht="12.75">
      <c r="A3" s="64"/>
      <c r="B3" s="188" t="s">
        <v>129</v>
      </c>
      <c r="C3" s="189"/>
      <c r="D3" s="190"/>
      <c r="E3" s="32"/>
      <c r="F3" s="189" t="s">
        <v>130</v>
      </c>
      <c r="G3" s="189"/>
      <c r="H3" s="189"/>
      <c r="I3" s="32"/>
      <c r="J3" s="188" t="s">
        <v>132</v>
      </c>
      <c r="K3" s="189"/>
      <c r="L3" s="190"/>
      <c r="M3" s="32"/>
      <c r="N3" s="188" t="s">
        <v>131</v>
      </c>
      <c r="O3" s="189"/>
      <c r="P3" s="190"/>
    </row>
    <row r="4" spans="1:16" ht="12.75">
      <c r="A4" s="64"/>
      <c r="B4" s="188" t="s">
        <v>135</v>
      </c>
      <c r="C4" s="189"/>
      <c r="D4" s="190"/>
      <c r="E4" s="35"/>
      <c r="F4" s="189" t="s">
        <v>136</v>
      </c>
      <c r="G4" s="189"/>
      <c r="H4" s="189"/>
      <c r="I4" s="35"/>
      <c r="J4" s="188" t="s">
        <v>137</v>
      </c>
      <c r="K4" s="189"/>
      <c r="L4" s="190"/>
      <c r="M4" s="35"/>
      <c r="N4" s="188" t="s">
        <v>138</v>
      </c>
      <c r="O4" s="189"/>
      <c r="P4" s="190"/>
    </row>
    <row r="5" spans="1:16" ht="70.5" customHeight="1">
      <c r="A5" s="36"/>
      <c r="B5" s="56" t="s">
        <v>67</v>
      </c>
      <c r="C5" s="8" t="s">
        <v>74</v>
      </c>
      <c r="D5" s="61" t="s">
        <v>167</v>
      </c>
      <c r="E5" s="35"/>
      <c r="F5" s="8" t="s">
        <v>67</v>
      </c>
      <c r="G5" s="8" t="s">
        <v>74</v>
      </c>
      <c r="H5" s="8" t="s">
        <v>166</v>
      </c>
      <c r="I5" s="35"/>
      <c r="J5" s="56" t="s">
        <v>67</v>
      </c>
      <c r="K5" s="8" t="s">
        <v>74</v>
      </c>
      <c r="L5" s="61" t="s">
        <v>167</v>
      </c>
      <c r="M5" s="35"/>
      <c r="N5" s="56" t="s">
        <v>67</v>
      </c>
      <c r="O5" s="8" t="s">
        <v>74</v>
      </c>
      <c r="P5" s="61" t="s">
        <v>167</v>
      </c>
    </row>
    <row r="6" spans="1:16" ht="12.75">
      <c r="A6" s="59" t="s">
        <v>33</v>
      </c>
      <c r="B6" s="29"/>
      <c r="C6" s="5"/>
      <c r="D6" s="31"/>
      <c r="E6" s="33"/>
      <c r="F6" s="5"/>
      <c r="G6" s="5"/>
      <c r="H6" s="5"/>
      <c r="I6" s="33"/>
      <c r="J6" s="29"/>
      <c r="K6" s="5"/>
      <c r="L6" s="31"/>
      <c r="M6" s="33"/>
      <c r="N6" s="29"/>
      <c r="O6" s="5"/>
      <c r="P6" s="31"/>
    </row>
    <row r="7" spans="1:16" ht="12.75">
      <c r="A7" s="29" t="s">
        <v>34</v>
      </c>
      <c r="B7" s="82">
        <v>279</v>
      </c>
      <c r="C7" s="92">
        <v>21.46153846153846</v>
      </c>
      <c r="D7" s="94">
        <f>B7/SUM(B7:B8)</f>
        <v>0.634090909090909</v>
      </c>
      <c r="E7" s="91"/>
      <c r="F7" s="83">
        <v>98</v>
      </c>
      <c r="G7" s="92">
        <v>14</v>
      </c>
      <c r="H7" s="97">
        <f>F7/SUM(F7:F8)</f>
        <v>0.550561797752809</v>
      </c>
      <c r="I7" s="91"/>
      <c r="J7" s="82">
        <v>205</v>
      </c>
      <c r="K7" s="92">
        <v>34.166666666666664</v>
      </c>
      <c r="L7" s="94">
        <f>J7/SUM(J7:J8)</f>
        <v>0.6655844155844156</v>
      </c>
      <c r="M7" s="91"/>
      <c r="N7" s="82">
        <v>82</v>
      </c>
      <c r="O7" s="92">
        <v>27.333333333333332</v>
      </c>
      <c r="P7" s="94">
        <f>N7/SUM(N7:N8)</f>
        <v>0.41414141414141414</v>
      </c>
    </row>
    <row r="8" spans="1:16" ht="14.25">
      <c r="A8" s="29" t="s">
        <v>181</v>
      </c>
      <c r="B8" s="82">
        <v>161</v>
      </c>
      <c r="C8" s="92">
        <v>12.384615384615385</v>
      </c>
      <c r="D8" s="94">
        <f>B8/SUM(B7:B8)</f>
        <v>0.3659090909090909</v>
      </c>
      <c r="E8" s="91"/>
      <c r="F8" s="83">
        <v>80</v>
      </c>
      <c r="G8" s="92">
        <v>11.428571428571429</v>
      </c>
      <c r="H8" s="97">
        <f>F8/SUM(F7:F8)</f>
        <v>0.449438202247191</v>
      </c>
      <c r="I8" s="91"/>
      <c r="J8" s="82">
        <v>103</v>
      </c>
      <c r="K8" s="92">
        <v>17.166666666666668</v>
      </c>
      <c r="L8" s="94">
        <f>J8/SUM(J7:J8)</f>
        <v>0.3344155844155844</v>
      </c>
      <c r="M8" s="91"/>
      <c r="N8" s="82">
        <v>116</v>
      </c>
      <c r="O8" s="92">
        <v>38.666666666666664</v>
      </c>
      <c r="P8" s="94">
        <f>N8/SUM(N7:N8)</f>
        <v>0.5858585858585859</v>
      </c>
    </row>
    <row r="9" spans="1:16" ht="12.75">
      <c r="A9" s="29"/>
      <c r="B9" s="82"/>
      <c r="C9" s="83"/>
      <c r="D9" s="95"/>
      <c r="E9" s="91"/>
      <c r="F9" s="83"/>
      <c r="G9" s="83"/>
      <c r="H9" s="98"/>
      <c r="I9" s="91"/>
      <c r="J9" s="82"/>
      <c r="K9" s="83"/>
      <c r="L9" s="95"/>
      <c r="M9" s="91"/>
      <c r="N9" s="82"/>
      <c r="O9" s="83"/>
      <c r="P9" s="95"/>
    </row>
    <row r="10" spans="1:16" ht="39.75">
      <c r="A10" s="65" t="s">
        <v>184</v>
      </c>
      <c r="B10" s="82"/>
      <c r="C10" s="83"/>
      <c r="D10" s="95"/>
      <c r="E10" s="91"/>
      <c r="F10" s="83"/>
      <c r="G10" s="83"/>
      <c r="H10" s="98"/>
      <c r="I10" s="91"/>
      <c r="J10" s="82"/>
      <c r="K10" s="83"/>
      <c r="L10" s="95"/>
      <c r="M10" s="91"/>
      <c r="N10" s="82"/>
      <c r="O10" s="83"/>
      <c r="P10" s="95"/>
    </row>
    <row r="11" spans="1:16" ht="12.75">
      <c r="A11" s="57" t="s">
        <v>102</v>
      </c>
      <c r="B11" s="93">
        <v>3</v>
      </c>
      <c r="C11" s="92">
        <v>0.23076923076923078</v>
      </c>
      <c r="D11" s="94">
        <f>B11/SUM(B11:B14)</f>
        <v>0.010752688172043012</v>
      </c>
      <c r="E11" s="91"/>
      <c r="F11" s="92">
        <v>31</v>
      </c>
      <c r="G11" s="92">
        <v>4.428571428571429</v>
      </c>
      <c r="H11" s="97">
        <f>F11/SUM(F11:F14)</f>
        <v>0.3163265306122449</v>
      </c>
      <c r="I11" s="91"/>
      <c r="J11" s="93">
        <v>64</v>
      </c>
      <c r="K11" s="92">
        <v>10.666666666666666</v>
      </c>
      <c r="L11" s="94">
        <f>J11/SUM(J11:J14)</f>
        <v>0.3121951219512195</v>
      </c>
      <c r="M11" s="91"/>
      <c r="N11" s="93">
        <v>31</v>
      </c>
      <c r="O11" s="92">
        <v>10.333333333333334</v>
      </c>
      <c r="P11" s="94">
        <f>N11/SUM(N11:N14)</f>
        <v>0.37349397590361444</v>
      </c>
    </row>
    <row r="12" spans="1:16" ht="12.75">
      <c r="A12" s="57" t="s">
        <v>103</v>
      </c>
      <c r="B12" s="93">
        <v>212</v>
      </c>
      <c r="C12" s="92">
        <v>16.307692307692307</v>
      </c>
      <c r="D12" s="94">
        <f>B12/SUM(B11:B14)</f>
        <v>0.7598566308243727</v>
      </c>
      <c r="E12" s="91"/>
      <c r="F12" s="92">
        <v>45</v>
      </c>
      <c r="G12" s="92">
        <v>6.428571428571429</v>
      </c>
      <c r="H12" s="97">
        <f>F12/SUM(F11:F14)</f>
        <v>0.45918367346938777</v>
      </c>
      <c r="I12" s="91"/>
      <c r="J12" s="93">
        <v>40</v>
      </c>
      <c r="K12" s="92">
        <v>6.666666666666667</v>
      </c>
      <c r="L12" s="94">
        <f>J12/SUM(J11:J14)</f>
        <v>0.1951219512195122</v>
      </c>
      <c r="M12" s="91"/>
      <c r="N12" s="93">
        <v>12</v>
      </c>
      <c r="O12" s="92">
        <v>4</v>
      </c>
      <c r="P12" s="94">
        <f>N12/SUM(N11:N14)</f>
        <v>0.14457831325301204</v>
      </c>
    </row>
    <row r="13" spans="1:16" ht="12.75">
      <c r="A13" s="57" t="s">
        <v>104</v>
      </c>
      <c r="B13" s="93">
        <v>64</v>
      </c>
      <c r="C13" s="92">
        <v>4.923076923076923</v>
      </c>
      <c r="D13" s="94">
        <f>B13/SUM(B11:B14)</f>
        <v>0.22939068100358423</v>
      </c>
      <c r="E13" s="91"/>
      <c r="F13" s="92">
        <v>22</v>
      </c>
      <c r="G13" s="92">
        <v>3.142857142857143</v>
      </c>
      <c r="H13" s="97">
        <f>F13/SUM(F11:F14)</f>
        <v>0.22448979591836735</v>
      </c>
      <c r="I13" s="91"/>
      <c r="J13" s="93">
        <v>80</v>
      </c>
      <c r="K13" s="92">
        <v>13.333333333333334</v>
      </c>
      <c r="L13" s="94">
        <f>J13/SUM(J11:J14)</f>
        <v>0.3902439024390244</v>
      </c>
      <c r="M13" s="91"/>
      <c r="N13" s="93">
        <v>35</v>
      </c>
      <c r="O13" s="92">
        <v>11.666666666666666</v>
      </c>
      <c r="P13" s="94">
        <f>N13/SUM(N11:N14)</f>
        <v>0.42168674698795183</v>
      </c>
    </row>
    <row r="14" spans="1:16" ht="13.5" thickBot="1">
      <c r="A14" s="66" t="s">
        <v>105</v>
      </c>
      <c r="B14" s="150">
        <v>0</v>
      </c>
      <c r="C14" s="151">
        <v>0</v>
      </c>
      <c r="D14" s="153">
        <f>B14/SUM(B11:B14)</f>
        <v>0</v>
      </c>
      <c r="E14" s="125"/>
      <c r="F14" s="151">
        <v>0</v>
      </c>
      <c r="G14" s="151">
        <v>0</v>
      </c>
      <c r="H14" s="154">
        <f>F14/SUM(F11:F14)</f>
        <v>0</v>
      </c>
      <c r="I14" s="125"/>
      <c r="J14" s="150">
        <v>21</v>
      </c>
      <c r="K14" s="151">
        <v>3.5</v>
      </c>
      <c r="L14" s="153">
        <f>J14/SUM(J11:J14)</f>
        <v>0.1024390243902439</v>
      </c>
      <c r="M14" s="125"/>
      <c r="N14" s="150">
        <v>5</v>
      </c>
      <c r="O14" s="151">
        <v>1.6666666666666667</v>
      </c>
      <c r="P14" s="153">
        <f>N14/SUM(N11:N14)</f>
        <v>0.060240963855421686</v>
      </c>
    </row>
    <row r="15" spans="1:16" ht="13.5" thickTop="1">
      <c r="A15" s="5"/>
      <c r="B15" s="5"/>
      <c r="C15" s="5"/>
      <c r="D15" s="5"/>
      <c r="E15" s="5"/>
      <c r="F15" s="5"/>
      <c r="G15" s="5"/>
      <c r="H15" s="5"/>
      <c r="I15" s="5"/>
      <c r="J15" s="5"/>
      <c r="K15" s="5"/>
      <c r="L15" s="5"/>
      <c r="M15" s="5"/>
      <c r="N15" s="5"/>
      <c r="O15" s="5"/>
      <c r="P15" s="5"/>
    </row>
    <row r="17" spans="1:17" s="20" customFormat="1" ht="12.75">
      <c r="A17" s="21" t="s">
        <v>180</v>
      </c>
      <c r="Q17" s="3"/>
    </row>
    <row r="18" spans="1:17" s="20" customFormat="1" ht="12.75">
      <c r="A18" s="24" t="s">
        <v>182</v>
      </c>
      <c r="B18" s="22"/>
      <c r="C18" s="22"/>
      <c r="D18" s="22"/>
      <c r="F18" s="22"/>
      <c r="G18" s="22"/>
      <c r="H18" s="22"/>
      <c r="J18" s="22"/>
      <c r="K18" s="22"/>
      <c r="L18" s="22"/>
      <c r="N18" s="22"/>
      <c r="O18" s="22"/>
      <c r="P18" s="22"/>
      <c r="Q18" s="3"/>
    </row>
    <row r="19" spans="1:17" s="20" customFormat="1" ht="12.75">
      <c r="A19" s="23" t="s">
        <v>183</v>
      </c>
      <c r="Q19" s="3"/>
    </row>
  </sheetData>
  <sheetProtection/>
  <mergeCells count="8">
    <mergeCell ref="B3:D3"/>
    <mergeCell ref="F3:H3"/>
    <mergeCell ref="N3:P3"/>
    <mergeCell ref="J3:L3"/>
    <mergeCell ref="B4:D4"/>
    <mergeCell ref="F4:H4"/>
    <mergeCell ref="J4:L4"/>
    <mergeCell ref="N4:P4"/>
  </mergeCells>
  <printOptions/>
  <pageMargins left="0.75" right="0.75" top="1" bottom="1" header="0.5" footer="0.5"/>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Q35"/>
  <sheetViews>
    <sheetView zoomScale="80" zoomScaleNormal="80" zoomScalePageLayoutView="0" workbookViewId="0" topLeftCell="A1">
      <pane xSplit="1" ySplit="5" topLeftCell="B6" activePane="bottomRight" state="frozen"/>
      <selection pane="topLeft" activeCell="C37" sqref="C37"/>
      <selection pane="topRight" activeCell="C37" sqref="C37"/>
      <selection pane="bottomLeft" activeCell="C37" sqref="C37"/>
      <selection pane="bottomRight" activeCell="C37" sqref="C37"/>
    </sheetView>
  </sheetViews>
  <sheetFormatPr defaultColWidth="9.140625" defaultRowHeight="12.75"/>
  <cols>
    <col min="1" max="1" width="26.140625" style="3" customWidth="1"/>
    <col min="2" max="2" width="14.57421875" style="3" customWidth="1"/>
    <col min="3" max="3" width="15.8515625" style="3" customWidth="1"/>
    <col min="4" max="4" width="8.7109375" style="3" bestFit="1" customWidth="1"/>
    <col min="5" max="5" width="2.140625" style="3" customWidth="1"/>
    <col min="6" max="6" width="14.57421875" style="3" customWidth="1"/>
    <col min="7" max="7" width="15.8515625" style="3" customWidth="1"/>
    <col min="8" max="8" width="8.7109375" style="3" bestFit="1" customWidth="1"/>
    <col min="9" max="9" width="2.140625" style="3" customWidth="1"/>
    <col min="10" max="10" width="14.57421875" style="3" customWidth="1"/>
    <col min="11" max="11" width="15.8515625" style="3" customWidth="1"/>
    <col min="12" max="12" width="8.7109375" style="3" bestFit="1" customWidth="1"/>
    <col min="13" max="13" width="2.140625" style="3" customWidth="1"/>
    <col min="14" max="14" width="14.57421875" style="3" customWidth="1"/>
    <col min="15" max="15" width="15.8515625" style="3" customWidth="1"/>
    <col min="16" max="16" width="8.7109375" style="3" bestFit="1" customWidth="1"/>
    <col min="17" max="17" width="2.140625" style="3" customWidth="1"/>
    <col min="21" max="16384" width="9.140625" style="3" customWidth="1"/>
  </cols>
  <sheetData>
    <row r="1" spans="1:17" ht="14.25">
      <c r="A1" s="2" t="s">
        <v>140</v>
      </c>
      <c r="B1" s="5"/>
      <c r="C1" s="5"/>
      <c r="D1" s="5"/>
      <c r="E1" s="5"/>
      <c r="F1" s="5"/>
      <c r="G1" s="5"/>
      <c r="H1" s="5"/>
      <c r="I1" s="5"/>
      <c r="J1" s="5"/>
      <c r="K1" s="5"/>
      <c r="L1" s="5"/>
      <c r="M1" s="5"/>
      <c r="Q1" s="9"/>
    </row>
    <row r="2" spans="1:17" ht="12.75">
      <c r="A2" s="2"/>
      <c r="B2" s="5"/>
      <c r="C2" s="5"/>
      <c r="D2" s="5"/>
      <c r="E2" s="5"/>
      <c r="F2" s="5"/>
      <c r="G2" s="5"/>
      <c r="H2" s="5"/>
      <c r="I2" s="5"/>
      <c r="J2" s="5"/>
      <c r="K2" s="5"/>
      <c r="L2" s="5"/>
      <c r="M2" s="5"/>
      <c r="N2" s="5"/>
      <c r="O2" s="5"/>
      <c r="P2" s="5"/>
      <c r="Q2" s="9"/>
    </row>
    <row r="3" spans="1:17" ht="12.75">
      <c r="A3" s="67"/>
      <c r="B3" s="188" t="s">
        <v>129</v>
      </c>
      <c r="C3" s="189"/>
      <c r="D3" s="190"/>
      <c r="E3" s="32"/>
      <c r="F3" s="189" t="s">
        <v>130</v>
      </c>
      <c r="G3" s="189"/>
      <c r="H3" s="189"/>
      <c r="I3" s="32"/>
      <c r="J3" s="188" t="s">
        <v>132</v>
      </c>
      <c r="K3" s="189"/>
      <c r="L3" s="190"/>
      <c r="M3" s="32"/>
      <c r="N3" s="188" t="s">
        <v>131</v>
      </c>
      <c r="O3" s="189"/>
      <c r="P3" s="190"/>
      <c r="Q3" s="9"/>
    </row>
    <row r="4" spans="1:17" ht="12.75">
      <c r="A4" s="67"/>
      <c r="B4" s="188" t="s">
        <v>135</v>
      </c>
      <c r="C4" s="189"/>
      <c r="D4" s="190"/>
      <c r="E4" s="35"/>
      <c r="F4" s="189" t="s">
        <v>136</v>
      </c>
      <c r="G4" s="189"/>
      <c r="H4" s="189"/>
      <c r="I4" s="35"/>
      <c r="J4" s="188" t="s">
        <v>137</v>
      </c>
      <c r="K4" s="189"/>
      <c r="L4" s="190"/>
      <c r="M4" s="35"/>
      <c r="N4" s="188" t="s">
        <v>138</v>
      </c>
      <c r="O4" s="189"/>
      <c r="P4" s="190"/>
      <c r="Q4" s="9"/>
    </row>
    <row r="5" spans="1:17" ht="72.75" customHeight="1">
      <c r="A5" s="32"/>
      <c r="B5" s="38" t="s">
        <v>106</v>
      </c>
      <c r="C5" s="4" t="s">
        <v>36</v>
      </c>
      <c r="D5" s="4" t="s">
        <v>47</v>
      </c>
      <c r="E5" s="72"/>
      <c r="F5" s="4" t="s">
        <v>106</v>
      </c>
      <c r="G5" s="4" t="s">
        <v>36</v>
      </c>
      <c r="H5" s="4" t="s">
        <v>47</v>
      </c>
      <c r="I5" s="72"/>
      <c r="J5" s="4" t="s">
        <v>106</v>
      </c>
      <c r="K5" s="4" t="s">
        <v>36</v>
      </c>
      <c r="L5" s="48" t="s">
        <v>47</v>
      </c>
      <c r="M5" s="72"/>
      <c r="N5" s="38" t="s">
        <v>106</v>
      </c>
      <c r="O5" s="4" t="s">
        <v>36</v>
      </c>
      <c r="P5" s="48" t="s">
        <v>47</v>
      </c>
      <c r="Q5" s="9"/>
    </row>
    <row r="6" spans="1:17" ht="14.25">
      <c r="A6" s="51" t="s">
        <v>50</v>
      </c>
      <c r="B6" s="29"/>
      <c r="C6" s="5"/>
      <c r="D6" s="5"/>
      <c r="E6" s="33"/>
      <c r="F6" s="5"/>
      <c r="G6" s="5"/>
      <c r="H6" s="5"/>
      <c r="I6" s="33"/>
      <c r="J6" s="5"/>
      <c r="K6" s="5"/>
      <c r="L6" s="31"/>
      <c r="M6" s="33"/>
      <c r="N6" s="29"/>
      <c r="O6" s="5"/>
      <c r="P6" s="31"/>
      <c r="Q6" s="9"/>
    </row>
    <row r="7" spans="1:17" ht="12.75">
      <c r="A7" s="68" t="s">
        <v>121</v>
      </c>
      <c r="B7" s="29"/>
      <c r="C7" s="5"/>
      <c r="D7" s="5"/>
      <c r="E7" s="33"/>
      <c r="F7" s="5"/>
      <c r="G7" s="5"/>
      <c r="H7" s="5"/>
      <c r="I7" s="33"/>
      <c r="J7" s="5"/>
      <c r="K7" s="5"/>
      <c r="L7" s="31"/>
      <c r="M7" s="33"/>
      <c r="N7" s="29"/>
      <c r="O7" s="5"/>
      <c r="P7" s="31"/>
      <c r="Q7" s="9"/>
    </row>
    <row r="8" spans="1:17" ht="12.75">
      <c r="A8" s="68" t="s">
        <v>107</v>
      </c>
      <c r="B8" s="82">
        <v>5</v>
      </c>
      <c r="C8" s="92">
        <v>0.38461538461538464</v>
      </c>
      <c r="D8" s="127">
        <f>B8/(SUM($B$8:$B$27))</f>
        <v>0.0050200803212851405</v>
      </c>
      <c r="E8" s="155"/>
      <c r="F8" s="83">
        <v>13</v>
      </c>
      <c r="G8" s="92">
        <v>1.8571428571428572</v>
      </c>
      <c r="H8" s="127">
        <f>F8/(SUM($F$8:$F$27))</f>
        <v>0.04421768707482993</v>
      </c>
      <c r="I8" s="155"/>
      <c r="J8" s="83">
        <v>92</v>
      </c>
      <c r="K8" s="92">
        <v>15.333333333333334</v>
      </c>
      <c r="L8" s="156">
        <f>J8/(SUM($J$8:$J$27))</f>
        <v>0.1546218487394958</v>
      </c>
      <c r="M8" s="155"/>
      <c r="N8" s="82">
        <v>44</v>
      </c>
      <c r="O8" s="92">
        <v>14.666666666666666</v>
      </c>
      <c r="P8" s="156">
        <f>N8/(SUM($N$8:$N$27))</f>
        <v>0.21052631578947367</v>
      </c>
      <c r="Q8" s="9"/>
    </row>
    <row r="9" spans="1:17" ht="12.75">
      <c r="A9" s="68" t="s">
        <v>108</v>
      </c>
      <c r="B9" s="82">
        <v>4</v>
      </c>
      <c r="C9" s="92">
        <v>0.3076923076923077</v>
      </c>
      <c r="D9" s="127">
        <f>B9/(SUM($B$8:$B$27))</f>
        <v>0.004016064257028112</v>
      </c>
      <c r="E9" s="155"/>
      <c r="F9" s="83">
        <v>28</v>
      </c>
      <c r="G9" s="92">
        <v>4</v>
      </c>
      <c r="H9" s="127">
        <f>F9/(SUM($F$8:$F$27))</f>
        <v>0.09523809523809523</v>
      </c>
      <c r="I9" s="155"/>
      <c r="J9" s="83">
        <v>24</v>
      </c>
      <c r="K9" s="92">
        <v>4</v>
      </c>
      <c r="L9" s="156">
        <f>J9/(SUM($J$8:$J$27))</f>
        <v>0.040336134453781515</v>
      </c>
      <c r="M9" s="155"/>
      <c r="N9" s="82">
        <v>8</v>
      </c>
      <c r="O9" s="92">
        <v>2.6666666666666665</v>
      </c>
      <c r="P9" s="156">
        <f>N9/(SUM($N$8:$N$27))</f>
        <v>0.03827751196172249</v>
      </c>
      <c r="Q9" s="9"/>
    </row>
    <row r="10" spans="1:17" ht="12.75">
      <c r="A10" s="68"/>
      <c r="B10" s="82"/>
      <c r="C10" s="92"/>
      <c r="D10" s="127"/>
      <c r="E10" s="155"/>
      <c r="F10" s="83"/>
      <c r="G10" s="92"/>
      <c r="H10" s="127"/>
      <c r="I10" s="155"/>
      <c r="J10" s="83"/>
      <c r="K10" s="92"/>
      <c r="L10" s="156"/>
      <c r="M10" s="155"/>
      <c r="N10" s="82"/>
      <c r="O10" s="92"/>
      <c r="P10" s="156"/>
      <c r="Q10" s="9"/>
    </row>
    <row r="11" spans="1:17" ht="12.75">
      <c r="A11" s="69" t="s">
        <v>120</v>
      </c>
      <c r="B11" s="82"/>
      <c r="C11" s="92"/>
      <c r="D11" s="127"/>
      <c r="E11" s="155"/>
      <c r="F11" s="83"/>
      <c r="G11" s="92"/>
      <c r="H11" s="127"/>
      <c r="I11" s="155"/>
      <c r="J11" s="83"/>
      <c r="K11" s="92"/>
      <c r="L11" s="156"/>
      <c r="M11" s="155"/>
      <c r="N11" s="82"/>
      <c r="O11" s="92"/>
      <c r="P11" s="156"/>
      <c r="Q11" s="9"/>
    </row>
    <row r="12" spans="1:17" ht="12.75">
      <c r="A12" s="69" t="s">
        <v>109</v>
      </c>
      <c r="B12" s="82">
        <v>7</v>
      </c>
      <c r="C12" s="92">
        <v>0.5384615384615384</v>
      </c>
      <c r="D12" s="127">
        <f>B12/(SUM($B$8:$B$27))</f>
        <v>0.007028112449799197</v>
      </c>
      <c r="E12" s="155"/>
      <c r="F12" s="83">
        <v>0</v>
      </c>
      <c r="G12" s="92">
        <v>0</v>
      </c>
      <c r="H12" s="127">
        <f>F12/(SUM($F$8:$F$27))</f>
        <v>0</v>
      </c>
      <c r="I12" s="155"/>
      <c r="J12" s="83">
        <v>50</v>
      </c>
      <c r="K12" s="92">
        <v>8.333333333333334</v>
      </c>
      <c r="L12" s="156">
        <f>J12/(SUM($J$8:$J$27))</f>
        <v>0.08403361344537816</v>
      </c>
      <c r="M12" s="155"/>
      <c r="N12" s="82">
        <v>19</v>
      </c>
      <c r="O12" s="92">
        <v>6.333333333333333</v>
      </c>
      <c r="P12" s="156">
        <f>N12/(SUM($N$8:$N$27))</f>
        <v>0.09090909090909091</v>
      </c>
      <c r="Q12" s="9"/>
    </row>
    <row r="13" spans="1:17" ht="14.25">
      <c r="A13" s="69" t="s">
        <v>110</v>
      </c>
      <c r="B13" s="82">
        <v>619</v>
      </c>
      <c r="C13" s="92">
        <v>47.61538461538461</v>
      </c>
      <c r="D13" s="127">
        <f>B13/(SUM($B$8:$B$27))</f>
        <v>0.6214859437751004</v>
      </c>
      <c r="E13" s="155"/>
      <c r="F13" s="83">
        <v>147</v>
      </c>
      <c r="G13" s="92">
        <v>21</v>
      </c>
      <c r="H13" s="127">
        <f>F13/(SUM($F$8:$F$27))</f>
        <v>0.5</v>
      </c>
      <c r="I13" s="155"/>
      <c r="J13" s="83">
        <v>58</v>
      </c>
      <c r="K13" s="92">
        <v>9.666666666666666</v>
      </c>
      <c r="L13" s="156">
        <f>J13/(SUM($J$8:$J$27))</f>
        <v>0.09747899159663866</v>
      </c>
      <c r="M13" s="155"/>
      <c r="N13" s="82">
        <v>14</v>
      </c>
      <c r="O13" s="92">
        <v>4.666666666666667</v>
      </c>
      <c r="P13" s="156">
        <f>N13/(SUM($N$8:$N$27))</f>
        <v>0.06698564593301436</v>
      </c>
      <c r="Q13" s="9"/>
    </row>
    <row r="14" spans="1:17" ht="12.75">
      <c r="A14" s="69" t="s">
        <v>111</v>
      </c>
      <c r="B14" s="82">
        <v>227</v>
      </c>
      <c r="C14" s="92">
        <v>17.46153846153846</v>
      </c>
      <c r="D14" s="127">
        <f>B14/(SUM($B$8:$B$27))</f>
        <v>0.22791164658634538</v>
      </c>
      <c r="E14" s="155"/>
      <c r="F14" s="83">
        <v>61</v>
      </c>
      <c r="G14" s="92">
        <v>8.714285714285714</v>
      </c>
      <c r="H14" s="127">
        <f>F14/(SUM($F$8:$F$27))</f>
        <v>0.20748299319727892</v>
      </c>
      <c r="I14" s="155"/>
      <c r="J14" s="83">
        <v>116</v>
      </c>
      <c r="K14" s="92">
        <v>19.333333333333332</v>
      </c>
      <c r="L14" s="156">
        <f>J14/(SUM($J$8:$J$27))</f>
        <v>0.1949579831932773</v>
      </c>
      <c r="M14" s="155"/>
      <c r="N14" s="82">
        <v>53</v>
      </c>
      <c r="O14" s="92">
        <v>17.666666666666668</v>
      </c>
      <c r="P14" s="156">
        <f>N14/(SUM($N$8:$N$27))</f>
        <v>0.2535885167464115</v>
      </c>
      <c r="Q14" s="9"/>
    </row>
    <row r="15" spans="1:17" ht="12.75">
      <c r="A15" s="69" t="s">
        <v>112</v>
      </c>
      <c r="B15" s="82">
        <v>3</v>
      </c>
      <c r="C15" s="92">
        <v>0.23076923076923078</v>
      </c>
      <c r="D15" s="127">
        <f>B15/(SUM($B$8:$B$27))</f>
        <v>0.0030120481927710845</v>
      </c>
      <c r="E15" s="155"/>
      <c r="F15" s="83">
        <v>0</v>
      </c>
      <c r="G15" s="92">
        <v>0</v>
      </c>
      <c r="H15" s="127">
        <f>F15/(SUM($F$8:$F$27))</f>
        <v>0</v>
      </c>
      <c r="I15" s="155"/>
      <c r="J15" s="83">
        <v>3</v>
      </c>
      <c r="K15" s="92">
        <v>0.5</v>
      </c>
      <c r="L15" s="156">
        <f>J15/(SUM($J$8:$J$27))</f>
        <v>0.005042016806722689</v>
      </c>
      <c r="M15" s="155"/>
      <c r="N15" s="82">
        <v>2</v>
      </c>
      <c r="O15" s="92">
        <v>0.6666666666666666</v>
      </c>
      <c r="P15" s="156">
        <f>N15/(SUM($N$8:$N$27))</f>
        <v>0.009569377990430622</v>
      </c>
      <c r="Q15" s="9"/>
    </row>
    <row r="16" spans="1:17" ht="12.75">
      <c r="A16" s="69" t="s">
        <v>113</v>
      </c>
      <c r="B16" s="82">
        <v>5</v>
      </c>
      <c r="C16" s="92">
        <v>0.38461538461538464</v>
      </c>
      <c r="D16" s="127">
        <f>B16/(SUM($B$8:$B$27))</f>
        <v>0.0050200803212851405</v>
      </c>
      <c r="E16" s="155"/>
      <c r="F16" s="83">
        <v>0</v>
      </c>
      <c r="G16" s="92">
        <v>0</v>
      </c>
      <c r="H16" s="127">
        <f>F16/(SUM($F$8:$F$27))</f>
        <v>0</v>
      </c>
      <c r="I16" s="155"/>
      <c r="J16" s="83">
        <v>40</v>
      </c>
      <c r="K16" s="92">
        <v>6.666666666666667</v>
      </c>
      <c r="L16" s="156">
        <f>J16/(SUM($J$8:$J$27))</f>
        <v>0.06722689075630252</v>
      </c>
      <c r="M16" s="155"/>
      <c r="N16" s="82">
        <v>11</v>
      </c>
      <c r="O16" s="92">
        <v>3.6666666666666665</v>
      </c>
      <c r="P16" s="156">
        <f>N16/(SUM($N$8:$N$27))</f>
        <v>0.05263157894736842</v>
      </c>
      <c r="Q16" s="9"/>
    </row>
    <row r="17" spans="1:17" ht="12.75">
      <c r="A17" s="69"/>
      <c r="B17" s="82"/>
      <c r="C17" s="92"/>
      <c r="D17" s="127"/>
      <c r="E17" s="155"/>
      <c r="F17" s="83"/>
      <c r="G17" s="92"/>
      <c r="H17" s="127"/>
      <c r="I17" s="155"/>
      <c r="J17" s="83"/>
      <c r="K17" s="92"/>
      <c r="L17" s="156"/>
      <c r="M17" s="155"/>
      <c r="N17" s="82"/>
      <c r="O17" s="92"/>
      <c r="P17" s="156"/>
      <c r="Q17" s="9"/>
    </row>
    <row r="18" spans="1:17" ht="12.75">
      <c r="A18" s="69" t="s">
        <v>119</v>
      </c>
      <c r="B18" s="82"/>
      <c r="C18" s="92"/>
      <c r="D18" s="127"/>
      <c r="E18" s="155"/>
      <c r="F18" s="83"/>
      <c r="G18" s="92"/>
      <c r="H18" s="127"/>
      <c r="I18" s="155"/>
      <c r="J18" s="83"/>
      <c r="K18" s="92"/>
      <c r="L18" s="156"/>
      <c r="M18" s="155"/>
      <c r="N18" s="82"/>
      <c r="O18" s="92"/>
      <c r="P18" s="156"/>
      <c r="Q18" s="9"/>
    </row>
    <row r="19" spans="1:17" ht="14.25">
      <c r="A19" s="69" t="s">
        <v>114</v>
      </c>
      <c r="B19" s="82">
        <v>114</v>
      </c>
      <c r="C19" s="92">
        <v>8.76923076923077</v>
      </c>
      <c r="D19" s="127">
        <f>B19/(SUM($B$8:$B$27))</f>
        <v>0.1144578313253012</v>
      </c>
      <c r="E19" s="155"/>
      <c r="F19" s="83">
        <v>43</v>
      </c>
      <c r="G19" s="92">
        <v>6.142857142857143</v>
      </c>
      <c r="H19" s="127">
        <f>F19/(SUM($F$8:$F$27))</f>
        <v>0.14625850340136054</v>
      </c>
      <c r="I19" s="155"/>
      <c r="J19" s="83">
        <v>142</v>
      </c>
      <c r="K19" s="92">
        <v>23.666666666666668</v>
      </c>
      <c r="L19" s="156">
        <f>J19/(SUM($J$8:$J$27))</f>
        <v>0.23865546218487396</v>
      </c>
      <c r="M19" s="155"/>
      <c r="N19" s="82">
        <v>50</v>
      </c>
      <c r="O19" s="92">
        <v>16.666666666666668</v>
      </c>
      <c r="P19" s="156">
        <f>N19/(SUM($N$8:$N$27))</f>
        <v>0.23923444976076555</v>
      </c>
      <c r="Q19" s="9"/>
    </row>
    <row r="20" spans="1:17" ht="12.75">
      <c r="A20" s="69" t="s">
        <v>115</v>
      </c>
      <c r="B20" s="82">
        <v>12</v>
      </c>
      <c r="C20" s="92">
        <v>0.9230769230769231</v>
      </c>
      <c r="D20" s="127">
        <f>B20/(SUM($B$8:$B$27))</f>
        <v>0.012048192771084338</v>
      </c>
      <c r="E20" s="155"/>
      <c r="F20" s="83">
        <v>2</v>
      </c>
      <c r="G20" s="92">
        <v>0.2857142857142857</v>
      </c>
      <c r="H20" s="127">
        <f>F20/(SUM($F$8:$F$27))</f>
        <v>0.006802721088435374</v>
      </c>
      <c r="I20" s="155"/>
      <c r="J20" s="83">
        <v>33</v>
      </c>
      <c r="K20" s="92">
        <v>5.5</v>
      </c>
      <c r="L20" s="156">
        <f>J20/(SUM($J$8:$J$27))</f>
        <v>0.05546218487394958</v>
      </c>
      <c r="M20" s="155"/>
      <c r="N20" s="82">
        <v>2</v>
      </c>
      <c r="O20" s="92">
        <v>0.6666666666666666</v>
      </c>
      <c r="P20" s="156">
        <f>N20/(SUM($N$8:$N$27))</f>
        <v>0.009569377990430622</v>
      </c>
      <c r="Q20" s="9"/>
    </row>
    <row r="21" spans="1:17" ht="12.75">
      <c r="A21" s="53"/>
      <c r="B21" s="82"/>
      <c r="C21" s="92"/>
      <c r="D21" s="127"/>
      <c r="E21" s="155"/>
      <c r="F21" s="83"/>
      <c r="G21" s="92"/>
      <c r="H21" s="127"/>
      <c r="I21" s="155"/>
      <c r="J21" s="83"/>
      <c r="K21" s="92"/>
      <c r="L21" s="156"/>
      <c r="M21" s="155"/>
      <c r="N21" s="82"/>
      <c r="O21" s="92"/>
      <c r="P21" s="156"/>
      <c r="Q21" s="9"/>
    </row>
    <row r="22" spans="1:17" ht="12.75">
      <c r="A22" s="69" t="s">
        <v>122</v>
      </c>
      <c r="B22" s="82"/>
      <c r="C22" s="92"/>
      <c r="D22" s="127"/>
      <c r="E22" s="155"/>
      <c r="F22" s="83"/>
      <c r="G22" s="92"/>
      <c r="H22" s="127"/>
      <c r="I22" s="155"/>
      <c r="J22" s="83"/>
      <c r="K22" s="92"/>
      <c r="L22" s="156"/>
      <c r="M22" s="155"/>
      <c r="N22" s="82"/>
      <c r="O22" s="92"/>
      <c r="P22" s="156"/>
      <c r="Q22" s="9"/>
    </row>
    <row r="23" spans="1:17" ht="12.75">
      <c r="A23" s="70" t="s">
        <v>128</v>
      </c>
      <c r="B23" s="82">
        <v>0</v>
      </c>
      <c r="C23" s="92">
        <v>0</v>
      </c>
      <c r="D23" s="127">
        <f>B23/(SUM($B$8:$B$27))</f>
        <v>0</v>
      </c>
      <c r="E23" s="155"/>
      <c r="F23" s="83">
        <v>0</v>
      </c>
      <c r="G23" s="92">
        <v>0</v>
      </c>
      <c r="H23" s="127">
        <f>F23/(SUM($F$8:$F$27))</f>
        <v>0</v>
      </c>
      <c r="I23" s="155"/>
      <c r="J23" s="83">
        <v>18</v>
      </c>
      <c r="K23" s="92">
        <v>3</v>
      </c>
      <c r="L23" s="156">
        <f>J23/(SUM($J$8:$J$27))</f>
        <v>0.030252100840336135</v>
      </c>
      <c r="M23" s="155"/>
      <c r="N23" s="82">
        <v>3</v>
      </c>
      <c r="O23" s="92">
        <v>1</v>
      </c>
      <c r="P23" s="156">
        <f>N23/(SUM($N$8:$N$27))</f>
        <v>0.014354066985645933</v>
      </c>
      <c r="Q23" s="9"/>
    </row>
    <row r="24" spans="1:17" ht="12.75">
      <c r="A24" s="70" t="s">
        <v>127</v>
      </c>
      <c r="B24" s="82">
        <v>0</v>
      </c>
      <c r="C24" s="92">
        <v>0</v>
      </c>
      <c r="D24" s="127">
        <f>B24/(SUM($B$8:$B$27))</f>
        <v>0</v>
      </c>
      <c r="E24" s="155"/>
      <c r="F24" s="83">
        <v>0</v>
      </c>
      <c r="G24" s="92">
        <v>0</v>
      </c>
      <c r="H24" s="127">
        <f>F24/(SUM($F$8:$F$27))</f>
        <v>0</v>
      </c>
      <c r="I24" s="155"/>
      <c r="J24" s="83">
        <v>0</v>
      </c>
      <c r="K24" s="92">
        <v>0</v>
      </c>
      <c r="L24" s="156">
        <f>J24/(SUM($J$8:$J$27))</f>
        <v>0</v>
      </c>
      <c r="M24" s="155"/>
      <c r="N24" s="82">
        <v>0</v>
      </c>
      <c r="O24" s="92">
        <v>0</v>
      </c>
      <c r="P24" s="156">
        <f>N24/(SUM($N$8:$N$27))</f>
        <v>0</v>
      </c>
      <c r="Q24" s="9"/>
    </row>
    <row r="25" spans="1:17" ht="12.75">
      <c r="A25" s="33" t="s">
        <v>116</v>
      </c>
      <c r="B25" s="82">
        <v>0</v>
      </c>
      <c r="C25" s="92">
        <v>0</v>
      </c>
      <c r="D25" s="127">
        <f>B25/(SUM($B$8:$B$27))</f>
        <v>0</v>
      </c>
      <c r="E25" s="155"/>
      <c r="F25" s="83">
        <v>0</v>
      </c>
      <c r="G25" s="92">
        <v>0</v>
      </c>
      <c r="H25" s="127">
        <f>F25/(SUM($F$8:$F$27))</f>
        <v>0</v>
      </c>
      <c r="I25" s="155"/>
      <c r="J25" s="83">
        <v>7</v>
      </c>
      <c r="K25" s="92">
        <v>1.1666666666666667</v>
      </c>
      <c r="L25" s="156">
        <f>J25/(SUM($J$8:$J$27))</f>
        <v>0.011764705882352941</v>
      </c>
      <c r="M25" s="155"/>
      <c r="N25" s="82">
        <v>1</v>
      </c>
      <c r="O25" s="92">
        <v>0.3333333333333333</v>
      </c>
      <c r="P25" s="156">
        <f>N25/(SUM($N$8:$N$27))</f>
        <v>0.004784688995215311</v>
      </c>
      <c r="Q25" s="9"/>
    </row>
    <row r="26" spans="1:17" ht="12.75">
      <c r="A26" s="69" t="s">
        <v>117</v>
      </c>
      <c r="B26" s="82">
        <v>0</v>
      </c>
      <c r="C26" s="92">
        <v>0</v>
      </c>
      <c r="D26" s="127">
        <f>B26/(SUM($B$8:$B$27))</f>
        <v>0</v>
      </c>
      <c r="E26" s="155"/>
      <c r="F26" s="83">
        <v>0</v>
      </c>
      <c r="G26" s="92">
        <v>0</v>
      </c>
      <c r="H26" s="127">
        <f>F26/(SUM($F$8:$F$27))</f>
        <v>0</v>
      </c>
      <c r="I26" s="155"/>
      <c r="J26" s="83">
        <v>11</v>
      </c>
      <c r="K26" s="92">
        <v>1.8333333333333333</v>
      </c>
      <c r="L26" s="156">
        <f>J26/(SUM($J$8:$J$27))</f>
        <v>0.018487394957983194</v>
      </c>
      <c r="M26" s="155"/>
      <c r="N26" s="82">
        <v>1</v>
      </c>
      <c r="O26" s="92">
        <v>0.3333333333333333</v>
      </c>
      <c r="P26" s="156">
        <f>N26/(SUM($N$8:$N$27))</f>
        <v>0.004784688995215311</v>
      </c>
      <c r="Q26" s="9"/>
    </row>
    <row r="27" spans="1:17" ht="12.75">
      <c r="A27" s="33" t="s">
        <v>118</v>
      </c>
      <c r="B27" s="82">
        <v>0</v>
      </c>
      <c r="C27" s="92">
        <v>0</v>
      </c>
      <c r="D27" s="127">
        <f>B27/(SUM($B$8:$B$27))</f>
        <v>0</v>
      </c>
      <c r="E27" s="155"/>
      <c r="F27" s="83">
        <v>0</v>
      </c>
      <c r="G27" s="92">
        <v>0</v>
      </c>
      <c r="H27" s="127">
        <f>F27/(SUM($F$8:$F$27))</f>
        <v>0</v>
      </c>
      <c r="I27" s="155"/>
      <c r="J27" s="83">
        <v>1</v>
      </c>
      <c r="K27" s="92">
        <v>0.16666666666666666</v>
      </c>
      <c r="L27" s="156">
        <f>J27/(SUM($J$8:$J$27))</f>
        <v>0.0016806722689075631</v>
      </c>
      <c r="M27" s="155"/>
      <c r="N27" s="82">
        <v>1</v>
      </c>
      <c r="O27" s="92">
        <v>0.3333333333333333</v>
      </c>
      <c r="P27" s="156">
        <f>N27/(SUM($N$8:$N$27))</f>
        <v>0.004784688995215311</v>
      </c>
      <c r="Q27" s="9"/>
    </row>
    <row r="28" spans="1:17" ht="15" customHeight="1" thickBot="1">
      <c r="A28" s="71"/>
      <c r="B28" s="49"/>
      <c r="C28" s="11"/>
      <c r="D28" s="12"/>
      <c r="E28" s="73"/>
      <c r="F28" s="10"/>
      <c r="G28" s="11"/>
      <c r="H28" s="12"/>
      <c r="I28" s="73"/>
      <c r="J28" s="10"/>
      <c r="K28" s="11"/>
      <c r="L28" s="50"/>
      <c r="M28" s="73"/>
      <c r="N28" s="49"/>
      <c r="O28" s="11"/>
      <c r="P28" s="50"/>
      <c r="Q28" s="9"/>
    </row>
    <row r="29" spans="4:17" ht="13.5" thickTop="1">
      <c r="D29" s="13"/>
      <c r="E29" s="13"/>
      <c r="H29" s="13"/>
      <c r="I29" s="13"/>
      <c r="L29" s="13"/>
      <c r="M29" s="13"/>
      <c r="P29" s="13"/>
      <c r="Q29" s="13"/>
    </row>
    <row r="30" spans="5:17" ht="12.75">
      <c r="E30" s="13"/>
      <c r="I30" s="13"/>
      <c r="M30" s="13"/>
      <c r="Q30" s="13"/>
    </row>
    <row r="31" spans="1:16" ht="61.5" customHeight="1">
      <c r="A31" s="186" t="s">
        <v>189</v>
      </c>
      <c r="B31" s="191"/>
      <c r="C31" s="191"/>
      <c r="D31" s="191"/>
      <c r="E31" s="191"/>
      <c r="F31" s="20"/>
      <c r="G31" s="20"/>
      <c r="H31" s="20"/>
      <c r="J31" s="20"/>
      <c r="K31" s="20"/>
      <c r="L31" s="20"/>
      <c r="N31" s="20"/>
      <c r="O31" s="20"/>
      <c r="P31" s="20"/>
    </row>
    <row r="32" spans="1:16" ht="12.75">
      <c r="A32" s="21" t="s">
        <v>78</v>
      </c>
      <c r="B32" s="20"/>
      <c r="C32" s="20"/>
      <c r="D32" s="20"/>
      <c r="F32" s="20"/>
      <c r="G32" s="20"/>
      <c r="H32" s="20"/>
      <c r="J32" s="20"/>
      <c r="K32" s="20"/>
      <c r="L32" s="20"/>
      <c r="N32" s="20"/>
      <c r="O32" s="20"/>
      <c r="P32" s="20"/>
    </row>
    <row r="33" spans="1:16" ht="24.75" customHeight="1">
      <c r="A33" s="186" t="s">
        <v>69</v>
      </c>
      <c r="B33" s="191"/>
      <c r="C33" s="191"/>
      <c r="D33" s="191"/>
      <c r="E33" s="191"/>
      <c r="F33" s="20"/>
      <c r="G33" s="20"/>
      <c r="H33" s="20"/>
      <c r="J33" s="20"/>
      <c r="K33" s="20"/>
      <c r="L33" s="20"/>
      <c r="N33" s="20"/>
      <c r="O33" s="20"/>
      <c r="P33" s="20"/>
    </row>
    <row r="34" spans="1:4" ht="12.75">
      <c r="A34" s="186" t="s">
        <v>123</v>
      </c>
      <c r="B34" s="198"/>
      <c r="C34" s="198"/>
      <c r="D34" s="198"/>
    </row>
    <row r="35" spans="1:4" ht="12.75">
      <c r="A35" s="186" t="s">
        <v>124</v>
      </c>
      <c r="B35" s="198"/>
      <c r="C35" s="198"/>
      <c r="D35" s="198"/>
    </row>
  </sheetData>
  <sheetProtection/>
  <mergeCells count="12">
    <mergeCell ref="A34:D34"/>
    <mergeCell ref="A35:D35"/>
    <mergeCell ref="B3:D3"/>
    <mergeCell ref="F3:H3"/>
    <mergeCell ref="B4:D4"/>
    <mergeCell ref="F4:H4"/>
    <mergeCell ref="A31:E31"/>
    <mergeCell ref="A33:E33"/>
    <mergeCell ref="N3:P3"/>
    <mergeCell ref="J3:L3"/>
    <mergeCell ref="J4:L4"/>
    <mergeCell ref="N4:P4"/>
  </mergeCells>
  <printOptions/>
  <pageMargins left="0.75" right="0.75" top="1" bottom="1" header="0.5" footer="0.5"/>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mmpr-data-March-August 2013</dc:title>
  <dc:subject/>
  <dc:creator>MoJ</dc:creator>
  <cp:keywords>Rainsbrook STC MMPR data, Minimising and Managing Physical Restraint, MMPR, restraint, youth justice, YJB</cp:keywords>
  <dc:description/>
  <cp:lastModifiedBy>shamilton</cp:lastModifiedBy>
  <cp:lastPrinted>2014-08-13T09:09:02Z</cp:lastPrinted>
  <dcterms:created xsi:type="dcterms:W3CDTF">2013-10-03T15:09:25Z</dcterms:created>
  <dcterms:modified xsi:type="dcterms:W3CDTF">2014-10-29T13:01:09Z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