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50" windowWidth="16095" windowHeight="6195" activeTab="13"/>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B.1"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ACCASELOADCHANGE" localSheetId="17">OFFSET('[25]TABLE 10'!$B$15,0,1,1,'[25]TABLE 10'!$D$1)</definedName>
    <definedName name="AACCASELOADCHANGE">OFFSET('[12]TABLE 10'!$B$15,0,1,1,'[12]TABLE 10'!$D$1)</definedName>
    <definedName name="AACCASELOADRANGE" localSheetId="17">OFFSET('[25]TABLE 10'!$B$13,0,1,1,'[25]TABLE 10'!$D$1)</definedName>
    <definedName name="AACCASELOADRANGE">OFFSET('[12]TABLE 10'!$B$13,0,1,1,'[12]TABLE 10'!$D$1)</definedName>
    <definedName name="AACDISPOSALSAVERAGERANGE" localSheetId="17">OFFSET('[25]TABLE 10'!$B$9,0,1,1,'[25]TABLE 10'!$D$1)</definedName>
    <definedName name="AACDISPOSALSAVERAGERANGE">OFFSET('[12]TABLE 10'!$B$9,0,1,1,'[12]TABLE 10'!$D$1)</definedName>
    <definedName name="AACDISPOSALSRANGE" localSheetId="17">OFFSET('[25]TABLE 10'!$B$5,0,1,1,'[25]TABLE 10'!$D$1)</definedName>
    <definedName name="AACDISPOSALSRANGE">OFFSET('[12]TABLE 10'!$B$5,0,1,1,'[12]TABLE 10'!$D$1)</definedName>
    <definedName name="AACRATIORANGE" localSheetId="17">OFFSET('[25]TABLE 10'!$B$11,0,1,1,'[25]TABLE 10'!$D$1)</definedName>
    <definedName name="AACRATIORANGE">OFFSET('[12]TABLE 10'!$B$11,0,1,1,'[12]TABLE 10'!$D$1)</definedName>
    <definedName name="AACRATIORANGE2" localSheetId="17">OFFSET('[25]TABLE 10'!$B$12,0,1,1,'[25]TABLE 10'!$D$1)</definedName>
    <definedName name="AACRATIORANGE2">OFFSET('[12]TABLE 10'!$B$12,0,1,1,'[12]TABLE 10'!$D$1)</definedName>
    <definedName name="AACRECEIPTSAVERAGERANGE" localSheetId="17">OFFSET('[25]TABLE 10'!$B$7,0,1,1,'[25]TABLE 10'!$D$1)</definedName>
    <definedName name="AACRECEIPTSAVERAGERANGE">OFFSET('[12]TABLE 10'!$B$7,0,1,1,'[12]TABLE 10'!$D$1)</definedName>
    <definedName name="AACRECEIPTSRANGE" localSheetId="17">OFFSET('[25]TABLE 10'!$B$3,0,1,1,'[25]TABLE 10'!$D$1)</definedName>
    <definedName name="AACRECEIPTSRANGE">OFFSET('[12]TABLE 10'!$B$3,0,1,1,'[12]TABLE 10'!$D$1)</definedName>
    <definedName name="AACTIMELINESSRANGE" localSheetId="17">OFFSET('[25]TABLE 10'!$B$17,0,1,1,'[25]TABLE 10'!$D$1)</definedName>
    <definedName name="AACTIMELINESSRANGE">OFFSET('[12]TABLE 10'!$B$17,0,1,1,'[12]TABLE 10'!$D$1)</definedName>
    <definedName name="AACTIMELINESSRANGE2" localSheetId="17">OFFSET('[25]TABLE 10'!$B$20,0,1,1,'[25]TABLE 10'!$D$1)</definedName>
    <definedName name="AACTIMELINESSRANGE2">OFFSET('[12]TABLE 10'!$B$20,0,1,1,'[12]TABLE 10'!$D$1)</definedName>
    <definedName name="Accommodation" localSheetId="17">#REF!</definedName>
    <definedName name="Accommodation">#REF!</definedName>
    <definedName name="ACTUALLOOKUP" localSheetId="17">'[26]TABLE 2'!$N$255:$O$284</definedName>
    <definedName name="ACTUALLOOKUP">'[13]TABLE 2'!$N$255:$O$284</definedName>
    <definedName name="ADJACTUALLOOKUP" localSheetId="17">'[24]MH data'!$S$232:$AD$238</definedName>
    <definedName name="ADJACTUALLOOKUP">'[11]MH data'!$S$232:$AD$238</definedName>
    <definedName name="AGEN" localSheetId="17">#REF!</definedName>
    <definedName name="AGEN">#REF!</definedName>
    <definedName name="agen1" localSheetId="17">#REF!</definedName>
    <definedName name="agen1">#REF!</definedName>
    <definedName name="AIMB" localSheetId="17">#REF!</definedName>
    <definedName name="AIMB">#REF!</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17">#REF!</definedName>
    <definedName name="ANAL">#REF!</definedName>
    <definedName name="ASTCASELOADCHANGE" localSheetId="17">OFFSET('[25]TABLE 10'!$B$119,0,1,1,'[25]TABLE 10'!$D$1)</definedName>
    <definedName name="ASTCASELOADCHANGE">OFFSET('[12]TABLE 10'!$B$119,0,1,1,'[12]TABLE 10'!$D$1)</definedName>
    <definedName name="ASTCASELOADRANGE" localSheetId="17">OFFSET('[25]TABLE 10'!$B$117,0,1,1,'[25]TABLE 10'!$D$1)</definedName>
    <definedName name="ASTCASELOADRANGE">OFFSET('[12]TABLE 10'!$B$117,0,1,1,'[12]TABLE 10'!$D$1)</definedName>
    <definedName name="ASTDISPOSALSAVERAGERANGE" localSheetId="17">OFFSET('[25]TABLE 10'!$B$113,0,1,1,'[25]TABLE 10'!$D$105)</definedName>
    <definedName name="ASTDISPOSALSAVERAGERANGE">OFFSET('[12]TABLE 10'!$B$113,0,1,1,'[12]TABLE 10'!$D$105)</definedName>
    <definedName name="ASTDISPOSALSRANGE" localSheetId="17">OFFSET('[25]TABLE 10'!$B$109,0,1,1,'[25]TABLE 10'!$D$105)</definedName>
    <definedName name="ASTDISPOSALSRANGE">OFFSET('[12]TABLE 10'!$B$109,0,1,1,'[12]TABLE 10'!$D$105)</definedName>
    <definedName name="ASTRATIORANGE" localSheetId="17">OFFSET('[25]TABLE 10'!$B$115,0,1,1,'[25]TABLE 10'!$D$1)</definedName>
    <definedName name="ASTRATIORANGE">OFFSET('[12]TABLE 10'!$B$115,0,1,1,'[12]TABLE 10'!$D$1)</definedName>
    <definedName name="ASTRECEIPTSAVERAGERANGE" localSheetId="17">OFFSET('[25]TABLE 10'!$B$111,0,1,1,'[25]TABLE 10'!$D$105)</definedName>
    <definedName name="ASTRECEIPTSAVERAGERANGE">OFFSET('[12]TABLE 10'!$B$111,0,1,1,'[12]TABLE 10'!$D$105)</definedName>
    <definedName name="ASTRECEIPTSRANGE" localSheetId="17">OFFSET('[25]TABLE 10'!$B$107,0,1,1,'[25]TABLE 10'!$D$105)</definedName>
    <definedName name="ASTRECEIPTSRANGE">OFFSET('[12]TABLE 10'!$B$107,0,1,1,'[12]TABLE 10'!$D$105)</definedName>
    <definedName name="ASTTIMELINESSRANGE" localSheetId="17">OFFSET('[25]TABLE 10'!$B$121,0,1,1,'[25]TABLE 10'!$D$1)</definedName>
    <definedName name="ASTTIMELINESSRANGE">OFFSET('[12]TABLE 10'!$B$121,0,1,1,'[12]TABLE 10'!$D$1)</definedName>
    <definedName name="CCS_Team" localSheetId="17">#REF!</definedName>
    <definedName name="CCS_Team">#REF!</definedName>
    <definedName name="CHAMBERDAYSSALARIEDACTUALLOOKUP" localSheetId="17">'[24]MH data'!$S$216:$AD$217</definedName>
    <definedName name="CHAMBERDAYSSALARIEDACTUALLOOKUP">'[11]MH data'!$S$216:$AD$217</definedName>
    <definedName name="CHAMBERDAYSSALARIEDMEDICALACTUALLOOKUP" localSheetId="17">'[24]MH data'!$S$224:$AD$225</definedName>
    <definedName name="CHAMBERDAYSSALARIEDMEDICALACTUALLOOKUP">'[11]MH data'!$S$224:$AD$225</definedName>
    <definedName name="CHAMBERDAYSSALARIEDMEDICALPROFILELOOKUP" localSheetId="17">'[24]MH data'!$E$224:$P$225</definedName>
    <definedName name="CHAMBERDAYSSALARIEDMEDICALPROFILELOOKUP">'[11]MH data'!$E$224:$P$225</definedName>
    <definedName name="CHAMBERDAYSSALARIEDPROFILELOOKUP" localSheetId="17">'[24]MH data'!$E$216:$P$217</definedName>
    <definedName name="CHAMBERDAYSSALARIEDPROFILELOOKUP">'[11]MH data'!$E$216:$P$217</definedName>
    <definedName name="CICCASELOADCHANGE" localSheetId="17">OFFSET('[25]TABLE 10'!$B$222,0,1,1,'[25]TABLE 10'!$D$1)</definedName>
    <definedName name="CICCASELOADCHANGE">OFFSET('[12]TABLE 10'!$B$222,0,1,1,'[12]TABLE 10'!$D$1)</definedName>
    <definedName name="CICCASELOADRANGE" localSheetId="17">OFFSET('[25]TABLE 10'!$B$220,0,1,1,'[25]TABLE 10'!$D$1)</definedName>
    <definedName name="CICCASELOADRANGE">OFFSET('[12]TABLE 10'!$B$220,0,1,1,'[12]TABLE 10'!$D$1)</definedName>
    <definedName name="CICDISPOSALSAVERAGERANGE" localSheetId="17">OFFSET('[25]TABLE 10'!$B$216,0,1,1,'[25]TABLE 10'!$D$1)</definedName>
    <definedName name="CICDISPOSALSAVERAGERANGE">OFFSET('[12]TABLE 10'!$B$216,0,1,1,'[12]TABLE 10'!$D$1)</definedName>
    <definedName name="CICDISPOSALSRANGE" localSheetId="17">OFFSET('[25]TABLE 10'!$B$212,0,1,1,'[25]TABLE 10'!$D$1)</definedName>
    <definedName name="CICDISPOSALSRANGE">OFFSET('[12]TABLE 10'!$B$212,0,1,1,'[12]TABLE 10'!$D$1)</definedName>
    <definedName name="CICRATIORANGE" localSheetId="17">OFFSET('[25]TABLE 10'!$B$218,0,1,1,'[25]TABLE 10'!$D$1)</definedName>
    <definedName name="CICRATIORANGE">OFFSET('[12]TABLE 10'!$B$218,0,1,1,'[12]TABLE 10'!$D$1)</definedName>
    <definedName name="CICRECEIPTSAVERAGERANGE" localSheetId="17">OFFSET('[25]TABLE 10'!$B$214,0,1,1,'[25]TABLE 10'!$D$1)</definedName>
    <definedName name="CICRECEIPTSAVERAGERANGE">OFFSET('[12]TABLE 10'!$B$214,0,1,1,'[12]TABLE 10'!$D$1)</definedName>
    <definedName name="CICRECEIPTSRANGE" localSheetId="17">OFFSET('[25]TABLE 10'!$B$210,0,1,1,'[25]TABLE 10'!$D$1)</definedName>
    <definedName name="CICRECEIPTSRANGE">OFFSET('[12]TABLE 10'!$B$210,0,1,1,'[12]TABLE 10'!$D$1)</definedName>
    <definedName name="CICTIMELINESSRANGE" localSheetId="17">OFFSET('[25]TABLE 10'!$B$224,0,1,1,'[25]TABLE 10'!$D$1)</definedName>
    <definedName name="CICTIMELINESSRANGE">OFFSET('[12]TABLE 10'!$B$224,0,1,1,'[12]TABLE 10'!$D$1)</definedName>
    <definedName name="Civil_and_Family" localSheetId="17">#REF!</definedName>
    <definedName name="Civil_and_Family">#REF!</definedName>
    <definedName name="Criminal_Court_Operations" localSheetId="17">#REF!</definedName>
    <definedName name="Criminal_Court_Operations">#REF!</definedName>
    <definedName name="Customers" localSheetId="17">#REF!</definedName>
    <definedName name="Customers">#REF!</definedName>
    <definedName name="Development_Training" localSheetId="17">#REF!</definedName>
    <definedName name="Development_Training">#REF!</definedName>
    <definedName name="DISPOSALSFORECASTLOOKUP" localSheetId="17">'[26]TABLE 3'!$AJ$46:$AK$77</definedName>
    <definedName name="DISPOSALSFORECASTLOOKUP">'[13]TABLE 3'!$AJ$46:$AK$77</definedName>
    <definedName name="DISPOSALSLOOKUP" localSheetId="17">'[26]TABLE 2'!$N$189:$O$218</definedName>
    <definedName name="DISPOSALSLOOKUP">'[13]TABLE 2'!$N$189:$O$218</definedName>
    <definedName name="DISPOSALSPROFILE" localSheetId="17">'[26]TABLE 3'!$AD$46:$AE$77</definedName>
    <definedName name="DISPOSALSPROFILE">'[13]TABLE 3'!$AD$46:$AE$77</definedName>
    <definedName name="DISPOSEDNONRESTRICTEDACTUALLOOKUP" localSheetId="17">'[24]MH data'!$S$176:$AD$177</definedName>
    <definedName name="DISPOSEDNONRESTRICTEDACTUALLOOKUP">'[11]MH data'!$S$176:$AD$177</definedName>
    <definedName name="DISPOSEDRESTRICTEDACTUALLOOKUP" localSheetId="17">'[24]MH data'!$S$184:$AD$185</definedName>
    <definedName name="DISPOSEDRESTRICTEDACTUALLOOKUP">'[11]MH data'!$S$184:$AD$185</definedName>
    <definedName name="DISPOSEDS2ACTUALLOOKUP" localSheetId="17">'[24]MH data'!$S$168:$AD$169</definedName>
    <definedName name="DISPOSEDS2ACTUALLOOKUP">'[11]MH data'!$S$168:$AD$169</definedName>
    <definedName name="fg">'[8]Data'!$A$265:$D$267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 localSheetId="17">'[26]TABLE 3'!$AL$46:$AM$77</definedName>
    <definedName name="FORECASTDISPOSALSPROFILE">'[13]TABLE 3'!$AL$46:$AM$77</definedName>
    <definedName name="FORECASTOUTSTANDINGLOOKUP" localSheetId="17">'[26]TABLE 3'!$AJ$179:$AK$202</definedName>
    <definedName name="FORECASTOUTSTANDINGLOOKUP">'[13]TABLE 3'!$AJ$179:$AK$202</definedName>
    <definedName name="FORECASTRECEIPTSLOOKUP" localSheetId="17">'[26]TABLE 3'!$AJ$153:$AK$176</definedName>
    <definedName name="FORECASTRECEIPTSLOOKUP">'[13]TABLE 3'!$AJ$153:$AK$176</definedName>
    <definedName name="FORECASTRECEIPTSPROFILE" localSheetId="17">'[26]TABLE 3'!$AL$153:$AM$176</definedName>
    <definedName name="FORECASTRECEIPTSPROFILE">'[13]TABLE 3'!$AL$153:$AM$176</definedName>
    <definedName name="FTICASELOADCHANGE" localSheetId="17">OFFSET('[25]TABLE 10'!$B$328,0,1,1,'[25]TABLE 10'!$D$1)</definedName>
    <definedName name="FTICASELOADCHANGE">OFFSET('[12]TABLE 10'!$B$328,0,1,1,'[12]TABLE 10'!$D$1)</definedName>
    <definedName name="FTICASELOADRANGE" localSheetId="17">OFFSET('[25]TABLE 10'!$B$326,0,1,1,'[25]TABLE 10'!$D$1)</definedName>
    <definedName name="FTICASELOADRANGE">OFFSET('[12]TABLE 10'!$B$326,0,1,1,'[12]TABLE 10'!$D$1)</definedName>
    <definedName name="FTIDISPOSALSAVERAGERANGE" localSheetId="17">OFFSET('[25]TABLE 10'!$B$322,0,1,1,'[25]TABLE 10'!$D$1)</definedName>
    <definedName name="FTIDISPOSALSAVERAGERANGE">OFFSET('[12]TABLE 10'!$B$322,0,1,1,'[12]TABLE 10'!$D$1)</definedName>
    <definedName name="FTIDISPOSALSRANGE" localSheetId="17">OFFSET('[25]TABLE 10'!$B$318,0,1,1,'[25]TABLE 10'!$D$1)</definedName>
    <definedName name="FTIDISPOSALSRANGE">OFFSET('[12]TABLE 10'!$B$318,0,1,1,'[12]TABLE 10'!$D$1)</definedName>
    <definedName name="FTIRATIORANGE" localSheetId="17">OFFSET('[25]TABLE 10'!$B$324,0,1,1,'[25]TABLE 10'!$D$1)</definedName>
    <definedName name="FTIRATIORANGE">OFFSET('[12]TABLE 10'!$B$324,0,1,1,'[12]TABLE 10'!$D$1)</definedName>
    <definedName name="FTIRECEIPTSAVERAGERANGE" localSheetId="17">OFFSET('[25]TABLE 10'!$B$320,0,1,1,'[25]TABLE 10'!$D$1)</definedName>
    <definedName name="FTIRECEIPTSAVERAGERANGE">OFFSET('[12]TABLE 10'!$B$320,0,1,1,'[12]TABLE 10'!$D$1)</definedName>
    <definedName name="FTIRECEIPTSRANGE" localSheetId="17">OFFSET('[25]TABLE 10'!$B$316,0,1,1,'[25]TABLE 10'!$D$1)</definedName>
    <definedName name="FTIRECEIPTSRANGE">OFFSET('[12]TABLE 10'!$B$316,0,1,1,'[12]TABLE 10'!$D$1)</definedName>
    <definedName name="FTITIMELINESSRANGE" localSheetId="17">OFFSET('[25]TABLE 10'!$B$330,0,1,1,'[25]TABLE 10'!$D$1)</definedName>
    <definedName name="FTITIMELINESSRANGE">OFFSET('[12]TABLE 10'!$B$330,0,1,1,'[12]TABLE 10'!$D$1)</definedName>
    <definedName name="GRPCASELOADCHANGE" localSheetId="17">OFFSET('[25]TABLE 10'!$B$434,0,1,1,'[25]TABLE 10'!$D$1)</definedName>
    <definedName name="GRPCASELOADCHANGE">OFFSET('[12]TABLE 10'!$B$434,0,1,1,'[12]TABLE 10'!$D$1)</definedName>
    <definedName name="GRPCASELOADRANGE" localSheetId="17">OFFSET('[25]TABLE 10'!$B$432,0,1,1,'[25]TABLE 10'!$D$1)</definedName>
    <definedName name="GRPCASELOADRANGE">OFFSET('[12]TABLE 10'!$B$432,0,1,1,'[12]TABLE 10'!$D$1)</definedName>
    <definedName name="GRPDISPOSALSAVERAGERANGE" localSheetId="17">OFFSET('[25]TABLE 10'!$B$428,0,1,1,'[25]TABLE 10'!$D$1)</definedName>
    <definedName name="GRPDISPOSALSAVERAGERANGE">OFFSET('[12]TABLE 10'!$B$428,0,1,1,'[12]TABLE 10'!$D$1)</definedName>
    <definedName name="GRPDISPOSALSRANGE" localSheetId="17">OFFSET('[25]TABLE 10'!$B$424,0,1,1,'[25]TABLE 10'!$D$1)</definedName>
    <definedName name="GRPDISPOSALSRANGE">OFFSET('[12]TABLE 10'!$B$424,0,1,1,'[12]TABLE 10'!$D$1)</definedName>
    <definedName name="GRPRATIORANGE" localSheetId="17">OFFSET('[25]TABLE 10'!$B$430,0,1,1,'[25]TABLE 10'!$D$1)</definedName>
    <definedName name="GRPRATIORANGE">OFFSET('[12]TABLE 10'!$B$430,0,1,1,'[12]TABLE 10'!$D$1)</definedName>
    <definedName name="GRPRATIORANGE2" localSheetId="17">OFFSET('[25]TABLE 10'!$B$431,0,1,1,'[25]TABLE 10'!$D$1)</definedName>
    <definedName name="GRPRATIORANGE2">OFFSET('[12]TABLE 10'!$B$431,0,1,1,'[12]TABLE 10'!$D$1)</definedName>
    <definedName name="GRPRECEIPTSAVERAGERANGE" localSheetId="17">OFFSET('[25]TABLE 10'!$B$426,0,1,1,'[25]TABLE 10'!$D$1)</definedName>
    <definedName name="GRPRECEIPTSAVERAGERANGE">OFFSET('[12]TABLE 10'!$B$426,0,1,1,'[12]TABLE 10'!$D$1)</definedName>
    <definedName name="GRPRECEIPTSRANGE" localSheetId="17">OFFSET('[25]TABLE 10'!$B$422,0,1,1,'[25]TABLE 10'!$D$1)</definedName>
    <definedName name="GRPRECEIPTSRANGE">OFFSET('[12]TABLE 10'!$B$422,0,1,1,'[12]TABLE 10'!$D$1)</definedName>
    <definedName name="GRPTIMELINESSRANGE" localSheetId="17">OFFSET('[25]TABLE 10'!$B$436,0,1,1,'[25]TABLE 10'!$D$1)</definedName>
    <definedName name="GRPTIMELINESSRANGE">OFFSET('[12]TABLE 10'!$B$436,0,1,1,'[12]TABLE 10'!$D$1)</definedName>
    <definedName name="h" localSheetId="17">#REF!</definedName>
    <definedName name="h">#REF!</definedName>
    <definedName name="Head_of_Training" localSheetId="17">#REF!</definedName>
    <definedName name="Head_of_Training">#REF!</definedName>
    <definedName name="HEARDACTUALLOOKUP" localSheetId="17">'[24]MH data'!$S$156:$AD$157</definedName>
    <definedName name="HEARDACTUALLOOKUP">'[11]MH data'!$S$156:$AD$157</definedName>
    <definedName name="HEARDPROFILELOOKUP" localSheetId="17">'[24]MH data'!$E$156:$P$157</definedName>
    <definedName name="HEARDPROFILELOOKUP">'[11]MH data'!$E$156:$P$157</definedName>
    <definedName name="HEARINGDAYSFEEACTUALLOOKUP" localSheetId="17">'[24]MH data'!$S$196:$AD$197</definedName>
    <definedName name="HEARINGDAYSFEEACTUALLOOKUP">'[11]MH data'!$S$196:$AD$197</definedName>
    <definedName name="HEARINGDAYSFEEMEDICALACTUALLOOKUP" localSheetId="17">'[24]MH data'!$S$200:$AD$201</definedName>
    <definedName name="HEARINGDAYSFEEMEDICALACTUALLOOKUP">'[11]MH data'!$S$200:$AD$201</definedName>
    <definedName name="HEARINGDAYSFEEMEDICALPROFILELOOKUP" localSheetId="17">'[24]MH data'!$E$200:$P$201</definedName>
    <definedName name="HEARINGDAYSFEEMEDICALPROFILELOOKUP">'[11]MH data'!$E$200:$P$201</definedName>
    <definedName name="HEARINGDAYSFEEMEMBERACTUALLOOKUP" localSheetId="17">'[24]MH data'!$S$204:$AD$205</definedName>
    <definedName name="HEARINGDAYSFEEMEMBERACTUALLOOKUP">'[11]MH data'!$S$204:$AD$205</definedName>
    <definedName name="HEARINGDAYSFEEMEMBERPROFILELOOKUP" localSheetId="17">'[24]MH data'!$E$204:$P$205</definedName>
    <definedName name="HEARINGDAYSFEEMEMBERPROFILELOOKUP">'[11]MH data'!$E$204:$P$205</definedName>
    <definedName name="HEARINGDAYSFEEPROFILELOOKUP" localSheetId="17">'[24]MH data'!$E$196:$P$197</definedName>
    <definedName name="HEARINGDAYSFEEPROFILELOOKUP">'[11]MH data'!$E$196:$P$197</definedName>
    <definedName name="HEARINGDAYSSALARIEDACTUALLOOKUP" localSheetId="17">'[24]MH data'!$S$212:$AD$213</definedName>
    <definedName name="HEARINGDAYSSALARIEDACTUALLOOKUP">'[11]MH data'!$S$212:$AD$213</definedName>
    <definedName name="HEARINGDAYSSALARIEDMEDICALACTUALLOOKUP" localSheetId="17">'[24]MH data'!$S$220:$AD$221</definedName>
    <definedName name="HEARINGDAYSSALARIEDMEDICALACTUALLOOKUP">'[11]MH data'!$S$220:$AD$221</definedName>
    <definedName name="HEARINGDAYSSALARIEDMEDICALPROFILELOOKUP" localSheetId="17">'[24]MH data'!$E$220:$P$221</definedName>
    <definedName name="HEARINGDAYSSALARIEDMEDICALPROFILELOOKUP">'[11]MH data'!$E$220:$P$221</definedName>
    <definedName name="HEARINGDAYSSALARIEDPROFILELOOKUP" localSheetId="17">'[24]MH data'!$E$212:$P$213</definedName>
    <definedName name="HEARINGDAYSSALARIEDPROFILELOOKUP">'[11]MH data'!$E$212:$P$213</definedName>
    <definedName name="HEARINGSACTUALLOOKUP" localSheetId="17">'[24]MH data'!$S$249:$AD$251</definedName>
    <definedName name="HEARINGSACTUALLOOKUP">'[11]MH data'!$S$249:$AD$251</definedName>
    <definedName name="Information_Services_Division" localSheetId="17">#REF!</definedName>
    <definedName name="Information_Services_Division">#REF!</definedName>
    <definedName name="INTARGETNONRESTRICTEDACTUALLOOKUP" localSheetId="17">'[24]MH data'!$S$180:$AD$181</definedName>
    <definedName name="INTARGETNONRESTRICTEDACTUALLOOKUP">'[11]MH data'!$S$180:$AD$181</definedName>
    <definedName name="INTARGETRESTRICTEDACTUALLOOKUP" localSheetId="17">'[24]MH data'!$S$188:$AD$189</definedName>
    <definedName name="INTARGETRESTRICTEDACTUALLOOKUP">'[11]MH data'!$S$188:$AD$189</definedName>
    <definedName name="INTARGETS2ACTUALLOOKUP" localSheetId="17">'[24]MH data'!$S$172:$AD$173</definedName>
    <definedName name="INTARGETS2ACTUALLOOKUP">'[11]MH data'!$S$172:$AD$173</definedName>
    <definedName name="ITCASELOADCHANGE" localSheetId="17">OFFSET('[25]TABLE 10'!$B$538,0,1,1,'[25]TABLE 10'!$D$1)</definedName>
    <definedName name="ITCASELOADCHANGE">OFFSET('[12]TABLE 10'!$B$538,0,1,1,'[12]TABLE 10'!$D$1)</definedName>
    <definedName name="ITCASELOADRANGE" localSheetId="17">OFFSET('[25]TABLE 10'!$B$536,0,1,1,'[25]TABLE 10'!$D$1)</definedName>
    <definedName name="ITCASELOADRANGE">OFFSET('[12]TABLE 10'!$B$536,0,1,1,'[12]TABLE 10'!$D$1)</definedName>
    <definedName name="ITDISPOSALSAVERAGERANGE" localSheetId="17">OFFSET('[25]TABLE 10'!$B$532,0,1,1,'[25]TABLE 10'!$D$1)</definedName>
    <definedName name="ITDISPOSALSAVERAGERANGE">OFFSET('[12]TABLE 10'!$B$532,0,1,1,'[12]TABLE 10'!$D$1)</definedName>
    <definedName name="ITDISPOSALSRANGE" localSheetId="17">OFFSET('[25]TABLE 10'!$B$528,0,1,1,'[25]TABLE 10'!$D$1)</definedName>
    <definedName name="ITDISPOSALSRANGE">OFFSET('[12]TABLE 10'!$B$528,0,1,1,'[12]TABLE 10'!$D$1)</definedName>
    <definedName name="ITRATIORANGE" localSheetId="17">OFFSET('[25]TABLE 10'!$B$534,0,1,1,'[25]TABLE 10'!$D$1)</definedName>
    <definedName name="ITRATIORANGE">OFFSET('[12]TABLE 10'!$B$534,0,1,1,'[12]TABLE 10'!$D$1)</definedName>
    <definedName name="ITRATIORANGE2" localSheetId="17">OFFSET('[25]TABLE 10'!$B$535,0,1,1,'[25]TABLE 10'!$D$1)</definedName>
    <definedName name="ITRATIORANGE2">OFFSET('[12]TABLE 10'!$B$535,0,1,1,'[12]TABLE 10'!$D$1)</definedName>
    <definedName name="ITRECEIPTSAVERAGERANGE" localSheetId="17">OFFSET('[25]TABLE 10'!$B$530,0,1,1,'[25]TABLE 10'!$D$1)</definedName>
    <definedName name="ITRECEIPTSAVERAGERANGE">OFFSET('[12]TABLE 10'!$B$530,0,1,1,'[12]TABLE 10'!$D$1)</definedName>
    <definedName name="ITRECEIPTSRANGE" localSheetId="17">OFFSET('[25]TABLE 10'!$B$526,0,1,1,'[25]TABLE 10'!$D$1)</definedName>
    <definedName name="ITRECEIPTSRANGE">OFFSET('[12]TABLE 10'!$B$526,0,1,1,'[12]TABLE 10'!$D$1)</definedName>
    <definedName name="ITTIMELINESSRANGE" localSheetId="17">OFFSET('[25]TABLE 10'!$B$540,0,1,1,'[25]TABLE 10'!$D$1)</definedName>
    <definedName name="ITTIMELINESSRANGE">OFFSET('[12]TABLE 10'!$B$540,0,1,1,'[12]TABLE 10'!$D$1)</definedName>
    <definedName name="jhkjhkh" localSheetId="17">#REF!</definedName>
    <definedName name="jhkjhkh">#REF!</definedName>
    <definedName name="kjhkjhk" localSheetId="17">#REF!</definedName>
    <definedName name="kjhkjhk">#REF!</definedName>
    <definedName name="kjhkjhkjh" localSheetId="17">#REF!</definedName>
    <definedName name="kjhkjhkjh">#REF!</definedName>
    <definedName name="kjhkjhkjlk" localSheetId="17">#REF!</definedName>
    <definedName name="kjhkjhkjlk">#REF!</definedName>
    <definedName name="LISTEDACTUALLOOKUP" localSheetId="17">'[24]MH data'!$S$228:$AD$229</definedName>
    <definedName name="LISTEDACTUALLOOKUP">'[11]MH data'!$S$228:$AD$229</definedName>
    <definedName name="LO" localSheetId="17">#REF!</definedName>
    <definedName name="LO">#REF!</definedName>
    <definedName name="MHCASELOADCHANGE" localSheetId="17">OFFSET('[27]MH PERFORMANCE REPORT CHARTS'!$B$15,0,1,1,'[27]MH PERFORMANCE REPORT CHARTS'!$D$1)</definedName>
    <definedName name="MHCASELOADCHANGE">OFFSET('[14]MH PERFORMANCE REPORT CHARTS'!$B$15,0,1,1,'[14]MH PERFORMANCE REPORT CHARTS'!$D$1)</definedName>
    <definedName name="MHCASELOADRANGE" localSheetId="17">OFFSET('[27]MH PERFORMANCE REPORT CHARTS'!$B$13,0,1,1,'[27]MH PERFORMANCE REPORT CHARTS'!$D$1)</definedName>
    <definedName name="MHCASELOADRANGE">OFFSET('[14]MH PERFORMANCE REPORT CHARTS'!$B$13,0,1,1,'[14]MH PERFORMANCE REPORT CHARTS'!$D$1)</definedName>
    <definedName name="MHDISPOSALSAVERAGERANGE" localSheetId="17">OFFSET('[27]MH PERFORMANCE REPORT CHARTS'!$B$9,0,1,1,'[27]MH PERFORMANCE REPORT CHARTS'!$D$1)</definedName>
    <definedName name="MHDISPOSALSAVERAGERANGE">OFFSET('[14]MH PERFORMANCE REPORT CHARTS'!$B$9,0,1,1,'[14]MH PERFORMANCE REPORT CHARTS'!$D$1)</definedName>
    <definedName name="MHDISPOSALSRANGE" localSheetId="17">OFFSET('[27]MH PERFORMANCE REPORT CHARTS'!$B$5,0,1,1,'[27]MH PERFORMANCE REPORT CHARTS'!$D$1)</definedName>
    <definedName name="MHDISPOSALSRANGE">OFFSET('[14]MH PERFORMANCE REPORT CHARTS'!$B$5,0,1,1,'[14]MH PERFORMANCE REPORT CHARTS'!$D$1)</definedName>
    <definedName name="MHRATIORANGE" localSheetId="17">OFFSET('[27]MH PERFORMANCE REPORT CHARTS'!$B$11,0,1,1,'[27]MH PERFORMANCE REPORT CHARTS'!$D$1)</definedName>
    <definedName name="MHRATIORANGE">OFFSET('[14]MH PERFORMANCE REPORT CHARTS'!$B$11,0,1,1,'[14]MH PERFORMANCE REPORT CHARTS'!$D$1)</definedName>
    <definedName name="MHRATIORANGE2" localSheetId="17">OFFSET('[27]MH PERFORMANCE REPORT CHARTS'!$B$12,0,1,1,'[27]MH PERFORMANCE REPORT CHARTS'!$D$1)</definedName>
    <definedName name="MHRATIORANGE2">OFFSET('[14]MH PERFORMANCE REPORT CHARTS'!$B$12,0,1,1,'[14]MH PERFORMANCE REPORT CHARTS'!$D$1)</definedName>
    <definedName name="MHRECEIPTSAVERAGERANGE" localSheetId="17">OFFSET('[27]MH PERFORMANCE REPORT CHARTS'!$B$7,0,1,1,'[27]MH PERFORMANCE REPORT CHARTS'!$D$1)</definedName>
    <definedName name="MHRECEIPTSAVERAGERANGE">OFFSET('[14]MH PERFORMANCE REPORT CHARTS'!$B$7,0,1,1,'[14]MH PERFORMANCE REPORT CHARTS'!$D$1)</definedName>
    <definedName name="MHRECEIPTSRANGE" localSheetId="17">OFFSET('[27]MH PERFORMANCE REPORT CHARTS'!$B$3,0,1,1,'[27]MH PERFORMANCE REPORT CHARTS'!$D$1)</definedName>
    <definedName name="MHRECEIPTSRANGE">OFFSET('[14]MH PERFORMANCE REPORT CHARTS'!$B$3,0,1,1,'[14]MH PERFORMANCE REPORT CHARTS'!$D$1)</definedName>
    <definedName name="MHTIMELINESSRANGE" localSheetId="17">OFFSET('[27]MH PERFORMANCE REPORT CHARTS'!$B$17,0,1,1,'[27]MH PERFORMANCE REPORT CHARTS'!$D$1)</definedName>
    <definedName name="MHTIMELINESSRANGE">OFFSET('[14]MH PERFORMANCE REPORT CHARTS'!$B$17,0,1,1,'[14]MH PERFORMANCE REPORT CHARTS'!$D$1)</definedName>
    <definedName name="MHTIMELINESSRANGE2" localSheetId="17">OFFSET('[27]MH PERFORMANCE REPORT CHARTS'!$B$20,0,1,1,'[27]MH PERFORMANCE REPORT CHARTS'!$D$1)</definedName>
    <definedName name="MHTIMELINESSRANGE2">OFFSET('[14]MH PERFORMANCE REPORT CHARTS'!$B$20,0,1,1,'[14]MH PERFORMANCE REPORT CHARTS'!$D$1)</definedName>
    <definedName name="MHTIMELINESSRANGE3" localSheetId="17">OFFSET('[27]MH PERFORMANCE REPORT CHARTS'!$B$23,0,1,1,'[27]MH PERFORMANCE REPORT CHARTS'!$D$1)</definedName>
    <definedName name="MHTIMELINESSRANGE3">OFFSET('[14]MH PERFORMANCE REPORT CHARTS'!$B$23,0,1,1,'[14]MH PERFORMANCE REPORT CHARTS'!$D$1)</definedName>
    <definedName name="MO" localSheetId="17">#REF!</definedName>
    <definedName name="MO">#REF!</definedName>
    <definedName name="MONTHSLOOKUP" localSheetId="17">'[25]TABLE 10'!$C$1119:$AL$1120</definedName>
    <definedName name="MONTHSLOOKUP">'[12]TABLE 10'!$C$1119:$AL$1120</definedName>
    <definedName name="NAT_AVG" localSheetId="17">#REF!</definedName>
    <definedName name="NAT_AVG">#REF!</definedName>
    <definedName name="NE" localSheetId="17">#REF!</definedName>
    <definedName name="NE">#REF!</definedName>
    <definedName name="new" localSheetId="17">#REF!</definedName>
    <definedName name="new">#REF!</definedName>
    <definedName name="NO" localSheetId="17">#REF!</definedName>
    <definedName name="NO">#REF!</definedName>
    <definedName name="non_running" localSheetId="17">'[18]Sheet1'!$A$28:$K$48</definedName>
    <definedName name="non_running">'[4]Sheet1'!$A$28:$K$48</definedName>
    <definedName name="NONRESTRICTED" localSheetId="17">'[23]Table 1.a'!$E$340:$P$345</definedName>
    <definedName name="NONRESTRICTED">'[10]Table 1.a'!$E$340:$P$345</definedName>
    <definedName name="NONRESTRICTEDYTD" localSheetId="17">'[23]Table 1.a'!$T$348:$W$353</definedName>
    <definedName name="NONRESTRICTEDYTD">'[10]Table 1.a'!$T$348:$W$353</definedName>
    <definedName name="oipoipoi" localSheetId="17">#REF!</definedName>
    <definedName name="oipoipoi">#REF!</definedName>
    <definedName name="old" localSheetId="17">#REF!</definedName>
    <definedName name="old">#REF!</definedName>
    <definedName name="OTHERACTUALLOOKUP" localSheetId="17">'[24]MH data'!$S$160:$AD$161</definedName>
    <definedName name="OTHERACTUALLOOKUP">'[11]MH data'!$S$160:$AD$161</definedName>
    <definedName name="OTHERPROFILELOOKUP" localSheetId="17">'[24]MH data'!$E$160:$P$161</definedName>
    <definedName name="OTHERPROFILELOOKUP">'[11]MH data'!$E$160:$P$161</definedName>
    <definedName name="OUTCOMEACTUALLOOKUP" localSheetId="17">'[24]MH data'!$S$254:$AD$257</definedName>
    <definedName name="OUTCOMEACTUALLOOKUP">'[11]MH data'!$S$254:$AD$257</definedName>
    <definedName name="OUTSTANDINGACTUALLOOKUP" localSheetId="17">'[24]MH data'!$S$164:$AD$165</definedName>
    <definedName name="OUTSTANDINGACTUALLOOKUP">'[11]MH data'!$S$164:$AD$165</definedName>
    <definedName name="OUTSTANDINGFORECASTPROFILE" localSheetId="17">'[26]TABLE 3'!$AL$179:$AM$202</definedName>
    <definedName name="OUTSTANDINGFORECASTPROFILE">'[13]TABLE 3'!$AL$179:$AM$202</definedName>
    <definedName name="OUTSTANDINGLOOKUP" localSheetId="17">'[26]TABLE 2'!$N$314:$O$338</definedName>
    <definedName name="OUTSTANDINGLOOKUP">'[13]TABLE 2'!$N$314:$O$338</definedName>
    <definedName name="OUTSTANDINGPROFILE" localSheetId="17">'[26]TABLE 3'!$AD$179:$AE$202</definedName>
    <definedName name="OUTSTANDINGPROFILE">'[13]TABLE 3'!$AD$179:$AE$202</definedName>
    <definedName name="OUTSTANDINGPROFILELOOKUP" localSheetId="17">'[24]MH data'!$E$164:$P$165</definedName>
    <definedName name="OUTSTANDINGPROFILELOOKUP">'[11]MH data'!$E$164:$P$165</definedName>
    <definedName name="PFI_Team" localSheetId="17">#REF!</definedName>
    <definedName name="PFI_Team">#REF!</definedName>
    <definedName name="PIFORECASTLOOKUP" localSheetId="17">'[26]TABLE 3'!$AJ$122:$AK$150</definedName>
    <definedName name="PIFORECASTLOOKUP">'[13]TABLE 3'!$AJ$122:$AK$150</definedName>
    <definedName name="PILOOKUP" localSheetId="17">'[26]TABLE 2'!$N$155:$O$184</definedName>
    <definedName name="PILOOKUP">'[13]TABLE 2'!$N$155:$O$184</definedName>
    <definedName name="POSTACTUALLOOKUP" localSheetId="17">'[24]MH data'!$S$241:$AD$246</definedName>
    <definedName name="POSTACTUALLOOKUP">'[11]MH data'!$S$241:$AD$246</definedName>
    <definedName name="_xlnm.Print_Area" localSheetId="6">'2.1'!$A$1:$S$77</definedName>
    <definedName name="_xlnm.Print_Area" localSheetId="7">'2.2'!$A$1:$S$40</definedName>
    <definedName name="_xlnm.Print_Area" localSheetId="9">'2.4'!$A$1:$AY$33</definedName>
    <definedName name="_xlnm.Print_Area" localSheetId="13">'3.1'!$A$1:$O$70</definedName>
    <definedName name="_xlnm.Print_Area" localSheetId="16">'4.3'!$A$1:$E$43</definedName>
    <definedName name="_xlnm.Print_Area" localSheetId="0">'Index'!$A$1:$P$27</definedName>
    <definedName name="_xlnm.Print_Area" localSheetId="1">'S.1'!$A$1:$K$54</definedName>
    <definedName name="PROF" localSheetId="17">#REF!</definedName>
    <definedName name="PROF">#REF!</definedName>
    <definedName name="QUARTERLINK" localSheetId="17">'[23]Contents'!$B$100:$C$103</definedName>
    <definedName name="QUARTERLINK">'[10]Contents'!$B$100:$C$103</definedName>
    <definedName name="RECEIPTSACTUALLOOKUP" localSheetId="17">'[24]MH data'!$S$152:$AD$153</definedName>
    <definedName name="RECEIPTSACTUALLOOKUP">'[11]MH data'!$S$152:$AD$153</definedName>
    <definedName name="RECEIPTSLOOKUP" localSheetId="17">'[26]TABLE 2'!$N$287:$O$311</definedName>
    <definedName name="RECEIPTSLOOKUP">'[13]TABLE 2'!$N$287:$O$311</definedName>
    <definedName name="RECEIPTSPROFILE" localSheetId="17">'[26]TABLE 3'!$AD$153:$AE$176</definedName>
    <definedName name="RECEIPTSPROFILE">'[13]TABLE 3'!$AD$153:$AE$176</definedName>
    <definedName name="RECEIPTSPROFILELOOKUP" localSheetId="17">'[24]MH data'!$E$152:$P$153</definedName>
    <definedName name="RECEIPTSPROFILELOOKUP">'[11]MH data'!$E$152:$P$153</definedName>
    <definedName name="Resources" localSheetId="17">#REF!</definedName>
    <definedName name="Resources">#REF!</definedName>
    <definedName name="RESTRICTED" localSheetId="17">'[23]Table 1.a'!$E$320:$P$327</definedName>
    <definedName name="RESTRICTED">'[10]Table 1.a'!$E$320:$P$327</definedName>
    <definedName name="RESTRICTEDYTD" localSheetId="17">'[23]Table 1.a'!$T$330:$W$337</definedName>
    <definedName name="RESTRICTEDYTD">'[10]Table 1.a'!$T$330:$W$337</definedName>
    <definedName name="RISK" localSheetId="17">'[16]Sheet2'!$B$23:$B$26</definedName>
    <definedName name="RISK">'[2]Sheet2'!$B$23:$B$26</definedName>
    <definedName name="running" localSheetId="17">'[18]Sheet1'!$A$1:$K$26</definedName>
    <definedName name="running">'[4]Sheet1'!$A$1:$K$26</definedName>
    <definedName name="SE" localSheetId="17">#REF!</definedName>
    <definedName name="SE">#REF!</definedName>
    <definedName name="SECTION2" localSheetId="17">'[23]Table 1.a'!$E$304:$P$309</definedName>
    <definedName name="SECTION2">'[10]Table 1.a'!$E$304:$P$309</definedName>
    <definedName name="SECTION2YTD" localSheetId="17">'[23]Table 1.a'!$T$312:$W$317</definedName>
    <definedName name="SECTION2YTD">'[10]Table 1.a'!$T$312:$W$317</definedName>
    <definedName name="SENDCASELOADCHANGE" localSheetId="17">OFFSET('[25]TABLE 10'!$B$644,0,1,1,'[25]TABLE 10'!$D$1)</definedName>
    <definedName name="SENDCASELOADCHANGE">OFFSET('[12]TABLE 10'!$B$644,0,1,1,'[12]TABLE 10'!$D$1)</definedName>
    <definedName name="SENDCASELOADRANGE" localSheetId="17">OFFSET('[25]TABLE 10'!$B$642,0,1,1,'[25]TABLE 10'!$D$1)</definedName>
    <definedName name="SENDCASELOADRANGE">OFFSET('[12]TABLE 10'!$B$642,0,1,1,'[12]TABLE 10'!$D$1)</definedName>
    <definedName name="SENDDISPOSALSAVERAGERANGE" localSheetId="17">OFFSET('[25]TABLE 10'!$B$638,0,1,1,'[25]TABLE 10'!$D$1)</definedName>
    <definedName name="SENDDISPOSALSAVERAGERANGE">OFFSET('[12]TABLE 10'!$B$638,0,1,1,'[12]TABLE 10'!$D$1)</definedName>
    <definedName name="SENDDISPOSALSRANGE" localSheetId="17">OFFSET('[25]TABLE 10'!$B$634,0,1,1,'[25]TABLE 10'!$D$1)</definedName>
    <definedName name="SENDDISPOSALSRANGE">OFFSET('[12]TABLE 10'!$B$634,0,1,1,'[12]TABLE 10'!$D$1)</definedName>
    <definedName name="SENDRATIORANGE" localSheetId="17">OFFSET('[25]TABLE 10'!$B$640,0,1,1,'[25]TABLE 10'!$D$1)</definedName>
    <definedName name="SENDRATIORANGE">OFFSET('[12]TABLE 10'!$B$640,0,1,1,'[12]TABLE 10'!$D$1)</definedName>
    <definedName name="SENDRATIORANGE2" localSheetId="17">OFFSET('[25]TABLE 10'!$B$641,0,1,1,'[25]TABLE 10'!$D$1)</definedName>
    <definedName name="SENDRATIORANGE2">OFFSET('[12]TABLE 10'!$B$641,0,1,1,'[12]TABLE 10'!$D$1)</definedName>
    <definedName name="SENDRECEIPTSAVERAGERANGE" localSheetId="17">OFFSET('[25]TABLE 10'!$B$636,0,1,1,'[25]TABLE 10'!$D$1)</definedName>
    <definedName name="SENDRECEIPTSAVERAGERANGE">OFFSET('[12]TABLE 10'!$B$636,0,1,1,'[12]TABLE 10'!$D$1)</definedName>
    <definedName name="SENDRECEIPTSRANGE" localSheetId="17">OFFSET('[25]TABLE 10'!$B$632,0,1,1,'[25]TABLE 10'!$D$1)</definedName>
    <definedName name="SENDRECEIPTSRANGE">OFFSET('[12]TABLE 10'!$B$632,0,1,1,'[12]TABLE 10'!$D$1)</definedName>
    <definedName name="SENDTIMELINESSRANGE" localSheetId="17">OFFSET('[25]TABLE 10'!$B$646,0,1,1,'[25]TABLE 10'!$D$1)</definedName>
    <definedName name="SENDTIMELINESSRANGE">OFFSET('[12]TABLE 10'!$B$646,0,1,1,'[12]TABLE 10'!$D$1)</definedName>
    <definedName name="TARGETLOOKUP" localSheetId="17">'[26]TABLE 2'!$N$222:$O$251</definedName>
    <definedName name="TARGETLOOKUP">'[13]TABLE 2'!$N$222:$O$251</definedName>
    <definedName name="TAXCASELOADCHANGE" localSheetId="17">OFFSET('[25]TABLE 10'!$B$749,0,1,1,'[25]TABLE 10'!$D$1)</definedName>
    <definedName name="TAXCASELOADCHANGE">OFFSET('[12]TABLE 10'!$B$749,0,1,1,'[12]TABLE 10'!$D$1)</definedName>
    <definedName name="TAXCASELOADRANGE" localSheetId="17">OFFSET('[25]TABLE 10'!$B$747,0,1,1,'[25]TABLE 10'!$D$1)</definedName>
    <definedName name="TAXCASELOADRANGE">OFFSET('[12]TABLE 10'!$B$747,0,1,1,'[12]TABLE 10'!$D$1)</definedName>
    <definedName name="TAXDISPOSALSAVERAGERANGE" localSheetId="17">OFFSET('[25]TABLE 10'!$B$743,0,1,1,'[25]TABLE 10'!$D$1)</definedName>
    <definedName name="TAXDISPOSALSAVERAGERANGE">OFFSET('[12]TABLE 10'!$B$743,0,1,1,'[12]TABLE 10'!$D$1)</definedName>
    <definedName name="TAXDISPOSALSRANGE" localSheetId="17">OFFSET('[25]TABLE 10'!$B$739,0,1,1,'[25]TABLE 10'!$D$1)</definedName>
    <definedName name="TAXDISPOSALSRANGE">OFFSET('[12]TABLE 10'!$B$739,0,1,1,'[12]TABLE 10'!$D$1)</definedName>
    <definedName name="TAXRATIORANGE" localSheetId="17">OFFSET('[25]TABLE 10'!$B$745,0,1,1,'[25]TABLE 10'!$D$1)</definedName>
    <definedName name="TAXRATIORANGE">OFFSET('[12]TABLE 10'!$B$745,0,1,1,'[12]TABLE 10'!$D$1)</definedName>
    <definedName name="TAXRATIORANGE2" localSheetId="17">OFFSET('[25]TABLE 10'!$B$746,0,1,1,'[25]TABLE 10'!$D$1)</definedName>
    <definedName name="TAXRATIORANGE2">OFFSET('[12]TABLE 10'!$B$746,0,1,1,'[12]TABLE 10'!$D$1)</definedName>
    <definedName name="TAXRECEIPTSAVERAGERANGE" localSheetId="17">OFFSET('[25]TABLE 10'!$B$741,0,1,1,'[25]TABLE 10'!$D$1)</definedName>
    <definedName name="TAXRECEIPTSAVERAGERANGE">OFFSET('[12]TABLE 10'!$B$741,0,1,1,'[12]TABLE 10'!$D$1)</definedName>
    <definedName name="TAXRECEIPTSRANGE" localSheetId="17">OFFSET('[25]TABLE 10'!$B$737,0,1,1,'[25]TABLE 10'!$D$1)</definedName>
    <definedName name="TAXRECEIPTSRANGE">OFFSET('[12]TABLE 10'!$B$737,0,1,1,'[12]TABLE 10'!$D$1)</definedName>
    <definedName name="TAXTIMELINESSRANGE" localSheetId="17">OFFSET('[25]TABLE 10'!$B$751,0,1,1,'[25]TABLE 10'!$D$1)</definedName>
    <definedName name="TAXTIMELINESSRANGE">OFFSET('[12]TABLE 10'!$B$751,0,1,1,'[12]TABLE 10'!$D$1)</definedName>
    <definedName name="TAXTIMELINESSRANGE2" localSheetId="17">OFFSET('[25]TABLE 10'!$B$753,0,1,1,'[25]TABLE 10'!$D$1)</definedName>
    <definedName name="TAXTIMELINESSRANGE2">OFFSET('[12]TABLE 10'!$B$753,0,1,1,'[12]TABLE 10'!$D$1)</definedName>
    <definedName name="TAXTIMELINESSRANGE3" localSheetId="17">OFFSET('[25]TABLE 10'!$B$755,0,1,1,'[25]TABLE 10'!$D$1)</definedName>
    <definedName name="TAXTIMELINESSRANGE3">OFFSET('[12]TABLE 10'!$B$755,0,1,1,'[12]TABLE 10'!$D$1)</definedName>
    <definedName name="tbl_Details" localSheetId="17">#REF!</definedName>
    <definedName name="tbl_Details">#REF!</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17">#REF!</definedName>
    <definedName name="Training_Support_Manager">#REF!</definedName>
    <definedName name="TSM_HQ" localSheetId="17">#REF!</definedName>
    <definedName name="TSM_HQ">#REF!</definedName>
    <definedName name="TSM_IAA" localSheetId="17">#REF!</definedName>
    <definedName name="TSM_IAA">#REF!</definedName>
    <definedName name="TSM_Tribunals" localSheetId="17">#REF!</definedName>
    <definedName name="TSM_Tribunals">#REF!</definedName>
    <definedName name="WC" localSheetId="17">#REF!</definedName>
    <definedName name="WC">#REF!</definedName>
    <definedName name="WE" localSheetId="17">#REF!</definedName>
    <definedName name="WE">#REF!</definedName>
    <definedName name="what" localSheetId="17">#REF!</definedName>
    <definedName name="what">#REF!</definedName>
    <definedName name="WPCASELOADCHANGE" localSheetId="17">OFFSET('[25]TABLE 10'!$B$899,0,1,1,'[25]TABLE 10'!$D$1)</definedName>
    <definedName name="WPCASELOADCHANGE">OFFSET('[12]TABLE 10'!$B$899,0,1,1,'[12]TABLE 10'!$D$1)</definedName>
    <definedName name="WPCASELOADRANGE" localSheetId="17">OFFSET('[25]TABLE 10'!$B$897,0,1,1,'[25]TABLE 10'!$D$1)</definedName>
    <definedName name="WPCASELOADRANGE">OFFSET('[12]TABLE 10'!$B$897,0,1,1,'[12]TABLE 10'!$D$1)</definedName>
    <definedName name="WPDISPOSALSAVERAGERANGE" localSheetId="17">OFFSET('[25]TABLE 10'!$B$893,0,1,1,'[25]TABLE 10'!$D$1)</definedName>
    <definedName name="WPDISPOSALSAVERAGERANGE">OFFSET('[12]TABLE 10'!$B$893,0,1,1,'[12]TABLE 10'!$D$1)</definedName>
    <definedName name="WPDISPOSALSRANGE" localSheetId="17">OFFSET('[25]TABLE 10'!$B$889,0,1,1,'[25]TABLE 10'!$D$1)</definedName>
    <definedName name="WPDISPOSALSRANGE">OFFSET('[12]TABLE 10'!$B$889,0,1,1,'[12]TABLE 10'!$D$1)</definedName>
    <definedName name="WPRATIORANGE" localSheetId="17">OFFSET('[25]TABLE 10'!$B$895,0,1,1,'[25]TABLE 10'!$D$1)</definedName>
    <definedName name="WPRATIORANGE">OFFSET('[12]TABLE 10'!$B$895,0,1,1,'[12]TABLE 10'!$D$1)</definedName>
    <definedName name="WPRATIORANGE2" localSheetId="17">OFFSET('[25]TABLE 10'!$B$896,0,1,1,'[25]TABLE 10'!$D$1)</definedName>
    <definedName name="WPRATIORANGE2">OFFSET('[12]TABLE 10'!$B$896,0,1,1,'[12]TABLE 10'!$D$1)</definedName>
    <definedName name="WPRECEIPTSAVERAGERANGE" localSheetId="17">OFFSET('[25]TABLE 10'!$B$891,0,1,1,'[25]TABLE 10'!$D$1)</definedName>
    <definedName name="WPRECEIPTSAVERAGERANGE">OFFSET('[12]TABLE 10'!$B$891,0,1,1,'[12]TABLE 10'!$D$1)</definedName>
    <definedName name="WPRECEIPTSRANGE" localSheetId="17">OFFSET('[25]TABLE 10'!$B$887,0,1,1,'[25]TABLE 10'!$D$1)</definedName>
    <definedName name="WPRECEIPTSRANGE">OFFSET('[12]TABLE 10'!$B$887,0,1,1,'[12]TABLE 10'!$D$1)</definedName>
    <definedName name="WPTIMELINESSRANGE" localSheetId="17">OFFSET('[25]TABLE 10'!$B$901,0,1,1,'[25]TABLE 10'!$D$1)</definedName>
    <definedName name="WPTIMELINESSRANGE">OFFSET('[12]TABLE 10'!$B$901,0,1,1,'[12]TABLE 10'!$D$1)</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7"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7"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<sst xmlns="http://schemas.openxmlformats.org/spreadsheetml/2006/main" count="3015" uniqueCount="525">
  <si>
    <t>Table</t>
  </si>
  <si>
    <t>Title</t>
  </si>
  <si>
    <t>Summary</t>
  </si>
  <si>
    <t>S.1</t>
  </si>
  <si>
    <t>Receipts</t>
  </si>
  <si>
    <t>Disposals</t>
  </si>
  <si>
    <t>Caseload outstanding</t>
  </si>
  <si>
    <t>Timeliness</t>
  </si>
  <si>
    <t>Annex B</t>
  </si>
  <si>
    <t>B.1</t>
  </si>
  <si>
    <t>Change of Names of Tribunals</t>
  </si>
  <si>
    <t xml:space="preserve">Table S.1 </t>
  </si>
  <si>
    <t>Index</t>
  </si>
  <si>
    <t>2007/08</t>
  </si>
  <si>
    <t>2008/09</t>
  </si>
  <si>
    <t>2009/10</t>
  </si>
  <si>
    <t xml:space="preserve">2010/11 </t>
  </si>
  <si>
    <t>2011/12</t>
  </si>
  <si>
    <t>2012/13</t>
  </si>
  <si>
    <t>Change 2007/08 to 2012/13*</t>
  </si>
  <si>
    <t>Change 2011/12 to 2012/13*</t>
  </si>
  <si>
    <t>Share in 2012/13</t>
  </si>
  <si>
    <t xml:space="preserve">Receipts </t>
  </si>
  <si>
    <t>Annual Total</t>
  </si>
  <si>
    <r>
      <t>Annual Total</t>
    </r>
  </si>
  <si>
    <t>Tribunals Overall</t>
  </si>
  <si>
    <t xml:space="preserve">Employment Appeal </t>
  </si>
  <si>
    <t>Employment</t>
  </si>
  <si>
    <t>..</t>
  </si>
  <si>
    <t>Social Security and Child Support</t>
  </si>
  <si>
    <t>Mental Health</t>
  </si>
  <si>
    <t>Special Tribunals</t>
  </si>
  <si>
    <t>Source:</t>
  </si>
  <si>
    <t>Notes</t>
  </si>
  <si>
    <t>* Percentage changes and proportions are only shown for cases greater than 100 in the latest quarter</t>
  </si>
  <si>
    <t xml:space="preserve">Disposals </t>
  </si>
  <si>
    <t xml:space="preserve">Table 1.1 </t>
  </si>
  <si>
    <t>.</t>
  </si>
  <si>
    <t>Asylum Support</t>
  </si>
  <si>
    <t>Care Standards</t>
  </si>
  <si>
    <t>Claims Management Services</t>
  </si>
  <si>
    <t>Criminal Injuries Compensation</t>
  </si>
  <si>
    <t>Financial Services and Markets &amp; Pensions Regulator</t>
  </si>
  <si>
    <t>Immigration Services</t>
  </si>
  <si>
    <t>Gambling Appeals</t>
  </si>
  <si>
    <t>Information Rights</t>
  </si>
  <si>
    <t>Upper Tribunal (Lands)</t>
  </si>
  <si>
    <t>Special Educational Needs and Disability</t>
  </si>
  <si>
    <t xml:space="preserve">Upper Tribunal (Administrative Appeals Chamber </t>
  </si>
  <si>
    <t>War Pensions and Armed Forces Compensation Chamber</t>
  </si>
  <si>
    <t xml:space="preserve">Table 1.2 </t>
  </si>
  <si>
    <t xml:space="preserve">Jurisdiction </t>
  </si>
  <si>
    <t xml:space="preserve">Unfair dismissal </t>
  </si>
  <si>
    <t>Breach of contract</t>
  </si>
  <si>
    <t>Sex discrimination</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</si>
  <si>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</si>
  <si>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</si>
  <si>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</si>
  <si>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</si>
  <si>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</si>
  <si>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</si>
  <si>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</si>
  <si>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</si>
  <si>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</si>
  <si>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</si>
  <si>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</si>
  <si>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Age Discrimination</t>
  </si>
  <si>
    <t>Others</t>
  </si>
  <si>
    <t>Total</t>
  </si>
  <si>
    <t>Average jurisdictional complaints per case</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</si>
  <si>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</si>
  <si>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</si>
  <si>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</si>
  <si>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t>Table 1.3</t>
  </si>
  <si>
    <t>2010/11</t>
  </si>
  <si>
    <t>Asylum</t>
  </si>
  <si>
    <t>Managed Migration</t>
  </si>
  <si>
    <t>Entry Clearance</t>
  </si>
  <si>
    <t>Family Visit Visa</t>
  </si>
  <si>
    <t xml:space="preserve">Table 1.4 </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</si>
  <si>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</si>
  <si>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</si>
  <si>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</si>
  <si>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</si>
  <si>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</si>
  <si>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</si>
  <si>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</si>
  <si>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</si>
  <si>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</si>
  <si>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</si>
  <si>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</si>
  <si>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</si>
  <si>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</si>
  <si>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</si>
  <si>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</si>
  <si>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</si>
  <si>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</si>
  <si>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</si>
  <si>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</si>
  <si>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Lookalikes</t>
  </si>
  <si>
    <t>Maternity Benefit/Allowances</t>
  </si>
  <si>
    <t>Others (Extinct/rare Benefits)</t>
  </si>
  <si>
    <t>Penalty Proceedings</t>
  </si>
  <si>
    <t>Pension credits</t>
  </si>
  <si>
    <t>Retirement Pension</t>
  </si>
  <si>
    <t>Severe Disablement Benefit/Allowance</t>
  </si>
  <si>
    <t>Social Fund</t>
  </si>
  <si>
    <t>Vaccine Damage Appeals</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</si>
  <si>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</si>
  <si>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</si>
  <si>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</si>
  <si>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r>
      <t>Suffer a detriment / unfair dismissal - pregnancy</t>
    </r>
    <r>
      <rPr>
        <vertAlign val="superscript"/>
        <sz val="10"/>
        <rFont val="Arial"/>
        <family val="2"/>
      </rPr>
      <t>4</t>
    </r>
  </si>
  <si>
    <r>
      <t>Employment Support Allowance</t>
    </r>
    <r>
      <rPr>
        <vertAlign val="superscript"/>
        <sz val="10"/>
        <rFont val="Arial"/>
        <family val="2"/>
      </rPr>
      <t xml:space="preserve"> 1</t>
    </r>
  </si>
  <si>
    <t>Table 2.1</t>
  </si>
  <si>
    <t xml:space="preserve">Table 2.2 </t>
  </si>
  <si>
    <t>Jurisdiction</t>
  </si>
  <si>
    <t>Total Claims Disposed</t>
  </si>
  <si>
    <t>Unfair dismissal</t>
  </si>
  <si>
    <t>Unauthorised deductions (Formerly Wages Act)</t>
  </si>
  <si>
    <t>Sexual orientation discrimination</t>
  </si>
  <si>
    <t>Age discrimination</t>
  </si>
  <si>
    <t>Working time</t>
  </si>
  <si>
    <t>All</t>
  </si>
  <si>
    <t>Average jurisdictional complaints per case disposed</t>
  </si>
  <si>
    <t>1) Excludes a small proportion of cases due to a change of computer system during the year.</t>
  </si>
  <si>
    <t xml:space="preserve">Table 2.3 </t>
  </si>
  <si>
    <t>ACAS Conciliated Settlements</t>
  </si>
  <si>
    <t>Successful at hearing</t>
  </si>
  <si>
    <t>Unsuccessful at hearing</t>
  </si>
  <si>
    <t>Withdrawn</t>
  </si>
  <si>
    <t>Struck Out (not at a hearing)</t>
  </si>
  <si>
    <t>Dismissed at a preliminary hearing</t>
  </si>
  <si>
    <t>Default judgement</t>
  </si>
  <si>
    <t xml:space="preserve">Table 2.4 </t>
  </si>
  <si>
    <t>Determined</t>
  </si>
  <si>
    <t>Invalid/Out of Time</t>
  </si>
  <si>
    <t>Struck out</t>
  </si>
  <si>
    <t xml:space="preserve"> </t>
  </si>
  <si>
    <t>%</t>
  </si>
  <si>
    <t>Determined: decided by a Judge at / or following / an oral hearing, or on paper</t>
  </si>
  <si>
    <t>Withdrawn: appeal withdrawn, either by the Appellant or Respondent</t>
  </si>
  <si>
    <t>Struck out: appeal closed administratively where the fee has not been paid, remitted or exempted</t>
  </si>
  <si>
    <t xml:space="preserve">Table 2.5 </t>
  </si>
  <si>
    <t>Determined at hearing / papers</t>
  </si>
  <si>
    <t>Allowed</t>
  </si>
  <si>
    <t>Dismissed</t>
  </si>
  <si>
    <t>Table 2.6</t>
  </si>
  <si>
    <t xml:space="preserve">Housing/Council Tax benefit </t>
  </si>
  <si>
    <t>Pension Credits</t>
  </si>
  <si>
    <t>1) Cases cleared at hearing include some withdrawals.</t>
  </si>
  <si>
    <t>2) Cases cleared without a hearing includes strike outs, superseded and withdrawals prior to a hearing.</t>
  </si>
  <si>
    <t>Table 2.7</t>
  </si>
  <si>
    <t>2) Decisions in favour, those cases where the original decision is revised in favour of the customer.</t>
  </si>
  <si>
    <t>3) Decisions Upheld, those cases where the original decision by the First tier agency is upheld.</t>
  </si>
  <si>
    <r>
      <t>Cleared at Hearing</t>
    </r>
    <r>
      <rPr>
        <b/>
        <vertAlign val="superscript"/>
        <sz val="10"/>
        <rFont val="Arial"/>
        <family val="2"/>
      </rPr>
      <t>1</t>
    </r>
  </si>
  <si>
    <r>
      <t>Cleared at Hearing</t>
    </r>
    <r>
      <rPr>
        <b/>
        <vertAlign val="superscript"/>
        <sz val="10"/>
        <rFont val="Arial"/>
        <family val="2"/>
      </rPr>
      <t>2</t>
    </r>
  </si>
  <si>
    <r>
      <t>First Tier Tribunal (Immigration and Asylum Chamber)</t>
    </r>
    <r>
      <rPr>
        <b/>
        <vertAlign val="superscript"/>
        <sz val="10"/>
        <rFont val="Arial"/>
        <family val="2"/>
      </rPr>
      <t>1,2</t>
    </r>
  </si>
  <si>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</si>
  <si>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</si>
  <si>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r>
      <t>Charity</t>
    </r>
    <r>
      <rPr>
        <vertAlign val="superscript"/>
        <sz val="10"/>
        <rFont val="Arial"/>
        <family val="2"/>
      </rPr>
      <t>3</t>
    </r>
  </si>
  <si>
    <r>
      <t>Community Right To Bid</t>
    </r>
    <r>
      <rPr>
        <vertAlign val="superscript"/>
        <sz val="10"/>
        <rFont val="Arial"/>
        <family val="2"/>
      </rPr>
      <t>3</t>
    </r>
  </si>
  <si>
    <r>
      <t>Consumer Credit</t>
    </r>
    <r>
      <rPr>
        <vertAlign val="superscript"/>
        <sz val="10"/>
        <rFont val="Arial"/>
        <family val="2"/>
      </rPr>
      <t>3</t>
    </r>
  </si>
  <si>
    <r>
      <t>Environment</t>
    </r>
    <r>
      <rPr>
        <vertAlign val="superscript"/>
        <sz val="10"/>
        <rFont val="Arial"/>
        <family val="2"/>
      </rPr>
      <t>3</t>
    </r>
    <r>
      <rPr>
        <sz val="10"/>
        <rFont val="Arial"/>
        <family val="2"/>
      </rPr>
      <t xml:space="preserve"> </t>
    </r>
  </si>
  <si>
    <r>
      <t>Estate Agents</t>
    </r>
    <r>
      <rPr>
        <vertAlign val="superscript"/>
        <sz val="10"/>
        <rFont val="Arial"/>
        <family val="2"/>
      </rPr>
      <t>3</t>
    </r>
  </si>
  <si>
    <r>
      <t>Food</t>
    </r>
    <r>
      <rPr>
        <vertAlign val="superscript"/>
        <sz val="10"/>
        <rFont val="Arial"/>
        <family val="2"/>
      </rPr>
      <t>6</t>
    </r>
  </si>
  <si>
    <r>
      <t>Gangmasters Licensing Appeals</t>
    </r>
    <r>
      <rPr>
        <vertAlign val="superscript"/>
        <sz val="10"/>
        <rFont val="Arial"/>
        <family val="2"/>
      </rPr>
      <t>3</t>
    </r>
  </si>
  <si>
    <r>
      <t>Local Government Standards in England</t>
    </r>
    <r>
      <rPr>
        <vertAlign val="superscript"/>
        <sz val="10"/>
        <rFont val="Arial"/>
        <family val="2"/>
      </rPr>
      <t>3</t>
    </r>
  </si>
  <si>
    <r>
      <t>Primary Health Lists</t>
    </r>
    <r>
      <rPr>
        <vertAlign val="superscript"/>
        <sz val="10"/>
        <rFont val="Arial"/>
        <family val="2"/>
      </rPr>
      <t>3</t>
    </r>
  </si>
  <si>
    <r>
      <t>Reserve Forces Appeal Tribunals</t>
    </r>
    <r>
      <rPr>
        <vertAlign val="superscript"/>
        <sz val="10"/>
        <rFont val="Arial"/>
        <family val="2"/>
      </rPr>
      <t>3</t>
    </r>
  </si>
  <si>
    <r>
      <t>Residential Property Tribunals</t>
    </r>
    <r>
      <rPr>
        <vertAlign val="superscript"/>
        <sz val="10"/>
        <rFont val="Arial"/>
        <family val="2"/>
      </rPr>
      <t>3</t>
    </r>
  </si>
  <si>
    <r>
      <t>First tier Tax Chamber</t>
    </r>
    <r>
      <rPr>
        <vertAlign val="superscript"/>
        <sz val="10"/>
        <rFont val="Arial"/>
        <family val="2"/>
      </rPr>
      <t>3</t>
    </r>
  </si>
  <si>
    <r>
      <t>Transport</t>
    </r>
    <r>
      <rPr>
        <vertAlign val="superscript"/>
        <sz val="10"/>
        <rFont val="Arial"/>
        <family val="2"/>
      </rPr>
      <t>4</t>
    </r>
  </si>
  <si>
    <r>
      <t>Upper Tribunal (Tax &amp; Chancery)</t>
    </r>
    <r>
      <rPr>
        <vertAlign val="superscript"/>
        <sz val="10"/>
        <rFont val="Arial"/>
        <family val="2"/>
      </rPr>
      <t>5</t>
    </r>
  </si>
  <si>
    <t>1) Data includes Employment and Support Allowance and Employment and Support Allowance (Incapacity Benefit reassessment). Employment and Support Allowance was introduced in October 2008 and Incapacity Benefit reassessment followed in October 2010.</t>
  </si>
  <si>
    <t>1) Cleared at hearing includes cases withdrawn at hearing therefore some percentages do not sum to 100.</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</si>
  <si>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</si>
  <si>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</si>
  <si>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</si>
  <si>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3) Details of those Tribunals that have become part of HMCTS or changed name are detailed in Table B.1.</t>
  </si>
  <si>
    <t>4) Includes appeals against decisions of the Registrar of Approved Driving Instructors and Traffic Commissioner appeals (heard by the Upper Tribunal (Administrative Appeals Chamber)).</t>
  </si>
  <si>
    <t xml:space="preserve">Table 3.1 </t>
  </si>
  <si>
    <t xml:space="preserve">Table 4.1 </t>
  </si>
  <si>
    <t>Tribunal</t>
  </si>
  <si>
    <t>25 per cent point</t>
  </si>
  <si>
    <t>75 per cent point</t>
  </si>
  <si>
    <t>Immigration and Asylum (all)</t>
  </si>
  <si>
    <t>Difference</t>
  </si>
  <si>
    <t>Employment Tribunals (all)</t>
  </si>
  <si>
    <t>SSCS (all)</t>
  </si>
  <si>
    <t>Table 4.2</t>
  </si>
  <si>
    <t>Table 4.3</t>
  </si>
  <si>
    <t>Entry Clearance Officer</t>
  </si>
  <si>
    <t>Equal Pay</t>
  </si>
  <si>
    <t>Disability Discrimination</t>
  </si>
  <si>
    <t>Race or Sexual Discrimination</t>
  </si>
  <si>
    <t>Religious Belief, Sexual Preference</t>
  </si>
  <si>
    <t>Working Time Regulations</t>
  </si>
  <si>
    <t>Unfair Dismissal, Redundancy, Insolvency</t>
  </si>
  <si>
    <t>National Minimum Wage</t>
  </si>
  <si>
    <t>Unauthorised Deductions (Wages Act)</t>
  </si>
  <si>
    <t>Judge only                                                                        (Job Seekers’ Allowance, Housing Benefit, Council Tax Relief, Child Support, ESA/IB cases with no medical element)</t>
  </si>
  <si>
    <t>Judge, Medical Member and/or Specialist Disability Member                                                                                 (Disability Living Allowance/ Attendance Allowance)</t>
  </si>
  <si>
    <t>Judge and Medical Member
(ESA/IB)</t>
  </si>
  <si>
    <t>Judge and Senior Medical Member                                      (Industrial Injury/Disablement Benefit,Vaccine Damage)</t>
  </si>
  <si>
    <t>Mental Health (all)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</si>
  <si>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</si>
  <si>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</si>
  <si>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</si>
  <si>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</si>
  <si>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Immigration and Asylum Tribunal</t>
  </si>
  <si>
    <t>Employment Tribunal</t>
  </si>
  <si>
    <t>Social Security and Child Support Tribunal</t>
  </si>
  <si>
    <t>Mental Health Tribunal</t>
  </si>
  <si>
    <t>Community Right To Bid</t>
  </si>
  <si>
    <t>Examination Board</t>
  </si>
  <si>
    <t>Food</t>
  </si>
  <si>
    <t>Table B.1</t>
  </si>
  <si>
    <t>Tribunal or Jurisdictional Name</t>
  </si>
  <si>
    <t>Formerly known as:</t>
  </si>
  <si>
    <t>Details of Changes / Date of creation</t>
  </si>
  <si>
    <t>N/A</t>
  </si>
  <si>
    <t>Asylum Support (AS)</t>
  </si>
  <si>
    <t>Asylum Support Tribunal. Transferred to HMCTS (former Tribunals Service) from the Home Office</t>
  </si>
  <si>
    <t>Care Standards (CS)</t>
  </si>
  <si>
    <t>Care Standards Tribunal</t>
  </si>
  <si>
    <t>Charity</t>
  </si>
  <si>
    <t xml:space="preserve">Consumer Credit </t>
  </si>
  <si>
    <t>Consumer Credit Tribunal</t>
  </si>
  <si>
    <t>Environment</t>
  </si>
  <si>
    <t>Estate Agents</t>
  </si>
  <si>
    <t>Estate Agent Appeals Tribunal. Transferred to HMCTS from the former Department for Business Enterprise and Regulatory Reform, now the Department for Business, Innovation and Skills (BIS).</t>
  </si>
  <si>
    <t>Created in May 2012 as part of the General Regulatory Chamber.</t>
  </si>
  <si>
    <t>Created in January 2013 as part of the General Regulatory Chamber.</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</si>
  <si>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</si>
  <si>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</si>
  <si>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</si>
  <si>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Immigration Services Tribunal. The Immigration Services Tribunal transferred into the General Regulatory Chamber of the First-tier Tribunal</t>
  </si>
  <si>
    <t>Local Government Standards in England</t>
  </si>
  <si>
    <t>Adjudication Panel for England. Transferred to the HMCTS from the Standards Board for England (SBE)</t>
  </si>
  <si>
    <t>Primary Health Lists</t>
  </si>
  <si>
    <t>Family Health Services Appeal Authority (FHSAA) transferred into HMCTS</t>
  </si>
  <si>
    <t>Reserve Forces Appeal Tribunals</t>
  </si>
  <si>
    <t>Transferred to the HMCTS from the Ministry of Defence</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</si>
  <si>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</si>
  <si>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</si>
  <si>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</si>
  <si>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Upper Tribunal (Administrative Appeals Chamber)</t>
  </si>
  <si>
    <t xml:space="preserve"> Nov -08</t>
  </si>
  <si>
    <t>Upper Tribunal (Tax and Chancery)</t>
  </si>
  <si>
    <t>Pensions Appeal Tribunal (PAT) became the War Pensions and Armed Forces Chamber</t>
  </si>
  <si>
    <t>The Upper Tribunal (AAC) was established in November 2008 under the TCE Act 2007, replacing the Office of Social Security and Child Support Commissioners (OSSCSC).</t>
  </si>
  <si>
    <t>Information presented for 2007-08 refers to OSSCSC, and for November 2008 onwards to the Upper Tribunal Admin Appeals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</si>
  <si>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</si>
  <si>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 xml:space="preserve">Outstanding Caseload </t>
  </si>
  <si>
    <t>4) This now includes three jurisdictions relating to pregnancy that were previously recorded under ‘Other’.</t>
  </si>
  <si>
    <t>2013/14</t>
  </si>
  <si>
    <t>Total Number of Receipts, Disposals and Caseload Outstanding by Jurisdiction, 2007/08 to 2013/14</t>
  </si>
  <si>
    <t>Total Number of Tribunals Receipts by Jurisdiction, 2007/08 to 2013/14</t>
  </si>
  <si>
    <t>Total Number of Employment Tribunal Receipts by Jurisdiction, 2007/08 to 2013/14</t>
  </si>
  <si>
    <t>Total Number of Social Security and Child Support Receipts by Benefit Type, 2009/10 to 2013/14</t>
  </si>
  <si>
    <t>Total Number of Tribunals Disposals by Jurisdiction, 2007/08 to 2013/14</t>
  </si>
  <si>
    <t xml:space="preserve">Total Number of Employment Tribunal Disposals by Jurisdiction, 2007/08 to 2013/14 </t>
  </si>
  <si>
    <t>Percentage of Employment Tribunal Disposals by Outcome and Jurisdiction, 2007/08 to 2013/14</t>
  </si>
  <si>
    <t>Number of First Tier Tribunal (Immigration and Asylum) Appeals Determined at Hearing or on Paper, by Outcome Category and Case Type, 2007/08 to 2013/14</t>
  </si>
  <si>
    <t>Social Security and Child Support Disposals by Category and by Benefit Type, 2009/10 to 2013/14</t>
  </si>
  <si>
    <t>Social Security and Child Support Disposals Cleared at Hearing by Outcomes and Benefit Type, 2009/10 to 2013/14</t>
  </si>
  <si>
    <t>Percentage of clearances that took place in April to June 2013, by age of case at clearance</t>
  </si>
  <si>
    <t>Percentage of clearances that took place in April to June 2013, by age of case at clearance by Jurisdiction</t>
  </si>
  <si>
    <t xml:space="preserve">Employment </t>
  </si>
  <si>
    <t>Agricultural Land and Drainage</t>
  </si>
  <si>
    <t>Formerly Agricultural Land Tribunals. Title changed following creation of the Property Chamber</t>
  </si>
  <si>
    <t>Land Registration</t>
  </si>
  <si>
    <t>Universal Credit</t>
  </si>
  <si>
    <t>29th April 2013</t>
  </si>
  <si>
    <t>2) Personal Independence Payment (New Claim Appeals) which replaces Disability Living Allowance was introduced on 8 April 2013.</t>
  </si>
  <si>
    <t>3) Universal Credit was introduced on 29 April 2013 in selected areas of Greater Manchester and Cheshire. It will gradually be rolled out to the rest of the UK from October 2013.</t>
  </si>
  <si>
    <t>3) Personal Independence Payment (New Claim Appeals) which replaces Disability Living Allowance was introduced on 8 April 2013</t>
  </si>
  <si>
    <t>4) Universal Credit was introduced on 29 April 2013 in selected areas of Greater Manchester and Cheshire. It will gradually be rolled out to the rest of the UK from October 2013.</t>
  </si>
  <si>
    <t>4) Personal Independence Payment (New Claim Appeals) which replaces Disability Living Allowance was introduced on 8 April 2013</t>
  </si>
  <si>
    <t>5) Universal Credit was introduced on 29 April 2013 in selected areas of Greater Manchester and Cheshire. It will gradually be rolled out to the rest of the UK from October 2013.</t>
  </si>
  <si>
    <t>50 per cent point (median)</t>
  </si>
  <si>
    <t>Average (mean)</t>
  </si>
  <si>
    <t>Formerly The Adjudicator to HM Land Registry. Title changed following creation of the Property Chamber</t>
  </si>
  <si>
    <t>Apr-Jun</t>
  </si>
  <si>
    <t>Jul-Sep</t>
  </si>
  <si>
    <t>Oct-Dec</t>
  </si>
  <si>
    <t>Jan-Mar</t>
  </si>
  <si>
    <r>
      <t xml:space="preserve">Personal Independence Payment </t>
    </r>
    <r>
      <rPr>
        <vertAlign val="superscript"/>
        <sz val="10"/>
        <rFont val="Arial"/>
        <family val="0"/>
      </rPr>
      <t>3</t>
    </r>
  </si>
  <si>
    <r>
      <t xml:space="preserve">Universal Credit </t>
    </r>
    <r>
      <rPr>
        <vertAlign val="superscript"/>
        <sz val="10"/>
        <rFont val="Arial"/>
        <family val="0"/>
      </rPr>
      <t>4</t>
    </r>
  </si>
  <si>
    <r>
      <t xml:space="preserve">Personal Independence Payment </t>
    </r>
    <r>
      <rPr>
        <vertAlign val="superscript"/>
        <sz val="10"/>
        <rFont val="Arial"/>
        <family val="0"/>
      </rPr>
      <t>4</t>
    </r>
  </si>
  <si>
    <r>
      <t xml:space="preserve">Universal Credit </t>
    </r>
    <r>
      <rPr>
        <vertAlign val="superscript"/>
        <sz val="10"/>
        <rFont val="Arial"/>
        <family val="0"/>
      </rPr>
      <t>5</t>
    </r>
  </si>
  <si>
    <r>
      <t>Land Registration</t>
    </r>
    <r>
      <rPr>
        <vertAlign val="superscript"/>
        <sz val="10"/>
        <rFont val="Arial"/>
        <family val="2"/>
      </rPr>
      <t>3</t>
    </r>
  </si>
  <si>
    <r>
      <t>Agricultural Land and Drainage</t>
    </r>
    <r>
      <rPr>
        <vertAlign val="superscript"/>
        <sz val="10"/>
        <rFont val="Arial"/>
        <family val="2"/>
      </rPr>
      <t>3</t>
    </r>
  </si>
  <si>
    <r>
      <t>Personal Independence Payment</t>
    </r>
    <r>
      <rPr>
        <vertAlign val="superscript"/>
        <sz val="10"/>
        <rFont val="Arial"/>
        <family val="2"/>
      </rPr>
      <t xml:space="preserve"> 2</t>
    </r>
  </si>
  <si>
    <r>
      <t xml:space="preserve">Universal Credit </t>
    </r>
    <r>
      <rPr>
        <vertAlign val="superscript"/>
        <sz val="10"/>
        <rFont val="Arial"/>
        <family val="2"/>
      </rPr>
      <t>3</t>
    </r>
  </si>
  <si>
    <t>7) Formerly Alternative Business Structures</t>
  </si>
  <si>
    <t>Professional Regulation</t>
  </si>
  <si>
    <t>Alternative Business Structures</t>
  </si>
  <si>
    <r>
      <t>Professional Regulation</t>
    </r>
    <r>
      <rPr>
        <vertAlign val="superscript"/>
        <sz val="10"/>
        <rFont val="Arial"/>
        <family val="2"/>
      </rPr>
      <t>3,7</t>
    </r>
  </si>
  <si>
    <r>
      <t>Examination Board</t>
    </r>
    <r>
      <rPr>
        <vertAlign val="superscript"/>
        <sz val="10"/>
        <rFont val="Arial"/>
        <family val="2"/>
      </rPr>
      <t>3</t>
    </r>
  </si>
  <si>
    <t>Created October 2011. Changed name April 2013.</t>
  </si>
  <si>
    <t>Dismissed Rule 27</t>
  </si>
  <si>
    <t>Dismissed Upon Withdrawal</t>
  </si>
  <si>
    <t>Case Discontinued</t>
  </si>
  <si>
    <r>
      <t>Lookalikes</t>
    </r>
    <r>
      <rPr>
        <vertAlign val="superscript"/>
        <sz val="10"/>
        <rFont val="Arial"/>
        <family val="2"/>
      </rPr>
      <t>4</t>
    </r>
  </si>
  <si>
    <t>Multiple claim cases</t>
  </si>
  <si>
    <t>Mean number of claims per multiple case</t>
  </si>
  <si>
    <t xml:space="preserve">Please note additional information are published alongside this report for: </t>
  </si>
  <si>
    <t>2. Special Educational Needs and Disability Tribunal (Academic years to 2012/13)</t>
  </si>
  <si>
    <t>Share in Q3 2013/14*</t>
  </si>
  <si>
    <t xml:space="preserve">4) These are stayed cases, pending a decision on a related case, before a higher court. They may relete to another benefit. </t>
  </si>
  <si>
    <r>
      <t>Part Time Workers Regulations</t>
    </r>
    <r>
      <rPr>
        <vertAlign val="superscript"/>
        <sz val="10"/>
        <rFont val="Arial"/>
        <family val="2"/>
      </rPr>
      <t>2</t>
    </r>
  </si>
  <si>
    <r>
      <t>Redundancy – failure to inform and consult</t>
    </r>
    <r>
      <rPr>
        <vertAlign val="superscript"/>
        <sz val="10"/>
        <rFont val="Arial"/>
        <family val="2"/>
      </rPr>
      <t>2</t>
    </r>
  </si>
  <si>
    <r>
      <t>Suffer a detriment / unfair dismissal - pregnancy</t>
    </r>
    <r>
      <rPr>
        <vertAlign val="superscript"/>
        <sz val="10"/>
        <rFont val="Arial"/>
        <family val="2"/>
      </rPr>
      <t>2</t>
    </r>
  </si>
  <si>
    <r>
      <t>Transfer of an undertaking - failure to inform and consult</t>
    </r>
    <r>
      <rPr>
        <vertAlign val="superscript"/>
        <sz val="10"/>
        <rFont val="Arial"/>
        <family val="2"/>
      </rPr>
      <t>2</t>
    </r>
  </si>
  <si>
    <r>
      <t>Written pay statement</t>
    </r>
    <r>
      <rPr>
        <vertAlign val="superscript"/>
        <sz val="10"/>
        <rFont val="Arial"/>
        <family val="2"/>
      </rPr>
      <t>2</t>
    </r>
  </si>
  <si>
    <r>
      <t>Written statement of reasons for dismissal</t>
    </r>
    <r>
      <rPr>
        <vertAlign val="superscript"/>
        <sz val="10"/>
        <rFont val="Arial"/>
        <family val="2"/>
      </rPr>
      <t>2</t>
    </r>
  </si>
  <si>
    <r>
      <t>Written statement of terms and conditions</t>
    </r>
    <r>
      <rPr>
        <vertAlign val="superscript"/>
        <sz val="10"/>
        <rFont val="Arial"/>
        <family val="2"/>
      </rPr>
      <t>2</t>
    </r>
  </si>
  <si>
    <r>
      <t>2008/09</t>
    </r>
    <r>
      <rPr>
        <b/>
        <vertAlign val="superscript"/>
        <sz val="10"/>
        <rFont val="Arial"/>
        <family val="2"/>
      </rPr>
      <t>1</t>
    </r>
  </si>
  <si>
    <r>
      <t>Gender Recognition Panel</t>
    </r>
    <r>
      <rPr>
        <vertAlign val="superscript"/>
        <sz val="10"/>
        <rFont val="Arial"/>
        <family val="2"/>
      </rPr>
      <t>r</t>
    </r>
  </si>
  <si>
    <t xml:space="preserve">r figures for the Gender Recognition Panel have been revised to reflect data in the Gender Recognition Certificates publication. </t>
  </si>
  <si>
    <t>~</t>
  </si>
  <si>
    <r>
      <t>% Cleared at Hearing</t>
    </r>
    <r>
      <rPr>
        <b/>
        <vertAlign val="superscript"/>
        <sz val="10"/>
        <rFont val="Arial"/>
        <family val="2"/>
      </rPr>
      <t>1</t>
    </r>
  </si>
  <si>
    <r>
      <t>% Cleared without a hearing</t>
    </r>
    <r>
      <rPr>
        <b/>
        <vertAlign val="superscript"/>
        <sz val="10"/>
        <rFont val="Arial"/>
        <family val="2"/>
      </rPr>
      <t>2</t>
    </r>
  </si>
  <si>
    <r>
      <t>% Decision Upheld</t>
    </r>
    <r>
      <rPr>
        <b/>
        <vertAlign val="superscript"/>
        <sz val="10"/>
        <rFont val="Arial"/>
        <family val="2"/>
      </rPr>
      <t>3</t>
    </r>
  </si>
  <si>
    <r>
      <t>% Decision In Favour</t>
    </r>
    <r>
      <rPr>
        <b/>
        <vertAlign val="superscript"/>
        <sz val="10"/>
        <rFont val="Arial"/>
        <family val="2"/>
      </rPr>
      <t>2</t>
    </r>
  </si>
  <si>
    <t>~ Figures too small for meaningful calculations</t>
  </si>
  <si>
    <t>.. Not applicable</t>
  </si>
  <si>
    <t>HMCTS: Tribunals Quarterly and Annual reconciled returns</t>
  </si>
  <si>
    <r>
      <t xml:space="preserve">VAT &amp; Duties </t>
    </r>
    <r>
      <rPr>
        <vertAlign val="superscript"/>
        <sz val="10"/>
        <rFont val="Arial"/>
        <family val="2"/>
      </rPr>
      <t>8</t>
    </r>
  </si>
  <si>
    <r>
      <t xml:space="preserve">Special Commissioners (Income Tax) </t>
    </r>
    <r>
      <rPr>
        <vertAlign val="superscript"/>
        <sz val="10"/>
        <rFont val="Arial"/>
        <family val="2"/>
      </rPr>
      <t>8</t>
    </r>
  </si>
  <si>
    <t>8) The VAT and Duties, and Special Commissioners (Income Tax) tribunals were replaced by the first tier Tax Chamber and Upper Tribunal (Tax Chamber), see Table B.1</t>
  </si>
  <si>
    <r>
      <t>2007/08</t>
    </r>
    <r>
      <rPr>
        <b/>
        <vertAlign val="superscript"/>
        <sz val="10"/>
        <rFont val="Arial"/>
        <family val="2"/>
      </rPr>
      <t>6</t>
    </r>
  </si>
  <si>
    <r>
      <t>2008/09</t>
    </r>
    <r>
      <rPr>
        <b/>
        <vertAlign val="superscript"/>
        <sz val="10"/>
        <rFont val="Arial"/>
        <family val="2"/>
      </rPr>
      <t>6</t>
    </r>
  </si>
  <si>
    <t>6) Data extracted from the database in 2010</t>
  </si>
  <si>
    <t xml:space="preserve">There is additional tables (Annex C) with monthly and regional information for Employment Tribunal receipts. </t>
  </si>
  <si>
    <t>Sexual Orientation discrimination</t>
  </si>
  <si>
    <t>Residential Property Tribunal. Comprises Rent Assessment, Housing Act 2004, Right to Buy, Park Homes, Leasehold Valuation.</t>
  </si>
  <si>
    <t>-</t>
  </si>
  <si>
    <t>June</t>
  </si>
  <si>
    <t>September</t>
  </si>
  <si>
    <t>December</t>
  </si>
  <si>
    <t>March</t>
  </si>
  <si>
    <t>Share in 2013/14</t>
  </si>
  <si>
    <t>Change 2007/08 to 2013/14*</t>
  </si>
  <si>
    <t>Change 2011/12 to 2013/14*</t>
  </si>
  <si>
    <t>Change 2012/13 to 2013/14*</t>
  </si>
  <si>
    <r>
      <t>Deport and others</t>
    </r>
    <r>
      <rPr>
        <vertAlign val="superscript"/>
        <sz val="10"/>
        <rFont val="Arial"/>
        <family val="2"/>
      </rPr>
      <t>3</t>
    </r>
  </si>
  <si>
    <t>3) Includes Human Rights</t>
  </si>
  <si>
    <t>Cumulative percentage of clearances that took place in 2013/14, by age of case at clearance</t>
  </si>
  <si>
    <t>Total Number of First Tier Tribunal (Immigration and Asylum) and UTIAC Receipts by Case type, 2007/08 to 2013/14</t>
  </si>
  <si>
    <t>Number of First Tier Tribunal (Immigration and Asylum) and UTIAC Appeals Disposed by Category and by Case Type, 2007/08 to 2013/14</t>
  </si>
  <si>
    <t>Number cleared at hearing</t>
  </si>
  <si>
    <t>Number cleared without a hearing</t>
  </si>
  <si>
    <t>Decision in favour</t>
  </si>
  <si>
    <t>10 weeks or less</t>
  </si>
  <si>
    <t>17 weeks or less</t>
  </si>
  <si>
    <t>26 weeks or less</t>
  </si>
  <si>
    <t>11 weeks or less</t>
  </si>
  <si>
    <t>19 weeks or less</t>
  </si>
  <si>
    <t>Jul-Sept</t>
  </si>
  <si>
    <t>13 weeks or less</t>
  </si>
  <si>
    <t>23 weeks or less</t>
  </si>
  <si>
    <t>34 weeks or less</t>
  </si>
  <si>
    <t>14 weeks or less</t>
  </si>
  <si>
    <t>18 weeks or less</t>
  </si>
  <si>
    <t>31 weeks or less</t>
  </si>
  <si>
    <t>26 weeks</t>
  </si>
  <si>
    <t>20 weeks</t>
  </si>
  <si>
    <t>Road Traffic (NHS Charges)</t>
  </si>
  <si>
    <t>27 weeks or less</t>
  </si>
  <si>
    <t>8 weeks or less</t>
  </si>
  <si>
    <t>18 weeks</t>
  </si>
  <si>
    <r>
      <t>Upper Tribunal Immigration and Asylum Chamber</t>
    </r>
    <r>
      <rPr>
        <b/>
        <vertAlign val="superscript"/>
        <sz val="10"/>
        <rFont val="Arial"/>
        <family val="2"/>
      </rPr>
      <t xml:space="preserve">1 </t>
    </r>
  </si>
  <si>
    <t>25 weeks or less</t>
  </si>
  <si>
    <t>2 years or less</t>
  </si>
  <si>
    <t>5 years or less</t>
  </si>
  <si>
    <t>135 weeks</t>
  </si>
  <si>
    <t>16 weeks or less</t>
  </si>
  <si>
    <t>3 years or less</t>
  </si>
  <si>
    <t>80 weeks</t>
  </si>
  <si>
    <t>3 weeks longer</t>
  </si>
  <si>
    <t>6 weeks longer</t>
  </si>
  <si>
    <t>8 weeks longer</t>
  </si>
  <si>
    <t>2 weeks longer</t>
  </si>
  <si>
    <t>5 weeks longer</t>
  </si>
  <si>
    <t>4 weeks longer</t>
  </si>
  <si>
    <t>32 weeks or less</t>
  </si>
  <si>
    <t>9 weeks longer</t>
  </si>
  <si>
    <t>21 weeks longer</t>
  </si>
  <si>
    <t>2 years longer</t>
  </si>
  <si>
    <t>55 weeks longer</t>
  </si>
  <si>
    <r>
      <t>Upper Tribunal (Immigration and Asylum Chamber)</t>
    </r>
    <r>
      <rPr>
        <b/>
        <vertAlign val="superscript"/>
        <sz val="10"/>
        <rFont val="Arial"/>
        <family val="2"/>
      </rPr>
      <t xml:space="preserve">1 </t>
    </r>
  </si>
  <si>
    <t>Decision Upheld</t>
  </si>
  <si>
    <t xml:space="preserve">5) The Road Traffic (NHS Charges) Act 1999 came into force on 5 April 1999. This act allows the Compensation Recovery Unit (CRU) to recover NHS hospital charges from road traffic accidents where a compensation payment is made on or after 5 April 1999.
</t>
  </si>
  <si>
    <r>
      <t xml:space="preserve">Road Traffic (NHS Charges) </t>
    </r>
    <r>
      <rPr>
        <vertAlign val="superscript"/>
        <sz val="10"/>
        <rFont val="Arial"/>
        <family val="2"/>
      </rPr>
      <t>5</t>
    </r>
  </si>
  <si>
    <t xml:space="preserve">2) These jurisdictions were included in the 'Other' category until Q3 2013/14, and disposal volumes are not available for earlier time periods. </t>
  </si>
  <si>
    <t>2014/15</t>
  </si>
  <si>
    <t>Remitted</t>
  </si>
  <si>
    <t>Natalie to check the UT data</t>
  </si>
  <si>
    <t>Total Number of Receipts, Disposals and Caseload Outstanding by Jurisdiction, 2007/08 to 2014/15</t>
  </si>
  <si>
    <t>Total Number of Tribunals Receipts by Jurisdiction, 2007/08 to 2014/15</t>
  </si>
  <si>
    <t>Total Number of Employment Tribunal Receipts by Jurisdiction, 2007/08 to 2014/15</t>
  </si>
  <si>
    <t>Total Number of First Tier Tribunal (Immigration and Asylum) Receipts by Case type, 2007/08 to 2014/15</t>
  </si>
  <si>
    <t>Total Number of Social Security and Child Support Receipts by Benefit Type, 2009/10 to 2014/15</t>
  </si>
  <si>
    <t>Total Number of Tribunals Disposals by Jurisdiction, 2007/08 to 2014/15</t>
  </si>
  <si>
    <t xml:space="preserve">Total Number of Employment Tribunal Disposals by Jurisdiction, 2007/08 to 2014/15 </t>
  </si>
  <si>
    <t>Percentage of Employment Tribunal Disposals by Outcome and Jurisdiction, 2007/08 to 2014/15</t>
  </si>
  <si>
    <t>Number of First Tier Tribunal (Immigration and Asylum) Appeals Disposed by Category and by Case Type, 2007/08 to 2014/15</t>
  </si>
  <si>
    <t>Number of First Tier Tribunal (Immigration and Asylum) Appeals Determined at Hearing or on Paper, by Outcome Category and Case Type, 2007/08 to 2014/15</t>
  </si>
  <si>
    <t>Social Security and Child Support Disposals by Category and by Benefit Type, 2009/10 to 2014/15</t>
  </si>
  <si>
    <t>Social Security and Child Support Disposals Cleared at Hearing by Outcomes and Benefit Type, 2009/10 to 2014/15</t>
  </si>
  <si>
    <t>Total Number of Tribunals Caseload Outstanding by Jurisdiction, 2007/08 to 2014/15</t>
  </si>
  <si>
    <t>1. Employment Tribunals and Employment Appeal Tribunals (Financial years to 2014/15)</t>
  </si>
  <si>
    <t>Tribunals Statistics Quarterly, April to June 2014</t>
  </si>
  <si>
    <t>Change Q1 2013/14 to Q1 2014/15*</t>
  </si>
  <si>
    <t>Change Q4 2013/14 to Q1 2014/15*</t>
  </si>
  <si>
    <t>Share in Q1 2014/15*</t>
  </si>
  <si>
    <t>Tribunals Caseload Outstanding</t>
  </si>
  <si>
    <t>Percentage of clearances that took place in April to June 2014, by age of case at clearance by Jurisdiction</t>
  </si>
  <si>
    <t>Percentage of clearances that took place in April to June 2014, by age of case at clearance</t>
  </si>
  <si>
    <t>April to June 2014</t>
  </si>
  <si>
    <t>April to June 2013</t>
  </si>
  <si>
    <t>Cumulative percentage of clearances that took place in 2012/13, by age of case at clearance</t>
  </si>
  <si>
    <t>46 weeks  or less</t>
  </si>
  <si>
    <t>102 weeks</t>
  </si>
  <si>
    <t xml:space="preserve">     Single claims</t>
  </si>
  <si>
    <t xml:space="preserve">     Multiple claims</t>
  </si>
  <si>
    <t>Single claims</t>
  </si>
  <si>
    <t>Multiple claims</t>
  </si>
  <si>
    <t>Religion or belief discrimination</t>
  </si>
  <si>
    <t>Employment (all)</t>
  </si>
  <si>
    <r>
      <t>UTIAC Judicial Reviews</t>
    </r>
    <r>
      <rPr>
        <b/>
        <vertAlign val="superscript"/>
        <sz val="10"/>
        <rFont val="Arial"/>
        <family val="2"/>
      </rPr>
      <t>3</t>
    </r>
  </si>
  <si>
    <r>
      <t>UTIAC Judicial Reviews</t>
    </r>
    <r>
      <rPr>
        <b/>
        <vertAlign val="superscript"/>
        <sz val="10"/>
        <rFont val="Arial"/>
        <family val="2"/>
      </rPr>
      <t>9</t>
    </r>
  </si>
  <si>
    <r>
      <t>UTIAC Judicial Reviews</t>
    </r>
    <r>
      <rPr>
        <b/>
        <vertAlign val="superscript"/>
        <sz val="10"/>
        <rFont val="Arial"/>
        <family val="2"/>
      </rPr>
      <t>4</t>
    </r>
  </si>
  <si>
    <t>3) The Upper Tribunal, Immigration and Asylum Chamber decides applications for judicial review of certain decisions made by the Secretary of State for the Home Department, entry clearance officers and others, under immigration legislation, since November 2013.</t>
  </si>
  <si>
    <t>9) The Upper Tribunal, Immigration and Asylum Chamber decides applications for judicial review of certain decisions made by the Secretary of State for the Home Department, entry clearance officers and others, under immigration legislation, since November 2013</t>
  </si>
  <si>
    <t>4) The Upper Tribunal, Immigration and Asylum Chamber decides applications for judicial review of certain decisions made by the Secretary of State for the Home Department, entry clearance officers and others, under immigration legislation, since November 2013</t>
  </si>
  <si>
    <t>4) The Upper Tribunal, Immigration and Asylum Chamber decides applications for judicial review of certain decisions made by the Secretary of State for the Home Department, entry clearance officers and others, under immigration legislation, since November 2013.</t>
  </si>
  <si>
    <t>9) The Upper Tribunal, Immigration and Asylum Chamber decides applications for judicial review of certain decisions made by the Secretary of State for the Home Department, entry clearance officers and others, under immigration legislation, since November 2013.</t>
  </si>
  <si>
    <t>Other</t>
  </si>
  <si>
    <t>Granted</t>
  </si>
  <si>
    <t>Refused</t>
  </si>
  <si>
    <t>Copyright Licensing</t>
  </si>
  <si>
    <t>Electronic Communications &amp; Postal Services</t>
  </si>
  <si>
    <t>10) From April 2014. Hears appeals against decisions made by the Secretary of State for Business Innovation and Skills under the Copyright (Regulation of Relevant Licensing Bodies) Regulations 2014.</t>
  </si>
  <si>
    <t>11) From April 2013. Hears appeals against decisions made by the Interception of Communications Commissioner under the Regulation of Investigatory Powers (Monetary Penalty Notices and Consents for Interceptions) Regulations 2011.</t>
  </si>
  <si>
    <t>Less than 1 week</t>
  </si>
  <si>
    <t>More than 7 but less than 15 weeks</t>
  </si>
  <si>
    <t>More than 9 but less than 15 weeks</t>
  </si>
  <si>
    <t>More than 3 but less than 7 weeks</t>
  </si>
  <si>
    <t>More than 7 but less than 9 weeks</t>
  </si>
  <si>
    <t>New jurisdiction of the First Tier (General Regulatory) Chamber</t>
  </si>
  <si>
    <t>41 weeks or less</t>
  </si>
  <si>
    <t>23 weeks</t>
  </si>
  <si>
    <t>3 weeks or less</t>
  </si>
  <si>
    <t>6 weeks or less</t>
  </si>
  <si>
    <t>15 weeks or less</t>
  </si>
  <si>
    <t>22 weeks or less</t>
  </si>
  <si>
    <t>33 weeks or less</t>
  </si>
  <si>
    <t>29 weeks or less</t>
  </si>
  <si>
    <t>42 weeks or less</t>
  </si>
  <si>
    <t>52 weeks or less</t>
  </si>
  <si>
    <t>38 weeks or less</t>
  </si>
  <si>
    <t>45 weeks or less</t>
  </si>
  <si>
    <t>48 weeks or less</t>
  </si>
  <si>
    <t>2-3 years or less</t>
  </si>
  <si>
    <t>2-3 years</t>
  </si>
  <si>
    <t>4-5 years</t>
  </si>
  <si>
    <t>over 5 years</t>
  </si>
  <si>
    <t>24 weeks</t>
  </si>
  <si>
    <t>39 weeks</t>
  </si>
  <si>
    <t>52 weeks</t>
  </si>
  <si>
    <t>35 weeks</t>
  </si>
  <si>
    <t>1-2 years</t>
  </si>
  <si>
    <t>22 weeks</t>
  </si>
  <si>
    <t>40 weeks</t>
  </si>
  <si>
    <t>27 weeks</t>
  </si>
  <si>
    <t>47 weeks</t>
  </si>
  <si>
    <t>25 weeks</t>
  </si>
  <si>
    <t>2-4 years</t>
  </si>
  <si>
    <t>19 weeks</t>
  </si>
  <si>
    <t>38 weeks</t>
  </si>
  <si>
    <t>28 weeks</t>
  </si>
  <si>
    <t>21 weeks</t>
  </si>
  <si>
    <t>45 weeks</t>
  </si>
  <si>
    <t>3-4 years</t>
  </si>
  <si>
    <t>33 weeks</t>
  </si>
  <si>
    <t>&lt;=13</t>
  </si>
  <si>
    <t>&lt;=25</t>
  </si>
  <si>
    <t>&lt;=38</t>
  </si>
  <si>
    <t>&lt;=10</t>
  </si>
  <si>
    <t>&lt;=18</t>
  </si>
  <si>
    <t>&lt;=29</t>
  </si>
  <si>
    <t>&lt;=14</t>
  </si>
  <si>
    <t>&lt;=23</t>
  </si>
  <si>
    <t>&lt;=35</t>
  </si>
  <si>
    <t>&lt;=31</t>
  </si>
  <si>
    <t>&lt;=43</t>
  </si>
  <si>
    <t>&lt;=15</t>
  </si>
  <si>
    <t>3-4 Years or less</t>
  </si>
  <si>
    <t>Other Includes: No fee Paid, Transferred Out, Withdrawn, Not Served</t>
  </si>
  <si>
    <t>Granted/Allowed</t>
  </si>
  <si>
    <t>Refused/Dismissed</t>
  </si>
  <si>
    <t>Paper</t>
  </si>
  <si>
    <t>Oral renewal</t>
  </si>
  <si>
    <t>Substantive hearing</t>
  </si>
  <si>
    <t>CHECK</t>
  </si>
  <si>
    <t>Employment claims check</t>
  </si>
  <si>
    <t>Formatting %</t>
  </si>
  <si>
    <t>93 weeks</t>
  </si>
  <si>
    <t>49 weeks or less</t>
  </si>
  <si>
    <t>43 weeks or less</t>
  </si>
  <si>
    <t>3-4 years or less</t>
  </si>
  <si>
    <t>29 weeks</t>
  </si>
  <si>
    <t>13 weeks</t>
  </si>
  <si>
    <t>42 weeks</t>
  </si>
  <si>
    <t>34 weeks</t>
  </si>
  <si>
    <t>140 weeks</t>
  </si>
  <si>
    <r>
      <t>Copyright Licensing</t>
    </r>
    <r>
      <rPr>
        <vertAlign val="superscript"/>
        <sz val="10"/>
        <rFont val="Arial"/>
        <family val="2"/>
      </rPr>
      <t>10</t>
    </r>
  </si>
  <si>
    <r>
      <t>Electronic Communications &amp; Postal Services</t>
    </r>
    <r>
      <rPr>
        <vertAlign val="superscript"/>
        <sz val="10"/>
        <rFont val="Arial"/>
        <family val="2"/>
      </rPr>
      <t>11</t>
    </r>
  </si>
  <si>
    <t/>
  </si>
  <si>
    <r>
      <t xml:space="preserve">  30 weeks </t>
    </r>
    <r>
      <rPr>
        <vertAlign val="superscript"/>
        <sz val="10"/>
        <rFont val="Arial"/>
        <family val="0"/>
      </rPr>
      <t>1</t>
    </r>
  </si>
  <si>
    <r>
      <t>1</t>
    </r>
    <r>
      <rPr>
        <sz val="10"/>
        <rFont val="Arial"/>
        <family val="0"/>
      </rPr>
      <t xml:space="preserve"> Direct Lodgment was introduced for Personal Independence Payment and Universal Credit in April 2013. Towards the end of October 2013 direct lodgment was rolled out across all other DWP benefits and child maintenance cases. This new process means the time for DWP to produce an appeal submission is now included in the overall HMCTS clearance time of directly lodged cases.</t>
    </r>
  </si>
  <si>
    <r>
      <t>1</t>
    </r>
    <r>
      <rPr>
        <sz val="10"/>
        <rFont val="Arial"/>
        <family val="2"/>
      </rPr>
      <t xml:space="preserve"> Direct Lodgment was introduced for Personal Independence Payment and Universal Credit in April 2013. Towards the end of October 2013 direct lodgment was rolled out across all other DWP benefits and child maintenance cases. This new process means the time for DWP to produce an appeal submission is now included in the overall HMCTS clearance time of directly lodged cases.</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</si>
</sst>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00%"/>
    <numFmt numFmtId="169" formatCode="0.0000%"/>
    <numFmt numFmtId="170" formatCode="0.00000%"/>
    <numFmt numFmtId="171" formatCode="0.000000%"/>
    <numFmt numFmtId="172" formatCode="#,##0.00_ ;\-#,##0.00\ "/>
    <numFmt numFmtId="173" formatCode="0.000000"/>
    <numFmt numFmtId="174" formatCode="0.00000"/>
    <numFmt numFmtId="175" formatCode="0.0000"/>
    <numFmt numFmtId="176" formatCode="0.000"/>
    <numFmt numFmtId="177" formatCode="0.0"/>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quot;£&quot;#,##0.0;[Red]\-&quot;£&quot;#,##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Red]\-#,##0\ "/>
    <numFmt numFmtId="189" formatCode="&quot;$&quot;#,##0_);\(&quot;$&quot;#,##0\)"/>
    <numFmt numFmtId="190" formatCode="&quot;$&quot;#,##0_);[Red]\(&quot;$&quot;#,##0\)"/>
    <numFmt numFmtId="191" formatCode="&quot;$&quot;#,##0.00_);\(&quot;$&quot;#,##0.00\)"/>
    <numFmt numFmtId="192" formatCode="&quot;$&quot;#,##0.00_);[Red]\(&quot;$&quot;#,##0.00\)"/>
    <numFmt numFmtId="193" formatCode="dddd\,\ mmmm\ dd\,\ yyyy"/>
    <numFmt numFmtId="194" formatCode="#,##0.000"/>
    <numFmt numFmtId="195" formatCode="#,##0.0000"/>
    <numFmt numFmtId="196" formatCode="0.00000000000000000%"/>
    <numFmt numFmtId="197" formatCode="0.0000000000000000%"/>
    <numFmt numFmtId="198" formatCode="mmmm"/>
    <numFmt numFmtId="199" formatCode="#,##0_ ;\-#,##0\ "/>
    <numFmt numFmtId="200" formatCode=";;;"/>
    <numFmt numFmtId="201" formatCode="#,##0.00000"/>
    <numFmt numFmtId="202" formatCode="#,##0.000000"/>
    <numFmt numFmtId="203" formatCode="#,##0.0000000"/>
    <numFmt numFmtId="204" formatCode="0.0000000"/>
    <numFmt numFmtId="205" formatCode="#,##0.0[$%-809]"/>
    <numFmt numFmtId="206" formatCode="0.000000000000%"/>
    <numFmt numFmtId="207" formatCode="[$-1010409]General"/>
    <numFmt numFmtId="208" formatCode="_-* #,##0.000_-;\-* #,##0.000_-;_-* &quot;-&quot;??_-;_-@_-"/>
    <numFmt numFmtId="209" formatCode="mmmm\-yyyy"/>
    <numFmt numFmtId="210" formatCode="mmm\-yyyy"/>
  </numFmts>
  <fonts count="39">
    <font>
      <sz val="10"/>
      <name val="Arial"/>
      <family val="0"/>
    </font>
    <font>
      <b/>
      <sz val="10"/>
      <name val="Arial"/>
      <family val="2"/>
    </font>
    <font>
      <sz val="12"/>
      <name val="Arial"/>
      <family val="0"/>
    </font>
    <font>
      <u val="single"/>
      <sz val="10"/>
      <color indexed="12"/>
      <name val="Arial"/>
      <family val="2"/>
    </font>
    <font>
      <u val="single"/>
      <sz val="11"/>
      <color indexed="12"/>
      <name val="Times New Roman"/>
      <family val="0"/>
    </font>
    <font>
      <sz val="8"/>
      <name val="Arial"/>
      <family val="0"/>
    </font>
    <font>
      <u val="single"/>
      <sz val="10"/>
      <color indexed="36"/>
      <name val="Arial"/>
      <family val="0"/>
    </font>
    <font>
      <sz val="10"/>
      <color indexed="10"/>
      <name val="Arial"/>
      <family val="2"/>
    </font>
    <font>
      <b/>
      <vertAlign val="superscript"/>
      <sz val="10"/>
      <name val="Arial"/>
      <family val="2"/>
    </font>
    <font>
      <i/>
      <sz val="10"/>
      <name val="Arial"/>
      <family val="2"/>
    </font>
    <font>
      <b/>
      <sz val="8"/>
      <name val="Arial"/>
      <family val="2"/>
    </font>
    <font>
      <sz val="8"/>
      <color indexed="17"/>
      <name val="Arial"/>
      <family val="2"/>
    </font>
    <font>
      <b/>
      <sz val="8"/>
      <color indexed="10"/>
      <name val="Arial"/>
      <family val="2"/>
    </font>
    <font>
      <b/>
      <sz val="8"/>
      <color indexed="8"/>
      <name val="Arial"/>
      <family val="2"/>
    </font>
    <font>
      <sz val="10"/>
      <color indexed="8"/>
      <name val="Arial"/>
      <family val="0"/>
    </font>
    <font>
      <vertAlign val="superscript"/>
      <sz val="10"/>
      <name val="Arial"/>
      <family val="2"/>
    </font>
    <font>
      <sz val="8"/>
      <color indexed="8"/>
      <name val="Arial"/>
      <family val="2"/>
    </font>
    <font>
      <u val="single"/>
      <sz val="10"/>
      <color indexed="12"/>
      <name val="MS Sans Serif"/>
      <family val="0"/>
    </font>
    <font>
      <b/>
      <i/>
      <sz val="10"/>
      <name val="Arial"/>
      <family val="2"/>
    </font>
    <font>
      <sz val="10"/>
      <color indexed="8"/>
      <name val="Tahoma"/>
      <family val="2"/>
    </font>
    <font>
      <b/>
      <sz val="10"/>
      <color indexed="8"/>
      <name val="Arial"/>
      <family val="2"/>
    </font>
    <font>
      <sz val="10"/>
      <name val="Tahoma"/>
      <family val="2"/>
    </font>
    <font>
      <sz val="8"/>
      <color indexed="10"/>
      <name val="Arial"/>
      <family val="2"/>
    </font>
    <font>
      <b/>
      <i/>
      <sz val="12"/>
      <name val="Arial"/>
      <family val="2"/>
    </font>
    <font>
      <b/>
      <sz val="10"/>
      <color indexed="58"/>
      <name val="Arial"/>
      <family val="2"/>
    </font>
    <font>
      <sz val="11"/>
      <name val="Times New Roman"/>
      <family val="0"/>
    </font>
    <font>
      <sz val="8"/>
      <name val="Tahoma"/>
      <family val="2"/>
    </font>
    <font>
      <sz val="11"/>
      <name val="Tahoma"/>
      <family val="2"/>
    </font>
    <font>
      <vertAlign val="superscript"/>
      <sz val="8"/>
      <name val="Arial"/>
      <family val="2"/>
    </font>
    <font>
      <i/>
      <sz val="10"/>
      <color indexed="8"/>
      <name val="Arial"/>
      <family val="2"/>
    </font>
    <font>
      <b/>
      <i/>
      <sz val="12"/>
      <color indexed="10"/>
      <name val="Arial"/>
      <family val="2"/>
    </font>
    <font>
      <b/>
      <sz val="8"/>
      <name val="Tahoma"/>
      <family val="2"/>
    </font>
    <font>
      <b/>
      <sz val="11"/>
      <name val="Tahoma"/>
      <family val="2"/>
    </font>
    <font>
      <b/>
      <sz val="10"/>
      <color indexed="12"/>
      <name val="Arial"/>
      <family val="2"/>
    </font>
    <font>
      <sz val="10"/>
      <color indexed="8"/>
      <name val="ARIAL"/>
      <family val="0"/>
    </font>
    <font>
      <b/>
      <sz val="10"/>
      <color indexed="10"/>
      <name val="Arial"/>
      <family val="2"/>
    </font>
    <font>
      <sz val="10"/>
      <color indexed="12"/>
      <name val="Arial"/>
      <family val="2"/>
    </font>
    <font>
      <u val="single"/>
      <sz val="10"/>
      <name val="Arial"/>
      <family val="2"/>
    </font>
    <font>
      <i/>
      <u val="single"/>
      <sz val="12"/>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s>
  <cellStyleXfs count="2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4" fillId="0" borderId="0">
      <alignment/>
      <protection/>
    </xf>
    <xf numFmtId="0" fontId="25" fillId="0" borderId="0">
      <alignment/>
      <protection/>
    </xf>
    <xf numFmtId="9" fontId="0" fillId="0" borderId="0" applyFont="0" applyFill="0" applyBorder="0" applyAlignment="0" applyProtection="0"/>
  </cellStyleXfs>
  <cellXfs count="905">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horizontal="right"/>
    </xf>
    <xf numFmtId="0" fontId="3" fillId="0" borderId="0" xfId="20" applyFont="1" applyAlignment="1">
      <alignment/>
    </xf>
    <xf numFmtId="0" fontId="3" fillId="0" borderId="0" xfId="20" applyFont="1" applyFill="1" applyBorder="1" applyAlignment="1">
      <alignment/>
    </xf>
    <xf numFmtId="0" fontId="1"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xf>
    <xf numFmtId="3" fontId="0" fillId="0" borderId="0" xfId="0" applyNumberFormat="1" applyFont="1" applyFill="1" applyAlignment="1">
      <alignment/>
    </xf>
    <xf numFmtId="0" fontId="3" fillId="0" borderId="0" xfId="20" applyFont="1" applyFill="1" applyAlignment="1">
      <alignment/>
    </xf>
    <xf numFmtId="0" fontId="0" fillId="0" borderId="0" xfId="0" applyFont="1" applyBorder="1" applyAlignment="1">
      <alignment/>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0" fillId="0" borderId="0" xfId="0" applyBorder="1" applyAlignment="1">
      <alignment/>
    </xf>
    <xf numFmtId="9" fontId="0" fillId="0" borderId="0" xfId="24" applyFont="1" applyBorder="1" applyAlignment="1">
      <alignment/>
    </xf>
    <xf numFmtId="0" fontId="1" fillId="0" borderId="1" xfId="0" applyFont="1" applyFill="1" applyBorder="1" applyAlignment="1">
      <alignment horizontal="center" vertical="center"/>
    </xf>
    <xf numFmtId="3" fontId="0" fillId="0" borderId="0" xfId="0" applyNumberFormat="1" applyFont="1" applyFill="1" applyBorder="1" applyAlignment="1">
      <alignment horizontal="right" vertical="top"/>
    </xf>
    <xf numFmtId="0" fontId="10" fillId="0" borderId="0" xfId="0" applyFont="1" applyAlignment="1">
      <alignment/>
    </xf>
    <xf numFmtId="3" fontId="5"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0" fontId="5" fillId="0" borderId="0" xfId="0" applyFont="1" applyFill="1" applyBorder="1" applyAlignment="1">
      <alignment vertical="top"/>
    </xf>
    <xf numFmtId="3" fontId="5" fillId="0" borderId="0" xfId="0" applyNumberFormat="1" applyFont="1" applyFill="1" applyBorder="1" applyAlignment="1">
      <alignment vertical="top"/>
    </xf>
    <xf numFmtId="0" fontId="11" fillId="0" borderId="0" xfId="0" applyFont="1" applyFill="1" applyBorder="1" applyAlignment="1">
      <alignment vertical="top"/>
    </xf>
    <xf numFmtId="0" fontId="5" fillId="0" borderId="0" xfId="0" applyFont="1" applyFill="1" applyAlignment="1">
      <alignment horizontal="right"/>
    </xf>
    <xf numFmtId="0" fontId="5" fillId="0" borderId="0" xfId="0" applyFont="1" applyAlignment="1">
      <alignment/>
    </xf>
    <xf numFmtId="3" fontId="1" fillId="0" borderId="0" xfId="0" applyNumberFormat="1" applyFont="1" applyFill="1" applyBorder="1" applyAlignment="1">
      <alignment horizontal="right"/>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3" fontId="0" fillId="0" borderId="0" xfId="0" applyNumberFormat="1" applyFont="1" applyFill="1" applyBorder="1" applyAlignment="1">
      <alignment horizontal="right"/>
    </xf>
    <xf numFmtId="9" fontId="0" fillId="0" borderId="0" xfId="24" applyFont="1" applyBorder="1" applyAlignment="1">
      <alignment/>
    </xf>
    <xf numFmtId="0" fontId="0" fillId="0" borderId="0" xfId="0" applyBorder="1" applyAlignment="1">
      <alignment/>
    </xf>
    <xf numFmtId="0" fontId="1" fillId="0" borderId="2" xfId="0" applyFont="1" applyFill="1" applyBorder="1" applyAlignment="1">
      <alignment vertical="center" wrapText="1"/>
    </xf>
    <xf numFmtId="0" fontId="1" fillId="0" borderId="0" xfId="0" applyFont="1" applyFill="1" applyAlignment="1">
      <alignment/>
    </xf>
    <xf numFmtId="0" fontId="0" fillId="0" borderId="0" xfId="0" applyFont="1" applyFill="1" applyAlignment="1">
      <alignment/>
    </xf>
    <xf numFmtId="9" fontId="0" fillId="0" borderId="0" xfId="24" applyFont="1" applyFill="1" applyBorder="1" applyAlignment="1">
      <alignment/>
    </xf>
    <xf numFmtId="9" fontId="0" fillId="0" borderId="0" xfId="24" applyFont="1" applyFill="1" applyAlignment="1">
      <alignment/>
    </xf>
    <xf numFmtId="0" fontId="1" fillId="0" borderId="0" xfId="0" applyFont="1" applyFill="1" applyBorder="1" applyAlignment="1">
      <alignment/>
    </xf>
    <xf numFmtId="0" fontId="0" fillId="0" borderId="2" xfId="0" applyFont="1" applyFill="1" applyBorder="1" applyAlignment="1">
      <alignment textRotation="90" wrapText="1"/>
    </xf>
    <xf numFmtId="0" fontId="1" fillId="0" borderId="2" xfId="0" applyFont="1" applyFill="1" applyBorder="1" applyAlignment="1">
      <alignment textRotation="90" wrapText="1"/>
    </xf>
    <xf numFmtId="0" fontId="0" fillId="0" borderId="2" xfId="0" applyFont="1" applyFill="1" applyBorder="1" applyAlignment="1">
      <alignment/>
    </xf>
    <xf numFmtId="0" fontId="1" fillId="0" borderId="2" xfId="0" applyFont="1" applyFill="1" applyBorder="1" applyAlignment="1">
      <alignment/>
    </xf>
    <xf numFmtId="0" fontId="0" fillId="0" borderId="2" xfId="0" applyFont="1" applyFill="1" applyBorder="1" applyAlignment="1">
      <alignment horizontal="right"/>
    </xf>
    <xf numFmtId="0" fontId="0" fillId="0" borderId="0" xfId="0" applyFont="1" applyFill="1" applyBorder="1" applyAlignment="1">
      <alignment/>
    </xf>
    <xf numFmtId="0" fontId="1" fillId="0" borderId="2" xfId="0" applyFont="1" applyBorder="1" applyAlignment="1">
      <alignment/>
    </xf>
    <xf numFmtId="0" fontId="1" fillId="0" borderId="2" xfId="0" applyFont="1" applyFill="1" applyBorder="1" applyAlignment="1">
      <alignment horizontal="center" vertical="center"/>
    </xf>
    <xf numFmtId="3" fontId="1" fillId="0" borderId="0" xfId="0" applyNumberFormat="1" applyFont="1" applyFill="1" applyBorder="1" applyAlignment="1">
      <alignment/>
    </xf>
    <xf numFmtId="9" fontId="1" fillId="0" borderId="0" xfId="24"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9" fontId="0" fillId="0" borderId="0" xfId="24" applyFont="1" applyFill="1" applyBorder="1" applyAlignment="1">
      <alignment/>
    </xf>
    <xf numFmtId="0" fontId="0" fillId="0" borderId="0" xfId="0" applyFont="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3" fontId="0" fillId="0" borderId="2" xfId="0" applyNumberFormat="1" applyFont="1" applyFill="1" applyBorder="1" applyAlignment="1">
      <alignment/>
    </xf>
    <xf numFmtId="3" fontId="1" fillId="0" borderId="2" xfId="0" applyNumberFormat="1" applyFont="1" applyFill="1" applyBorder="1" applyAlignment="1">
      <alignment/>
    </xf>
    <xf numFmtId="9" fontId="0" fillId="0" borderId="2" xfId="24" applyFont="1" applyFill="1" applyBorder="1" applyAlignment="1">
      <alignment/>
    </xf>
    <xf numFmtId="0" fontId="10" fillId="0" borderId="0" xfId="0" applyFont="1" applyFill="1" applyBorder="1" applyAlignment="1">
      <alignment vertical="top"/>
    </xf>
    <xf numFmtId="0" fontId="14" fillId="0" borderId="0" xfId="22" applyFont="1" applyFill="1" applyAlignment="1">
      <alignment horizontal="right"/>
      <protection/>
    </xf>
    <xf numFmtId="0" fontId="10" fillId="0" borderId="0" xfId="0" applyFont="1" applyFill="1" applyAlignment="1">
      <alignment horizontal="right"/>
    </xf>
    <xf numFmtId="0" fontId="5" fillId="0" borderId="0" xfId="0" applyFont="1" applyFill="1" applyAlignment="1">
      <alignment vertical="top"/>
    </xf>
    <xf numFmtId="0" fontId="9" fillId="0" borderId="0" xfId="0" applyFont="1" applyFill="1" applyBorder="1" applyAlignment="1">
      <alignment/>
    </xf>
    <xf numFmtId="0" fontId="1" fillId="0" borderId="0" xfId="0" applyFont="1" applyFill="1" applyBorder="1" applyAlignment="1">
      <alignment horizontal="left" wrapText="1"/>
    </xf>
    <xf numFmtId="0" fontId="14" fillId="0" borderId="0" xfId="0" applyFont="1" applyFill="1" applyBorder="1" applyAlignment="1">
      <alignment wrapText="1"/>
    </xf>
    <xf numFmtId="0" fontId="1" fillId="0" borderId="3" xfId="0" applyFont="1" applyFill="1" applyBorder="1" applyAlignment="1">
      <alignment wrapText="1"/>
    </xf>
    <xf numFmtId="0" fontId="0" fillId="0" borderId="2" xfId="0" applyFont="1" applyFill="1" applyBorder="1" applyAlignment="1">
      <alignment wrapText="1"/>
    </xf>
    <xf numFmtId="0" fontId="1" fillId="0" borderId="0" xfId="0" applyFont="1" applyFill="1" applyAlignment="1">
      <alignment/>
    </xf>
    <xf numFmtId="0" fontId="18" fillId="0" borderId="0" xfId="0" applyFont="1" applyFill="1" applyAlignment="1">
      <alignment/>
    </xf>
    <xf numFmtId="0" fontId="19" fillId="0" borderId="0" xfId="22" applyFont="1" applyFill="1">
      <alignment/>
      <protection/>
    </xf>
    <xf numFmtId="0" fontId="5" fillId="0" borderId="0" xfId="0" applyFont="1" applyBorder="1" applyAlignment="1">
      <alignment/>
    </xf>
    <xf numFmtId="0" fontId="19" fillId="0" borderId="0" xfId="22" applyFont="1" applyFill="1" applyBorder="1">
      <alignment/>
      <protection/>
    </xf>
    <xf numFmtId="0" fontId="0" fillId="0" borderId="0" xfId="0" applyFont="1" applyFill="1" applyBorder="1" applyAlignment="1">
      <alignment textRotation="90" wrapText="1"/>
    </xf>
    <xf numFmtId="0" fontId="14" fillId="0" borderId="0" xfId="22" applyFont="1" applyFill="1" applyBorder="1" applyAlignment="1">
      <alignment horizontal="right"/>
      <protection/>
    </xf>
    <xf numFmtId="0" fontId="1" fillId="0" borderId="0" xfId="0" applyFont="1" applyBorder="1" applyAlignment="1">
      <alignment/>
    </xf>
    <xf numFmtId="0" fontId="0" fillId="0" borderId="0" xfId="0" applyAlignment="1">
      <alignment horizontal="center"/>
    </xf>
    <xf numFmtId="0" fontId="1" fillId="0" borderId="0" xfId="21" applyFont="1" applyFill="1" applyBorder="1" applyAlignment="1">
      <alignment wrapText="1"/>
    </xf>
    <xf numFmtId="3" fontId="1" fillId="0" borderId="0" xfId="22" applyNumberFormat="1" applyFont="1" applyFill="1" applyBorder="1" applyAlignment="1">
      <alignment/>
      <protection/>
    </xf>
    <xf numFmtId="0" fontId="1" fillId="0" borderId="0" xfId="22" applyFont="1" applyFill="1" applyBorder="1" applyAlignment="1">
      <alignment wrapText="1"/>
      <protection/>
    </xf>
    <xf numFmtId="3" fontId="0" fillId="0" borderId="0" xfId="22" applyNumberFormat="1" applyFont="1" applyFill="1" applyBorder="1" applyAlignment="1">
      <alignment/>
      <protection/>
    </xf>
    <xf numFmtId="0" fontId="0" fillId="0" borderId="0" xfId="0" applyFont="1" applyFill="1" applyBorder="1" applyAlignment="1">
      <alignment/>
    </xf>
    <xf numFmtId="0" fontId="0" fillId="0" borderId="0" xfId="21" applyFont="1" applyFill="1" applyBorder="1" applyAlignment="1">
      <alignment wrapText="1"/>
    </xf>
    <xf numFmtId="0" fontId="0" fillId="0" borderId="0" xfId="22" applyFont="1" applyFill="1" applyBorder="1" applyAlignment="1">
      <alignment wrapText="1"/>
      <protection/>
    </xf>
    <xf numFmtId="3" fontId="1" fillId="0" borderId="0" xfId="0" applyNumberFormat="1" applyFont="1" applyFill="1" applyBorder="1" applyAlignment="1">
      <alignment wrapText="1"/>
    </xf>
    <xf numFmtId="0" fontId="9" fillId="0" borderId="2" xfId="22" applyFont="1" applyFill="1" applyBorder="1" applyAlignment="1">
      <alignment wrapText="1"/>
      <protection/>
    </xf>
    <xf numFmtId="0" fontId="9" fillId="0" borderId="0" xfId="0" applyFont="1" applyAlignment="1">
      <alignment/>
    </xf>
    <xf numFmtId="0" fontId="16" fillId="0" borderId="0" xfId="22" applyFont="1" applyFill="1">
      <alignment/>
      <protection/>
    </xf>
    <xf numFmtId="0" fontId="5" fillId="0" borderId="0" xfId="0" applyFont="1" applyFill="1" applyAlignment="1">
      <alignment horizontal="left"/>
    </xf>
    <xf numFmtId="0" fontId="0" fillId="0" borderId="0" xfId="0" applyFill="1" applyAlignment="1">
      <alignment/>
    </xf>
    <xf numFmtId="0" fontId="23" fillId="0" borderId="0" xfId="0" applyFont="1" applyFill="1" applyAlignment="1">
      <alignment horizontal="left"/>
    </xf>
    <xf numFmtId="0" fontId="5" fillId="0" borderId="0" xfId="0" applyFont="1" applyFill="1" applyBorder="1" applyAlignment="1">
      <alignment/>
    </xf>
    <xf numFmtId="0" fontId="5" fillId="0" borderId="0" xfId="0" applyFont="1" applyFill="1" applyBorder="1" applyAlignment="1">
      <alignment textRotation="90" wrapText="1"/>
    </xf>
    <xf numFmtId="0" fontId="0" fillId="0" borderId="0" xfId="0"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0" fontId="0" fillId="0" borderId="0" xfId="0" applyFont="1" applyFill="1" applyBorder="1" applyAlignment="1">
      <alignment horizontal="left" wrapText="1" indent="1"/>
    </xf>
    <xf numFmtId="0" fontId="0" fillId="0" borderId="2" xfId="0" applyFont="1" applyFill="1" applyBorder="1" applyAlignment="1">
      <alignment horizontal="left" wrapText="1" indent="1"/>
    </xf>
    <xf numFmtId="0" fontId="13"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xf>
    <xf numFmtId="0" fontId="0" fillId="0" borderId="0" xfId="0" applyFont="1" applyAlignment="1">
      <alignment wrapText="1"/>
    </xf>
    <xf numFmtId="0" fontId="1" fillId="0" borderId="0" xfId="0" applyFont="1" applyFill="1" applyBorder="1" applyAlignment="1">
      <alignment/>
    </xf>
    <xf numFmtId="0" fontId="23" fillId="0" borderId="0" xfId="0" applyFont="1" applyFill="1" applyBorder="1" applyAlignment="1">
      <alignment/>
    </xf>
    <xf numFmtId="3" fontId="0" fillId="0" borderId="0" xfId="15"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vertical="center"/>
    </xf>
    <xf numFmtId="0" fontId="1" fillId="0" borderId="2" xfId="0" applyFont="1" applyFill="1" applyBorder="1" applyAlignment="1">
      <alignment/>
    </xf>
    <xf numFmtId="9" fontId="0" fillId="0" borderId="0" xfId="24" applyFill="1" applyBorder="1" applyAlignment="1">
      <alignment/>
    </xf>
    <xf numFmtId="0" fontId="1" fillId="0" borderId="0" xfId="0" applyFont="1" applyFill="1" applyBorder="1" applyAlignment="1">
      <alignment horizontal="left"/>
    </xf>
    <xf numFmtId="0" fontId="0" fillId="0" borderId="0" xfId="0" applyFont="1" applyFill="1" applyBorder="1" applyAlignment="1">
      <alignment horizontal="left"/>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0" fontId="26" fillId="0" borderId="0" xfId="23" applyFont="1" applyFill="1" applyBorder="1">
      <alignment/>
      <protection/>
    </xf>
    <xf numFmtId="0" fontId="26" fillId="0" borderId="0" xfId="23" applyFont="1" applyFill="1" applyBorder="1" applyAlignment="1">
      <alignment horizontal="right"/>
      <protection/>
    </xf>
    <xf numFmtId="0" fontId="1" fillId="0" borderId="2" xfId="23" applyFont="1" applyFill="1" applyBorder="1" applyAlignment="1">
      <alignment horizontal="center" vertical="center" wrapText="1"/>
      <protection/>
    </xf>
    <xf numFmtId="3" fontId="1" fillId="0" borderId="0" xfId="23" applyNumberFormat="1" applyFont="1" applyFill="1" applyBorder="1" applyAlignment="1">
      <alignment horizontal="right" wrapText="1"/>
      <protection/>
    </xf>
    <xf numFmtId="0" fontId="1" fillId="0" borderId="0" xfId="23" applyFont="1" applyFill="1" applyBorder="1" applyAlignment="1">
      <alignment/>
      <protection/>
    </xf>
    <xf numFmtId="0" fontId="1" fillId="0" borderId="0" xfId="23" applyFont="1" applyFill="1" applyBorder="1" applyAlignment="1">
      <alignment horizontal="center" wrapText="1"/>
      <protection/>
    </xf>
    <xf numFmtId="0" fontId="0" fillId="0" borderId="0" xfId="23" applyFont="1" applyFill="1" applyBorder="1" applyAlignment="1">
      <alignment horizontal="left" indent="1"/>
      <protection/>
    </xf>
    <xf numFmtId="0" fontId="27" fillId="0" borderId="0" xfId="23" applyFont="1" applyFill="1" applyBorder="1" applyAlignment="1">
      <alignment/>
      <protection/>
    </xf>
    <xf numFmtId="0" fontId="27" fillId="0" borderId="0" xfId="23" applyFont="1" applyFill="1" applyBorder="1">
      <alignment/>
      <protection/>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21" fillId="0" borderId="0" xfId="23" applyFont="1" applyFill="1" applyBorder="1">
      <alignment/>
      <protection/>
    </xf>
    <xf numFmtId="0" fontId="0" fillId="0" borderId="2" xfId="23" applyFont="1" applyFill="1" applyBorder="1" applyAlignment="1">
      <alignment horizontal="center" textRotation="180" wrapText="1"/>
      <protection/>
    </xf>
    <xf numFmtId="0" fontId="9" fillId="0" borderId="0" xfId="24" applyNumberFormat="1" applyFont="1" applyFill="1" applyBorder="1" applyAlignment="1">
      <alignment horizontal="right"/>
    </xf>
    <xf numFmtId="1" fontId="9" fillId="0" borderId="0" xfId="24" applyNumberFormat="1" applyFont="1" applyFill="1" applyBorder="1" applyAlignment="1">
      <alignment horizontal="right"/>
    </xf>
    <xf numFmtId="1" fontId="9" fillId="0" borderId="0" xfId="24" applyNumberFormat="1" applyFont="1" applyFill="1" applyBorder="1" applyAlignment="1">
      <alignment/>
    </xf>
    <xf numFmtId="0" fontId="1" fillId="0" borderId="2" xfId="23" applyFont="1" applyFill="1" applyBorder="1">
      <alignment/>
      <protection/>
    </xf>
    <xf numFmtId="0" fontId="18" fillId="0" borderId="2" xfId="24" applyNumberFormat="1" applyFont="1" applyFill="1" applyBorder="1" applyAlignment="1">
      <alignment horizontal="right"/>
    </xf>
    <xf numFmtId="3" fontId="18" fillId="0" borderId="2" xfId="0" applyNumberFormat="1" applyFont="1" applyFill="1" applyBorder="1" applyAlignment="1">
      <alignment horizontal="right"/>
    </xf>
    <xf numFmtId="3" fontId="18" fillId="0" borderId="2" xfId="0" applyNumberFormat="1" applyFont="1" applyFill="1" applyBorder="1" applyAlignment="1">
      <alignment/>
    </xf>
    <xf numFmtId="1" fontId="18" fillId="0" borderId="2" xfId="24" applyNumberFormat="1" applyFont="1" applyFill="1" applyBorder="1" applyAlignment="1">
      <alignment horizontal="right"/>
    </xf>
    <xf numFmtId="1" fontId="18" fillId="0" borderId="2" xfId="24" applyNumberFormat="1"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0" fontId="23" fillId="0" borderId="0" xfId="0" applyFont="1" applyFill="1" applyBorder="1" applyAlignment="1">
      <alignment horizontal="left"/>
    </xf>
    <xf numFmtId="164" fontId="18" fillId="0" borderId="0" xfId="15" applyNumberFormat="1" applyFont="1" applyFill="1" applyBorder="1" applyAlignment="1">
      <alignment horizontal="right"/>
    </xf>
    <xf numFmtId="3" fontId="1" fillId="0" borderId="0" xfId="0" applyNumberFormat="1" applyFont="1" applyFill="1" applyBorder="1" applyAlignment="1">
      <alignment/>
    </xf>
    <xf numFmtId="164" fontId="18" fillId="0" borderId="0" xfId="15" applyNumberFormat="1" applyFont="1" applyFill="1" applyBorder="1" applyAlignment="1">
      <alignment/>
    </xf>
    <xf numFmtId="1" fontId="18" fillId="0" borderId="0" xfId="0" applyNumberFormat="1" applyFont="1" applyFill="1" applyBorder="1" applyAlignment="1">
      <alignment horizontal="right"/>
    </xf>
    <xf numFmtId="0" fontId="0" fillId="0" borderId="0" xfId="0" applyFont="1" applyFill="1" applyBorder="1" applyAlignment="1">
      <alignment horizontal="right" wrapText="1" indent="1"/>
    </xf>
    <xf numFmtId="164" fontId="9" fillId="0" borderId="0" xfId="15" applyNumberFormat="1" applyFont="1" applyFill="1" applyBorder="1" applyAlignment="1">
      <alignment horizontal="right"/>
    </xf>
    <xf numFmtId="3" fontId="0" fillId="0" borderId="0" xfId="0" applyNumberFormat="1" applyFont="1" applyFill="1" applyBorder="1" applyAlignment="1">
      <alignment/>
    </xf>
    <xf numFmtId="164" fontId="9" fillId="0" borderId="0" xfId="15" applyNumberFormat="1" applyFont="1" applyFill="1" applyBorder="1" applyAlignment="1">
      <alignment/>
    </xf>
    <xf numFmtId="0" fontId="0" fillId="0" borderId="2" xfId="0" applyFont="1" applyFill="1" applyBorder="1" applyAlignment="1">
      <alignment horizontal="right" wrapText="1" indent="1"/>
    </xf>
    <xf numFmtId="164" fontId="9" fillId="0" borderId="2" xfId="15" applyNumberFormat="1" applyFont="1" applyFill="1" applyBorder="1" applyAlignment="1">
      <alignment horizontal="right"/>
    </xf>
    <xf numFmtId="3" fontId="0" fillId="0" borderId="2" xfId="0" applyNumberFormat="1" applyFont="1" applyFill="1" applyBorder="1" applyAlignment="1">
      <alignment/>
    </xf>
    <xf numFmtId="164" fontId="9" fillId="0" borderId="2" xfId="15" applyNumberFormat="1" applyFont="1" applyFill="1" applyBorder="1" applyAlignment="1">
      <alignment/>
    </xf>
    <xf numFmtId="0" fontId="7" fillId="0" borderId="0" xfId="0" applyFont="1" applyFill="1" applyBorder="1" applyAlignment="1">
      <alignment/>
    </xf>
    <xf numFmtId="0" fontId="5" fillId="0" borderId="0" xfId="0" applyFont="1" applyBorder="1" applyAlignment="1">
      <alignment/>
    </xf>
    <xf numFmtId="9" fontId="16" fillId="0" borderId="0" xfId="24" applyFont="1" applyFill="1" applyBorder="1" applyAlignment="1">
      <alignment horizontal="right"/>
    </xf>
    <xf numFmtId="0" fontId="28" fillId="0" borderId="0" xfId="0" applyFont="1" applyFill="1" applyBorder="1" applyAlignment="1">
      <alignment/>
    </xf>
    <xf numFmtId="164" fontId="18" fillId="0" borderId="0" xfId="15" applyNumberFormat="1" applyFont="1" applyFill="1" applyBorder="1" applyAlignment="1">
      <alignment/>
    </xf>
    <xf numFmtId="164" fontId="9" fillId="0" borderId="0" xfId="15" applyNumberFormat="1" applyFont="1" applyFill="1" applyBorder="1" applyAlignment="1">
      <alignment/>
    </xf>
    <xf numFmtId="164" fontId="9" fillId="0" borderId="2" xfId="15" applyNumberFormat="1" applyFont="1" applyFill="1" applyBorder="1" applyAlignment="1">
      <alignment/>
    </xf>
    <xf numFmtId="1" fontId="5" fillId="0" borderId="0" xfId="0" applyNumberFormat="1" applyFont="1" applyFill="1" applyBorder="1" applyAlignment="1">
      <alignment/>
    </xf>
    <xf numFmtId="9" fontId="5" fillId="0" borderId="0" xfId="0" applyNumberFormat="1" applyFont="1" applyFill="1" applyBorder="1" applyAlignment="1">
      <alignment/>
    </xf>
    <xf numFmtId="0" fontId="0" fillId="0" borderId="0" xfId="0" applyFill="1" applyBorder="1" applyAlignment="1">
      <alignment horizontal="right"/>
    </xf>
    <xf numFmtId="0" fontId="20" fillId="0" borderId="2" xfId="0" applyFont="1" applyFill="1" applyBorder="1" applyAlignment="1">
      <alignment horizontal="center" vertical="center"/>
    </xf>
    <xf numFmtId="0" fontId="0" fillId="0" borderId="3" xfId="0" applyFont="1" applyFill="1" applyBorder="1" applyAlignment="1">
      <alignment/>
    </xf>
    <xf numFmtId="164" fontId="1" fillId="0" borderId="2" xfId="15" applyNumberFormat="1" applyFont="1" applyFill="1" applyBorder="1" applyAlignment="1">
      <alignment/>
    </xf>
    <xf numFmtId="3" fontId="1" fillId="0" borderId="0" xfId="0" applyNumberFormat="1" applyFont="1" applyFill="1" applyBorder="1" applyAlignment="1">
      <alignment/>
    </xf>
    <xf numFmtId="3" fontId="9" fillId="0" borderId="0" xfId="0" applyNumberFormat="1" applyFont="1" applyFill="1" applyBorder="1" applyAlignment="1">
      <alignment/>
    </xf>
    <xf numFmtId="164" fontId="9" fillId="0" borderId="0" xfId="15" applyNumberFormat="1" applyFont="1" applyFill="1" applyBorder="1" applyAlignment="1">
      <alignment horizontal="right"/>
    </xf>
    <xf numFmtId="0" fontId="1" fillId="0" borderId="2" xfId="0" applyFont="1" applyFill="1" applyBorder="1" applyAlignment="1">
      <alignment/>
    </xf>
    <xf numFmtId="3" fontId="1" fillId="0" borderId="2" xfId="0" applyNumberFormat="1" applyFont="1" applyFill="1" applyBorder="1" applyAlignment="1">
      <alignment/>
    </xf>
    <xf numFmtId="0" fontId="30" fillId="0" borderId="0" xfId="0" applyFont="1" applyFill="1" applyBorder="1" applyAlignment="1">
      <alignment horizontal="left"/>
    </xf>
    <xf numFmtId="3" fontId="1" fillId="0" borderId="3" xfId="0" applyNumberFormat="1" applyFont="1" applyFill="1" applyBorder="1" applyAlignment="1">
      <alignment/>
    </xf>
    <xf numFmtId="164" fontId="9" fillId="0" borderId="3" xfId="15" applyNumberFormat="1" applyFont="1" applyFill="1" applyBorder="1" applyAlignment="1">
      <alignment horizontal="right"/>
    </xf>
    <xf numFmtId="3" fontId="1" fillId="0" borderId="3" xfId="0" applyNumberFormat="1" applyFont="1" applyFill="1" applyBorder="1" applyAlignment="1">
      <alignment horizontal="right"/>
    </xf>
    <xf numFmtId="0" fontId="9" fillId="0" borderId="3" xfId="24" applyNumberFormat="1" applyFont="1" applyFill="1" applyBorder="1" applyAlignment="1">
      <alignment horizontal="right"/>
    </xf>
    <xf numFmtId="1" fontId="9" fillId="0" borderId="3" xfId="24" applyNumberFormat="1" applyFont="1" applyFill="1" applyBorder="1" applyAlignment="1">
      <alignment/>
    </xf>
    <xf numFmtId="0" fontId="0" fillId="0" borderId="0" xfId="0" applyFont="1" applyFill="1" applyAlignment="1">
      <alignment vertical="top"/>
    </xf>
    <xf numFmtId="0" fontId="0"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1" fillId="0" borderId="1" xfId="0" applyFont="1" applyFill="1" applyBorder="1" applyAlignment="1">
      <alignment vertical="center" wrapText="1"/>
    </xf>
    <xf numFmtId="0" fontId="0" fillId="0" borderId="3" xfId="0" applyFont="1" applyFill="1" applyBorder="1" applyAlignment="1">
      <alignment horizontal="center" wrapText="1"/>
    </xf>
    <xf numFmtId="0" fontId="0" fillId="0" borderId="0" xfId="0" applyFont="1" applyFill="1" applyBorder="1" applyAlignment="1">
      <alignment horizontal="right" vertical="top" wrapText="1"/>
    </xf>
    <xf numFmtId="164" fontId="0" fillId="0" borderId="0" xfId="15" applyNumberFormat="1" applyFont="1" applyFill="1" applyBorder="1" applyAlignment="1">
      <alignment horizontal="right" wrapText="1"/>
    </xf>
    <xf numFmtId="0" fontId="1" fillId="0" borderId="4" xfId="0" applyFont="1" applyFill="1" applyBorder="1" applyAlignment="1">
      <alignment horizontal="center" vertical="center" wrapText="1"/>
    </xf>
    <xf numFmtId="3" fontId="1" fillId="0" borderId="5" xfId="0" applyNumberFormat="1" applyFont="1" applyFill="1" applyBorder="1" applyAlignment="1">
      <alignment/>
    </xf>
    <xf numFmtId="0" fontId="1" fillId="0" borderId="6" xfId="0" applyFont="1" applyFill="1" applyBorder="1" applyAlignment="1">
      <alignment horizontal="center" vertical="center" wrapText="1"/>
    </xf>
    <xf numFmtId="3" fontId="1" fillId="0" borderId="7" xfId="0" applyNumberFormat="1" applyFont="1" applyFill="1" applyBorder="1" applyAlignment="1">
      <alignment/>
    </xf>
    <xf numFmtId="9" fontId="1" fillId="0" borderId="8" xfId="24" applyFont="1" applyFill="1" applyBorder="1" applyAlignment="1">
      <alignment/>
    </xf>
    <xf numFmtId="9" fontId="1" fillId="0" borderId="5" xfId="24" applyFont="1" applyFill="1" applyBorder="1" applyAlignment="1">
      <alignment/>
    </xf>
    <xf numFmtId="9" fontId="0" fillId="0" borderId="8" xfId="24" applyFont="1" applyFill="1" applyBorder="1" applyAlignment="1">
      <alignment/>
    </xf>
    <xf numFmtId="9" fontId="0" fillId="0" borderId="5" xfId="24" applyFont="1" applyFill="1" applyBorder="1" applyAlignment="1">
      <alignment/>
    </xf>
    <xf numFmtId="9" fontId="0" fillId="0" borderId="9" xfId="24" applyFont="1" applyFill="1" applyBorder="1" applyAlignment="1">
      <alignment/>
    </xf>
    <xf numFmtId="9" fontId="0" fillId="0" borderId="4" xfId="24" applyFont="1" applyFill="1" applyBorder="1" applyAlignment="1">
      <alignment/>
    </xf>
    <xf numFmtId="0" fontId="1" fillId="0" borderId="10" xfId="0" applyFont="1" applyFill="1" applyBorder="1" applyAlignment="1">
      <alignment horizontal="center" vertical="center" wrapText="1"/>
    </xf>
    <xf numFmtId="3" fontId="1" fillId="0" borderId="11" xfId="0" applyNumberFormat="1" applyFont="1" applyFill="1" applyBorder="1" applyAlignment="1">
      <alignment horizontal="right"/>
    </xf>
    <xf numFmtId="0" fontId="1" fillId="0" borderId="10" xfId="0" applyFont="1" applyFill="1" applyBorder="1" applyAlignment="1">
      <alignment horizontal="center" vertical="center"/>
    </xf>
    <xf numFmtId="9" fontId="0" fillId="0" borderId="8" xfId="24" applyFont="1" applyBorder="1" applyAlignment="1">
      <alignment/>
    </xf>
    <xf numFmtId="3" fontId="1" fillId="0" borderId="7" xfId="0" applyNumberFormat="1" applyFont="1" applyFill="1" applyBorder="1" applyAlignment="1">
      <alignment horizontal="right" wrapText="1"/>
    </xf>
    <xf numFmtId="3" fontId="1" fillId="0" borderId="2" xfId="0" applyNumberFormat="1" applyFont="1" applyFill="1" applyBorder="1" applyAlignment="1">
      <alignment wrapText="1"/>
    </xf>
    <xf numFmtId="0" fontId="1" fillId="0" borderId="10" xfId="0" applyFont="1" applyFill="1" applyBorder="1" applyAlignment="1">
      <alignment horizontal="center" wrapText="1"/>
    </xf>
    <xf numFmtId="0" fontId="1" fillId="0" borderId="6" xfId="0" applyFont="1" applyFill="1" applyBorder="1" applyAlignment="1">
      <alignment horizontal="center" wrapText="1"/>
    </xf>
    <xf numFmtId="3" fontId="1" fillId="0" borderId="7" xfId="0" applyNumberFormat="1" applyFont="1" applyFill="1" applyBorder="1" applyAlignment="1">
      <alignment wrapText="1"/>
    </xf>
    <xf numFmtId="0" fontId="1" fillId="0" borderId="7" xfId="0" applyFont="1" applyFill="1" applyBorder="1" applyAlignment="1">
      <alignment wrapText="1"/>
    </xf>
    <xf numFmtId="3" fontId="1" fillId="0" borderId="6" xfId="0" applyNumberFormat="1" applyFont="1" applyFill="1" applyBorder="1" applyAlignment="1">
      <alignment wrapText="1"/>
    </xf>
    <xf numFmtId="0" fontId="1" fillId="0" borderId="4" xfId="0" applyFont="1" applyFill="1" applyBorder="1" applyAlignment="1">
      <alignment horizontal="center" wrapText="1"/>
    </xf>
    <xf numFmtId="164" fontId="1" fillId="0" borderId="5" xfId="15" applyNumberFormat="1" applyFont="1" applyFill="1" applyBorder="1" applyAlignment="1">
      <alignment/>
    </xf>
    <xf numFmtId="3" fontId="1" fillId="0" borderId="5" xfId="0" applyNumberFormat="1" applyFont="1" applyFill="1" applyBorder="1" applyAlignment="1">
      <alignment horizontal="right" wrapText="1"/>
    </xf>
    <xf numFmtId="0" fontId="1" fillId="0" borderId="5" xfId="0" applyFont="1" applyFill="1" applyBorder="1" applyAlignment="1">
      <alignment wrapText="1"/>
    </xf>
    <xf numFmtId="3" fontId="1" fillId="0" borderId="4" xfId="0" applyNumberFormat="1" applyFont="1" applyFill="1" applyBorder="1" applyAlignment="1">
      <alignment/>
    </xf>
    <xf numFmtId="0" fontId="20" fillId="0" borderId="6" xfId="22" applyFont="1" applyFill="1" applyBorder="1" applyAlignment="1">
      <alignment horizontal="center" vertical="center" wrapText="1"/>
      <protection/>
    </xf>
    <xf numFmtId="3" fontId="1" fillId="0" borderId="7" xfId="21" applyNumberFormat="1" applyFont="1" applyFill="1" applyBorder="1" applyAlignment="1">
      <alignment wrapText="1"/>
    </xf>
    <xf numFmtId="165" fontId="9" fillId="0" borderId="6" xfId="21" applyNumberFormat="1" applyFont="1" applyFill="1" applyBorder="1" applyAlignment="1">
      <alignment wrapText="1"/>
    </xf>
    <xf numFmtId="165" fontId="9" fillId="0" borderId="6" xfId="22" applyNumberFormat="1" applyFont="1" applyFill="1" applyBorder="1" applyAlignment="1">
      <alignment wrapText="1"/>
      <protection/>
    </xf>
    <xf numFmtId="0" fontId="20" fillId="0" borderId="4" xfId="22" applyFont="1" applyFill="1" applyBorder="1" applyAlignment="1">
      <alignment horizontal="center" vertical="center" wrapText="1"/>
      <protection/>
    </xf>
    <xf numFmtId="3" fontId="1" fillId="0" borderId="5" xfId="22" applyNumberFormat="1" applyFont="1" applyFill="1" applyBorder="1" applyAlignment="1">
      <alignment/>
      <protection/>
    </xf>
    <xf numFmtId="3" fontId="0" fillId="0" borderId="5" xfId="22" applyNumberFormat="1" applyFont="1" applyFill="1" applyBorder="1" applyAlignment="1">
      <alignment/>
      <protection/>
    </xf>
    <xf numFmtId="165" fontId="9" fillId="0" borderId="4" xfId="22" applyNumberFormat="1" applyFont="1" applyFill="1" applyBorder="1" applyAlignment="1">
      <alignment wrapText="1"/>
      <protection/>
    </xf>
    <xf numFmtId="0" fontId="0" fillId="0" borderId="5" xfId="0" applyFont="1" applyFill="1" applyBorder="1" applyAlignment="1">
      <alignment/>
    </xf>
    <xf numFmtId="3" fontId="1" fillId="0" borderId="6" xfId="0" applyNumberFormat="1" applyFont="1" applyFill="1" applyBorder="1" applyAlignment="1">
      <alignment/>
    </xf>
    <xf numFmtId="3" fontId="1" fillId="0" borderId="7" xfId="0" applyNumberFormat="1" applyFont="1" applyFill="1" applyBorder="1" applyAlignment="1">
      <alignment horizontal="right"/>
    </xf>
    <xf numFmtId="3" fontId="1" fillId="0" borderId="7" xfId="0" applyNumberFormat="1" applyFont="1" applyFill="1" applyBorder="1" applyAlignment="1">
      <alignment horizontal="right" vertical="center"/>
    </xf>
    <xf numFmtId="3" fontId="1" fillId="0" borderId="6" xfId="0" applyNumberFormat="1" applyFont="1" applyFill="1" applyBorder="1" applyAlignment="1">
      <alignment horizontal="right"/>
    </xf>
    <xf numFmtId="3" fontId="1" fillId="0" borderId="5" xfId="0" applyNumberFormat="1" applyFont="1" applyFill="1" applyBorder="1" applyAlignment="1">
      <alignment vertical="center"/>
    </xf>
    <xf numFmtId="0" fontId="1" fillId="0" borderId="0" xfId="0" applyFont="1" applyFill="1" applyBorder="1" applyAlignment="1">
      <alignment vertical="top"/>
    </xf>
    <xf numFmtId="0" fontId="10" fillId="0" borderId="0" xfId="0" applyFont="1" applyFill="1" applyAlignment="1">
      <alignment vertical="top"/>
    </xf>
    <xf numFmtId="3" fontId="0" fillId="0" borderId="7" xfId="0" applyNumberFormat="1" applyFont="1" applyFill="1" applyBorder="1" applyAlignment="1">
      <alignment wrapText="1"/>
    </xf>
    <xf numFmtId="3" fontId="18" fillId="0" borderId="7" xfId="0" applyNumberFormat="1" applyFont="1" applyFill="1" applyBorder="1" applyAlignment="1">
      <alignment/>
    </xf>
    <xf numFmtId="3" fontId="18" fillId="0" borderId="5" xfId="0" applyNumberFormat="1" applyFont="1" applyFill="1" applyBorder="1" applyAlignment="1">
      <alignment/>
    </xf>
    <xf numFmtId="3" fontId="1" fillId="0" borderId="5" xfId="0" applyNumberFormat="1" applyFont="1" applyFill="1" applyBorder="1" applyAlignment="1">
      <alignment wrapText="1"/>
    </xf>
    <xf numFmtId="3" fontId="1" fillId="0" borderId="0" xfId="0" applyNumberFormat="1" applyFont="1" applyFill="1" applyBorder="1" applyAlignment="1">
      <alignment horizontal="right"/>
    </xf>
    <xf numFmtId="0" fontId="31" fillId="0" borderId="0" xfId="23" applyFont="1" applyFill="1" applyBorder="1">
      <alignment/>
      <protection/>
    </xf>
    <xf numFmtId="0" fontId="31" fillId="0" borderId="0" xfId="23" applyFont="1" applyFill="1" applyBorder="1" applyAlignment="1">
      <alignment horizontal="right"/>
      <protection/>
    </xf>
    <xf numFmtId="0" fontId="1" fillId="0" borderId="0" xfId="0" applyFont="1" applyFill="1" applyBorder="1" applyAlignment="1">
      <alignment/>
    </xf>
    <xf numFmtId="0" fontId="32" fillId="0" borderId="0" xfId="23" applyFont="1" applyFill="1" applyBorder="1">
      <alignment/>
      <protection/>
    </xf>
    <xf numFmtId="0" fontId="1" fillId="0" borderId="6" xfId="23" applyFont="1" applyFill="1" applyBorder="1" applyAlignment="1">
      <alignment horizontal="center" vertical="center" wrapText="1"/>
      <protection/>
    </xf>
    <xf numFmtId="3" fontId="1" fillId="0" borderId="7" xfId="23" applyNumberFormat="1" applyFont="1" applyFill="1" applyBorder="1" applyAlignment="1">
      <alignment horizontal="right" wrapText="1"/>
      <protection/>
    </xf>
    <xf numFmtId="0" fontId="1" fillId="0" borderId="7" xfId="23" applyFont="1" applyFill="1" applyBorder="1" applyAlignment="1">
      <alignment horizontal="center" wrapText="1"/>
      <protection/>
    </xf>
    <xf numFmtId="3" fontId="1" fillId="0" borderId="5" xfId="23" applyNumberFormat="1" applyFont="1" applyFill="1" applyBorder="1" applyAlignment="1">
      <alignment horizontal="right" wrapText="1"/>
      <protection/>
    </xf>
    <xf numFmtId="0" fontId="1" fillId="0" borderId="5" xfId="23" applyFont="1" applyFill="1" applyBorder="1" applyAlignment="1">
      <alignment horizontal="center" wrapText="1"/>
      <protection/>
    </xf>
    <xf numFmtId="3" fontId="1" fillId="0" borderId="8" xfId="0" applyNumberFormat="1" applyFont="1" applyFill="1" applyBorder="1" applyAlignment="1">
      <alignment horizontal="right"/>
    </xf>
    <xf numFmtId="0" fontId="0" fillId="0" borderId="9" xfId="23" applyFont="1" applyFill="1" applyBorder="1" applyAlignment="1">
      <alignment horizontal="center" textRotation="180" wrapText="1"/>
      <protection/>
    </xf>
    <xf numFmtId="0" fontId="0" fillId="0" borderId="4" xfId="23" applyFont="1" applyFill="1" applyBorder="1" applyAlignment="1">
      <alignment horizontal="center" textRotation="180" wrapText="1"/>
      <protection/>
    </xf>
    <xf numFmtId="0" fontId="9" fillId="0" borderId="8" xfId="24" applyNumberFormat="1" applyFont="1" applyFill="1" applyBorder="1" applyAlignment="1">
      <alignment horizontal="right"/>
    </xf>
    <xf numFmtId="0" fontId="9" fillId="0" borderId="5" xfId="24" applyNumberFormat="1" applyFont="1" applyFill="1" applyBorder="1" applyAlignment="1">
      <alignment horizontal="right"/>
    </xf>
    <xf numFmtId="0" fontId="18" fillId="0" borderId="9" xfId="24" applyNumberFormat="1" applyFont="1" applyFill="1" applyBorder="1" applyAlignment="1">
      <alignment horizontal="right"/>
    </xf>
    <xf numFmtId="0" fontId="18" fillId="0" borderId="4" xfId="24" applyNumberFormat="1" applyFont="1" applyFill="1" applyBorder="1" applyAlignment="1">
      <alignment horizontal="right"/>
    </xf>
    <xf numFmtId="0" fontId="9" fillId="0" borderId="0" xfId="24" applyNumberFormat="1" applyFont="1" applyFill="1" applyBorder="1" applyAlignment="1">
      <alignment horizontal="right"/>
    </xf>
    <xf numFmtId="0" fontId="18" fillId="0" borderId="2" xfId="24" applyNumberFormat="1" applyFont="1" applyFill="1" applyBorder="1" applyAlignment="1">
      <alignment horizontal="right"/>
    </xf>
    <xf numFmtId="1" fontId="9" fillId="0" borderId="5" xfId="24" applyNumberFormat="1" applyFont="1" applyFill="1" applyBorder="1" applyAlignment="1">
      <alignment/>
    </xf>
    <xf numFmtId="1" fontId="18" fillId="0" borderId="4" xfId="24" applyNumberFormat="1" applyFont="1" applyFill="1" applyBorder="1" applyAlignment="1">
      <alignment/>
    </xf>
    <xf numFmtId="3" fontId="1" fillId="0" borderId="8" xfId="0" applyNumberFormat="1" applyFont="1" applyFill="1" applyBorder="1" applyAlignment="1">
      <alignment horizontal="right"/>
    </xf>
    <xf numFmtId="164" fontId="18" fillId="0" borderId="5" xfId="15" applyNumberFormat="1" applyFont="1" applyFill="1" applyBorder="1" applyAlignment="1">
      <alignment horizontal="right"/>
    </xf>
    <xf numFmtId="164" fontId="9" fillId="0" borderId="5" xfId="15" applyNumberFormat="1" applyFont="1" applyFill="1" applyBorder="1" applyAlignment="1">
      <alignment horizontal="right"/>
    </xf>
    <xf numFmtId="164" fontId="9" fillId="0" borderId="4" xfId="15" applyNumberFormat="1" applyFont="1" applyFill="1" applyBorder="1" applyAlignment="1">
      <alignment horizontal="right"/>
    </xf>
    <xf numFmtId="164" fontId="18" fillId="0" borderId="0" xfId="15" applyNumberFormat="1" applyFont="1" applyFill="1" applyBorder="1" applyAlignment="1">
      <alignment horizontal="right"/>
    </xf>
    <xf numFmtId="164" fontId="1" fillId="0" borderId="0" xfId="15" applyNumberFormat="1" applyFont="1" applyFill="1" applyBorder="1" applyAlignment="1">
      <alignment/>
    </xf>
    <xf numFmtId="164" fontId="18" fillId="0" borderId="0" xfId="15" applyNumberFormat="1" applyFont="1" applyFill="1" applyBorder="1" applyAlignment="1">
      <alignment/>
    </xf>
    <xf numFmtId="3" fontId="18" fillId="0" borderId="0" xfId="0" applyNumberFormat="1" applyFont="1" applyFill="1" applyBorder="1" applyAlignment="1">
      <alignment horizontal="right"/>
    </xf>
    <xf numFmtId="164" fontId="9" fillId="0" borderId="5" xfId="15" applyNumberFormat="1" applyFont="1" applyFill="1" applyBorder="1" applyAlignment="1">
      <alignment horizontal="right"/>
    </xf>
    <xf numFmtId="164" fontId="9" fillId="0" borderId="0" xfId="15" applyNumberFormat="1" applyFont="1" applyFill="1" applyBorder="1" applyAlignment="1">
      <alignment/>
    </xf>
    <xf numFmtId="164" fontId="18" fillId="0" borderId="5" xfId="15" applyNumberFormat="1" applyFont="1" applyFill="1" applyBorder="1" applyAlignment="1">
      <alignment/>
    </xf>
    <xf numFmtId="164" fontId="9" fillId="0" borderId="5" xfId="15" applyNumberFormat="1" applyFont="1" applyFill="1" applyBorder="1" applyAlignment="1">
      <alignment/>
    </xf>
    <xf numFmtId="164" fontId="9" fillId="0" borderId="4" xfId="15" applyNumberFormat="1" applyFont="1" applyFill="1" applyBorder="1" applyAlignment="1">
      <alignment/>
    </xf>
    <xf numFmtId="164" fontId="18" fillId="0" borderId="5" xfId="15" applyNumberFormat="1" applyFont="1" applyFill="1" applyBorder="1" applyAlignment="1">
      <alignment/>
    </xf>
    <xf numFmtId="164" fontId="9" fillId="0" borderId="5" xfId="15" applyNumberFormat="1" applyFont="1" applyFill="1" applyBorder="1" applyAlignment="1">
      <alignment/>
    </xf>
    <xf numFmtId="164" fontId="9" fillId="0" borderId="4" xfId="15" applyNumberFormat="1" applyFont="1" applyFill="1" applyBorder="1" applyAlignment="1">
      <alignment/>
    </xf>
    <xf numFmtId="3" fontId="1" fillId="0" borderId="8" xfId="0" applyNumberFormat="1" applyFont="1" applyFill="1" applyBorder="1" applyAlignment="1">
      <alignment/>
    </xf>
    <xf numFmtId="0" fontId="20" fillId="0" borderId="9" xfId="0" applyFont="1" applyFill="1" applyBorder="1" applyAlignment="1">
      <alignment horizontal="center" vertical="center"/>
    </xf>
    <xf numFmtId="1" fontId="9" fillId="0" borderId="5" xfId="15" applyNumberFormat="1" applyFont="1" applyFill="1" applyBorder="1" applyAlignment="1">
      <alignment horizontal="right"/>
    </xf>
    <xf numFmtId="3" fontId="1" fillId="0" borderId="12" xfId="0" applyNumberFormat="1" applyFont="1" applyFill="1" applyBorder="1" applyAlignment="1">
      <alignment/>
    </xf>
    <xf numFmtId="164" fontId="9" fillId="0" borderId="13" xfId="15" applyNumberFormat="1" applyFont="1" applyFill="1" applyBorder="1" applyAlignment="1">
      <alignment horizontal="right"/>
    </xf>
    <xf numFmtId="1" fontId="9" fillId="0" borderId="5" xfId="15" applyNumberFormat="1" applyFont="1" applyFill="1" applyBorder="1" applyAlignment="1">
      <alignment horizontal="right"/>
    </xf>
    <xf numFmtId="3" fontId="1" fillId="0" borderId="9" xfId="0" applyNumberFormat="1" applyFont="1" applyFill="1" applyBorder="1" applyAlignment="1">
      <alignment/>
    </xf>
    <xf numFmtId="0" fontId="9" fillId="0" borderId="13" xfId="24" applyNumberFormat="1" applyFont="1" applyFill="1" applyBorder="1" applyAlignment="1">
      <alignment horizontal="right"/>
    </xf>
    <xf numFmtId="3" fontId="1" fillId="0" borderId="0" xfId="0" applyNumberFormat="1" applyFont="1" applyAlignment="1">
      <alignment/>
    </xf>
    <xf numFmtId="0" fontId="0" fillId="0" borderId="0" xfId="0" applyFont="1" applyAlignment="1">
      <alignment/>
    </xf>
    <xf numFmtId="9" fontId="0" fillId="0" borderId="0" xfId="24" applyFont="1" applyFill="1" applyBorder="1" applyAlignment="1">
      <alignment horizontal="right"/>
    </xf>
    <xf numFmtId="9" fontId="0" fillId="0" borderId="5" xfId="24" applyFont="1" applyFill="1" applyBorder="1" applyAlignment="1">
      <alignment horizontal="right"/>
    </xf>
    <xf numFmtId="0" fontId="1" fillId="0" borderId="5" xfId="0" applyFont="1" applyFill="1" applyBorder="1" applyAlignment="1">
      <alignment horizontal="right"/>
    </xf>
    <xf numFmtId="9" fontId="0" fillId="0" borderId="4" xfId="24" applyFont="1" applyFill="1" applyBorder="1" applyAlignment="1">
      <alignment horizontal="right"/>
    </xf>
    <xf numFmtId="0" fontId="1" fillId="0" borderId="5" xfId="0" applyFont="1" applyFill="1" applyBorder="1" applyAlignment="1">
      <alignment horizontal="right" wrapText="1"/>
    </xf>
    <xf numFmtId="0" fontId="14" fillId="0" borderId="0" xfId="0" applyFont="1" applyFill="1" applyBorder="1" applyAlignment="1">
      <alignment horizontal="center" wrapText="1"/>
    </xf>
    <xf numFmtId="0" fontId="0" fillId="0" borderId="0" xfId="0" applyFont="1" applyFill="1" applyBorder="1" applyAlignment="1">
      <alignment horizontal="center" wrapText="1"/>
    </xf>
    <xf numFmtId="0" fontId="29" fillId="0" borderId="0" xfId="0" applyFont="1" applyFill="1" applyBorder="1" applyAlignment="1">
      <alignment horizontal="center" wrapText="1"/>
    </xf>
    <xf numFmtId="0" fontId="9" fillId="0" borderId="0" xfId="0" applyFont="1" applyFill="1" applyBorder="1" applyAlignment="1">
      <alignment horizontal="center" wrapText="1"/>
    </xf>
    <xf numFmtId="0" fontId="9" fillId="0" borderId="2" xfId="0" applyFont="1" applyFill="1" applyBorder="1" applyAlignment="1">
      <alignment horizontal="center"/>
    </xf>
    <xf numFmtId="0" fontId="9" fillId="0" borderId="0" xfId="0" applyFont="1" applyFill="1" applyBorder="1" applyAlignment="1">
      <alignment wrapText="1"/>
    </xf>
    <xf numFmtId="0" fontId="9" fillId="0" borderId="2" xfId="0" applyFont="1" applyFill="1" applyBorder="1" applyAlignment="1">
      <alignment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5" fillId="0" borderId="0" xfId="0" applyFont="1" applyFill="1" applyBorder="1" applyAlignment="1">
      <alignment vertical="top" wrapText="1"/>
    </xf>
    <xf numFmtId="0" fontId="1" fillId="0" borderId="14" xfId="0" applyFont="1" applyFill="1" applyBorder="1" applyAlignment="1">
      <alignment horizontal="center" wrapText="1"/>
    </xf>
    <xf numFmtId="0" fontId="1" fillId="0" borderId="10" xfId="0" applyFont="1" applyFill="1" applyBorder="1" applyAlignment="1">
      <alignment horizontal="center"/>
    </xf>
    <xf numFmtId="0" fontId="0" fillId="0" borderId="14" xfId="23" applyFont="1" applyFill="1" applyBorder="1" applyAlignment="1">
      <alignment horizontal="center" textRotation="180" wrapText="1"/>
      <protection/>
    </xf>
    <xf numFmtId="0" fontId="33" fillId="0" borderId="0" xfId="0" applyFont="1" applyAlignment="1">
      <alignmen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2" xfId="0" applyFont="1" applyBorder="1" applyAlignment="1">
      <alignment vertical="top" wrapText="1"/>
    </xf>
    <xf numFmtId="0" fontId="14" fillId="0" borderId="2" xfId="0" applyFont="1" applyFill="1" applyBorder="1" applyAlignment="1">
      <alignment horizontal="center" vertical="top" wrapText="1"/>
    </xf>
    <xf numFmtId="0" fontId="0" fillId="0" borderId="2" xfId="0" applyFont="1" applyFill="1" applyBorder="1" applyAlignment="1">
      <alignment horizontal="center" vertical="top" wrapText="1"/>
    </xf>
    <xf numFmtId="3" fontId="0" fillId="0" borderId="0" xfId="0" applyNumberFormat="1"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wrapText="1"/>
    </xf>
    <xf numFmtId="0" fontId="0" fillId="0" borderId="0" xfId="0" applyFont="1" applyFill="1" applyBorder="1" applyAlignment="1">
      <alignment vertical="top"/>
    </xf>
    <xf numFmtId="0" fontId="35" fillId="0" borderId="0" xfId="0" applyFont="1" applyAlignment="1">
      <alignment/>
    </xf>
    <xf numFmtId="0" fontId="7" fillId="0" borderId="0" xfId="0" applyFont="1" applyAlignment="1">
      <alignment/>
    </xf>
    <xf numFmtId="0" fontId="7" fillId="0" borderId="0" xfId="0" applyFont="1" applyAlignment="1">
      <alignment/>
    </xf>
    <xf numFmtId="3" fontId="1" fillId="0" borderId="8" xfId="0" applyNumberFormat="1" applyFont="1" applyFill="1" applyBorder="1" applyAlignment="1">
      <alignment/>
    </xf>
    <xf numFmtId="164" fontId="1" fillId="0" borderId="9" xfId="15" applyNumberFormat="1" applyFont="1" applyFill="1" applyBorder="1" applyAlignment="1">
      <alignment/>
    </xf>
    <xf numFmtId="164" fontId="18" fillId="0" borderId="2" xfId="15" applyNumberFormat="1" applyFont="1" applyFill="1" applyBorder="1" applyAlignment="1">
      <alignment/>
    </xf>
    <xf numFmtId="164" fontId="18" fillId="0" borderId="4" xfId="15" applyNumberFormat="1" applyFont="1" applyFill="1" applyBorder="1" applyAlignment="1">
      <alignment/>
    </xf>
    <xf numFmtId="164" fontId="18" fillId="0" borderId="2" xfId="15" applyNumberFormat="1" applyFont="1" applyFill="1" applyBorder="1" applyAlignment="1">
      <alignment horizontal="right"/>
    </xf>
    <xf numFmtId="164" fontId="18" fillId="0" borderId="4" xfId="15" applyNumberFormat="1" applyFont="1" applyFill="1" applyBorder="1" applyAlignment="1">
      <alignment horizontal="right"/>
    </xf>
    <xf numFmtId="0" fontId="10" fillId="0" borderId="0" xfId="0" applyFont="1" applyFill="1" applyAlignment="1">
      <alignment/>
    </xf>
    <xf numFmtId="3" fontId="18" fillId="0" borderId="0" xfId="24" applyNumberFormat="1" applyFont="1" applyFill="1" applyBorder="1" applyAlignment="1">
      <alignment horizontal="right"/>
    </xf>
    <xf numFmtId="3" fontId="1" fillId="0" borderId="0" xfId="24" applyNumberFormat="1" applyFont="1" applyFill="1" applyBorder="1" applyAlignment="1">
      <alignment horizontal="right"/>
    </xf>
    <xf numFmtId="3" fontId="9" fillId="0" borderId="0" xfId="0" applyNumberFormat="1" applyFont="1" applyFill="1" applyBorder="1" applyAlignment="1">
      <alignment/>
    </xf>
    <xf numFmtId="0" fontId="9" fillId="0" borderId="5" xfId="24" applyNumberFormat="1" applyFont="1" applyFill="1" applyBorder="1" applyAlignment="1">
      <alignment horizontal="right"/>
    </xf>
    <xf numFmtId="3" fontId="1" fillId="0" borderId="2" xfId="24" applyNumberFormat="1" applyFont="1" applyFill="1" applyBorder="1" applyAlignment="1">
      <alignment horizontal="right"/>
    </xf>
    <xf numFmtId="0" fontId="18" fillId="0" borderId="4" xfId="24" applyNumberFormat="1" applyFont="1" applyFill="1" applyBorder="1" applyAlignment="1">
      <alignment horizontal="right"/>
    </xf>
    <xf numFmtId="0" fontId="18" fillId="0" borderId="0" xfId="24" applyNumberFormat="1" applyFont="1" applyFill="1" applyBorder="1" applyAlignment="1">
      <alignment horizontal="right"/>
    </xf>
    <xf numFmtId="0" fontId="0" fillId="0" borderId="0" xfId="22" applyFont="1" applyFill="1" applyAlignment="1">
      <alignment horizontal="right"/>
      <protection/>
    </xf>
    <xf numFmtId="0" fontId="5" fillId="0" borderId="0" xfId="0" applyFont="1" applyFill="1" applyAlignment="1">
      <alignment horizontal="left" vertical="top"/>
    </xf>
    <xf numFmtId="0" fontId="1" fillId="0" borderId="0" xfId="0" applyFont="1" applyFill="1" applyBorder="1" applyAlignment="1">
      <alignment horizontal="center" vertical="center" wrapText="1"/>
    </xf>
    <xf numFmtId="0" fontId="0" fillId="0" borderId="1" xfId="23" applyFont="1" applyFill="1" applyBorder="1" applyAlignment="1">
      <alignment horizontal="center" textRotation="180" wrapText="1"/>
      <protection/>
    </xf>
    <xf numFmtId="0" fontId="0" fillId="0" borderId="0" xfId="0" applyFont="1" applyAlignment="1">
      <alignment vertical="top"/>
    </xf>
    <xf numFmtId="0" fontId="5" fillId="0" borderId="0" xfId="23" applyFont="1" applyFill="1" applyBorder="1" applyAlignment="1">
      <alignment/>
      <protection/>
    </xf>
    <xf numFmtId="0" fontId="0" fillId="0" borderId="0" xfId="0" applyFont="1" applyFill="1" applyAlignment="1">
      <alignment vertical="top" wrapText="1"/>
    </xf>
    <xf numFmtId="3" fontId="0" fillId="0" borderId="9" xfId="0" applyNumberFormat="1" applyFont="1" applyFill="1" applyBorder="1" applyAlignment="1">
      <alignment/>
    </xf>
    <xf numFmtId="0" fontId="0" fillId="0" borderId="1" xfId="23" applyFont="1" applyFill="1" applyBorder="1" applyAlignment="1">
      <alignment horizontal="center" textRotation="180" wrapText="1"/>
      <protection/>
    </xf>
    <xf numFmtId="0" fontId="0" fillId="0" borderId="14" xfId="23" applyFont="1" applyFill="1" applyBorder="1" applyAlignment="1">
      <alignment horizontal="center" textRotation="180" wrapText="1"/>
      <protection/>
    </xf>
    <xf numFmtId="164" fontId="1" fillId="0" borderId="0" xfId="15" applyNumberFormat="1" applyFont="1" applyFill="1" applyBorder="1" applyAlignment="1">
      <alignment wrapText="1"/>
    </xf>
    <xf numFmtId="164" fontId="1" fillId="0" borderId="8" xfId="15" applyNumberFormat="1" applyFont="1" applyFill="1" applyBorder="1" applyAlignment="1">
      <alignment wrapText="1"/>
    </xf>
    <xf numFmtId="164" fontId="1" fillId="0" borderId="5" xfId="15" applyNumberFormat="1" applyFont="1" applyFill="1" applyBorder="1" applyAlignment="1">
      <alignment wrapText="1"/>
    </xf>
    <xf numFmtId="164" fontId="1" fillId="0" borderId="7" xfId="15" applyNumberFormat="1" applyFont="1" applyFill="1" applyBorder="1" applyAlignment="1">
      <alignment wrapText="1"/>
    </xf>
    <xf numFmtId="0" fontId="9" fillId="0" borderId="0" xfId="21" applyFont="1" applyFill="1" applyBorder="1" applyAlignment="1">
      <alignment wrapText="1"/>
    </xf>
    <xf numFmtId="3" fontId="1" fillId="0" borderId="7" xfId="22" applyNumberFormat="1" applyFont="1" applyFill="1" applyBorder="1" applyAlignment="1">
      <alignment/>
      <protection/>
    </xf>
    <xf numFmtId="166" fontId="9" fillId="0" borderId="8" xfId="21" applyNumberFormat="1" applyFont="1" applyFill="1" applyBorder="1" applyAlignment="1">
      <alignment wrapText="1"/>
    </xf>
    <xf numFmtId="166" fontId="9" fillId="0" borderId="0" xfId="21" applyNumberFormat="1" applyFont="1" applyFill="1" applyBorder="1" applyAlignment="1">
      <alignment wrapText="1"/>
    </xf>
    <xf numFmtId="166" fontId="9" fillId="0" borderId="5" xfId="21" applyNumberFormat="1" applyFont="1" applyFill="1" applyBorder="1" applyAlignment="1">
      <alignment wrapText="1"/>
    </xf>
    <xf numFmtId="166" fontId="9" fillId="0" borderId="7" xfId="21" applyNumberFormat="1" applyFont="1" applyFill="1" applyBorder="1" applyAlignment="1">
      <alignment wrapText="1"/>
    </xf>
    <xf numFmtId="3" fontId="0" fillId="0" borderId="0" xfId="23" applyNumberFormat="1" applyFont="1" applyFill="1" applyBorder="1" applyAlignment="1">
      <alignment horizontal="right" wrapText="1"/>
      <protection/>
    </xf>
    <xf numFmtId="177" fontId="9" fillId="0" borderId="6" xfId="22" applyNumberFormat="1" applyFont="1" applyFill="1" applyBorder="1" applyAlignment="1">
      <alignment horizontal="right"/>
      <protection/>
    </xf>
    <xf numFmtId="177" fontId="9" fillId="0" borderId="2" xfId="22" applyNumberFormat="1" applyFont="1" applyFill="1" applyBorder="1" applyAlignment="1">
      <alignment horizontal="right"/>
      <protection/>
    </xf>
    <xf numFmtId="177" fontId="18" fillId="0" borderId="4" xfId="22" applyNumberFormat="1" applyFont="1" applyFill="1" applyBorder="1" applyAlignment="1">
      <alignment horizontal="right"/>
      <protection/>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wrapText="1"/>
    </xf>
    <xf numFmtId="0" fontId="0" fillId="0" borderId="8" xfId="0" applyFont="1" applyFill="1" applyBorder="1" applyAlignment="1">
      <alignment/>
    </xf>
    <xf numFmtId="0" fontId="3" fillId="0" borderId="0" xfId="20" applyFont="1" applyFill="1" applyAlignment="1">
      <alignment horizontal="right"/>
    </xf>
    <xf numFmtId="0" fontId="0" fillId="0" borderId="0" xfId="0" applyAlignment="1">
      <alignment horizontal="right"/>
    </xf>
    <xf numFmtId="3" fontId="1" fillId="0" borderId="5" xfId="0" applyNumberFormat="1" applyFont="1" applyFill="1" applyBorder="1" applyAlignment="1">
      <alignment horizontal="right"/>
    </xf>
    <xf numFmtId="43" fontId="0" fillId="0" borderId="7" xfId="21" applyNumberFormat="1" applyFont="1" applyFill="1" applyBorder="1" applyAlignment="1">
      <alignment horizontal="right" wrapText="1"/>
    </xf>
    <xf numFmtId="0" fontId="21" fillId="0" borderId="2" xfId="23" applyFont="1" applyFill="1" applyBorder="1" applyAlignment="1">
      <alignment horizontal="right"/>
      <protection/>
    </xf>
    <xf numFmtId="0" fontId="0" fillId="0" borderId="5" xfId="21" applyFont="1" applyFill="1" applyBorder="1" applyAlignment="1">
      <alignment wrapText="1"/>
    </xf>
    <xf numFmtId="0" fontId="1" fillId="0" borderId="15" xfId="0" applyFont="1" applyFill="1" applyBorder="1" applyAlignment="1">
      <alignment horizontal="center" vertical="center"/>
    </xf>
    <xf numFmtId="0" fontId="20" fillId="0" borderId="10" xfId="22" applyFont="1" applyFill="1" applyBorder="1" applyAlignment="1">
      <alignment horizontal="center" vertical="center" wrapText="1"/>
      <protection/>
    </xf>
    <xf numFmtId="9" fontId="0" fillId="0" borderId="2" xfId="24" applyFont="1" applyFill="1" applyBorder="1" applyAlignment="1">
      <alignment horizontal="right"/>
    </xf>
    <xf numFmtId="3" fontId="1" fillId="0" borderId="3" xfId="0" applyNumberFormat="1" applyFont="1" applyFill="1" applyBorder="1" applyAlignment="1">
      <alignment/>
    </xf>
    <xf numFmtId="0" fontId="1" fillId="0" borderId="15" xfId="0" applyFont="1" applyFill="1" applyBorder="1" applyAlignment="1">
      <alignment horizontal="center" wrapText="1"/>
    </xf>
    <xf numFmtId="3" fontId="1" fillId="0" borderId="8" xfId="0" applyNumberFormat="1" applyFont="1" applyBorder="1" applyAlignment="1">
      <alignment/>
    </xf>
    <xf numFmtId="3" fontId="1" fillId="0" borderId="8" xfId="0" applyNumberFormat="1" applyFont="1" applyFill="1" applyBorder="1" applyAlignment="1">
      <alignment/>
    </xf>
    <xf numFmtId="3" fontId="1" fillId="0" borderId="8" xfId="0" applyNumberFormat="1" applyFont="1" applyFill="1" applyBorder="1" applyAlignment="1">
      <alignment wrapText="1"/>
    </xf>
    <xf numFmtId="0" fontId="1" fillId="0" borderId="8" xfId="0" applyFont="1" applyFill="1" applyBorder="1" applyAlignment="1">
      <alignment horizontal="right" wrapText="1"/>
    </xf>
    <xf numFmtId="0" fontId="1" fillId="0" borderId="8" xfId="0" applyFont="1" applyFill="1" applyBorder="1" applyAlignment="1">
      <alignment wrapText="1"/>
    </xf>
    <xf numFmtId="3" fontId="1" fillId="0" borderId="9" xfId="0" applyNumberFormat="1" applyFont="1" applyFill="1" applyBorder="1" applyAlignment="1">
      <alignment wrapText="1"/>
    </xf>
    <xf numFmtId="3" fontId="0" fillId="0" borderId="8" xfId="0" applyNumberFormat="1" applyFont="1" applyFill="1" applyBorder="1" applyAlignment="1">
      <alignment/>
    </xf>
    <xf numFmtId="3" fontId="0" fillId="0" borderId="8" xfId="0" applyNumberFormat="1" applyFont="1" applyFill="1" applyBorder="1" applyAlignment="1">
      <alignment horizontal="right"/>
    </xf>
    <xf numFmtId="0" fontId="1" fillId="0" borderId="5" xfId="0" applyFont="1" applyFill="1" applyBorder="1" applyAlignment="1">
      <alignment/>
    </xf>
    <xf numFmtId="0" fontId="0" fillId="0" borderId="8" xfId="0" applyFont="1" applyFill="1" applyBorder="1" applyAlignment="1">
      <alignment horizontal="right"/>
    </xf>
    <xf numFmtId="0" fontId="1" fillId="0" borderId="4" xfId="0" applyFont="1" applyFill="1" applyBorder="1" applyAlignment="1">
      <alignment/>
    </xf>
    <xf numFmtId="0" fontId="1" fillId="0" borderId="7" xfId="15" applyNumberFormat="1" applyFont="1" applyFill="1" applyBorder="1" applyAlignment="1">
      <alignment/>
    </xf>
    <xf numFmtId="0" fontId="1" fillId="0" borderId="7" xfId="0" applyFont="1" applyFill="1" applyBorder="1" applyAlignment="1">
      <alignment/>
    </xf>
    <xf numFmtId="0" fontId="1" fillId="0" borderId="7" xfId="0" applyFont="1" applyFill="1" applyBorder="1" applyAlignment="1">
      <alignment horizontal="right"/>
    </xf>
    <xf numFmtId="0" fontId="1" fillId="0" borderId="7" xfId="0" applyFont="1" applyFill="1" applyBorder="1" applyAlignment="1">
      <alignment horizontal="right" wrapText="1"/>
    </xf>
    <xf numFmtId="0" fontId="1" fillId="0" borderId="6" xfId="0" applyFont="1" applyFill="1" applyBorder="1" applyAlignment="1">
      <alignment/>
    </xf>
    <xf numFmtId="0" fontId="1" fillId="0" borderId="6" xfId="0" applyFont="1" applyFill="1" applyBorder="1" applyAlignment="1">
      <alignment wrapText="1"/>
    </xf>
    <xf numFmtId="164" fontId="18" fillId="0" borderId="2" xfId="15" applyNumberFormat="1" applyFont="1" applyFill="1" applyBorder="1" applyAlignment="1">
      <alignment/>
    </xf>
    <xf numFmtId="164" fontId="18" fillId="0" borderId="4" xfId="15" applyNumberFormat="1" applyFont="1" applyFill="1" applyBorder="1" applyAlignment="1">
      <alignment/>
    </xf>
    <xf numFmtId="3" fontId="1" fillId="0" borderId="12" xfId="0" applyNumberFormat="1" applyFont="1" applyFill="1" applyBorder="1" applyAlignment="1">
      <alignment horizontal="right"/>
    </xf>
    <xf numFmtId="3" fontId="1" fillId="0" borderId="9" xfId="0" applyNumberFormat="1" applyFont="1" applyFill="1" applyBorder="1" applyAlignment="1">
      <alignment horizontal="right"/>
    </xf>
    <xf numFmtId="0" fontId="20" fillId="0" borderId="15" xfId="0" applyFont="1" applyFill="1" applyBorder="1" applyAlignment="1">
      <alignment horizontal="center" vertical="center"/>
    </xf>
    <xf numFmtId="3" fontId="1" fillId="0" borderId="11" xfId="23" applyNumberFormat="1" applyFont="1" applyFill="1" applyBorder="1" applyAlignment="1">
      <alignment horizontal="right" wrapText="1"/>
      <protection/>
    </xf>
    <xf numFmtId="0" fontId="1" fillId="0" borderId="10" xfId="23" applyFont="1" applyFill="1" applyBorder="1" applyAlignment="1">
      <alignment horizontal="center" vertical="center" wrapText="1"/>
      <protection/>
    </xf>
    <xf numFmtId="0" fontId="0" fillId="0" borderId="0" xfId="0" applyFont="1" applyBorder="1" applyAlignment="1">
      <alignment/>
    </xf>
    <xf numFmtId="0" fontId="0" fillId="0" borderId="5" xfId="0" applyFont="1" applyBorder="1" applyAlignment="1">
      <alignment/>
    </xf>
    <xf numFmtId="0" fontId="0" fillId="0" borderId="2" xfId="0" applyFont="1" applyFill="1" applyBorder="1" applyAlignment="1">
      <alignment/>
    </xf>
    <xf numFmtId="0" fontId="0" fillId="0" borderId="4" xfId="0" applyFont="1" applyBorder="1" applyAlignment="1">
      <alignment/>
    </xf>
    <xf numFmtId="0" fontId="0" fillId="0" borderId="2" xfId="0" applyFont="1" applyBorder="1" applyAlignment="1">
      <alignment/>
    </xf>
    <xf numFmtId="1" fontId="18" fillId="0" borderId="0" xfId="24" applyNumberFormat="1" applyFont="1" applyFill="1" applyBorder="1" applyAlignment="1">
      <alignment/>
    </xf>
    <xf numFmtId="3" fontId="1" fillId="0" borderId="5" xfId="0" applyNumberFormat="1" applyFont="1" applyFill="1" applyBorder="1" applyAlignment="1">
      <alignment horizontal="right" vertical="center"/>
    </xf>
    <xf numFmtId="3" fontId="0" fillId="0" borderId="0" xfId="0" applyNumberFormat="1" applyFont="1" applyFill="1" applyBorder="1" applyAlignment="1">
      <alignment/>
    </xf>
    <xf numFmtId="9" fontId="0" fillId="0" borderId="0" xfId="24" applyFill="1" applyAlignment="1">
      <alignment/>
    </xf>
    <xf numFmtId="164" fontId="1" fillId="0" borderId="2" xfId="15" applyNumberFormat="1" applyFont="1" applyFill="1" applyBorder="1" applyAlignment="1">
      <alignment/>
    </xf>
    <xf numFmtId="0" fontId="0" fillId="0" borderId="5" xfId="23" applyFont="1" applyFill="1" applyBorder="1" applyAlignment="1">
      <alignment horizontal="left" indent="1"/>
      <protection/>
    </xf>
    <xf numFmtId="177" fontId="9" fillId="0" borderId="9" xfId="22" applyNumberFormat="1" applyFont="1" applyFill="1" applyBorder="1" applyAlignment="1">
      <alignment horizontal="right"/>
      <protection/>
    </xf>
    <xf numFmtId="0" fontId="5" fillId="0" borderId="0" xfId="0" applyFont="1" applyAlignment="1">
      <alignment horizontal="left"/>
    </xf>
    <xf numFmtId="3" fontId="1" fillId="0" borderId="8" xfId="0" applyNumberFormat="1" applyFont="1" applyFill="1" applyBorder="1" applyAlignment="1">
      <alignment horizontal="right" wrapText="1"/>
    </xf>
    <xf numFmtId="166" fontId="1" fillId="0" borderId="8" xfId="21" applyNumberFormat="1" applyFont="1" applyFill="1" applyBorder="1" applyAlignment="1">
      <alignment horizontal="right" wrapText="1"/>
    </xf>
    <xf numFmtId="3" fontId="1" fillId="0" borderId="8" xfId="0" applyNumberFormat="1" applyFont="1" applyFill="1" applyBorder="1" applyAlignment="1">
      <alignment horizontal="right" vertical="center"/>
    </xf>
    <xf numFmtId="3" fontId="1" fillId="0" borderId="7" xfId="0" applyNumberFormat="1" applyFont="1" applyFill="1" applyBorder="1" applyAlignment="1">
      <alignment vertical="center"/>
    </xf>
    <xf numFmtId="3" fontId="1" fillId="0" borderId="9" xfId="15" applyNumberFormat="1" applyFont="1" applyFill="1" applyBorder="1" applyAlignment="1">
      <alignment horizontal="right"/>
    </xf>
    <xf numFmtId="9" fontId="1" fillId="0" borderId="12" xfId="24" applyFont="1" applyFill="1" applyBorder="1" applyAlignment="1">
      <alignment/>
    </xf>
    <xf numFmtId="9" fontId="1" fillId="0" borderId="3" xfId="24" applyFont="1" applyFill="1" applyBorder="1" applyAlignment="1">
      <alignment/>
    </xf>
    <xf numFmtId="9" fontId="1" fillId="0" borderId="13" xfId="24" applyFont="1" applyFill="1" applyBorder="1" applyAlignment="1">
      <alignment/>
    </xf>
    <xf numFmtId="0" fontId="1" fillId="0" borderId="8" xfId="0" applyFont="1" applyFill="1" applyBorder="1" applyAlignment="1">
      <alignment horizontal="right"/>
    </xf>
    <xf numFmtId="0" fontId="1" fillId="0" borderId="0" xfId="0" applyFont="1" applyFill="1" applyBorder="1" applyAlignment="1">
      <alignment horizontal="right"/>
    </xf>
    <xf numFmtId="3" fontId="1" fillId="0" borderId="12" xfId="23" applyNumberFormat="1" applyFont="1" applyFill="1" applyBorder="1" applyAlignment="1">
      <alignment horizontal="right" wrapText="1"/>
      <protection/>
    </xf>
    <xf numFmtId="3" fontId="1" fillId="0" borderId="3" xfId="23" applyNumberFormat="1" applyFont="1" applyFill="1" applyBorder="1" applyAlignment="1">
      <alignment horizontal="right" wrapText="1"/>
      <protection/>
    </xf>
    <xf numFmtId="0" fontId="1" fillId="0" borderId="8" xfId="23" applyFont="1" applyFill="1" applyBorder="1" applyAlignment="1">
      <alignment horizontal="center" wrapText="1"/>
      <protection/>
    </xf>
    <xf numFmtId="3" fontId="0" fillId="0" borderId="8" xfId="23" applyNumberFormat="1" applyFont="1" applyFill="1" applyBorder="1" applyAlignment="1">
      <alignment horizontal="right" wrapText="1"/>
      <protection/>
    </xf>
    <xf numFmtId="0" fontId="0" fillId="0" borderId="8" xfId="0" applyFill="1" applyBorder="1" applyAlignment="1">
      <alignment horizontal="right"/>
    </xf>
    <xf numFmtId="0" fontId="0" fillId="0" borderId="5" xfId="0" applyFill="1" applyBorder="1" applyAlignment="1">
      <alignment horizontal="right"/>
    </xf>
    <xf numFmtId="9" fontId="5" fillId="0" borderId="0" xfId="0" applyNumberFormat="1" applyFont="1" applyAlignment="1">
      <alignment/>
    </xf>
    <xf numFmtId="1" fontId="5" fillId="0" borderId="0" xfId="0" applyNumberFormat="1" applyFont="1" applyAlignment="1">
      <alignment/>
    </xf>
    <xf numFmtId="0" fontId="0" fillId="0" borderId="0" xfId="0" applyAlignment="1">
      <alignment/>
    </xf>
    <xf numFmtId="0" fontId="13" fillId="0" borderId="0" xfId="0" applyFont="1" applyFill="1" applyAlignment="1">
      <alignment/>
    </xf>
    <xf numFmtId="0" fontId="10" fillId="0" borderId="0" xfId="0" applyFont="1" applyFill="1" applyAlignment="1">
      <alignment/>
    </xf>
    <xf numFmtId="0" fontId="5" fillId="0" borderId="0" xfId="0" applyFont="1" applyFill="1" applyAlignment="1">
      <alignment/>
    </xf>
    <xf numFmtId="0" fontId="13"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3" fontId="1" fillId="0" borderId="0" xfId="15" applyNumberFormat="1" applyFont="1" applyFill="1" applyBorder="1" applyAlignment="1">
      <alignment horizontal="right"/>
    </xf>
    <xf numFmtId="9" fontId="1" fillId="0" borderId="0" xfId="24" applyFont="1" applyFill="1" applyBorder="1" applyAlignment="1">
      <alignment horizontal="right"/>
    </xf>
    <xf numFmtId="0" fontId="0" fillId="0" borderId="0" xfId="0" applyFont="1" applyFill="1" applyBorder="1" applyAlignment="1">
      <alignment/>
    </xf>
    <xf numFmtId="0" fontId="21" fillId="0" borderId="0" xfId="23" applyFont="1" applyFill="1" applyBorder="1" applyAlignment="1">
      <alignment horizontal="right"/>
      <protection/>
    </xf>
    <xf numFmtId="0" fontId="1" fillId="0" borderId="0" xfId="23" applyFont="1" applyFill="1" applyBorder="1">
      <alignment/>
      <protection/>
    </xf>
    <xf numFmtId="0" fontId="18" fillId="0" borderId="0" xfId="24" applyNumberFormat="1" applyFont="1" applyFill="1" applyBorder="1" applyAlignment="1">
      <alignment horizontal="right"/>
    </xf>
    <xf numFmtId="1" fontId="18" fillId="0" borderId="0" xfId="24" applyNumberFormat="1" applyFont="1" applyFill="1" applyBorder="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Border="1" applyAlignment="1">
      <alignment/>
    </xf>
    <xf numFmtId="1" fontId="10" fillId="0" borderId="0" xfId="0" applyNumberFormat="1" applyFont="1" applyAlignment="1">
      <alignment/>
    </xf>
    <xf numFmtId="0" fontId="12" fillId="0" borderId="0" xfId="0" applyFont="1" applyFill="1" applyAlignment="1">
      <alignment/>
    </xf>
    <xf numFmtId="9" fontId="5" fillId="0" borderId="0" xfId="0" applyNumberFormat="1" applyFont="1" applyFill="1" applyAlignment="1">
      <alignment/>
    </xf>
    <xf numFmtId="0" fontId="10" fillId="0" borderId="0" xfId="22" applyFont="1" applyFill="1" applyBorder="1" applyAlignment="1">
      <alignment horizontal="right" vertical="top"/>
      <protection/>
    </xf>
    <xf numFmtId="0" fontId="16" fillId="0" borderId="0" xfId="22" applyFont="1" applyFill="1" applyAlignment="1">
      <alignment/>
      <protection/>
    </xf>
    <xf numFmtId="1" fontId="5" fillId="0" borderId="0" xfId="0" applyNumberFormat="1" applyFont="1" applyFill="1" applyAlignment="1">
      <alignment/>
    </xf>
    <xf numFmtId="0" fontId="9" fillId="0" borderId="0" xfId="22" applyFont="1" applyFill="1" applyBorder="1" applyAlignment="1">
      <alignment/>
      <protection/>
    </xf>
    <xf numFmtId="0" fontId="1" fillId="0" borderId="0" xfId="0" applyFont="1" applyFill="1" applyBorder="1" applyAlignment="1">
      <alignment/>
    </xf>
    <xf numFmtId="0" fontId="32" fillId="0" borderId="0" xfId="23" applyFont="1" applyFill="1" applyBorder="1" applyAlignment="1">
      <alignment/>
      <protection/>
    </xf>
    <xf numFmtId="0" fontId="0" fillId="0" borderId="0" xfId="22" applyFont="1" applyFill="1" applyBorder="1" applyAlignment="1">
      <alignment/>
      <protection/>
    </xf>
    <xf numFmtId="3" fontId="1" fillId="0" borderId="0" xfId="0" applyNumberFormat="1" applyFont="1" applyFill="1" applyBorder="1" applyAlignment="1">
      <alignment/>
    </xf>
    <xf numFmtId="0" fontId="10" fillId="0" borderId="0"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0" fontId="1" fillId="0" borderId="0" xfId="0" applyFont="1" applyFill="1" applyAlignment="1">
      <alignment/>
    </xf>
    <xf numFmtId="0" fontId="1" fillId="0" borderId="0" xfId="0" applyFont="1" applyFill="1" applyAlignment="1">
      <alignment/>
    </xf>
    <xf numFmtId="1" fontId="18" fillId="0" borderId="0" xfId="24" applyNumberFormat="1" applyFont="1" applyFill="1" applyBorder="1" applyAlignment="1">
      <alignment horizontal="right"/>
    </xf>
    <xf numFmtId="3" fontId="1" fillId="0" borderId="0" xfId="15" applyNumberFormat="1" applyFont="1" applyFill="1" applyBorder="1" applyAlignment="1">
      <alignment/>
    </xf>
    <xf numFmtId="1" fontId="9" fillId="0" borderId="0" xfId="15" applyNumberFormat="1" applyFont="1" applyFill="1" applyBorder="1" applyAlignment="1">
      <alignment horizontal="right"/>
    </xf>
    <xf numFmtId="1" fontId="9" fillId="0" borderId="13" xfId="24" applyNumberFormat="1" applyFont="1" applyFill="1" applyBorder="1" applyAlignment="1">
      <alignment/>
    </xf>
    <xf numFmtId="0" fontId="0" fillId="0" borderId="1" xfId="0" applyFill="1" applyBorder="1" applyAlignment="1">
      <alignment/>
    </xf>
    <xf numFmtId="0" fontId="1" fillId="0" borderId="1" xfId="0" applyFont="1" applyFill="1" applyBorder="1" applyAlignment="1">
      <alignment horizontal="center" vertical="top" wrapText="1"/>
    </xf>
    <xf numFmtId="3" fontId="9" fillId="0" borderId="13" xfId="0" applyNumberFormat="1" applyFont="1" applyFill="1" applyBorder="1" applyAlignment="1">
      <alignment/>
    </xf>
    <xf numFmtId="3" fontId="9" fillId="0" borderId="3" xfId="0" applyNumberFormat="1" applyFont="1" applyFill="1" applyBorder="1" applyAlignment="1">
      <alignment/>
    </xf>
    <xf numFmtId="3" fontId="0" fillId="0" borderId="0" xfId="0" applyNumberFormat="1" applyFont="1" applyBorder="1" applyAlignment="1">
      <alignment/>
    </xf>
    <xf numFmtId="3" fontId="1" fillId="0" borderId="0" xfId="0" applyNumberFormat="1" applyFont="1" applyBorder="1" applyAlignment="1">
      <alignment/>
    </xf>
    <xf numFmtId="3" fontId="0" fillId="0" borderId="8" xfId="0" applyNumberFormat="1" applyFont="1" applyBorder="1" applyAlignment="1">
      <alignment/>
    </xf>
    <xf numFmtId="0" fontId="1" fillId="0" borderId="10" xfId="0" applyFont="1" applyBorder="1" applyAlignment="1">
      <alignment horizontal="center" vertical="center" wrapText="1"/>
    </xf>
    <xf numFmtId="0" fontId="0" fillId="0" borderId="10" xfId="0" applyFont="1" applyBorder="1" applyAlignment="1">
      <alignment vertical="top" wrapText="1"/>
    </xf>
    <xf numFmtId="17" fontId="0" fillId="0" borderId="10" xfId="0" applyNumberFormat="1" applyFont="1" applyBorder="1" applyAlignment="1">
      <alignment horizontal="right" vertical="top" wrapText="1"/>
    </xf>
    <xf numFmtId="3" fontId="1" fillId="0" borderId="5" xfId="22" applyNumberFormat="1" applyFont="1" applyFill="1" applyBorder="1" applyAlignment="1">
      <alignment wrapText="1"/>
      <protection/>
    </xf>
    <xf numFmtId="165" fontId="1" fillId="0" borderId="5" xfId="0" applyNumberFormat="1" applyFont="1" applyFill="1" applyBorder="1" applyAlignment="1">
      <alignment/>
    </xf>
    <xf numFmtId="0" fontId="1" fillId="0" borderId="15" xfId="0" applyFont="1" applyFill="1" applyBorder="1" applyAlignment="1">
      <alignment horizontal="center" vertical="center" wrapText="1"/>
    </xf>
    <xf numFmtId="0" fontId="20" fillId="0" borderId="9" xfId="22" applyFont="1" applyFill="1" applyBorder="1" applyAlignment="1">
      <alignment horizontal="center" vertical="center" wrapText="1"/>
      <protection/>
    </xf>
    <xf numFmtId="3" fontId="1" fillId="0" borderId="8" xfId="21" applyNumberFormat="1" applyFont="1" applyFill="1" applyBorder="1" applyAlignment="1">
      <alignment wrapText="1"/>
    </xf>
    <xf numFmtId="3" fontId="1" fillId="0" borderId="8" xfId="21" applyNumberFormat="1" applyFont="1" applyFill="1" applyBorder="1" applyAlignment="1">
      <alignment horizontal="right" wrapText="1"/>
    </xf>
    <xf numFmtId="165" fontId="9" fillId="0" borderId="9" xfId="21" applyNumberFormat="1" applyFont="1" applyFill="1" applyBorder="1" applyAlignment="1">
      <alignment wrapText="1"/>
    </xf>
    <xf numFmtId="165" fontId="1" fillId="0" borderId="7" xfId="0" applyNumberFormat="1" applyFont="1" applyFill="1" applyBorder="1" applyAlignment="1">
      <alignment/>
    </xf>
    <xf numFmtId="3" fontId="1" fillId="0" borderId="13" xfId="22" applyNumberFormat="1" applyFont="1" applyFill="1" applyBorder="1" applyAlignment="1">
      <alignment/>
      <protection/>
    </xf>
    <xf numFmtId="165" fontId="1" fillId="0" borderId="0" xfId="0" applyNumberFormat="1" applyFont="1" applyFill="1" applyBorder="1" applyAlignment="1">
      <alignment/>
    </xf>
    <xf numFmtId="165" fontId="1" fillId="0" borderId="8" xfId="0" applyNumberFormat="1" applyFont="1" applyFill="1" applyBorder="1" applyAlignment="1">
      <alignment/>
    </xf>
    <xf numFmtId="3" fontId="1" fillId="0" borderId="12" xfId="22" applyNumberFormat="1" applyFont="1" applyFill="1" applyBorder="1" applyAlignment="1">
      <alignment/>
      <protection/>
    </xf>
    <xf numFmtId="3" fontId="1" fillId="0" borderId="3" xfId="22" applyNumberFormat="1" applyFont="1" applyFill="1" applyBorder="1" applyAlignment="1">
      <alignment/>
      <protection/>
    </xf>
    <xf numFmtId="0" fontId="20" fillId="0" borderId="14" xfId="22" applyFont="1" applyFill="1" applyBorder="1" applyAlignment="1">
      <alignment horizontal="center" vertical="center" wrapText="1"/>
      <protection/>
    </xf>
    <xf numFmtId="3" fontId="1" fillId="0" borderId="2" xfId="15" applyNumberFormat="1" applyFont="1" applyFill="1" applyBorder="1" applyAlignment="1">
      <alignment horizontal="right"/>
    </xf>
    <xf numFmtId="9" fontId="0" fillId="0" borderId="12" xfId="24" applyFont="1" applyBorder="1" applyAlignment="1">
      <alignment/>
    </xf>
    <xf numFmtId="9" fontId="0" fillId="0" borderId="3" xfId="24" applyFont="1" applyBorder="1" applyAlignment="1">
      <alignment/>
    </xf>
    <xf numFmtId="9" fontId="0" fillId="0" borderId="13" xfId="24" applyFont="1" applyBorder="1" applyAlignment="1">
      <alignment/>
    </xf>
    <xf numFmtId="9" fontId="0" fillId="0" borderId="9" xfId="24" applyFont="1" applyBorder="1" applyAlignment="1">
      <alignment/>
    </xf>
    <xf numFmtId="9" fontId="0" fillId="0" borderId="2" xfId="24" applyFont="1" applyBorder="1" applyAlignment="1">
      <alignment/>
    </xf>
    <xf numFmtId="9" fontId="0" fillId="0" borderId="13" xfId="24" applyFont="1" applyFill="1" applyBorder="1" applyAlignment="1">
      <alignment/>
    </xf>
    <xf numFmtId="0" fontId="1" fillId="0" borderId="14" xfId="0" applyFont="1" applyBorder="1" applyAlignment="1">
      <alignment horizontal="center" vertical="center" wrapText="1"/>
    </xf>
    <xf numFmtId="0" fontId="1" fillId="0" borderId="10" xfId="0" applyFont="1" applyBorder="1" applyAlignment="1">
      <alignment horizontal="center" vertical="top" wrapText="1"/>
    </xf>
    <xf numFmtId="0" fontId="0" fillId="0" borderId="7" xfId="0" applyFont="1" applyBorder="1" applyAlignment="1">
      <alignment/>
    </xf>
    <xf numFmtId="0" fontId="0" fillId="0" borderId="7" xfId="0" applyFont="1" applyFill="1" applyBorder="1" applyAlignment="1">
      <alignment/>
    </xf>
    <xf numFmtId="0" fontId="0" fillId="0" borderId="6" xfId="0" applyFont="1" applyBorder="1" applyAlignment="1">
      <alignment/>
    </xf>
    <xf numFmtId="0" fontId="20" fillId="0" borderId="5" xfId="0" applyFont="1" applyFill="1" applyBorder="1" applyAlignment="1">
      <alignment/>
    </xf>
    <xf numFmtId="0" fontId="14" fillId="0" borderId="5" xfId="0" applyFont="1" applyFill="1" applyBorder="1" applyAlignment="1">
      <alignment wrapText="1"/>
    </xf>
    <xf numFmtId="0" fontId="14" fillId="0" borderId="4" xfId="0" applyFont="1" applyFill="1" applyBorder="1" applyAlignment="1">
      <alignment wrapText="1"/>
    </xf>
    <xf numFmtId="0" fontId="1" fillId="0" borderId="15" xfId="0" applyFont="1" applyFill="1" applyBorder="1" applyAlignment="1">
      <alignment horizontal="center" vertical="top" wrapText="1"/>
    </xf>
    <xf numFmtId="9" fontId="1" fillId="0" borderId="4" xfId="24" applyFont="1" applyFill="1" applyBorder="1" applyAlignment="1">
      <alignment/>
    </xf>
    <xf numFmtId="9" fontId="18" fillId="0" borderId="0" xfId="24" applyFont="1" applyFill="1" applyBorder="1" applyAlignment="1">
      <alignment/>
    </xf>
    <xf numFmtId="9" fontId="18" fillId="0" borderId="2" xfId="24" applyFont="1" applyFill="1" applyBorder="1" applyAlignment="1">
      <alignment/>
    </xf>
    <xf numFmtId="0" fontId="1" fillId="0" borderId="11" xfId="0" applyFont="1" applyBorder="1" applyAlignment="1">
      <alignment wrapText="1"/>
    </xf>
    <xf numFmtId="0" fontId="0" fillId="0" borderId="7" xfId="0" applyFont="1" applyBorder="1" applyAlignment="1">
      <alignment wrapText="1"/>
    </xf>
    <xf numFmtId="0" fontId="0" fillId="0" borderId="7" xfId="0" applyFont="1" applyBorder="1" applyAlignment="1">
      <alignment horizontal="left" wrapText="1"/>
    </xf>
    <xf numFmtId="0" fontId="0" fillId="0" borderId="0" xfId="0" applyFont="1" applyFill="1" applyBorder="1" applyAlignment="1">
      <alignment horizontal="left" wrapText="1" indent="1"/>
    </xf>
    <xf numFmtId="0" fontId="14" fillId="0" borderId="3" xfId="0" applyFont="1" applyFill="1" applyBorder="1" applyAlignment="1">
      <alignment horizontal="center" vertical="top" wrapText="1"/>
    </xf>
    <xf numFmtId="0" fontId="14" fillId="0" borderId="13" xfId="0" applyFont="1" applyFill="1" applyBorder="1" applyAlignment="1">
      <alignment horizontal="center" vertical="top" wrapText="1"/>
    </xf>
    <xf numFmtId="0" fontId="0" fillId="0" borderId="5" xfId="0" applyFont="1" applyFill="1" applyBorder="1" applyAlignment="1">
      <alignment horizontal="center" wrapText="1"/>
    </xf>
    <xf numFmtId="0" fontId="14" fillId="0" borderId="2" xfId="0" applyFont="1" applyFill="1" applyBorder="1" applyAlignment="1">
      <alignment horizontal="center" wrapText="1"/>
    </xf>
    <xf numFmtId="0" fontId="0" fillId="0" borderId="4" xfId="0" applyFont="1" applyFill="1" applyBorder="1" applyAlignment="1">
      <alignment horizontal="center" wrapText="1"/>
    </xf>
    <xf numFmtId="3" fontId="0" fillId="0" borderId="8" xfId="15" applyNumberFormat="1" applyFont="1" applyFill="1" applyBorder="1" applyAlignment="1">
      <alignment horizontal="right"/>
    </xf>
    <xf numFmtId="3" fontId="1" fillId="0" borderId="0" xfId="15" applyNumberFormat="1" applyFont="1" applyFill="1" applyBorder="1" applyAlignment="1">
      <alignment horizontal="right" vertical="center"/>
    </xf>
    <xf numFmtId="3" fontId="1" fillId="0" borderId="12" xfId="15" applyNumberFormat="1" applyFont="1" applyFill="1" applyBorder="1" applyAlignment="1">
      <alignment/>
    </xf>
    <xf numFmtId="164" fontId="9" fillId="0" borderId="3" xfId="15" applyNumberFormat="1" applyFont="1" applyFill="1" applyBorder="1" applyAlignment="1">
      <alignment horizontal="right"/>
    </xf>
    <xf numFmtId="164" fontId="9" fillId="0" borderId="13" xfId="15" applyNumberFormat="1" applyFont="1" applyFill="1" applyBorder="1" applyAlignment="1">
      <alignment horizontal="right"/>
    </xf>
    <xf numFmtId="3" fontId="1" fillId="0" borderId="8" xfId="15" applyNumberFormat="1" applyFont="1" applyFill="1" applyBorder="1" applyAlignment="1">
      <alignment/>
    </xf>
    <xf numFmtId="3" fontId="1" fillId="0" borderId="9" xfId="15" applyNumberFormat="1" applyFont="1" applyFill="1" applyBorder="1" applyAlignment="1">
      <alignment/>
    </xf>
    <xf numFmtId="1" fontId="9" fillId="0" borderId="2" xfId="24" applyNumberFormat="1" applyFont="1" applyFill="1" applyBorder="1" applyAlignment="1">
      <alignment/>
    </xf>
    <xf numFmtId="1" fontId="9" fillId="0" borderId="4" xfId="24" applyNumberFormat="1" applyFont="1" applyFill="1" applyBorder="1" applyAlignment="1">
      <alignment/>
    </xf>
    <xf numFmtId="1" fontId="9" fillId="0" borderId="5" xfId="24" applyNumberFormat="1" applyFont="1" applyFill="1" applyBorder="1" applyAlignment="1">
      <alignment horizontal="right"/>
    </xf>
    <xf numFmtId="3" fontId="1" fillId="0" borderId="2" xfId="24" applyNumberFormat="1" applyFont="1" applyFill="1" applyBorder="1" applyAlignment="1">
      <alignment horizontal="right"/>
    </xf>
    <xf numFmtId="1" fontId="9" fillId="0" borderId="2" xfId="24" applyNumberFormat="1" applyFont="1" applyFill="1" applyBorder="1" applyAlignment="1">
      <alignment horizontal="right"/>
    </xf>
    <xf numFmtId="3" fontId="18" fillId="0" borderId="2" xfId="24" applyNumberFormat="1" applyFont="1" applyFill="1" applyBorder="1" applyAlignment="1">
      <alignment horizontal="right"/>
    </xf>
    <xf numFmtId="1" fontId="9" fillId="0" borderId="4" xfId="24" applyNumberFormat="1" applyFont="1" applyFill="1" applyBorder="1" applyAlignment="1">
      <alignment horizontal="right"/>
    </xf>
    <xf numFmtId="3" fontId="1" fillId="0" borderId="9" xfId="0" applyNumberFormat="1" applyFont="1" applyFill="1" applyBorder="1" applyAlignment="1">
      <alignment horizontal="right"/>
    </xf>
    <xf numFmtId="3" fontId="1" fillId="0" borderId="2" xfId="0" applyNumberFormat="1" applyFont="1" applyFill="1" applyBorder="1" applyAlignment="1">
      <alignment horizontal="right"/>
    </xf>
    <xf numFmtId="1" fontId="0" fillId="0" borderId="0" xfId="0" applyNumberFormat="1" applyFont="1" applyFill="1" applyBorder="1" applyAlignment="1">
      <alignment horizontal="center" wrapText="1"/>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top" wrapText="1"/>
    </xf>
    <xf numFmtId="1" fontId="0" fillId="0" borderId="0" xfId="0" applyNumberFormat="1" applyFont="1" applyFill="1" applyBorder="1" applyAlignment="1">
      <alignment horizontal="center" vertical="top" wrapText="1"/>
    </xf>
    <xf numFmtId="0" fontId="14" fillId="0" borderId="0" xfId="0" applyFont="1" applyFill="1" applyBorder="1" applyAlignment="1">
      <alignment/>
    </xf>
    <xf numFmtId="164" fontId="0" fillId="0" borderId="5" xfId="15" applyNumberFormat="1" applyFont="1" applyFill="1" applyBorder="1" applyAlignment="1">
      <alignment/>
    </xf>
    <xf numFmtId="0" fontId="0" fillId="0" borderId="0" xfId="0" applyNumberFormat="1" applyFont="1" applyFill="1" applyBorder="1" applyAlignment="1">
      <alignment horizontal="center" vertical="center" wrapText="1"/>
    </xf>
    <xf numFmtId="1" fontId="0" fillId="0" borderId="5" xfId="15"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3" fontId="18" fillId="0" borderId="7" xfId="0" applyNumberFormat="1" applyFont="1" applyFill="1" applyBorder="1" applyAlignment="1">
      <alignment horizontal="right" wrapText="1"/>
    </xf>
    <xf numFmtId="3" fontId="18" fillId="0" borderId="7" xfId="0" applyNumberFormat="1" applyFont="1" applyFill="1" applyBorder="1" applyAlignment="1">
      <alignment wrapText="1"/>
    </xf>
    <xf numFmtId="3" fontId="9" fillId="0" borderId="8" xfId="0" applyNumberFormat="1" applyFont="1" applyFill="1" applyBorder="1" applyAlignment="1">
      <alignment/>
    </xf>
    <xf numFmtId="3" fontId="18" fillId="0" borderId="8" xfId="0" applyNumberFormat="1" applyFont="1" applyFill="1" applyBorder="1" applyAlignment="1">
      <alignment wrapText="1"/>
    </xf>
    <xf numFmtId="165" fontId="0" fillId="0" borderId="0" xfId="0" applyNumberFormat="1" applyFont="1" applyFill="1" applyBorder="1" applyAlignment="1">
      <alignment/>
    </xf>
    <xf numFmtId="165" fontId="0" fillId="0" borderId="5" xfId="0" applyNumberFormat="1" applyFont="1" applyFill="1" applyBorder="1" applyAlignment="1">
      <alignment/>
    </xf>
    <xf numFmtId="3" fontId="0" fillId="0" borderId="5" xfId="0" applyNumberFormat="1" applyFont="1" applyFill="1" applyBorder="1" applyAlignment="1">
      <alignment/>
    </xf>
    <xf numFmtId="177" fontId="9" fillId="0" borderId="4" xfId="22" applyNumberFormat="1" applyFont="1" applyFill="1" applyBorder="1" applyAlignment="1">
      <alignment horizontal="right"/>
      <protection/>
    </xf>
    <xf numFmtId="0" fontId="0" fillId="0" borderId="0" xfId="23" applyFont="1" applyFill="1" applyBorder="1" applyAlignment="1">
      <alignment horizontal="center" wrapText="1"/>
      <protection/>
    </xf>
    <xf numFmtId="0" fontId="0" fillId="0" borderId="5" xfId="23" applyFont="1" applyFill="1" applyBorder="1" applyAlignment="1">
      <alignment horizontal="center" wrapText="1"/>
      <protection/>
    </xf>
    <xf numFmtId="3" fontId="1" fillId="0" borderId="13" xfId="0" applyNumberFormat="1" applyFont="1" applyFill="1" applyBorder="1" applyAlignment="1">
      <alignment/>
    </xf>
    <xf numFmtId="3" fontId="1" fillId="0" borderId="13" xfId="0" applyNumberFormat="1" applyFont="1" applyFill="1" applyBorder="1" applyAlignment="1">
      <alignment/>
    </xf>
    <xf numFmtId="3" fontId="1" fillId="0" borderId="5" xfId="0" applyNumberFormat="1" applyFont="1" applyFill="1" applyBorder="1" applyAlignment="1">
      <alignment/>
    </xf>
    <xf numFmtId="0" fontId="0" fillId="0" borderId="13" xfId="0" applyFont="1" applyFill="1" applyBorder="1" applyAlignment="1">
      <alignment horizontal="center" vertical="top" wrapText="1"/>
    </xf>
    <xf numFmtId="0" fontId="0" fillId="0" borderId="5" xfId="0" applyFont="1" applyFill="1" applyBorder="1" applyAlignment="1">
      <alignment horizontal="center" vertical="top" wrapText="1"/>
    </xf>
    <xf numFmtId="0" fontId="14" fillId="0" borderId="9" xfId="0" applyFont="1" applyFill="1" applyBorder="1" applyAlignment="1">
      <alignment horizontal="center" vertical="top" wrapText="1"/>
    </xf>
    <xf numFmtId="0" fontId="0" fillId="0" borderId="4" xfId="0" applyFont="1" applyFill="1" applyBorder="1" applyAlignment="1">
      <alignment horizontal="center" vertical="top" wrapText="1"/>
    </xf>
    <xf numFmtId="1" fontId="0" fillId="0" borderId="5" xfId="0" applyNumberFormat="1" applyFont="1" applyFill="1" applyBorder="1" applyAlignment="1">
      <alignment horizontal="center" wrapText="1"/>
    </xf>
    <xf numFmtId="0" fontId="0" fillId="0" borderId="2" xfId="0" applyFont="1" applyFill="1" applyBorder="1" applyAlignment="1">
      <alignment horizontal="center" wrapText="1"/>
    </xf>
    <xf numFmtId="1" fontId="0" fillId="0" borderId="4" xfId="0" applyNumberFormat="1" applyFont="1" applyFill="1" applyBorder="1" applyAlignment="1">
      <alignment horizontal="center" wrapText="1"/>
    </xf>
    <xf numFmtId="1" fontId="18" fillId="0" borderId="4" xfId="24" applyNumberFormat="1" applyFont="1" applyFill="1" applyBorder="1" applyAlignment="1">
      <alignment horizontal="right"/>
    </xf>
    <xf numFmtId="0" fontId="0" fillId="0" borderId="0" xfId="0" applyFont="1" applyFill="1" applyBorder="1" applyAlignment="1">
      <alignment horizontal="right"/>
    </xf>
    <xf numFmtId="9" fontId="5" fillId="0" borderId="0" xfId="24" applyFont="1" applyFill="1" applyBorder="1" applyAlignment="1">
      <alignment horizontal="left"/>
    </xf>
    <xf numFmtId="3" fontId="1" fillId="0" borderId="11" xfId="0" applyNumberFormat="1" applyFont="1" applyFill="1" applyBorder="1" applyAlignment="1">
      <alignment/>
    </xf>
    <xf numFmtId="9" fontId="1" fillId="0" borderId="13" xfId="0" applyNumberFormat="1" applyFont="1" applyFill="1" applyBorder="1" applyAlignment="1">
      <alignment/>
    </xf>
    <xf numFmtId="3" fontId="1" fillId="0" borderId="7" xfId="0" applyNumberFormat="1" applyFont="1" applyFill="1" applyBorder="1" applyAlignment="1">
      <alignment/>
    </xf>
    <xf numFmtId="9" fontId="1" fillId="0" borderId="5" xfId="0" applyNumberFormat="1" applyFont="1" applyFill="1" applyBorder="1" applyAlignment="1">
      <alignment/>
    </xf>
    <xf numFmtId="3" fontId="1" fillId="0" borderId="6" xfId="0" applyNumberFormat="1" applyFont="1" applyFill="1" applyBorder="1" applyAlignment="1">
      <alignment/>
    </xf>
    <xf numFmtId="9" fontId="1" fillId="0" borderId="4" xfId="0" applyNumberFormat="1" applyFont="1" applyFill="1" applyBorder="1" applyAlignment="1">
      <alignment/>
    </xf>
    <xf numFmtId="164" fontId="18" fillId="0" borderId="8" xfId="15" applyNumberFormat="1" applyFont="1" applyFill="1" applyBorder="1" applyAlignment="1">
      <alignment horizontal="right"/>
    </xf>
    <xf numFmtId="164" fontId="9" fillId="0" borderId="8" xfId="15" applyNumberFormat="1" applyFont="1" applyFill="1" applyBorder="1" applyAlignment="1">
      <alignment horizontal="right"/>
    </xf>
    <xf numFmtId="164" fontId="9" fillId="0" borderId="9" xfId="15" applyNumberFormat="1" applyFont="1" applyFill="1" applyBorder="1" applyAlignment="1">
      <alignment horizontal="right"/>
    </xf>
    <xf numFmtId="0" fontId="7" fillId="0" borderId="0" xfId="0" applyFont="1" applyFill="1" applyAlignment="1">
      <alignment/>
    </xf>
    <xf numFmtId="9" fontId="18" fillId="0" borderId="0" xfId="24" applyFont="1" applyFill="1" applyBorder="1" applyAlignment="1">
      <alignment/>
    </xf>
    <xf numFmtId="9" fontId="18" fillId="0" borderId="5" xfId="24" applyFont="1" applyFill="1" applyBorder="1" applyAlignment="1">
      <alignment/>
    </xf>
    <xf numFmtId="9" fontId="9" fillId="0" borderId="0" xfId="24" applyFont="1" applyFill="1" applyBorder="1" applyAlignment="1">
      <alignment/>
    </xf>
    <xf numFmtId="9" fontId="9" fillId="0" borderId="5" xfId="24" applyFont="1" applyFill="1" applyBorder="1" applyAlignment="1">
      <alignment/>
    </xf>
    <xf numFmtId="9" fontId="9" fillId="0" borderId="2" xfId="24" applyFont="1" applyFill="1" applyBorder="1" applyAlignment="1">
      <alignment/>
    </xf>
    <xf numFmtId="9" fontId="9" fillId="0" borderId="4" xfId="24" applyFont="1" applyFill="1" applyBorder="1" applyAlignment="1">
      <alignment/>
    </xf>
    <xf numFmtId="9" fontId="18" fillId="0" borderId="5" xfId="24" applyFont="1" applyFill="1" applyBorder="1" applyAlignment="1">
      <alignment/>
    </xf>
    <xf numFmtId="9" fontId="9" fillId="0" borderId="0" xfId="24" applyFont="1" applyFill="1" applyBorder="1" applyAlignment="1">
      <alignment/>
    </xf>
    <xf numFmtId="9" fontId="9" fillId="0" borderId="5" xfId="24" applyFont="1" applyFill="1" applyBorder="1" applyAlignment="1">
      <alignment/>
    </xf>
    <xf numFmtId="9" fontId="9" fillId="0" borderId="2" xfId="24" applyFont="1" applyFill="1" applyBorder="1" applyAlignment="1">
      <alignment/>
    </xf>
    <xf numFmtId="9" fontId="9" fillId="0" borderId="4" xfId="24" applyFont="1" applyFill="1" applyBorder="1" applyAlignment="1">
      <alignment/>
    </xf>
    <xf numFmtId="9" fontId="18" fillId="0" borderId="0" xfId="24" applyFont="1" applyFill="1" applyBorder="1" applyAlignment="1">
      <alignment horizontal="right"/>
    </xf>
    <xf numFmtId="9" fontId="18" fillId="0" borderId="5" xfId="24" applyFont="1" applyFill="1" applyBorder="1" applyAlignment="1">
      <alignment horizontal="right"/>
    </xf>
    <xf numFmtId="9" fontId="9" fillId="0" borderId="0" xfId="24" applyFont="1" applyFill="1" applyBorder="1" applyAlignment="1">
      <alignment horizontal="right"/>
    </xf>
    <xf numFmtId="9" fontId="9" fillId="0" borderId="5" xfId="24" applyFont="1" applyFill="1" applyBorder="1" applyAlignment="1">
      <alignment horizontal="right"/>
    </xf>
    <xf numFmtId="9" fontId="9" fillId="0" borderId="2" xfId="24" applyFont="1" applyFill="1" applyBorder="1" applyAlignment="1">
      <alignment horizontal="right"/>
    </xf>
    <xf numFmtId="9" fontId="9" fillId="0" borderId="4" xfId="24" applyFont="1" applyFill="1" applyBorder="1" applyAlignment="1">
      <alignment horizontal="right"/>
    </xf>
    <xf numFmtId="165" fontId="0" fillId="0" borderId="7" xfId="0" applyNumberFormat="1" applyFont="1" applyFill="1" applyBorder="1" applyAlignment="1">
      <alignment/>
    </xf>
    <xf numFmtId="3" fontId="0" fillId="0" borderId="7" xfId="0" applyNumberFormat="1" applyFont="1" applyFill="1" applyBorder="1" applyAlignment="1">
      <alignment/>
    </xf>
    <xf numFmtId="3" fontId="0" fillId="0" borderId="7" xfId="15" applyNumberFormat="1" applyFont="1" applyFill="1" applyBorder="1" applyAlignment="1">
      <alignment horizontal="right"/>
    </xf>
    <xf numFmtId="3" fontId="1" fillId="0" borderId="6" xfId="15" applyNumberFormat="1" applyFont="1" applyFill="1" applyBorder="1" applyAlignment="1">
      <alignment horizontal="right"/>
    </xf>
    <xf numFmtId="3" fontId="1" fillId="0" borderId="11" xfId="0" applyNumberFormat="1" applyFont="1" applyFill="1" applyBorder="1" applyAlignment="1">
      <alignment/>
    </xf>
    <xf numFmtId="9" fontId="0" fillId="0" borderId="9" xfId="24" applyFont="1" applyFill="1" applyBorder="1" applyAlignment="1">
      <alignment horizontal="right"/>
    </xf>
    <xf numFmtId="0" fontId="1" fillId="0" borderId="11" xfId="0" applyFont="1" applyBorder="1" applyAlignment="1">
      <alignment horizontal="center" vertical="center"/>
    </xf>
    <xf numFmtId="0" fontId="1" fillId="0" borderId="6" xfId="0" applyFont="1" applyFill="1" applyBorder="1" applyAlignment="1">
      <alignment horizontal="center" vertical="center"/>
    </xf>
    <xf numFmtId="164" fontId="1" fillId="0" borderId="7" xfId="15" applyNumberFormat="1" applyFont="1" applyFill="1" applyBorder="1" applyAlignment="1">
      <alignment/>
    </xf>
    <xf numFmtId="1" fontId="0" fillId="0" borderId="4" xfId="15" applyNumberFormat="1" applyFont="1" applyFill="1" applyBorder="1" applyAlignment="1">
      <alignment horizontal="center" vertical="center" wrapText="1"/>
    </xf>
    <xf numFmtId="0" fontId="7" fillId="0" borderId="0" xfId="0" applyFont="1" applyFill="1" applyBorder="1" applyAlignment="1">
      <alignment/>
    </xf>
    <xf numFmtId="0" fontId="29" fillId="0" borderId="0" xfId="0" applyFont="1" applyFill="1" applyBorder="1" applyAlignment="1">
      <alignment vertical="center"/>
    </xf>
    <xf numFmtId="0" fontId="20" fillId="0" borderId="0" xfId="21" applyFont="1" applyFill="1" applyBorder="1" applyAlignment="1">
      <alignment wrapText="1"/>
    </xf>
    <xf numFmtId="0" fontId="14" fillId="0" borderId="0" xfId="22" applyFont="1" applyFill="1" applyBorder="1" applyAlignment="1">
      <alignment wrapText="1"/>
      <protection/>
    </xf>
    <xf numFmtId="0" fontId="14" fillId="0" borderId="5" xfId="23" applyFont="1" applyFill="1" applyBorder="1" applyAlignment="1">
      <alignment horizontal="left" indent="1"/>
      <protection/>
    </xf>
    <xf numFmtId="0" fontId="14" fillId="0" borderId="7" xfId="0" applyFont="1" applyBorder="1" applyAlignment="1">
      <alignment vertical="top" wrapText="1"/>
    </xf>
    <xf numFmtId="0" fontId="14" fillId="0" borderId="6" xfId="0" applyFont="1" applyBorder="1" applyAlignment="1">
      <alignment vertical="top" wrapText="1"/>
    </xf>
    <xf numFmtId="0" fontId="0" fillId="0" borderId="0" xfId="24" applyFont="1" applyFill="1" applyBorder="1" applyAlignment="1">
      <alignment/>
    </xf>
    <xf numFmtId="0" fontId="1" fillId="0" borderId="13" xfId="0" applyFont="1" applyFill="1" applyBorder="1" applyAlignment="1">
      <alignment wrapText="1"/>
    </xf>
    <xf numFmtId="9" fontId="1" fillId="0" borderId="0" xfId="0" applyNumberFormat="1" applyFont="1" applyFill="1" applyBorder="1" applyAlignment="1">
      <alignment/>
    </xf>
    <xf numFmtId="164" fontId="1" fillId="0" borderId="5" xfId="15" applyNumberFormat="1" applyFont="1" applyFill="1" applyBorder="1" applyAlignment="1">
      <alignment/>
    </xf>
    <xf numFmtId="164" fontId="0" fillId="0" borderId="8" xfId="15" applyNumberFormat="1" applyFont="1" applyFill="1" applyBorder="1" applyAlignment="1">
      <alignment/>
    </xf>
    <xf numFmtId="164" fontId="0" fillId="0" borderId="0" xfId="15" applyNumberFormat="1" applyFont="1" applyFill="1" applyBorder="1" applyAlignment="1">
      <alignment/>
    </xf>
    <xf numFmtId="0" fontId="1" fillId="0" borderId="5" xfId="0" applyFont="1" applyFill="1" applyBorder="1" applyAlignment="1">
      <alignment/>
    </xf>
    <xf numFmtId="0" fontId="1" fillId="0" borderId="2" xfId="0" applyFont="1" applyFill="1" applyBorder="1" applyAlignment="1">
      <alignment wrapText="1"/>
    </xf>
    <xf numFmtId="3" fontId="0" fillId="0" borderId="2" xfId="0" applyNumberFormat="1" applyFont="1" applyFill="1" applyBorder="1" applyAlignment="1">
      <alignment horizontal="right"/>
    </xf>
    <xf numFmtId="9" fontId="0" fillId="0" borderId="12"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9" fontId="0" fillId="0" borderId="3" xfId="0" applyNumberFormat="1" applyFont="1" applyFill="1" applyBorder="1" applyAlignment="1">
      <alignment horizontal="center" vertical="center"/>
    </xf>
    <xf numFmtId="9" fontId="0" fillId="0" borderId="8"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9" fontId="0" fillId="0" borderId="2"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0" fontId="1" fillId="0" borderId="5" xfId="0" applyNumberFormat="1" applyFont="1" applyFill="1" applyBorder="1" applyAlignment="1">
      <alignment/>
    </xf>
    <xf numFmtId="0" fontId="1" fillId="0" borderId="7" xfId="0" applyNumberFormat="1" applyFont="1" applyFill="1" applyBorder="1" applyAlignment="1">
      <alignment/>
    </xf>
    <xf numFmtId="0" fontId="18" fillId="0" borderId="5" xfId="0" applyNumberFormat="1" applyFont="1" applyFill="1" applyBorder="1" applyAlignment="1">
      <alignment/>
    </xf>
    <xf numFmtId="0" fontId="18" fillId="0" borderId="7" xfId="0" applyNumberFormat="1" applyFont="1" applyFill="1" applyBorder="1" applyAlignment="1">
      <alignment/>
    </xf>
    <xf numFmtId="0" fontId="18" fillId="0" borderId="7" xfId="24" applyNumberFormat="1" applyFont="1" applyFill="1" applyBorder="1" applyAlignment="1">
      <alignment/>
    </xf>
    <xf numFmtId="0" fontId="1" fillId="0" borderId="14" xfId="0" applyFont="1" applyBorder="1" applyAlignment="1">
      <alignment horizontal="center" vertical="center"/>
    </xf>
    <xf numFmtId="3" fontId="0" fillId="2" borderId="2" xfId="0" applyNumberFormat="1" applyFont="1" applyFill="1" applyBorder="1" applyAlignment="1">
      <alignment/>
    </xf>
    <xf numFmtId="0" fontId="0" fillId="0" borderId="8" xfId="0" applyFont="1" applyFill="1" applyBorder="1" applyAlignment="1">
      <alignment wrapText="1"/>
    </xf>
    <xf numFmtId="0" fontId="1" fillId="0" borderId="14" xfId="0" applyFont="1" applyBorder="1" applyAlignment="1">
      <alignment horizontal="center"/>
    </xf>
    <xf numFmtId="0" fontId="1" fillId="0" borderId="14" xfId="0" applyFont="1" applyFill="1" applyBorder="1" applyAlignment="1">
      <alignment vertical="center"/>
    </xf>
    <xf numFmtId="0" fontId="0" fillId="0" borderId="0" xfId="23" applyFont="1" applyFill="1" applyBorder="1" applyAlignment="1">
      <alignment horizontal="center" textRotation="180" wrapText="1"/>
      <protection/>
    </xf>
    <xf numFmtId="0" fontId="1" fillId="0" borderId="0" xfId="0" applyFont="1" applyFill="1" applyBorder="1" applyAlignment="1">
      <alignment horizontal="center" wrapText="1"/>
    </xf>
    <xf numFmtId="9" fontId="0" fillId="0" borderId="12" xfId="24" applyFont="1" applyFill="1" applyBorder="1" applyAlignment="1">
      <alignment/>
    </xf>
    <xf numFmtId="9" fontId="0" fillId="0" borderId="3" xfId="24" applyFont="1" applyFill="1" applyBorder="1" applyAlignment="1">
      <alignment/>
    </xf>
    <xf numFmtId="43" fontId="0" fillId="0" borderId="5" xfId="21" applyNumberFormat="1" applyFont="1" applyFill="1" applyBorder="1" applyAlignment="1">
      <alignment horizontal="right" wrapText="1"/>
    </xf>
    <xf numFmtId="43" fontId="1" fillId="0" borderId="7" xfId="23" applyNumberFormat="1" applyFont="1" applyFill="1" applyBorder="1" applyAlignment="1">
      <alignment horizontal="center" wrapText="1"/>
      <protection/>
    </xf>
    <xf numFmtId="177" fontId="0" fillId="0" borderId="7" xfId="23" applyNumberFormat="1" applyFont="1" applyFill="1" applyBorder="1" applyAlignment="1">
      <alignment horizontal="center" wrapText="1"/>
      <protection/>
    </xf>
    <xf numFmtId="177" fontId="0" fillId="0" borderId="0" xfId="0" applyNumberFormat="1" applyAlignment="1">
      <alignment/>
    </xf>
    <xf numFmtId="0" fontId="22" fillId="0" borderId="0" xfId="0" applyNumberFormat="1" applyFont="1" applyFill="1" applyAlignment="1">
      <alignment/>
    </xf>
    <xf numFmtId="0" fontId="18" fillId="0" borderId="3" xfId="24" applyNumberFormat="1" applyFont="1" applyFill="1" applyBorder="1" applyAlignment="1">
      <alignment horizontal="right"/>
    </xf>
    <xf numFmtId="0" fontId="0" fillId="0" borderId="0" xfId="23" applyFont="1" applyFill="1" applyBorder="1" applyAlignment="1">
      <alignment horizontal="center" textRotation="180" wrapText="1"/>
      <protection/>
    </xf>
    <xf numFmtId="0" fontId="0" fillId="0" borderId="3" xfId="0" applyFont="1" applyFill="1" applyBorder="1" applyAlignment="1">
      <alignment wrapText="1"/>
    </xf>
    <xf numFmtId="0" fontId="1" fillId="0" borderId="14" xfId="0" applyFont="1" applyBorder="1" applyAlignment="1">
      <alignment horizontal="center"/>
    </xf>
    <xf numFmtId="0" fontId="1" fillId="0" borderId="15" xfId="0" applyFont="1" applyFill="1" applyBorder="1" applyAlignment="1">
      <alignment horizontal="center"/>
    </xf>
    <xf numFmtId="0" fontId="1" fillId="0" borderId="1" xfId="0" applyFont="1" applyFill="1" applyBorder="1" applyAlignment="1">
      <alignment horizontal="center"/>
    </xf>
    <xf numFmtId="0" fontId="1" fillId="0" borderId="14" xfId="0" applyFont="1" applyFill="1" applyBorder="1" applyAlignment="1">
      <alignment horizontal="center"/>
    </xf>
    <xf numFmtId="0" fontId="1" fillId="0" borderId="9" xfId="0" applyFont="1" applyFill="1" applyBorder="1" applyAlignment="1">
      <alignment horizontal="center"/>
    </xf>
    <xf numFmtId="0" fontId="1" fillId="0" borderId="2" xfId="0" applyFont="1" applyFill="1" applyBorder="1" applyAlignment="1">
      <alignment horizontal="center"/>
    </xf>
    <xf numFmtId="0" fontId="0" fillId="0" borderId="4" xfId="0" applyFont="1" applyFill="1" applyBorder="1" applyAlignment="1">
      <alignment/>
    </xf>
    <xf numFmtId="0" fontId="0" fillId="0" borderId="1" xfId="0" applyFont="1" applyFill="1" applyBorder="1" applyAlignment="1">
      <alignment horizontal="center"/>
    </xf>
    <xf numFmtId="0" fontId="0" fillId="0" borderId="14" xfId="0" applyFont="1" applyFill="1" applyBorder="1" applyAlignment="1">
      <alignment horizontal="center"/>
    </xf>
    <xf numFmtId="0" fontId="1" fillId="0" borderId="8" xfId="0" applyFont="1" applyFill="1" applyBorder="1" applyAlignment="1">
      <alignment horizontal="center"/>
    </xf>
    <xf numFmtId="0" fontId="1" fillId="0" borderId="0" xfId="0" applyFont="1" applyFill="1" applyBorder="1" applyAlignment="1">
      <alignment horizontal="center"/>
    </xf>
    <xf numFmtId="0" fontId="0" fillId="0" borderId="5" xfId="0" applyFont="1" applyFill="1" applyBorder="1" applyAlignment="1">
      <alignment/>
    </xf>
    <xf numFmtId="0" fontId="1" fillId="0" borderId="15" xfId="0" applyFont="1" applyFill="1" applyBorder="1" applyAlignment="1">
      <alignment horizontal="center" vertical="center" wrapText="1"/>
    </xf>
    <xf numFmtId="0" fontId="1" fillId="0" borderId="3" xfId="23" applyFont="1" applyFill="1" applyBorder="1" applyAlignment="1">
      <alignment vertical="center"/>
      <protection/>
    </xf>
    <xf numFmtId="0" fontId="0" fillId="0" borderId="0" xfId="0" applyBorder="1" applyAlignment="1">
      <alignment vertical="center"/>
    </xf>
    <xf numFmtId="0" fontId="0" fillId="0" borderId="2" xfId="0" applyBorder="1" applyAlignment="1">
      <alignment vertical="center"/>
    </xf>
    <xf numFmtId="0" fontId="1" fillId="0" borderId="1"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2" xfId="23" applyFont="1" applyFill="1" applyBorder="1" applyAlignment="1">
      <alignment horizontal="center" wrapText="1"/>
      <protection/>
    </xf>
    <xf numFmtId="0" fontId="1" fillId="0" borderId="4" xfId="23" applyFont="1" applyFill="1" applyBorder="1" applyAlignment="1">
      <alignment horizontal="center" wrapText="1"/>
      <protection/>
    </xf>
    <xf numFmtId="0" fontId="1" fillId="0" borderId="15" xfId="0" applyFont="1" applyBorder="1" applyAlignment="1">
      <alignment horizontal="center"/>
    </xf>
    <xf numFmtId="0" fontId="1" fillId="0" borderId="1" xfId="0" applyFont="1" applyBorder="1" applyAlignment="1">
      <alignment horizontal="center"/>
    </xf>
    <xf numFmtId="0" fontId="0" fillId="0" borderId="0" xfId="0" applyFont="1" applyFill="1" applyBorder="1" applyAlignment="1">
      <alignment horizontal="right" vertical="center"/>
    </xf>
    <xf numFmtId="3" fontId="1" fillId="0" borderId="10" xfId="0" applyNumberFormat="1" applyFont="1" applyFill="1" applyBorder="1" applyAlignment="1">
      <alignment horizontal="right"/>
    </xf>
    <xf numFmtId="3" fontId="1" fillId="0" borderId="6" xfId="0" applyNumberFormat="1" applyFont="1" applyFill="1" applyBorder="1" applyAlignment="1">
      <alignment horizontal="right" vertical="center"/>
    </xf>
    <xf numFmtId="3" fontId="1" fillId="0" borderId="10" xfId="0" applyNumberFormat="1" applyFont="1" applyFill="1" applyBorder="1" applyAlignment="1">
      <alignment horizontal="right" wrapText="1"/>
    </xf>
    <xf numFmtId="3" fontId="1" fillId="0" borderId="10" xfId="0" applyNumberFormat="1" applyFont="1" applyFill="1" applyBorder="1" applyAlignment="1">
      <alignment horizontal="right" vertical="center"/>
    </xf>
    <xf numFmtId="3" fontId="1" fillId="0" borderId="10" xfId="15" applyNumberFormat="1" applyFont="1" applyFill="1" applyBorder="1" applyAlignment="1">
      <alignment horizontal="right" wrapText="1"/>
    </xf>
    <xf numFmtId="9" fontId="0" fillId="0" borderId="5" xfId="24" applyFont="1" applyBorder="1" applyAlignment="1">
      <alignment/>
    </xf>
    <xf numFmtId="9" fontId="0" fillId="0" borderId="4" xfId="24" applyFont="1" applyBorder="1" applyAlignment="1">
      <alignment/>
    </xf>
    <xf numFmtId="3" fontId="35" fillId="0" borderId="0" xfId="0" applyNumberFormat="1" applyFont="1" applyFill="1" applyBorder="1" applyAlignment="1">
      <alignment wrapText="1"/>
    </xf>
    <xf numFmtId="0" fontId="37" fillId="0" borderId="0" xfId="20" applyFont="1" applyFill="1" applyAlignment="1">
      <alignment/>
    </xf>
    <xf numFmtId="0" fontId="9" fillId="0" borderId="0" xfId="0" applyFont="1" applyFill="1" applyBorder="1" applyAlignment="1">
      <alignment horizontal="left" vertical="center"/>
    </xf>
    <xf numFmtId="0" fontId="9" fillId="0" borderId="0" xfId="0" applyFont="1" applyFill="1" applyAlignment="1">
      <alignment/>
    </xf>
    <xf numFmtId="165" fontId="9" fillId="0" borderId="2" xfId="22" applyNumberFormat="1" applyFont="1" applyFill="1" applyBorder="1" applyAlignment="1">
      <alignment wrapText="1"/>
      <protection/>
    </xf>
    <xf numFmtId="165" fontId="9" fillId="0" borderId="9" xfId="22" applyNumberFormat="1" applyFont="1" applyFill="1" applyBorder="1" applyAlignment="1">
      <alignment wrapText="1"/>
      <protection/>
    </xf>
    <xf numFmtId="0" fontId="0" fillId="0" borderId="0" xfId="0" applyFill="1" applyBorder="1" applyAlignment="1">
      <alignment horizontal="center"/>
    </xf>
    <xf numFmtId="0" fontId="0" fillId="0" borderId="0" xfId="0" applyFill="1" applyAlignment="1">
      <alignment horizontal="center"/>
    </xf>
    <xf numFmtId="9" fontId="5" fillId="0" borderId="0" xfId="0" applyNumberFormat="1" applyFont="1" applyFill="1" applyBorder="1" applyAlignment="1">
      <alignment/>
    </xf>
    <xf numFmtId="1" fontId="5" fillId="0" borderId="0" xfId="0" applyNumberFormat="1" applyFont="1" applyFill="1" applyBorder="1" applyAlignment="1">
      <alignment/>
    </xf>
    <xf numFmtId="0" fontId="5" fillId="0" borderId="0" xfId="0" applyFont="1" applyFill="1" applyBorder="1" applyAlignment="1">
      <alignment horizontal="right"/>
    </xf>
    <xf numFmtId="0" fontId="0" fillId="0" borderId="3" xfId="0" applyFont="1" applyFill="1" applyBorder="1" applyAlignment="1">
      <alignment vertical="center" wrapText="1"/>
    </xf>
    <xf numFmtId="0" fontId="0" fillId="0" borderId="2"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4"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4" xfId="0" applyFont="1" applyFill="1" applyBorder="1" applyAlignment="1">
      <alignment horizontal="center" vertical="center"/>
    </xf>
    <xf numFmtId="3" fontId="0" fillId="0" borderId="7" xfId="0" applyNumberFormat="1" applyFont="1" applyFill="1" applyBorder="1" applyAlignment="1">
      <alignment/>
    </xf>
    <xf numFmtId="3" fontId="1" fillId="0" borderId="9" xfId="0" applyNumberFormat="1" applyFont="1" applyFill="1" applyBorder="1" applyAlignment="1">
      <alignment/>
    </xf>
    <xf numFmtId="0" fontId="10" fillId="0" borderId="0" xfId="0" applyFont="1" applyFill="1" applyBorder="1" applyAlignment="1">
      <alignment/>
    </xf>
    <xf numFmtId="0" fontId="1" fillId="0" borderId="15" xfId="0" applyFont="1" applyFill="1" applyBorder="1" applyAlignment="1">
      <alignment wrapText="1"/>
    </xf>
    <xf numFmtId="3" fontId="1" fillId="0" borderId="1" xfId="0" applyNumberFormat="1" applyFont="1" applyFill="1" applyBorder="1" applyAlignment="1">
      <alignment horizontal="right"/>
    </xf>
    <xf numFmtId="3" fontId="1" fillId="0" borderId="1" xfId="0" applyNumberFormat="1" applyFont="1" applyFill="1" applyBorder="1" applyAlignment="1">
      <alignment/>
    </xf>
    <xf numFmtId="9" fontId="0" fillId="0" borderId="15" xfId="24" applyFont="1" applyFill="1" applyBorder="1" applyAlignment="1">
      <alignment/>
    </xf>
    <xf numFmtId="9" fontId="0" fillId="0" borderId="1" xfId="24" applyFont="1" applyFill="1" applyBorder="1" applyAlignment="1">
      <alignment/>
    </xf>
    <xf numFmtId="9" fontId="0" fillId="0" borderId="14" xfId="24" applyFont="1" applyFill="1" applyBorder="1" applyAlignment="1">
      <alignment/>
    </xf>
    <xf numFmtId="9" fontId="18" fillId="0" borderId="1" xfId="24" applyFont="1" applyFill="1" applyBorder="1" applyAlignment="1">
      <alignment/>
    </xf>
    <xf numFmtId="9" fontId="1" fillId="0" borderId="14" xfId="24" applyFont="1" applyFill="1" applyBorder="1" applyAlignment="1">
      <alignment/>
    </xf>
    <xf numFmtId="0" fontId="36" fillId="0" borderId="0" xfId="0" applyFont="1" applyFill="1" applyAlignment="1">
      <alignment/>
    </xf>
    <xf numFmtId="3" fontId="1" fillId="0" borderId="4" xfId="15" applyNumberFormat="1" applyFont="1" applyFill="1" applyBorder="1" applyAlignment="1">
      <alignment horizontal="right"/>
    </xf>
    <xf numFmtId="0" fontId="1" fillId="0" borderId="0" xfId="0" applyFont="1" applyFill="1" applyAlignment="1">
      <alignment vertical="top"/>
    </xf>
    <xf numFmtId="0" fontId="0" fillId="0" borderId="2" xfId="0" applyFont="1" applyFill="1" applyBorder="1" applyAlignment="1">
      <alignment vertical="center" wrapText="1"/>
    </xf>
    <xf numFmtId="3" fontId="1" fillId="0" borderId="0" xfId="0" applyNumberFormat="1" applyFont="1" applyFill="1" applyBorder="1" applyAlignment="1">
      <alignment horizontal="right" wrapText="1"/>
    </xf>
    <xf numFmtId="0" fontId="5" fillId="0" borderId="0" xfId="22" applyFont="1" applyFill="1" applyBorder="1" applyAlignment="1">
      <alignment horizontal="right"/>
      <protection/>
    </xf>
    <xf numFmtId="9" fontId="0" fillId="0" borderId="0" xfId="24" applyFont="1" applyFill="1" applyBorder="1" applyAlignment="1" quotePrefix="1">
      <alignment/>
    </xf>
    <xf numFmtId="177" fontId="22" fillId="0" borderId="0" xfId="24" applyNumberFormat="1" applyFont="1" applyFill="1" applyBorder="1" applyAlignment="1">
      <alignment/>
    </xf>
    <xf numFmtId="0" fontId="1" fillId="0" borderId="5" xfId="21" applyFont="1" applyFill="1" applyBorder="1" applyAlignment="1">
      <alignment wrapText="1"/>
    </xf>
    <xf numFmtId="0" fontId="9" fillId="0" borderId="0" xfId="0" applyFont="1" applyFill="1" applyBorder="1" applyAlignment="1">
      <alignment horizontal="right" wrapText="1" indent="1"/>
    </xf>
    <xf numFmtId="0" fontId="38" fillId="0" borderId="0" xfId="0" applyFont="1" applyFill="1" applyBorder="1" applyAlignment="1">
      <alignment horizontal="left"/>
    </xf>
    <xf numFmtId="0" fontId="37" fillId="0" borderId="0" xfId="20" applyFont="1" applyFill="1" applyBorder="1" applyAlignment="1">
      <alignment/>
    </xf>
    <xf numFmtId="0" fontId="1" fillId="0" borderId="15" xfId="0" applyFont="1" applyFill="1" applyBorder="1" applyAlignment="1">
      <alignment horizontal="center" wrapText="1"/>
    </xf>
    <xf numFmtId="0" fontId="0" fillId="0" borderId="0" xfId="0" applyFont="1" applyFill="1" applyBorder="1" applyAlignment="1">
      <alignment textRotation="180" wrapText="1"/>
    </xf>
    <xf numFmtId="0" fontId="0" fillId="0" borderId="12" xfId="0" applyFont="1" applyFill="1" applyBorder="1" applyAlignment="1">
      <alignment horizontal="center" textRotation="180"/>
    </xf>
    <xf numFmtId="0" fontId="0" fillId="0" borderId="3" xfId="0" applyFont="1" applyFill="1" applyBorder="1" applyAlignment="1">
      <alignment horizontal="center" textRotation="180"/>
    </xf>
    <xf numFmtId="0" fontId="0" fillId="0" borderId="13" xfId="0" applyFont="1" applyFill="1" applyBorder="1" applyAlignment="1">
      <alignment horizontal="center" vertical="top" textRotation="180"/>
    </xf>
    <xf numFmtId="0" fontId="0" fillId="0" borderId="3" xfId="0" applyFont="1" applyFill="1" applyBorder="1" applyAlignment="1">
      <alignment horizontal="center" vertical="top" textRotation="180"/>
    </xf>
    <xf numFmtId="0" fontId="0" fillId="0" borderId="0" xfId="0" applyFont="1" applyFill="1" applyBorder="1" applyAlignment="1">
      <alignment horizontal="center" textRotation="180"/>
    </xf>
    <xf numFmtId="0" fontId="0" fillId="0" borderId="8" xfId="0" applyFont="1" applyFill="1" applyBorder="1" applyAlignment="1">
      <alignment horizontal="center" textRotation="180"/>
    </xf>
    <xf numFmtId="0" fontId="0" fillId="0" borderId="0" xfId="0" applyFont="1" applyFill="1" applyAlignment="1">
      <alignment textRotation="180"/>
    </xf>
    <xf numFmtId="0" fontId="0" fillId="0" borderId="0" xfId="0" applyFont="1" applyAlignment="1">
      <alignment textRotation="180"/>
    </xf>
    <xf numFmtId="0" fontId="0" fillId="0" borderId="9" xfId="0" applyFont="1" applyFill="1" applyBorder="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164" fontId="1" fillId="0" borderId="0" xfId="15" applyNumberFormat="1" applyFont="1" applyFill="1" applyBorder="1" applyAlignment="1">
      <alignment/>
    </xf>
    <xf numFmtId="0" fontId="18" fillId="0" borderId="0" xfId="0" applyFont="1" applyFill="1" applyBorder="1" applyAlignment="1">
      <alignment horizontal="right"/>
    </xf>
    <xf numFmtId="0" fontId="18" fillId="0" borderId="0" xfId="0" applyNumberFormat="1" applyFont="1" applyFill="1" applyBorder="1" applyAlignment="1">
      <alignment horizontal="right"/>
    </xf>
    <xf numFmtId="1" fontId="18" fillId="0" borderId="5" xfId="0" applyNumberFormat="1" applyFont="1" applyFill="1" applyBorder="1" applyAlignment="1">
      <alignment horizontal="right"/>
    </xf>
    <xf numFmtId="1" fontId="18" fillId="0" borderId="8" xfId="0" applyNumberFormat="1" applyFont="1" applyFill="1" applyBorder="1" applyAlignment="1">
      <alignment horizontal="right"/>
    </xf>
    <xf numFmtId="1" fontId="18" fillId="0" borderId="13" xfId="0" applyNumberFormat="1" applyFont="1" applyFill="1" applyBorder="1" applyAlignment="1">
      <alignment horizontal="right"/>
    </xf>
    <xf numFmtId="0" fontId="18" fillId="0" borderId="5" xfId="0" applyNumberFormat="1" applyFont="1" applyFill="1" applyBorder="1" applyAlignment="1">
      <alignment horizontal="right"/>
    </xf>
    <xf numFmtId="164" fontId="0" fillId="0" borderId="0" xfId="0" applyNumberFormat="1" applyFont="1" applyFill="1" applyAlignment="1">
      <alignment/>
    </xf>
    <xf numFmtId="1"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NumberFormat="1" applyFont="1" applyFill="1" applyBorder="1" applyAlignment="1">
      <alignment horizontal="right"/>
    </xf>
    <xf numFmtId="1" fontId="9" fillId="0" borderId="5" xfId="0" applyNumberFormat="1" applyFont="1" applyFill="1" applyBorder="1" applyAlignment="1">
      <alignment horizontal="right"/>
    </xf>
    <xf numFmtId="1" fontId="9" fillId="0" borderId="8" xfId="0" applyNumberFormat="1" applyFont="1" applyFill="1" applyBorder="1" applyAlignment="1">
      <alignment horizontal="right"/>
    </xf>
    <xf numFmtId="0" fontId="9" fillId="0" borderId="5" xfId="0" applyNumberFormat="1" applyFont="1" applyFill="1" applyBorder="1" applyAlignment="1">
      <alignment horizontal="right"/>
    </xf>
    <xf numFmtId="3" fontId="0" fillId="0" borderId="9" xfId="0" applyNumberFormat="1" applyFont="1" applyFill="1" applyBorder="1" applyAlignment="1">
      <alignment horizontal="right"/>
    </xf>
    <xf numFmtId="164" fontId="0" fillId="0" borderId="2" xfId="15" applyNumberFormat="1" applyFont="1" applyFill="1" applyBorder="1" applyAlignment="1">
      <alignment/>
    </xf>
    <xf numFmtId="1" fontId="9" fillId="0" borderId="2" xfId="0" applyNumberFormat="1" applyFont="1" applyFill="1" applyBorder="1" applyAlignment="1">
      <alignment horizontal="right"/>
    </xf>
    <xf numFmtId="0" fontId="9" fillId="0" borderId="2" xfId="0" applyFont="1" applyFill="1" applyBorder="1" applyAlignment="1">
      <alignment horizontal="right"/>
    </xf>
    <xf numFmtId="0" fontId="9" fillId="0" borderId="2" xfId="0" applyNumberFormat="1" applyFont="1" applyFill="1" applyBorder="1" applyAlignment="1">
      <alignment horizontal="right"/>
    </xf>
    <xf numFmtId="1" fontId="9" fillId="0" borderId="4" xfId="0" applyNumberFormat="1" applyFont="1" applyFill="1" applyBorder="1" applyAlignment="1">
      <alignment horizontal="right"/>
    </xf>
    <xf numFmtId="1" fontId="9" fillId="0" borderId="9" xfId="0" applyNumberFormat="1" applyFont="1" applyFill="1" applyBorder="1" applyAlignment="1">
      <alignment horizontal="right"/>
    </xf>
    <xf numFmtId="0" fontId="9" fillId="0" borderId="4" xfId="0" applyNumberFormat="1" applyFont="1" applyFill="1" applyBorder="1" applyAlignment="1">
      <alignment horizontal="right"/>
    </xf>
    <xf numFmtId="164" fontId="0" fillId="0" borderId="0" xfId="15" applyNumberFormat="1" applyFont="1" applyFill="1" applyAlignment="1">
      <alignment/>
    </xf>
    <xf numFmtId="0" fontId="0" fillId="0" borderId="13" xfId="0" applyFont="1" applyFill="1" applyBorder="1" applyAlignment="1">
      <alignment horizontal="center" textRotation="180"/>
    </xf>
    <xf numFmtId="0" fontId="0" fillId="0" borderId="0" xfId="0" applyFont="1" applyBorder="1" applyAlignment="1">
      <alignment horizontal="center"/>
    </xf>
    <xf numFmtId="0" fontId="0" fillId="0" borderId="0" xfId="0" applyFont="1" applyAlignment="1">
      <alignment horizontal="center"/>
    </xf>
    <xf numFmtId="9" fontId="1" fillId="0" borderId="7" xfId="24" applyFont="1" applyFill="1" applyBorder="1" applyAlignment="1">
      <alignment horizontal="right"/>
    </xf>
    <xf numFmtId="9" fontId="1" fillId="0" borderId="7" xfId="24" applyFont="1" applyFill="1" applyBorder="1" applyAlignment="1">
      <alignment/>
    </xf>
    <xf numFmtId="164" fontId="1" fillId="0" borderId="7" xfId="15" applyNumberFormat="1" applyFont="1" applyFill="1" applyBorder="1" applyAlignment="1">
      <alignment horizontal="right"/>
    </xf>
    <xf numFmtId="9" fontId="1" fillId="0" borderId="6" xfId="24" applyFont="1" applyFill="1" applyBorder="1" applyAlignment="1">
      <alignment horizontal="right"/>
    </xf>
    <xf numFmtId="9" fontId="1" fillId="0" borderId="6" xfId="24" applyFont="1" applyFill="1" applyBorder="1" applyAlignment="1">
      <alignment/>
    </xf>
    <xf numFmtId="164" fontId="1" fillId="0" borderId="6" xfId="15" applyNumberFormat="1" applyFont="1" applyFill="1" applyBorder="1" applyAlignment="1">
      <alignment horizontal="right"/>
    </xf>
    <xf numFmtId="0" fontId="0" fillId="2" borderId="3" xfId="0" applyFont="1" applyFill="1" applyBorder="1" applyAlignment="1">
      <alignment horizontal="center" textRotation="180"/>
    </xf>
    <xf numFmtId="0" fontId="0" fillId="2" borderId="13" xfId="0" applyFont="1" applyFill="1" applyBorder="1" applyAlignment="1">
      <alignment horizontal="center" textRotation="180"/>
    </xf>
    <xf numFmtId="0" fontId="0" fillId="2" borderId="4" xfId="0" applyFont="1" applyFill="1" applyBorder="1" applyAlignment="1">
      <alignment horizontal="center"/>
    </xf>
    <xf numFmtId="9" fontId="1" fillId="2" borderId="0" xfId="24" applyFont="1" applyFill="1" applyBorder="1" applyAlignment="1">
      <alignment/>
    </xf>
    <xf numFmtId="164" fontId="1" fillId="0" borderId="0" xfId="15" applyNumberFormat="1" applyFont="1" applyFill="1" applyBorder="1" applyAlignment="1">
      <alignment horizontal="right"/>
    </xf>
    <xf numFmtId="9" fontId="1" fillId="2" borderId="0" xfId="24" applyFont="1" applyFill="1" applyBorder="1" applyAlignment="1">
      <alignment horizontal="right"/>
    </xf>
    <xf numFmtId="9" fontId="1" fillId="2" borderId="13" xfId="24" applyFont="1" applyFill="1" applyBorder="1" applyAlignment="1">
      <alignment horizontal="right"/>
    </xf>
    <xf numFmtId="9" fontId="0" fillId="0" borderId="2" xfId="0" applyNumberFormat="1" applyFont="1" applyFill="1" applyBorder="1" applyAlignment="1">
      <alignment/>
    </xf>
    <xf numFmtId="9" fontId="0" fillId="2" borderId="2" xfId="0" applyNumberFormat="1" applyFont="1" applyFill="1" applyBorder="1" applyAlignment="1">
      <alignment/>
    </xf>
    <xf numFmtId="9" fontId="0" fillId="2" borderId="4" xfId="0" applyNumberFormat="1" applyFont="1" applyFill="1" applyBorder="1" applyAlignment="1">
      <alignment/>
    </xf>
    <xf numFmtId="9" fontId="5" fillId="0" borderId="0" xfId="0" applyNumberFormat="1" applyFont="1" applyBorder="1" applyAlignment="1">
      <alignment/>
    </xf>
    <xf numFmtId="1" fontId="18" fillId="0" borderId="0" xfId="0" applyNumberFormat="1" applyFont="1" applyFill="1" applyBorder="1" applyAlignment="1">
      <alignment/>
    </xf>
    <xf numFmtId="1" fontId="5" fillId="0" borderId="0" xfId="0" applyNumberFormat="1" applyFont="1" applyBorder="1" applyAlignment="1">
      <alignment/>
    </xf>
    <xf numFmtId="9" fontId="5" fillId="0" borderId="0" xfId="24" applyFont="1" applyFill="1" applyBorder="1" applyAlignment="1">
      <alignment horizontal="right"/>
    </xf>
    <xf numFmtId="0" fontId="10" fillId="0" borderId="0" xfId="0" applyFont="1" applyFill="1" applyBorder="1" applyAlignment="1">
      <alignment/>
    </xf>
    <xf numFmtId="3" fontId="5" fillId="0" borderId="0" xfId="0" applyNumberFormat="1" applyFont="1" applyFill="1" applyBorder="1" applyAlignment="1">
      <alignment/>
    </xf>
    <xf numFmtId="9" fontId="0" fillId="0" borderId="0" xfId="0" applyNumberFormat="1" applyFont="1" applyFill="1" applyAlignment="1">
      <alignment/>
    </xf>
    <xf numFmtId="0" fontId="0" fillId="0" borderId="5" xfId="0" applyFont="1" applyFill="1" applyBorder="1" applyAlignment="1">
      <alignment horizontal="center" textRotation="180"/>
    </xf>
    <xf numFmtId="3" fontId="0" fillId="0" borderId="8" xfId="0" applyNumberFormat="1" applyFont="1" applyFill="1" applyBorder="1" applyAlignment="1">
      <alignment/>
    </xf>
    <xf numFmtId="3" fontId="0" fillId="0" borderId="9" xfId="0" applyNumberFormat="1" applyFont="1" applyFill="1" applyBorder="1" applyAlignment="1">
      <alignment/>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5" xfId="0" applyFont="1" applyFill="1" applyBorder="1" applyAlignment="1">
      <alignment wrapText="1"/>
    </xf>
    <xf numFmtId="9" fontId="0" fillId="0" borderId="3" xfId="0" applyNumberFormat="1" applyFont="1" applyFill="1" applyBorder="1" applyAlignment="1">
      <alignment/>
    </xf>
    <xf numFmtId="9" fontId="0" fillId="0" borderId="13" xfId="0" applyNumberFormat="1" applyFont="1" applyFill="1" applyBorder="1" applyAlignment="1">
      <alignment/>
    </xf>
    <xf numFmtId="9" fontId="0" fillId="0" borderId="0" xfId="0" applyNumberFormat="1" applyFont="1" applyFill="1" applyBorder="1" applyAlignment="1">
      <alignment/>
    </xf>
    <xf numFmtId="9" fontId="0" fillId="0" borderId="5" xfId="0" applyNumberFormat="1" applyFont="1" applyFill="1" applyBorder="1" applyAlignment="1">
      <alignment/>
    </xf>
    <xf numFmtId="0" fontId="0" fillId="0" borderId="9" xfId="0" applyFont="1" applyBorder="1" applyAlignment="1">
      <alignment/>
    </xf>
    <xf numFmtId="0" fontId="0" fillId="0" borderId="2" xfId="0" applyFont="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14" xfId="0" applyFont="1" applyFill="1" applyBorder="1" applyAlignment="1">
      <alignment vertical="center"/>
    </xf>
    <xf numFmtId="0" fontId="1" fillId="0" borderId="15" xfId="23" applyFont="1" applyFill="1" applyBorder="1" applyAlignment="1">
      <alignment horizontal="center" wrapText="1"/>
      <protection/>
    </xf>
    <xf numFmtId="0" fontId="1" fillId="0" borderId="1" xfId="23" applyFont="1" applyFill="1" applyBorder="1" applyAlignment="1">
      <alignment horizontal="center" wrapText="1"/>
      <protection/>
    </xf>
    <xf numFmtId="0" fontId="1" fillId="0" borderId="14" xfId="23" applyFont="1" applyFill="1" applyBorder="1" applyAlignment="1">
      <alignment horizontal="center" wrapText="1"/>
      <protection/>
    </xf>
    <xf numFmtId="43" fontId="0" fillId="0" borderId="0" xfId="15" applyNumberFormat="1" applyFill="1" applyBorder="1" applyAlignment="1">
      <alignment/>
    </xf>
    <xf numFmtId="43" fontId="0" fillId="0" borderId="0" xfId="15" applyNumberFormat="1" applyFill="1" applyAlignment="1">
      <alignment/>
    </xf>
    <xf numFmtId="9" fontId="0" fillId="0" borderId="0" xfId="24" applyFont="1" applyFill="1" applyAlignment="1">
      <alignment/>
    </xf>
    <xf numFmtId="0" fontId="5" fillId="0" borderId="0" xfId="0" applyFont="1" applyFill="1" applyAlignment="1">
      <alignment/>
    </xf>
    <xf numFmtId="0" fontId="0" fillId="0" borderId="0" xfId="0" applyFont="1" applyFill="1" applyAlignment="1">
      <alignment/>
    </xf>
    <xf numFmtId="0" fontId="1" fillId="0" borderId="7" xfId="0" applyFont="1" applyFill="1" applyBorder="1" applyAlignment="1">
      <alignment/>
    </xf>
    <xf numFmtId="3" fontId="18" fillId="0" borderId="7" xfId="24" applyNumberFormat="1" applyFont="1" applyFill="1" applyBorder="1" applyAlignment="1">
      <alignment/>
    </xf>
    <xf numFmtId="0" fontId="0" fillId="0" borderId="0" xfId="0" applyFont="1" applyAlignment="1">
      <alignment vertical="top" wrapText="1"/>
    </xf>
    <xf numFmtId="0" fontId="1" fillId="0" borderId="1" xfId="0" applyFont="1" applyFill="1" applyBorder="1" applyAlignment="1">
      <alignment horizontal="center" vertical="center" wrapText="1"/>
    </xf>
    <xf numFmtId="0" fontId="1"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right" vertical="top" wrapText="1"/>
    </xf>
    <xf numFmtId="16" fontId="0" fillId="0" borderId="0" xfId="0" applyNumberFormat="1" applyFont="1" applyFill="1" applyBorder="1" applyAlignment="1">
      <alignment horizontal="center" vertical="top" wrapText="1"/>
    </xf>
    <xf numFmtId="0" fontId="0" fillId="0" borderId="0" xfId="0" applyFont="1" applyFill="1" applyBorder="1" applyAlignment="1">
      <alignment horizontal="center" wrapText="1"/>
    </xf>
    <xf numFmtId="3" fontId="0" fillId="0" borderId="0" xfId="0" applyNumberFormat="1" applyFont="1" applyFill="1" applyBorder="1" applyAlignment="1">
      <alignment horizontal="center" vertical="top" wrapText="1"/>
    </xf>
    <xf numFmtId="1" fontId="0" fillId="0" borderId="0" xfId="0" applyNumberFormat="1" applyFont="1" applyFill="1" applyBorder="1" applyAlignment="1">
      <alignment horizontal="center" vertical="top" wrapText="1"/>
    </xf>
    <xf numFmtId="0" fontId="0" fillId="0" borderId="2" xfId="0" applyFont="1" applyFill="1" applyBorder="1" applyAlignment="1">
      <alignment vertical="top" wrapText="1"/>
    </xf>
    <xf numFmtId="0" fontId="0" fillId="0" borderId="2" xfId="0" applyFont="1" applyFill="1" applyBorder="1" applyAlignment="1">
      <alignment horizontal="center" vertical="center" wrapText="1"/>
    </xf>
    <xf numFmtId="164" fontId="0" fillId="0" borderId="2" xfId="15"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1" fillId="0" borderId="3" xfId="23" applyFont="1" applyFill="1" applyBorder="1" applyAlignment="1">
      <alignment vertical="center" wrapText="1"/>
      <protection/>
    </xf>
    <xf numFmtId="0" fontId="3" fillId="0" borderId="0" xfId="20" applyFont="1" applyAlignment="1">
      <alignment/>
    </xf>
    <xf numFmtId="0" fontId="1" fillId="0" borderId="0" xfId="0" applyFont="1" applyAlignment="1">
      <alignment horizontal="left"/>
    </xf>
    <xf numFmtId="0" fontId="1" fillId="0" borderId="3" xfId="0" applyFont="1" applyFill="1" applyBorder="1" applyAlignment="1">
      <alignment horizontal="center" vertical="center" wrapText="1"/>
    </xf>
    <xf numFmtId="0" fontId="0" fillId="0" borderId="2" xfId="0" applyFill="1" applyBorder="1" applyAlignment="1">
      <alignment wrapText="1"/>
    </xf>
    <xf numFmtId="0" fontId="1" fillId="0" borderId="12"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2" xfId="0" applyFont="1" applyFill="1" applyBorder="1" applyAlignment="1">
      <alignment wrapText="1"/>
    </xf>
    <xf numFmtId="0" fontId="1" fillId="0" borderId="0" xfId="0" applyFont="1" applyFill="1" applyAlignment="1">
      <alignment horizontal="left"/>
    </xf>
    <xf numFmtId="0" fontId="0" fillId="0" borderId="0" xfId="0" applyFont="1" applyFill="1" applyAlignment="1">
      <alignment/>
    </xf>
    <xf numFmtId="0" fontId="0" fillId="0" borderId="3" xfId="0" applyFont="1" applyFill="1" applyBorder="1" applyAlignment="1">
      <alignment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2" xfId="0" applyFont="1" applyFill="1" applyBorder="1" applyAlignment="1">
      <alignment horizontal="center"/>
    </xf>
    <xf numFmtId="0" fontId="1" fillId="0" borderId="3" xfId="0" applyFont="1" applyFill="1" applyBorder="1" applyAlignment="1">
      <alignment horizontal="center"/>
    </xf>
    <xf numFmtId="0" fontId="1" fillId="0" borderId="13" xfId="0" applyFont="1" applyFill="1" applyBorder="1" applyAlignment="1">
      <alignment horizontal="center"/>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3" xfId="22" applyFont="1" applyFill="1" applyBorder="1" applyAlignment="1">
      <alignment vertical="center" wrapText="1"/>
      <protection/>
    </xf>
    <xf numFmtId="0" fontId="0" fillId="0" borderId="2" xfId="0" applyBorder="1" applyAlignment="1">
      <alignment vertical="center" wrapText="1"/>
    </xf>
    <xf numFmtId="0" fontId="1" fillId="0" borderId="1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 xfId="0" applyFont="1" applyFill="1" applyBorder="1" applyAlignment="1">
      <alignment vertical="center" wrapText="1"/>
    </xf>
    <xf numFmtId="0" fontId="0" fillId="0" borderId="2" xfId="0" applyFill="1" applyBorder="1" applyAlignment="1">
      <alignment vertical="center" wrapText="1"/>
    </xf>
    <xf numFmtId="0" fontId="0" fillId="0" borderId="14" xfId="0" applyFill="1" applyBorder="1" applyAlignment="1">
      <alignment horizontal="center" vertical="center"/>
    </xf>
    <xf numFmtId="0" fontId="1" fillId="0" borderId="0" xfId="0" applyFont="1" applyFill="1" applyBorder="1" applyAlignment="1">
      <alignment horizontal="left"/>
    </xf>
    <xf numFmtId="0" fontId="0" fillId="0" borderId="0" xfId="0" applyFont="1" applyFill="1" applyBorder="1" applyAlignment="1">
      <alignment/>
    </xf>
    <xf numFmtId="0" fontId="1" fillId="0"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3" xfId="0" applyFont="1" applyFill="1" applyBorder="1" applyAlignment="1">
      <alignment vertical="center" wrapText="1"/>
    </xf>
    <xf numFmtId="0" fontId="0" fillId="0" borderId="2" xfId="0" applyFont="1" applyBorder="1" applyAlignment="1">
      <alignment vertical="center" wrapText="1"/>
    </xf>
    <xf numFmtId="0" fontId="0" fillId="0" borderId="12" xfId="0" applyFont="1" applyFill="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horizontal="center"/>
    </xf>
    <xf numFmtId="0" fontId="0" fillId="0" borderId="14" xfId="0" applyFont="1" applyBorder="1" applyAlignment="1">
      <alignment horizontal="center"/>
    </xf>
    <xf numFmtId="0" fontId="0" fillId="0" borderId="2" xfId="0" applyFont="1" applyBorder="1" applyAlignment="1">
      <alignment/>
    </xf>
    <xf numFmtId="0" fontId="0" fillId="0" borderId="4"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4" xfId="0" applyFont="1" applyBorder="1" applyAlignment="1">
      <alignment/>
    </xf>
    <xf numFmtId="0" fontId="0" fillId="0" borderId="1" xfId="0" applyFont="1" applyFill="1" applyBorder="1" applyAlignment="1">
      <alignment horizontal="center" wrapText="1"/>
    </xf>
    <xf numFmtId="0" fontId="0" fillId="0" borderId="14" xfId="0" applyFont="1" applyFill="1" applyBorder="1" applyAlignment="1">
      <alignment horizontal="center" wrapText="1"/>
    </xf>
    <xf numFmtId="0" fontId="0" fillId="0" borderId="1" xfId="0" applyFont="1" applyBorder="1" applyAlignment="1">
      <alignment horizontal="center" wrapText="1"/>
    </xf>
    <xf numFmtId="0" fontId="0" fillId="0" borderId="14" xfId="0" applyFont="1" applyBorder="1" applyAlignment="1">
      <alignment horizontal="center" wrapText="1"/>
    </xf>
    <xf numFmtId="0" fontId="0" fillId="0" borderId="2" xfId="0" applyFont="1" applyFill="1" applyBorder="1" applyAlignment="1">
      <alignment vertical="center" wrapText="1"/>
    </xf>
    <xf numFmtId="0" fontId="1" fillId="0" borderId="10" xfId="0" applyFont="1" applyFill="1" applyBorder="1" applyAlignment="1">
      <alignment horizontal="center" vertical="center" wrapText="1"/>
    </xf>
    <xf numFmtId="0" fontId="24" fillId="0" borderId="15"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Fill="1" applyBorder="1" applyAlignment="1">
      <alignment vertical="center" wrapText="1"/>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5" xfId="0" applyFill="1" applyBorder="1" applyAlignment="1">
      <alignment vertical="center" wrapText="1"/>
    </xf>
    <xf numFmtId="0" fontId="1"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0" fillId="0" borderId="4" xfId="0" applyFill="1" applyBorder="1" applyAlignment="1">
      <alignment vertical="center" wrapText="1"/>
    </xf>
    <xf numFmtId="0" fontId="1" fillId="0" borderId="10" xfId="0" applyFont="1" applyFill="1" applyBorder="1" applyAlignment="1">
      <alignment horizontal="center"/>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3" xfId="0" applyFont="1" applyFill="1" applyBorder="1" applyAlignment="1">
      <alignment vertical="center"/>
    </xf>
    <xf numFmtId="0" fontId="1" fillId="0" borderId="0" xfId="0" applyFont="1" applyFill="1" applyBorder="1" applyAlignment="1">
      <alignment vertical="center"/>
    </xf>
    <xf numFmtId="0" fontId="1" fillId="0" borderId="2" xfId="0" applyFont="1" applyFill="1" applyBorder="1" applyAlignment="1">
      <alignment vertical="center"/>
    </xf>
    <xf numFmtId="0" fontId="24" fillId="0" borderId="15" xfId="0" applyFont="1" applyFill="1" applyBorder="1" applyAlignment="1">
      <alignment horizontal="center"/>
    </xf>
    <xf numFmtId="0" fontId="24" fillId="0" borderId="1" xfId="0" applyFont="1" applyFill="1" applyBorder="1" applyAlignment="1">
      <alignment horizontal="center"/>
    </xf>
    <xf numFmtId="0" fontId="24" fillId="0" borderId="14" xfId="0" applyFont="1" applyFill="1" applyBorder="1" applyAlignment="1">
      <alignment horizontal="center"/>
    </xf>
    <xf numFmtId="0" fontId="24" fillId="0" borderId="9" xfId="0" applyFont="1" applyFill="1" applyBorder="1" applyAlignment="1">
      <alignment horizontal="center"/>
    </xf>
    <xf numFmtId="0" fontId="24" fillId="0" borderId="2" xfId="0" applyFont="1" applyFill="1" applyBorder="1" applyAlignment="1">
      <alignment horizontal="center"/>
    </xf>
    <xf numFmtId="0" fontId="24" fillId="0" borderId="4" xfId="0" applyFont="1" applyFill="1" applyBorder="1" applyAlignment="1">
      <alignment horizontal="center"/>
    </xf>
    <xf numFmtId="0" fontId="1" fillId="0" borderId="12" xfId="0" applyFont="1" applyFill="1" applyBorder="1" applyAlignment="1">
      <alignment horizontal="center" vertical="top" wrapText="1"/>
    </xf>
    <xf numFmtId="0" fontId="0" fillId="0" borderId="2" xfId="0" applyFont="1" applyBorder="1" applyAlignment="1">
      <alignment wrapText="1"/>
    </xf>
    <xf numFmtId="0" fontId="15" fillId="0" borderId="0" xfId="0" applyFont="1"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Alignment="1">
      <alignment vertical="top" wrapText="1"/>
    </xf>
    <xf numFmtId="0" fontId="15" fillId="0" borderId="0" xfId="0" applyFont="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17" fontId="0" fillId="0" borderId="10" xfId="0" applyNumberFormat="1" applyFont="1" applyBorder="1" applyAlignment="1">
      <alignment horizontal="right" vertical="top" wrapText="1"/>
    </xf>
  </cellXfs>
  <cellStyles count="2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Hyperlink_Q1-3 2009-10 Table 1 Claims Accepted" xfId="21"/>
    <cellStyle name="Normal_Q1-3 2009-10 Table 1 Claims Accepted" xfId="22"/>
    <cellStyle name="Normal_Q1-3 2009-10 Table 2 Disposals" xfId="23"/>
    <cellStyle name="Percent" xfId="2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19</xdr:row>
      <xdr:rowOff>114300</xdr:rowOff>
    </xdr:from>
    <xdr:ext cx="76200" cy="200025"/>
    <xdr:sp>
      <xdr:nvSpPr>
        <xdr:cNvPr id="1" name="TextBox 4"/>
        <xdr:cNvSpPr txBox="1">
          <a:spLocks noChangeArrowheads="1"/>
        </xdr:cNvSpPr>
      </xdr:nvSpPr>
      <xdr:spPr>
        <a:xfrm>
          <a:off x="15859125"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20</xdr:row>
      <xdr:rowOff>114300</xdr:rowOff>
    </xdr:from>
    <xdr:ext cx="76200" cy="200025"/>
    <xdr:sp>
      <xdr:nvSpPr>
        <xdr:cNvPr id="2" name="TextBox 5"/>
        <xdr:cNvSpPr txBox="1">
          <a:spLocks noChangeArrowheads="1"/>
        </xdr:cNvSpPr>
      </xdr:nvSpPr>
      <xdr:spPr>
        <a:xfrm>
          <a:off x="15859125" y="4410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22</xdr:row>
      <xdr:rowOff>114300</xdr:rowOff>
    </xdr:from>
    <xdr:ext cx="76200" cy="200025"/>
    <xdr:sp>
      <xdr:nvSpPr>
        <xdr:cNvPr id="3" name="TextBox 6"/>
        <xdr:cNvSpPr txBox="1">
          <a:spLocks noChangeArrowheads="1"/>
        </xdr:cNvSpPr>
      </xdr:nvSpPr>
      <xdr:spPr>
        <a:xfrm>
          <a:off x="15859125" y="4752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25</xdr:row>
      <xdr:rowOff>114300</xdr:rowOff>
    </xdr:from>
    <xdr:ext cx="76200" cy="200025"/>
    <xdr:sp>
      <xdr:nvSpPr>
        <xdr:cNvPr id="4" name="TextBox 7"/>
        <xdr:cNvSpPr txBox="1">
          <a:spLocks noChangeArrowheads="1"/>
        </xdr:cNvSpPr>
      </xdr:nvSpPr>
      <xdr:spPr>
        <a:xfrm>
          <a:off x="15859125" y="527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28</xdr:row>
      <xdr:rowOff>114300</xdr:rowOff>
    </xdr:from>
    <xdr:ext cx="76200" cy="200025"/>
    <xdr:sp>
      <xdr:nvSpPr>
        <xdr:cNvPr id="5" name="TextBox 8"/>
        <xdr:cNvSpPr txBox="1">
          <a:spLocks noChangeArrowheads="1"/>
        </xdr:cNvSpPr>
      </xdr:nvSpPr>
      <xdr:spPr>
        <a:xfrm>
          <a:off x="15859125" y="5800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30</xdr:row>
      <xdr:rowOff>114300</xdr:rowOff>
    </xdr:from>
    <xdr:ext cx="76200" cy="200025"/>
    <xdr:sp>
      <xdr:nvSpPr>
        <xdr:cNvPr id="6" name="TextBox 9"/>
        <xdr:cNvSpPr txBox="1">
          <a:spLocks noChangeArrowheads="1"/>
        </xdr:cNvSpPr>
      </xdr:nvSpPr>
      <xdr:spPr>
        <a:xfrm>
          <a:off x="15859125" y="616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114300</xdr:rowOff>
    </xdr:from>
    <xdr:ext cx="76200" cy="200025"/>
    <xdr:sp>
      <xdr:nvSpPr>
        <xdr:cNvPr id="7" name="TextBox 10"/>
        <xdr:cNvSpPr txBox="1">
          <a:spLocks noChangeArrowheads="1"/>
        </xdr:cNvSpPr>
      </xdr:nvSpPr>
      <xdr:spPr>
        <a:xfrm>
          <a:off x="15859125" y="650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34</xdr:row>
      <xdr:rowOff>114300</xdr:rowOff>
    </xdr:from>
    <xdr:ext cx="76200" cy="200025"/>
    <xdr:sp>
      <xdr:nvSpPr>
        <xdr:cNvPr id="8" name="TextBox 11"/>
        <xdr:cNvSpPr txBox="1">
          <a:spLocks noChangeArrowheads="1"/>
        </xdr:cNvSpPr>
      </xdr:nvSpPr>
      <xdr:spPr>
        <a:xfrm>
          <a:off x="15859125" y="6848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36</xdr:row>
      <xdr:rowOff>114300</xdr:rowOff>
    </xdr:from>
    <xdr:ext cx="76200" cy="200025"/>
    <xdr:sp>
      <xdr:nvSpPr>
        <xdr:cNvPr id="9" name="TextBox 12"/>
        <xdr:cNvSpPr txBox="1">
          <a:spLocks noChangeArrowheads="1"/>
        </xdr:cNvSpPr>
      </xdr:nvSpPr>
      <xdr:spPr>
        <a:xfrm>
          <a:off x="15859125" y="7191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38</xdr:row>
      <xdr:rowOff>114300</xdr:rowOff>
    </xdr:from>
    <xdr:ext cx="76200" cy="200025"/>
    <xdr:sp>
      <xdr:nvSpPr>
        <xdr:cNvPr id="10" name="TextBox 13"/>
        <xdr:cNvSpPr txBox="1">
          <a:spLocks noChangeArrowheads="1"/>
        </xdr:cNvSpPr>
      </xdr:nvSpPr>
      <xdr:spPr>
        <a:xfrm>
          <a:off x="15859125" y="7534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0</xdr:rowOff>
    </xdr:from>
    <xdr:ext cx="76200" cy="200025"/>
    <xdr:sp>
      <xdr:nvSpPr>
        <xdr:cNvPr id="11" name="TextBox 14"/>
        <xdr:cNvSpPr txBox="1">
          <a:spLocks noChangeArrowheads="1"/>
        </xdr:cNvSpPr>
      </xdr:nvSpPr>
      <xdr:spPr>
        <a:xfrm>
          <a:off x="15859125"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41</xdr:row>
      <xdr:rowOff>114300</xdr:rowOff>
    </xdr:from>
    <xdr:ext cx="76200" cy="200025"/>
    <xdr:sp>
      <xdr:nvSpPr>
        <xdr:cNvPr id="12" name="TextBox 15"/>
        <xdr:cNvSpPr txBox="1">
          <a:spLocks noChangeArrowheads="1"/>
        </xdr:cNvSpPr>
      </xdr:nvSpPr>
      <xdr:spPr>
        <a:xfrm>
          <a:off x="15859125" y="805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43</xdr:row>
      <xdr:rowOff>114300</xdr:rowOff>
    </xdr:from>
    <xdr:ext cx="76200" cy="200025"/>
    <xdr:sp>
      <xdr:nvSpPr>
        <xdr:cNvPr id="13" name="TextBox 16"/>
        <xdr:cNvSpPr txBox="1">
          <a:spLocks noChangeArrowheads="1"/>
        </xdr:cNvSpPr>
      </xdr:nvSpPr>
      <xdr:spPr>
        <a:xfrm>
          <a:off x="15859125" y="8420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45</xdr:row>
      <xdr:rowOff>114300</xdr:rowOff>
    </xdr:from>
    <xdr:ext cx="76200" cy="200025"/>
    <xdr:sp>
      <xdr:nvSpPr>
        <xdr:cNvPr id="14" name="TextBox 17"/>
        <xdr:cNvSpPr txBox="1">
          <a:spLocks noChangeArrowheads="1"/>
        </xdr:cNvSpPr>
      </xdr:nvSpPr>
      <xdr:spPr>
        <a:xfrm>
          <a:off x="15859125" y="8763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47</xdr:row>
      <xdr:rowOff>114300</xdr:rowOff>
    </xdr:from>
    <xdr:ext cx="76200" cy="200025"/>
    <xdr:sp>
      <xdr:nvSpPr>
        <xdr:cNvPr id="15" name="TextBox 18"/>
        <xdr:cNvSpPr txBox="1">
          <a:spLocks noChangeArrowheads="1"/>
        </xdr:cNvSpPr>
      </xdr:nvSpPr>
      <xdr:spPr>
        <a:xfrm>
          <a:off x="15859125" y="912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49</xdr:row>
      <xdr:rowOff>114300</xdr:rowOff>
    </xdr:from>
    <xdr:ext cx="76200" cy="333375"/>
    <xdr:sp>
      <xdr:nvSpPr>
        <xdr:cNvPr id="16" name="TextBox 19"/>
        <xdr:cNvSpPr txBox="1">
          <a:spLocks noChangeArrowheads="1"/>
        </xdr:cNvSpPr>
      </xdr:nvSpPr>
      <xdr:spPr>
        <a:xfrm>
          <a:off x="15859125" y="9467850"/>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53</xdr:row>
      <xdr:rowOff>114300</xdr:rowOff>
    </xdr:from>
    <xdr:ext cx="76200" cy="200025"/>
    <xdr:sp>
      <xdr:nvSpPr>
        <xdr:cNvPr id="17" name="TextBox 20"/>
        <xdr:cNvSpPr txBox="1">
          <a:spLocks noChangeArrowheads="1"/>
        </xdr:cNvSpPr>
      </xdr:nvSpPr>
      <xdr:spPr>
        <a:xfrm>
          <a:off x="15859125" y="1029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55</xdr:row>
      <xdr:rowOff>114300</xdr:rowOff>
    </xdr:from>
    <xdr:ext cx="76200" cy="200025"/>
    <xdr:sp>
      <xdr:nvSpPr>
        <xdr:cNvPr id="18" name="TextBox 21"/>
        <xdr:cNvSpPr txBox="1">
          <a:spLocks noChangeArrowheads="1"/>
        </xdr:cNvSpPr>
      </xdr:nvSpPr>
      <xdr:spPr>
        <a:xfrm>
          <a:off x="15859125"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114300</xdr:rowOff>
    </xdr:from>
    <xdr:ext cx="76200" cy="200025"/>
    <xdr:sp>
      <xdr:nvSpPr>
        <xdr:cNvPr id="19" name="TextBox 22"/>
        <xdr:cNvSpPr txBox="1">
          <a:spLocks noChangeArrowheads="1"/>
        </xdr:cNvSpPr>
      </xdr:nvSpPr>
      <xdr:spPr>
        <a:xfrm>
          <a:off x="15859125" y="4572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23</xdr:row>
      <xdr:rowOff>114300</xdr:rowOff>
    </xdr:from>
    <xdr:ext cx="76200" cy="200025"/>
    <xdr:sp>
      <xdr:nvSpPr>
        <xdr:cNvPr id="20" name="TextBox 23"/>
        <xdr:cNvSpPr txBox="1">
          <a:spLocks noChangeArrowheads="1"/>
        </xdr:cNvSpPr>
      </xdr:nvSpPr>
      <xdr:spPr>
        <a:xfrm>
          <a:off x="15859125" y="4914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26</xdr:row>
      <xdr:rowOff>114300</xdr:rowOff>
    </xdr:from>
    <xdr:ext cx="76200" cy="200025"/>
    <xdr:sp>
      <xdr:nvSpPr>
        <xdr:cNvPr id="21" name="TextBox 24"/>
        <xdr:cNvSpPr txBox="1">
          <a:spLocks noChangeArrowheads="1"/>
        </xdr:cNvSpPr>
      </xdr:nvSpPr>
      <xdr:spPr>
        <a:xfrm>
          <a:off x="15859125" y="5457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29</xdr:row>
      <xdr:rowOff>114300</xdr:rowOff>
    </xdr:from>
    <xdr:ext cx="76200" cy="200025"/>
    <xdr:sp>
      <xdr:nvSpPr>
        <xdr:cNvPr id="22" name="TextBox 25"/>
        <xdr:cNvSpPr txBox="1">
          <a:spLocks noChangeArrowheads="1"/>
        </xdr:cNvSpPr>
      </xdr:nvSpPr>
      <xdr:spPr>
        <a:xfrm>
          <a:off x="15859125" y="598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31</xdr:row>
      <xdr:rowOff>114300</xdr:rowOff>
    </xdr:from>
    <xdr:ext cx="76200" cy="200025"/>
    <xdr:sp>
      <xdr:nvSpPr>
        <xdr:cNvPr id="23" name="TextBox 26"/>
        <xdr:cNvSpPr txBox="1">
          <a:spLocks noChangeArrowheads="1"/>
        </xdr:cNvSpPr>
      </xdr:nvSpPr>
      <xdr:spPr>
        <a:xfrm>
          <a:off x="15859125" y="634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33</xdr:row>
      <xdr:rowOff>114300</xdr:rowOff>
    </xdr:from>
    <xdr:ext cx="76200" cy="200025"/>
    <xdr:sp>
      <xdr:nvSpPr>
        <xdr:cNvPr id="24" name="TextBox 27"/>
        <xdr:cNvSpPr txBox="1">
          <a:spLocks noChangeArrowheads="1"/>
        </xdr:cNvSpPr>
      </xdr:nvSpPr>
      <xdr:spPr>
        <a:xfrm>
          <a:off x="15859125" y="668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35</xdr:row>
      <xdr:rowOff>114300</xdr:rowOff>
    </xdr:from>
    <xdr:ext cx="76200" cy="200025"/>
    <xdr:sp>
      <xdr:nvSpPr>
        <xdr:cNvPr id="25" name="TextBox 28"/>
        <xdr:cNvSpPr txBox="1">
          <a:spLocks noChangeArrowheads="1"/>
        </xdr:cNvSpPr>
      </xdr:nvSpPr>
      <xdr:spPr>
        <a:xfrm>
          <a:off x="15859125" y="7010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37</xdr:row>
      <xdr:rowOff>114300</xdr:rowOff>
    </xdr:from>
    <xdr:ext cx="76200" cy="200025"/>
    <xdr:sp>
      <xdr:nvSpPr>
        <xdr:cNvPr id="26" name="TextBox 29"/>
        <xdr:cNvSpPr txBox="1">
          <a:spLocks noChangeArrowheads="1"/>
        </xdr:cNvSpPr>
      </xdr:nvSpPr>
      <xdr:spPr>
        <a:xfrm>
          <a:off x="15859125" y="7372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39</xdr:row>
      <xdr:rowOff>114300</xdr:rowOff>
    </xdr:from>
    <xdr:ext cx="76200" cy="200025"/>
    <xdr:sp>
      <xdr:nvSpPr>
        <xdr:cNvPr id="27" name="TextBox 30"/>
        <xdr:cNvSpPr txBox="1">
          <a:spLocks noChangeArrowheads="1"/>
        </xdr:cNvSpPr>
      </xdr:nvSpPr>
      <xdr:spPr>
        <a:xfrm>
          <a:off x="15859125" y="7696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114300</xdr:rowOff>
    </xdr:from>
    <xdr:ext cx="76200" cy="200025"/>
    <xdr:sp>
      <xdr:nvSpPr>
        <xdr:cNvPr id="28" name="TextBox 31"/>
        <xdr:cNvSpPr txBox="1">
          <a:spLocks noChangeArrowheads="1"/>
        </xdr:cNvSpPr>
      </xdr:nvSpPr>
      <xdr:spPr>
        <a:xfrm>
          <a:off x="158591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42</xdr:row>
      <xdr:rowOff>114300</xdr:rowOff>
    </xdr:from>
    <xdr:ext cx="76200" cy="200025"/>
    <xdr:sp>
      <xdr:nvSpPr>
        <xdr:cNvPr id="29" name="TextBox 32"/>
        <xdr:cNvSpPr txBox="1">
          <a:spLocks noChangeArrowheads="1"/>
        </xdr:cNvSpPr>
      </xdr:nvSpPr>
      <xdr:spPr>
        <a:xfrm>
          <a:off x="15859125" y="8239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44</xdr:row>
      <xdr:rowOff>114300</xdr:rowOff>
    </xdr:from>
    <xdr:ext cx="76200" cy="200025"/>
    <xdr:sp>
      <xdr:nvSpPr>
        <xdr:cNvPr id="30" name="TextBox 33"/>
        <xdr:cNvSpPr txBox="1">
          <a:spLocks noChangeArrowheads="1"/>
        </xdr:cNvSpPr>
      </xdr:nvSpPr>
      <xdr:spPr>
        <a:xfrm>
          <a:off x="15859125"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46</xdr:row>
      <xdr:rowOff>114300</xdr:rowOff>
    </xdr:from>
    <xdr:ext cx="76200" cy="200025"/>
    <xdr:sp>
      <xdr:nvSpPr>
        <xdr:cNvPr id="31" name="TextBox 34"/>
        <xdr:cNvSpPr txBox="1">
          <a:spLocks noChangeArrowheads="1"/>
        </xdr:cNvSpPr>
      </xdr:nvSpPr>
      <xdr:spPr>
        <a:xfrm>
          <a:off x="15859125"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48</xdr:row>
      <xdr:rowOff>114300</xdr:rowOff>
    </xdr:from>
    <xdr:ext cx="76200" cy="200025"/>
    <xdr:sp>
      <xdr:nvSpPr>
        <xdr:cNvPr id="32" name="TextBox 35"/>
        <xdr:cNvSpPr txBox="1">
          <a:spLocks noChangeArrowheads="1"/>
        </xdr:cNvSpPr>
      </xdr:nvSpPr>
      <xdr:spPr>
        <a:xfrm>
          <a:off x="15859125" y="9286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54</xdr:row>
      <xdr:rowOff>114300</xdr:rowOff>
    </xdr:from>
    <xdr:ext cx="76200" cy="200025"/>
    <xdr:sp>
      <xdr:nvSpPr>
        <xdr:cNvPr id="33" name="TextBox 36"/>
        <xdr:cNvSpPr txBox="1">
          <a:spLocks noChangeArrowheads="1"/>
        </xdr:cNvSpPr>
      </xdr:nvSpPr>
      <xdr:spPr>
        <a:xfrm>
          <a:off x="15859125" y="10458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56</xdr:row>
      <xdr:rowOff>114300</xdr:rowOff>
    </xdr:from>
    <xdr:ext cx="76200" cy="200025"/>
    <xdr:sp>
      <xdr:nvSpPr>
        <xdr:cNvPr id="34" name="TextBox 37"/>
        <xdr:cNvSpPr txBox="1">
          <a:spLocks noChangeArrowheads="1"/>
        </xdr:cNvSpPr>
      </xdr:nvSpPr>
      <xdr:spPr>
        <a:xfrm>
          <a:off x="15859125" y="10782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20</xdr:row>
      <xdr:rowOff>114300</xdr:rowOff>
    </xdr:from>
    <xdr:ext cx="76200" cy="200025"/>
    <xdr:sp>
      <xdr:nvSpPr>
        <xdr:cNvPr id="35" name="TextBox 38"/>
        <xdr:cNvSpPr txBox="1">
          <a:spLocks noChangeArrowheads="1"/>
        </xdr:cNvSpPr>
      </xdr:nvSpPr>
      <xdr:spPr>
        <a:xfrm>
          <a:off x="15859125" y="4410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0</xdr:rowOff>
    </xdr:from>
    <xdr:ext cx="76200" cy="200025"/>
    <xdr:sp>
      <xdr:nvSpPr>
        <xdr:cNvPr id="36" name="TextBox 39"/>
        <xdr:cNvSpPr txBox="1">
          <a:spLocks noChangeArrowheads="1"/>
        </xdr:cNvSpPr>
      </xdr:nvSpPr>
      <xdr:spPr>
        <a:xfrm>
          <a:off x="15859125" y="445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0</xdr:rowOff>
    </xdr:from>
    <xdr:ext cx="76200" cy="200025"/>
    <xdr:sp>
      <xdr:nvSpPr>
        <xdr:cNvPr id="37" name="TextBox 40"/>
        <xdr:cNvSpPr txBox="1">
          <a:spLocks noChangeArrowheads="1"/>
        </xdr:cNvSpPr>
      </xdr:nvSpPr>
      <xdr:spPr>
        <a:xfrm>
          <a:off x="15859125" y="445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0</xdr:rowOff>
    </xdr:from>
    <xdr:ext cx="76200" cy="200025"/>
    <xdr:sp>
      <xdr:nvSpPr>
        <xdr:cNvPr id="38" name="TextBox 41"/>
        <xdr:cNvSpPr txBox="1">
          <a:spLocks noChangeArrowheads="1"/>
        </xdr:cNvSpPr>
      </xdr:nvSpPr>
      <xdr:spPr>
        <a:xfrm>
          <a:off x="15859125" y="445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0</xdr:rowOff>
    </xdr:from>
    <xdr:ext cx="76200" cy="200025"/>
    <xdr:sp>
      <xdr:nvSpPr>
        <xdr:cNvPr id="39" name="TextBox 42"/>
        <xdr:cNvSpPr txBox="1">
          <a:spLocks noChangeArrowheads="1"/>
        </xdr:cNvSpPr>
      </xdr:nvSpPr>
      <xdr:spPr>
        <a:xfrm>
          <a:off x="15859125" y="445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0</xdr:rowOff>
    </xdr:from>
    <xdr:ext cx="76200" cy="200025"/>
    <xdr:sp>
      <xdr:nvSpPr>
        <xdr:cNvPr id="40" name="TextBox 43"/>
        <xdr:cNvSpPr txBox="1">
          <a:spLocks noChangeArrowheads="1"/>
        </xdr:cNvSpPr>
      </xdr:nvSpPr>
      <xdr:spPr>
        <a:xfrm>
          <a:off x="15859125" y="445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26</xdr:row>
      <xdr:rowOff>114300</xdr:rowOff>
    </xdr:from>
    <xdr:ext cx="76200" cy="200025"/>
    <xdr:sp>
      <xdr:nvSpPr>
        <xdr:cNvPr id="41" name="TextBox 44"/>
        <xdr:cNvSpPr txBox="1">
          <a:spLocks noChangeArrowheads="1"/>
        </xdr:cNvSpPr>
      </xdr:nvSpPr>
      <xdr:spPr>
        <a:xfrm>
          <a:off x="15859125" y="5457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28</xdr:row>
      <xdr:rowOff>114300</xdr:rowOff>
    </xdr:from>
    <xdr:ext cx="76200" cy="200025"/>
    <xdr:sp>
      <xdr:nvSpPr>
        <xdr:cNvPr id="42" name="TextBox 45"/>
        <xdr:cNvSpPr txBox="1">
          <a:spLocks noChangeArrowheads="1"/>
        </xdr:cNvSpPr>
      </xdr:nvSpPr>
      <xdr:spPr>
        <a:xfrm>
          <a:off x="15859125" y="5800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29</xdr:row>
      <xdr:rowOff>114300</xdr:rowOff>
    </xdr:from>
    <xdr:ext cx="76200" cy="200025"/>
    <xdr:sp>
      <xdr:nvSpPr>
        <xdr:cNvPr id="43" name="TextBox 46"/>
        <xdr:cNvSpPr txBox="1">
          <a:spLocks noChangeArrowheads="1"/>
        </xdr:cNvSpPr>
      </xdr:nvSpPr>
      <xdr:spPr>
        <a:xfrm>
          <a:off x="15859125" y="598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30</xdr:row>
      <xdr:rowOff>114300</xdr:rowOff>
    </xdr:from>
    <xdr:ext cx="76200" cy="200025"/>
    <xdr:sp>
      <xdr:nvSpPr>
        <xdr:cNvPr id="44" name="TextBox 47"/>
        <xdr:cNvSpPr txBox="1">
          <a:spLocks noChangeArrowheads="1"/>
        </xdr:cNvSpPr>
      </xdr:nvSpPr>
      <xdr:spPr>
        <a:xfrm>
          <a:off x="15859125" y="616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31</xdr:row>
      <xdr:rowOff>114300</xdr:rowOff>
    </xdr:from>
    <xdr:ext cx="76200" cy="200025"/>
    <xdr:sp>
      <xdr:nvSpPr>
        <xdr:cNvPr id="45" name="TextBox 48"/>
        <xdr:cNvSpPr txBox="1">
          <a:spLocks noChangeArrowheads="1"/>
        </xdr:cNvSpPr>
      </xdr:nvSpPr>
      <xdr:spPr>
        <a:xfrm>
          <a:off x="15859125" y="634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114300</xdr:rowOff>
    </xdr:from>
    <xdr:ext cx="76200" cy="200025"/>
    <xdr:sp>
      <xdr:nvSpPr>
        <xdr:cNvPr id="46" name="TextBox 49"/>
        <xdr:cNvSpPr txBox="1">
          <a:spLocks noChangeArrowheads="1"/>
        </xdr:cNvSpPr>
      </xdr:nvSpPr>
      <xdr:spPr>
        <a:xfrm>
          <a:off x="15859125" y="650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33</xdr:row>
      <xdr:rowOff>114300</xdr:rowOff>
    </xdr:from>
    <xdr:ext cx="76200" cy="200025"/>
    <xdr:sp>
      <xdr:nvSpPr>
        <xdr:cNvPr id="47" name="TextBox 50"/>
        <xdr:cNvSpPr txBox="1">
          <a:spLocks noChangeArrowheads="1"/>
        </xdr:cNvSpPr>
      </xdr:nvSpPr>
      <xdr:spPr>
        <a:xfrm>
          <a:off x="15859125" y="668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34</xdr:row>
      <xdr:rowOff>114300</xdr:rowOff>
    </xdr:from>
    <xdr:ext cx="76200" cy="200025"/>
    <xdr:sp>
      <xdr:nvSpPr>
        <xdr:cNvPr id="48" name="TextBox 51"/>
        <xdr:cNvSpPr txBox="1">
          <a:spLocks noChangeArrowheads="1"/>
        </xdr:cNvSpPr>
      </xdr:nvSpPr>
      <xdr:spPr>
        <a:xfrm>
          <a:off x="15859125" y="6848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35</xdr:row>
      <xdr:rowOff>114300</xdr:rowOff>
    </xdr:from>
    <xdr:ext cx="76200" cy="200025"/>
    <xdr:sp>
      <xdr:nvSpPr>
        <xdr:cNvPr id="49" name="TextBox 52"/>
        <xdr:cNvSpPr txBox="1">
          <a:spLocks noChangeArrowheads="1"/>
        </xdr:cNvSpPr>
      </xdr:nvSpPr>
      <xdr:spPr>
        <a:xfrm>
          <a:off x="15859125" y="7010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36</xdr:row>
      <xdr:rowOff>114300</xdr:rowOff>
    </xdr:from>
    <xdr:ext cx="76200" cy="200025"/>
    <xdr:sp>
      <xdr:nvSpPr>
        <xdr:cNvPr id="50" name="TextBox 53"/>
        <xdr:cNvSpPr txBox="1">
          <a:spLocks noChangeArrowheads="1"/>
        </xdr:cNvSpPr>
      </xdr:nvSpPr>
      <xdr:spPr>
        <a:xfrm>
          <a:off x="15859125" y="7191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37</xdr:row>
      <xdr:rowOff>114300</xdr:rowOff>
    </xdr:from>
    <xdr:ext cx="76200" cy="200025"/>
    <xdr:sp>
      <xdr:nvSpPr>
        <xdr:cNvPr id="51" name="TextBox 54"/>
        <xdr:cNvSpPr txBox="1">
          <a:spLocks noChangeArrowheads="1"/>
        </xdr:cNvSpPr>
      </xdr:nvSpPr>
      <xdr:spPr>
        <a:xfrm>
          <a:off x="15859125" y="7372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38</xdr:row>
      <xdr:rowOff>114300</xdr:rowOff>
    </xdr:from>
    <xdr:ext cx="76200" cy="200025"/>
    <xdr:sp>
      <xdr:nvSpPr>
        <xdr:cNvPr id="52" name="TextBox 55"/>
        <xdr:cNvSpPr txBox="1">
          <a:spLocks noChangeArrowheads="1"/>
        </xdr:cNvSpPr>
      </xdr:nvSpPr>
      <xdr:spPr>
        <a:xfrm>
          <a:off x="15859125" y="7534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39</xdr:row>
      <xdr:rowOff>114300</xdr:rowOff>
    </xdr:from>
    <xdr:ext cx="76200" cy="200025"/>
    <xdr:sp>
      <xdr:nvSpPr>
        <xdr:cNvPr id="53" name="TextBox 56"/>
        <xdr:cNvSpPr txBox="1">
          <a:spLocks noChangeArrowheads="1"/>
        </xdr:cNvSpPr>
      </xdr:nvSpPr>
      <xdr:spPr>
        <a:xfrm>
          <a:off x="15859125" y="7696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0</xdr:rowOff>
    </xdr:from>
    <xdr:ext cx="76200" cy="200025"/>
    <xdr:sp>
      <xdr:nvSpPr>
        <xdr:cNvPr id="54" name="TextBox 57"/>
        <xdr:cNvSpPr txBox="1">
          <a:spLocks noChangeArrowheads="1"/>
        </xdr:cNvSpPr>
      </xdr:nvSpPr>
      <xdr:spPr>
        <a:xfrm>
          <a:off x="15859125"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114300</xdr:rowOff>
    </xdr:from>
    <xdr:ext cx="76200" cy="200025"/>
    <xdr:sp>
      <xdr:nvSpPr>
        <xdr:cNvPr id="55" name="TextBox 58"/>
        <xdr:cNvSpPr txBox="1">
          <a:spLocks noChangeArrowheads="1"/>
        </xdr:cNvSpPr>
      </xdr:nvSpPr>
      <xdr:spPr>
        <a:xfrm>
          <a:off x="158591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41</xdr:row>
      <xdr:rowOff>114300</xdr:rowOff>
    </xdr:from>
    <xdr:ext cx="76200" cy="200025"/>
    <xdr:sp>
      <xdr:nvSpPr>
        <xdr:cNvPr id="56" name="TextBox 59"/>
        <xdr:cNvSpPr txBox="1">
          <a:spLocks noChangeArrowheads="1"/>
        </xdr:cNvSpPr>
      </xdr:nvSpPr>
      <xdr:spPr>
        <a:xfrm>
          <a:off x="15859125" y="805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42</xdr:row>
      <xdr:rowOff>114300</xdr:rowOff>
    </xdr:from>
    <xdr:ext cx="76200" cy="200025"/>
    <xdr:sp>
      <xdr:nvSpPr>
        <xdr:cNvPr id="57" name="TextBox 60"/>
        <xdr:cNvSpPr txBox="1">
          <a:spLocks noChangeArrowheads="1"/>
        </xdr:cNvSpPr>
      </xdr:nvSpPr>
      <xdr:spPr>
        <a:xfrm>
          <a:off x="15859125" y="8239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43</xdr:row>
      <xdr:rowOff>114300</xdr:rowOff>
    </xdr:from>
    <xdr:ext cx="76200" cy="200025"/>
    <xdr:sp>
      <xdr:nvSpPr>
        <xdr:cNvPr id="58" name="TextBox 61"/>
        <xdr:cNvSpPr txBox="1">
          <a:spLocks noChangeArrowheads="1"/>
        </xdr:cNvSpPr>
      </xdr:nvSpPr>
      <xdr:spPr>
        <a:xfrm>
          <a:off x="15859125" y="8420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44</xdr:row>
      <xdr:rowOff>114300</xdr:rowOff>
    </xdr:from>
    <xdr:ext cx="76200" cy="200025"/>
    <xdr:sp>
      <xdr:nvSpPr>
        <xdr:cNvPr id="59" name="TextBox 62"/>
        <xdr:cNvSpPr txBox="1">
          <a:spLocks noChangeArrowheads="1"/>
        </xdr:cNvSpPr>
      </xdr:nvSpPr>
      <xdr:spPr>
        <a:xfrm>
          <a:off x="15859125"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45</xdr:row>
      <xdr:rowOff>114300</xdr:rowOff>
    </xdr:from>
    <xdr:ext cx="76200" cy="200025"/>
    <xdr:sp>
      <xdr:nvSpPr>
        <xdr:cNvPr id="60" name="TextBox 63"/>
        <xdr:cNvSpPr txBox="1">
          <a:spLocks noChangeArrowheads="1"/>
        </xdr:cNvSpPr>
      </xdr:nvSpPr>
      <xdr:spPr>
        <a:xfrm>
          <a:off x="15859125" y="8763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46</xdr:row>
      <xdr:rowOff>114300</xdr:rowOff>
    </xdr:from>
    <xdr:ext cx="76200" cy="200025"/>
    <xdr:sp>
      <xdr:nvSpPr>
        <xdr:cNvPr id="61" name="TextBox 64"/>
        <xdr:cNvSpPr txBox="1">
          <a:spLocks noChangeArrowheads="1"/>
        </xdr:cNvSpPr>
      </xdr:nvSpPr>
      <xdr:spPr>
        <a:xfrm>
          <a:off x="15859125"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47</xdr:row>
      <xdr:rowOff>114300</xdr:rowOff>
    </xdr:from>
    <xdr:ext cx="76200" cy="200025"/>
    <xdr:sp>
      <xdr:nvSpPr>
        <xdr:cNvPr id="62" name="TextBox 65"/>
        <xdr:cNvSpPr txBox="1">
          <a:spLocks noChangeArrowheads="1"/>
        </xdr:cNvSpPr>
      </xdr:nvSpPr>
      <xdr:spPr>
        <a:xfrm>
          <a:off x="15859125" y="912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48</xdr:row>
      <xdr:rowOff>114300</xdr:rowOff>
    </xdr:from>
    <xdr:ext cx="76200" cy="200025"/>
    <xdr:sp>
      <xdr:nvSpPr>
        <xdr:cNvPr id="63" name="TextBox 66"/>
        <xdr:cNvSpPr txBox="1">
          <a:spLocks noChangeArrowheads="1"/>
        </xdr:cNvSpPr>
      </xdr:nvSpPr>
      <xdr:spPr>
        <a:xfrm>
          <a:off x="15859125" y="9286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49</xdr:row>
      <xdr:rowOff>114300</xdr:rowOff>
    </xdr:from>
    <xdr:ext cx="76200" cy="333375"/>
    <xdr:sp>
      <xdr:nvSpPr>
        <xdr:cNvPr id="64" name="TextBox 67"/>
        <xdr:cNvSpPr txBox="1">
          <a:spLocks noChangeArrowheads="1"/>
        </xdr:cNvSpPr>
      </xdr:nvSpPr>
      <xdr:spPr>
        <a:xfrm>
          <a:off x="15859125" y="9467850"/>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50</xdr:row>
      <xdr:rowOff>228600</xdr:rowOff>
    </xdr:from>
    <xdr:ext cx="76200" cy="247650"/>
    <xdr:sp>
      <xdr:nvSpPr>
        <xdr:cNvPr id="65" name="TextBox 68"/>
        <xdr:cNvSpPr txBox="1">
          <a:spLocks noChangeArrowheads="1"/>
        </xdr:cNvSpPr>
      </xdr:nvSpPr>
      <xdr:spPr>
        <a:xfrm>
          <a:off x="15859125" y="9763125"/>
          <a:ext cx="7620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53</xdr:row>
      <xdr:rowOff>114300</xdr:rowOff>
    </xdr:from>
    <xdr:ext cx="76200" cy="200025"/>
    <xdr:sp>
      <xdr:nvSpPr>
        <xdr:cNvPr id="66" name="TextBox 69"/>
        <xdr:cNvSpPr txBox="1">
          <a:spLocks noChangeArrowheads="1"/>
        </xdr:cNvSpPr>
      </xdr:nvSpPr>
      <xdr:spPr>
        <a:xfrm>
          <a:off x="15859125" y="1029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54</xdr:row>
      <xdr:rowOff>114300</xdr:rowOff>
    </xdr:from>
    <xdr:ext cx="76200" cy="200025"/>
    <xdr:sp>
      <xdr:nvSpPr>
        <xdr:cNvPr id="67" name="TextBox 70"/>
        <xdr:cNvSpPr txBox="1">
          <a:spLocks noChangeArrowheads="1"/>
        </xdr:cNvSpPr>
      </xdr:nvSpPr>
      <xdr:spPr>
        <a:xfrm>
          <a:off x="15859125" y="10458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55</xdr:row>
      <xdr:rowOff>114300</xdr:rowOff>
    </xdr:from>
    <xdr:ext cx="76200" cy="200025"/>
    <xdr:sp>
      <xdr:nvSpPr>
        <xdr:cNvPr id="68" name="TextBox 71"/>
        <xdr:cNvSpPr txBox="1">
          <a:spLocks noChangeArrowheads="1"/>
        </xdr:cNvSpPr>
      </xdr:nvSpPr>
      <xdr:spPr>
        <a:xfrm>
          <a:off x="15859125"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20</xdr:row>
      <xdr:rowOff>114300</xdr:rowOff>
    </xdr:from>
    <xdr:ext cx="76200" cy="200025"/>
    <xdr:sp>
      <xdr:nvSpPr>
        <xdr:cNvPr id="69" name="TextBox 72"/>
        <xdr:cNvSpPr txBox="1">
          <a:spLocks noChangeArrowheads="1"/>
        </xdr:cNvSpPr>
      </xdr:nvSpPr>
      <xdr:spPr>
        <a:xfrm>
          <a:off x="15859125" y="4410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114300</xdr:rowOff>
    </xdr:from>
    <xdr:ext cx="76200" cy="200025"/>
    <xdr:sp>
      <xdr:nvSpPr>
        <xdr:cNvPr id="70" name="TextBox 73"/>
        <xdr:cNvSpPr txBox="1">
          <a:spLocks noChangeArrowheads="1"/>
        </xdr:cNvSpPr>
      </xdr:nvSpPr>
      <xdr:spPr>
        <a:xfrm>
          <a:off x="15859125" y="4572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22</xdr:row>
      <xdr:rowOff>114300</xdr:rowOff>
    </xdr:from>
    <xdr:ext cx="76200" cy="200025"/>
    <xdr:sp>
      <xdr:nvSpPr>
        <xdr:cNvPr id="71" name="TextBox 74"/>
        <xdr:cNvSpPr txBox="1">
          <a:spLocks noChangeArrowheads="1"/>
        </xdr:cNvSpPr>
      </xdr:nvSpPr>
      <xdr:spPr>
        <a:xfrm>
          <a:off x="15859125" y="4752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23</xdr:row>
      <xdr:rowOff>114300</xdr:rowOff>
    </xdr:from>
    <xdr:ext cx="76200" cy="200025"/>
    <xdr:sp>
      <xdr:nvSpPr>
        <xdr:cNvPr id="72" name="TextBox 75"/>
        <xdr:cNvSpPr txBox="1">
          <a:spLocks noChangeArrowheads="1"/>
        </xdr:cNvSpPr>
      </xdr:nvSpPr>
      <xdr:spPr>
        <a:xfrm>
          <a:off x="15859125" y="4914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25</xdr:row>
      <xdr:rowOff>114300</xdr:rowOff>
    </xdr:from>
    <xdr:ext cx="76200" cy="200025"/>
    <xdr:sp>
      <xdr:nvSpPr>
        <xdr:cNvPr id="73" name="TextBox 76"/>
        <xdr:cNvSpPr txBox="1">
          <a:spLocks noChangeArrowheads="1"/>
        </xdr:cNvSpPr>
      </xdr:nvSpPr>
      <xdr:spPr>
        <a:xfrm>
          <a:off x="15859125" y="527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26</xdr:row>
      <xdr:rowOff>114300</xdr:rowOff>
    </xdr:from>
    <xdr:ext cx="76200" cy="200025"/>
    <xdr:sp>
      <xdr:nvSpPr>
        <xdr:cNvPr id="74" name="TextBox 77"/>
        <xdr:cNvSpPr txBox="1">
          <a:spLocks noChangeArrowheads="1"/>
        </xdr:cNvSpPr>
      </xdr:nvSpPr>
      <xdr:spPr>
        <a:xfrm>
          <a:off x="15859125" y="5457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28</xdr:row>
      <xdr:rowOff>114300</xdr:rowOff>
    </xdr:from>
    <xdr:ext cx="76200" cy="200025"/>
    <xdr:sp>
      <xdr:nvSpPr>
        <xdr:cNvPr id="75" name="TextBox 78"/>
        <xdr:cNvSpPr txBox="1">
          <a:spLocks noChangeArrowheads="1"/>
        </xdr:cNvSpPr>
      </xdr:nvSpPr>
      <xdr:spPr>
        <a:xfrm>
          <a:off x="15859125" y="5800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29</xdr:row>
      <xdr:rowOff>114300</xdr:rowOff>
    </xdr:from>
    <xdr:ext cx="76200" cy="200025"/>
    <xdr:sp>
      <xdr:nvSpPr>
        <xdr:cNvPr id="76" name="TextBox 79"/>
        <xdr:cNvSpPr txBox="1">
          <a:spLocks noChangeArrowheads="1"/>
        </xdr:cNvSpPr>
      </xdr:nvSpPr>
      <xdr:spPr>
        <a:xfrm>
          <a:off x="15859125" y="598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30</xdr:row>
      <xdr:rowOff>114300</xdr:rowOff>
    </xdr:from>
    <xdr:ext cx="76200" cy="200025"/>
    <xdr:sp>
      <xdr:nvSpPr>
        <xdr:cNvPr id="77" name="TextBox 80"/>
        <xdr:cNvSpPr txBox="1">
          <a:spLocks noChangeArrowheads="1"/>
        </xdr:cNvSpPr>
      </xdr:nvSpPr>
      <xdr:spPr>
        <a:xfrm>
          <a:off x="15859125" y="616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31</xdr:row>
      <xdr:rowOff>114300</xdr:rowOff>
    </xdr:from>
    <xdr:ext cx="76200" cy="200025"/>
    <xdr:sp>
      <xdr:nvSpPr>
        <xdr:cNvPr id="78" name="TextBox 81"/>
        <xdr:cNvSpPr txBox="1">
          <a:spLocks noChangeArrowheads="1"/>
        </xdr:cNvSpPr>
      </xdr:nvSpPr>
      <xdr:spPr>
        <a:xfrm>
          <a:off x="15859125" y="634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114300</xdr:rowOff>
    </xdr:from>
    <xdr:ext cx="76200" cy="200025"/>
    <xdr:sp>
      <xdr:nvSpPr>
        <xdr:cNvPr id="79" name="TextBox 82"/>
        <xdr:cNvSpPr txBox="1">
          <a:spLocks noChangeArrowheads="1"/>
        </xdr:cNvSpPr>
      </xdr:nvSpPr>
      <xdr:spPr>
        <a:xfrm>
          <a:off x="15859125" y="650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33</xdr:row>
      <xdr:rowOff>114300</xdr:rowOff>
    </xdr:from>
    <xdr:ext cx="76200" cy="200025"/>
    <xdr:sp>
      <xdr:nvSpPr>
        <xdr:cNvPr id="80" name="TextBox 83"/>
        <xdr:cNvSpPr txBox="1">
          <a:spLocks noChangeArrowheads="1"/>
        </xdr:cNvSpPr>
      </xdr:nvSpPr>
      <xdr:spPr>
        <a:xfrm>
          <a:off x="15859125" y="668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34</xdr:row>
      <xdr:rowOff>114300</xdr:rowOff>
    </xdr:from>
    <xdr:ext cx="76200" cy="200025"/>
    <xdr:sp>
      <xdr:nvSpPr>
        <xdr:cNvPr id="81" name="TextBox 84"/>
        <xdr:cNvSpPr txBox="1">
          <a:spLocks noChangeArrowheads="1"/>
        </xdr:cNvSpPr>
      </xdr:nvSpPr>
      <xdr:spPr>
        <a:xfrm>
          <a:off x="15859125" y="6848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35</xdr:row>
      <xdr:rowOff>114300</xdr:rowOff>
    </xdr:from>
    <xdr:ext cx="76200" cy="200025"/>
    <xdr:sp>
      <xdr:nvSpPr>
        <xdr:cNvPr id="82" name="TextBox 85"/>
        <xdr:cNvSpPr txBox="1">
          <a:spLocks noChangeArrowheads="1"/>
        </xdr:cNvSpPr>
      </xdr:nvSpPr>
      <xdr:spPr>
        <a:xfrm>
          <a:off x="15859125" y="7010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36</xdr:row>
      <xdr:rowOff>114300</xdr:rowOff>
    </xdr:from>
    <xdr:ext cx="76200" cy="200025"/>
    <xdr:sp>
      <xdr:nvSpPr>
        <xdr:cNvPr id="83" name="TextBox 86"/>
        <xdr:cNvSpPr txBox="1">
          <a:spLocks noChangeArrowheads="1"/>
        </xdr:cNvSpPr>
      </xdr:nvSpPr>
      <xdr:spPr>
        <a:xfrm>
          <a:off x="15859125" y="7191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37</xdr:row>
      <xdr:rowOff>114300</xdr:rowOff>
    </xdr:from>
    <xdr:ext cx="76200" cy="200025"/>
    <xdr:sp>
      <xdr:nvSpPr>
        <xdr:cNvPr id="84" name="TextBox 87"/>
        <xdr:cNvSpPr txBox="1">
          <a:spLocks noChangeArrowheads="1"/>
        </xdr:cNvSpPr>
      </xdr:nvSpPr>
      <xdr:spPr>
        <a:xfrm>
          <a:off x="15859125" y="7372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38</xdr:row>
      <xdr:rowOff>114300</xdr:rowOff>
    </xdr:from>
    <xdr:ext cx="76200" cy="200025"/>
    <xdr:sp>
      <xdr:nvSpPr>
        <xdr:cNvPr id="85" name="TextBox 88"/>
        <xdr:cNvSpPr txBox="1">
          <a:spLocks noChangeArrowheads="1"/>
        </xdr:cNvSpPr>
      </xdr:nvSpPr>
      <xdr:spPr>
        <a:xfrm>
          <a:off x="15859125" y="7534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39</xdr:row>
      <xdr:rowOff>114300</xdr:rowOff>
    </xdr:from>
    <xdr:ext cx="76200" cy="200025"/>
    <xdr:sp>
      <xdr:nvSpPr>
        <xdr:cNvPr id="86" name="TextBox 89"/>
        <xdr:cNvSpPr txBox="1">
          <a:spLocks noChangeArrowheads="1"/>
        </xdr:cNvSpPr>
      </xdr:nvSpPr>
      <xdr:spPr>
        <a:xfrm>
          <a:off x="15859125" y="7696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0</xdr:rowOff>
    </xdr:from>
    <xdr:ext cx="76200" cy="200025"/>
    <xdr:sp>
      <xdr:nvSpPr>
        <xdr:cNvPr id="87" name="TextBox 90"/>
        <xdr:cNvSpPr txBox="1">
          <a:spLocks noChangeArrowheads="1"/>
        </xdr:cNvSpPr>
      </xdr:nvSpPr>
      <xdr:spPr>
        <a:xfrm>
          <a:off x="15859125"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114300</xdr:rowOff>
    </xdr:from>
    <xdr:ext cx="76200" cy="200025"/>
    <xdr:sp>
      <xdr:nvSpPr>
        <xdr:cNvPr id="88" name="TextBox 91"/>
        <xdr:cNvSpPr txBox="1">
          <a:spLocks noChangeArrowheads="1"/>
        </xdr:cNvSpPr>
      </xdr:nvSpPr>
      <xdr:spPr>
        <a:xfrm>
          <a:off x="158591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41</xdr:row>
      <xdr:rowOff>114300</xdr:rowOff>
    </xdr:from>
    <xdr:ext cx="76200" cy="200025"/>
    <xdr:sp>
      <xdr:nvSpPr>
        <xdr:cNvPr id="89" name="TextBox 92"/>
        <xdr:cNvSpPr txBox="1">
          <a:spLocks noChangeArrowheads="1"/>
        </xdr:cNvSpPr>
      </xdr:nvSpPr>
      <xdr:spPr>
        <a:xfrm>
          <a:off x="15859125" y="805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42</xdr:row>
      <xdr:rowOff>114300</xdr:rowOff>
    </xdr:from>
    <xdr:ext cx="76200" cy="200025"/>
    <xdr:sp>
      <xdr:nvSpPr>
        <xdr:cNvPr id="90" name="TextBox 93"/>
        <xdr:cNvSpPr txBox="1">
          <a:spLocks noChangeArrowheads="1"/>
        </xdr:cNvSpPr>
      </xdr:nvSpPr>
      <xdr:spPr>
        <a:xfrm>
          <a:off x="15859125" y="8239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43</xdr:row>
      <xdr:rowOff>114300</xdr:rowOff>
    </xdr:from>
    <xdr:ext cx="76200" cy="200025"/>
    <xdr:sp>
      <xdr:nvSpPr>
        <xdr:cNvPr id="91" name="TextBox 94"/>
        <xdr:cNvSpPr txBox="1">
          <a:spLocks noChangeArrowheads="1"/>
        </xdr:cNvSpPr>
      </xdr:nvSpPr>
      <xdr:spPr>
        <a:xfrm>
          <a:off x="15859125" y="8420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44</xdr:row>
      <xdr:rowOff>114300</xdr:rowOff>
    </xdr:from>
    <xdr:ext cx="76200" cy="200025"/>
    <xdr:sp>
      <xdr:nvSpPr>
        <xdr:cNvPr id="92" name="TextBox 95"/>
        <xdr:cNvSpPr txBox="1">
          <a:spLocks noChangeArrowheads="1"/>
        </xdr:cNvSpPr>
      </xdr:nvSpPr>
      <xdr:spPr>
        <a:xfrm>
          <a:off x="15859125"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45</xdr:row>
      <xdr:rowOff>114300</xdr:rowOff>
    </xdr:from>
    <xdr:ext cx="76200" cy="200025"/>
    <xdr:sp>
      <xdr:nvSpPr>
        <xdr:cNvPr id="93" name="TextBox 96"/>
        <xdr:cNvSpPr txBox="1">
          <a:spLocks noChangeArrowheads="1"/>
        </xdr:cNvSpPr>
      </xdr:nvSpPr>
      <xdr:spPr>
        <a:xfrm>
          <a:off x="15859125" y="8763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46</xdr:row>
      <xdr:rowOff>114300</xdr:rowOff>
    </xdr:from>
    <xdr:ext cx="76200" cy="200025"/>
    <xdr:sp>
      <xdr:nvSpPr>
        <xdr:cNvPr id="94" name="TextBox 97"/>
        <xdr:cNvSpPr txBox="1">
          <a:spLocks noChangeArrowheads="1"/>
        </xdr:cNvSpPr>
      </xdr:nvSpPr>
      <xdr:spPr>
        <a:xfrm>
          <a:off x="15859125"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47</xdr:row>
      <xdr:rowOff>114300</xdr:rowOff>
    </xdr:from>
    <xdr:ext cx="76200" cy="200025"/>
    <xdr:sp>
      <xdr:nvSpPr>
        <xdr:cNvPr id="95" name="TextBox 98"/>
        <xdr:cNvSpPr txBox="1">
          <a:spLocks noChangeArrowheads="1"/>
        </xdr:cNvSpPr>
      </xdr:nvSpPr>
      <xdr:spPr>
        <a:xfrm>
          <a:off x="15859125" y="912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48</xdr:row>
      <xdr:rowOff>114300</xdr:rowOff>
    </xdr:from>
    <xdr:ext cx="76200" cy="200025"/>
    <xdr:sp>
      <xdr:nvSpPr>
        <xdr:cNvPr id="96" name="TextBox 99"/>
        <xdr:cNvSpPr txBox="1">
          <a:spLocks noChangeArrowheads="1"/>
        </xdr:cNvSpPr>
      </xdr:nvSpPr>
      <xdr:spPr>
        <a:xfrm>
          <a:off x="15859125" y="9286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49</xdr:row>
      <xdr:rowOff>114300</xdr:rowOff>
    </xdr:from>
    <xdr:ext cx="76200" cy="333375"/>
    <xdr:sp>
      <xdr:nvSpPr>
        <xdr:cNvPr id="97" name="TextBox 100"/>
        <xdr:cNvSpPr txBox="1">
          <a:spLocks noChangeArrowheads="1"/>
        </xdr:cNvSpPr>
      </xdr:nvSpPr>
      <xdr:spPr>
        <a:xfrm>
          <a:off x="15859125" y="9467850"/>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50</xdr:row>
      <xdr:rowOff>228600</xdr:rowOff>
    </xdr:from>
    <xdr:ext cx="76200" cy="247650"/>
    <xdr:sp>
      <xdr:nvSpPr>
        <xdr:cNvPr id="98" name="TextBox 101"/>
        <xdr:cNvSpPr txBox="1">
          <a:spLocks noChangeArrowheads="1"/>
        </xdr:cNvSpPr>
      </xdr:nvSpPr>
      <xdr:spPr>
        <a:xfrm>
          <a:off x="15859125" y="9763125"/>
          <a:ext cx="7620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53</xdr:row>
      <xdr:rowOff>114300</xdr:rowOff>
    </xdr:from>
    <xdr:ext cx="76200" cy="200025"/>
    <xdr:sp>
      <xdr:nvSpPr>
        <xdr:cNvPr id="99" name="TextBox 102"/>
        <xdr:cNvSpPr txBox="1">
          <a:spLocks noChangeArrowheads="1"/>
        </xdr:cNvSpPr>
      </xdr:nvSpPr>
      <xdr:spPr>
        <a:xfrm>
          <a:off x="15859125" y="1029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54</xdr:row>
      <xdr:rowOff>114300</xdr:rowOff>
    </xdr:from>
    <xdr:ext cx="76200" cy="200025"/>
    <xdr:sp>
      <xdr:nvSpPr>
        <xdr:cNvPr id="100" name="TextBox 103"/>
        <xdr:cNvSpPr txBox="1">
          <a:spLocks noChangeArrowheads="1"/>
        </xdr:cNvSpPr>
      </xdr:nvSpPr>
      <xdr:spPr>
        <a:xfrm>
          <a:off x="15859125" y="10458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55</xdr:row>
      <xdr:rowOff>114300</xdr:rowOff>
    </xdr:from>
    <xdr:ext cx="76200" cy="200025"/>
    <xdr:sp>
      <xdr:nvSpPr>
        <xdr:cNvPr id="101" name="TextBox 104"/>
        <xdr:cNvSpPr txBox="1">
          <a:spLocks noChangeArrowheads="1"/>
        </xdr:cNvSpPr>
      </xdr:nvSpPr>
      <xdr:spPr>
        <a:xfrm>
          <a:off x="15859125"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56</xdr:row>
      <xdr:rowOff>114300</xdr:rowOff>
    </xdr:from>
    <xdr:ext cx="76200" cy="200025"/>
    <xdr:sp>
      <xdr:nvSpPr>
        <xdr:cNvPr id="102" name="TextBox 105"/>
        <xdr:cNvSpPr txBox="1">
          <a:spLocks noChangeArrowheads="1"/>
        </xdr:cNvSpPr>
      </xdr:nvSpPr>
      <xdr:spPr>
        <a:xfrm>
          <a:off x="15859125" y="10782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4</xdr:row>
      <xdr:rowOff>114300</xdr:rowOff>
    </xdr:from>
    <xdr:ext cx="76200" cy="200025"/>
    <xdr:sp>
      <xdr:nvSpPr>
        <xdr:cNvPr id="103" name="TextBox 106"/>
        <xdr:cNvSpPr txBox="1">
          <a:spLocks noChangeArrowheads="1"/>
        </xdr:cNvSpPr>
      </xdr:nvSpPr>
      <xdr:spPr>
        <a:xfrm>
          <a:off x="7667625" y="762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10</xdr:row>
      <xdr:rowOff>123825</xdr:rowOff>
    </xdr:from>
    <xdr:ext cx="76200" cy="200025"/>
    <xdr:sp>
      <xdr:nvSpPr>
        <xdr:cNvPr id="104" name="TextBox 108"/>
        <xdr:cNvSpPr txBox="1">
          <a:spLocks noChangeArrowheads="1"/>
        </xdr:cNvSpPr>
      </xdr:nvSpPr>
      <xdr:spPr>
        <a:xfrm>
          <a:off x="7667625" y="2667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xdr:row>
      <xdr:rowOff>0</xdr:rowOff>
    </xdr:from>
    <xdr:ext cx="76200" cy="200025"/>
    <xdr:sp>
      <xdr:nvSpPr>
        <xdr:cNvPr id="105" name="TextBox 110"/>
        <xdr:cNvSpPr txBox="1">
          <a:spLocks noChangeArrowheads="1"/>
        </xdr:cNvSpPr>
      </xdr:nvSpPr>
      <xdr:spPr>
        <a:xfrm>
          <a:off x="7667625" y="1352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xdr:row>
      <xdr:rowOff>0</xdr:rowOff>
    </xdr:from>
    <xdr:ext cx="76200" cy="200025"/>
    <xdr:sp>
      <xdr:nvSpPr>
        <xdr:cNvPr id="106" name="TextBox 111"/>
        <xdr:cNvSpPr txBox="1">
          <a:spLocks noChangeArrowheads="1"/>
        </xdr:cNvSpPr>
      </xdr:nvSpPr>
      <xdr:spPr>
        <a:xfrm>
          <a:off x="7667625" y="1352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xdr:row>
      <xdr:rowOff>0</xdr:rowOff>
    </xdr:from>
    <xdr:ext cx="76200" cy="200025"/>
    <xdr:sp>
      <xdr:nvSpPr>
        <xdr:cNvPr id="107" name="TextBox 112"/>
        <xdr:cNvSpPr txBox="1">
          <a:spLocks noChangeArrowheads="1"/>
        </xdr:cNvSpPr>
      </xdr:nvSpPr>
      <xdr:spPr>
        <a:xfrm>
          <a:off x="7667625" y="1352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xdr:row>
      <xdr:rowOff>0</xdr:rowOff>
    </xdr:from>
    <xdr:ext cx="76200" cy="200025"/>
    <xdr:sp>
      <xdr:nvSpPr>
        <xdr:cNvPr id="108" name="TextBox 113"/>
        <xdr:cNvSpPr txBox="1">
          <a:spLocks noChangeArrowheads="1"/>
        </xdr:cNvSpPr>
      </xdr:nvSpPr>
      <xdr:spPr>
        <a:xfrm>
          <a:off x="7667625" y="1352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xdr:row>
      <xdr:rowOff>0</xdr:rowOff>
    </xdr:from>
    <xdr:ext cx="76200" cy="200025"/>
    <xdr:sp>
      <xdr:nvSpPr>
        <xdr:cNvPr id="109" name="TextBox 114"/>
        <xdr:cNvSpPr txBox="1">
          <a:spLocks noChangeArrowheads="1"/>
        </xdr:cNvSpPr>
      </xdr:nvSpPr>
      <xdr:spPr>
        <a:xfrm>
          <a:off x="7667625" y="1352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10</xdr:row>
      <xdr:rowOff>114300</xdr:rowOff>
    </xdr:from>
    <xdr:ext cx="76200" cy="200025"/>
    <xdr:sp>
      <xdr:nvSpPr>
        <xdr:cNvPr id="110" name="TextBox 115"/>
        <xdr:cNvSpPr txBox="1">
          <a:spLocks noChangeArrowheads="1"/>
        </xdr:cNvSpPr>
      </xdr:nvSpPr>
      <xdr:spPr>
        <a:xfrm>
          <a:off x="7667625" y="2657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114300</xdr:rowOff>
    </xdr:from>
    <xdr:ext cx="76200" cy="200025"/>
    <xdr:sp>
      <xdr:nvSpPr>
        <xdr:cNvPr id="111" name="TextBox 116"/>
        <xdr:cNvSpPr txBox="1">
          <a:spLocks noChangeArrowheads="1"/>
        </xdr:cNvSpPr>
      </xdr:nvSpPr>
      <xdr:spPr>
        <a:xfrm>
          <a:off x="15859125" y="4572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23</xdr:row>
      <xdr:rowOff>114300</xdr:rowOff>
    </xdr:from>
    <xdr:ext cx="76200" cy="200025"/>
    <xdr:sp>
      <xdr:nvSpPr>
        <xdr:cNvPr id="112" name="TextBox 117"/>
        <xdr:cNvSpPr txBox="1">
          <a:spLocks noChangeArrowheads="1"/>
        </xdr:cNvSpPr>
      </xdr:nvSpPr>
      <xdr:spPr>
        <a:xfrm>
          <a:off x="15859125" y="4914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26</xdr:row>
      <xdr:rowOff>114300</xdr:rowOff>
    </xdr:from>
    <xdr:ext cx="76200" cy="200025"/>
    <xdr:sp>
      <xdr:nvSpPr>
        <xdr:cNvPr id="113" name="TextBox 118"/>
        <xdr:cNvSpPr txBox="1">
          <a:spLocks noChangeArrowheads="1"/>
        </xdr:cNvSpPr>
      </xdr:nvSpPr>
      <xdr:spPr>
        <a:xfrm>
          <a:off x="15859125" y="5457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29</xdr:row>
      <xdr:rowOff>114300</xdr:rowOff>
    </xdr:from>
    <xdr:ext cx="76200" cy="200025"/>
    <xdr:sp>
      <xdr:nvSpPr>
        <xdr:cNvPr id="114" name="TextBox 119"/>
        <xdr:cNvSpPr txBox="1">
          <a:spLocks noChangeArrowheads="1"/>
        </xdr:cNvSpPr>
      </xdr:nvSpPr>
      <xdr:spPr>
        <a:xfrm>
          <a:off x="15859125" y="598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30</xdr:row>
      <xdr:rowOff>114300</xdr:rowOff>
    </xdr:from>
    <xdr:ext cx="76200" cy="200025"/>
    <xdr:sp>
      <xdr:nvSpPr>
        <xdr:cNvPr id="115" name="TextBox 120"/>
        <xdr:cNvSpPr txBox="1">
          <a:spLocks noChangeArrowheads="1"/>
        </xdr:cNvSpPr>
      </xdr:nvSpPr>
      <xdr:spPr>
        <a:xfrm>
          <a:off x="15859125" y="616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31</xdr:row>
      <xdr:rowOff>114300</xdr:rowOff>
    </xdr:from>
    <xdr:ext cx="76200" cy="200025"/>
    <xdr:sp>
      <xdr:nvSpPr>
        <xdr:cNvPr id="116" name="TextBox 121"/>
        <xdr:cNvSpPr txBox="1">
          <a:spLocks noChangeArrowheads="1"/>
        </xdr:cNvSpPr>
      </xdr:nvSpPr>
      <xdr:spPr>
        <a:xfrm>
          <a:off x="15859125" y="634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33</xdr:row>
      <xdr:rowOff>114300</xdr:rowOff>
    </xdr:from>
    <xdr:ext cx="76200" cy="200025"/>
    <xdr:sp>
      <xdr:nvSpPr>
        <xdr:cNvPr id="117" name="TextBox 122"/>
        <xdr:cNvSpPr txBox="1">
          <a:spLocks noChangeArrowheads="1"/>
        </xdr:cNvSpPr>
      </xdr:nvSpPr>
      <xdr:spPr>
        <a:xfrm>
          <a:off x="15859125" y="668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35</xdr:row>
      <xdr:rowOff>114300</xdr:rowOff>
    </xdr:from>
    <xdr:ext cx="76200" cy="200025"/>
    <xdr:sp>
      <xdr:nvSpPr>
        <xdr:cNvPr id="118" name="TextBox 123"/>
        <xdr:cNvSpPr txBox="1">
          <a:spLocks noChangeArrowheads="1"/>
        </xdr:cNvSpPr>
      </xdr:nvSpPr>
      <xdr:spPr>
        <a:xfrm>
          <a:off x="15859125" y="7010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37</xdr:row>
      <xdr:rowOff>114300</xdr:rowOff>
    </xdr:from>
    <xdr:ext cx="76200" cy="200025"/>
    <xdr:sp>
      <xdr:nvSpPr>
        <xdr:cNvPr id="119" name="TextBox 124"/>
        <xdr:cNvSpPr txBox="1">
          <a:spLocks noChangeArrowheads="1"/>
        </xdr:cNvSpPr>
      </xdr:nvSpPr>
      <xdr:spPr>
        <a:xfrm>
          <a:off x="15859125" y="7372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39</xdr:row>
      <xdr:rowOff>114300</xdr:rowOff>
    </xdr:from>
    <xdr:ext cx="76200" cy="200025"/>
    <xdr:sp>
      <xdr:nvSpPr>
        <xdr:cNvPr id="120" name="TextBox 125"/>
        <xdr:cNvSpPr txBox="1">
          <a:spLocks noChangeArrowheads="1"/>
        </xdr:cNvSpPr>
      </xdr:nvSpPr>
      <xdr:spPr>
        <a:xfrm>
          <a:off x="15859125" y="7696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114300</xdr:rowOff>
    </xdr:from>
    <xdr:ext cx="76200" cy="200025"/>
    <xdr:sp>
      <xdr:nvSpPr>
        <xdr:cNvPr id="121" name="TextBox 126"/>
        <xdr:cNvSpPr txBox="1">
          <a:spLocks noChangeArrowheads="1"/>
        </xdr:cNvSpPr>
      </xdr:nvSpPr>
      <xdr:spPr>
        <a:xfrm>
          <a:off x="158591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42</xdr:row>
      <xdr:rowOff>114300</xdr:rowOff>
    </xdr:from>
    <xdr:ext cx="76200" cy="200025"/>
    <xdr:sp>
      <xdr:nvSpPr>
        <xdr:cNvPr id="122" name="TextBox 127"/>
        <xdr:cNvSpPr txBox="1">
          <a:spLocks noChangeArrowheads="1"/>
        </xdr:cNvSpPr>
      </xdr:nvSpPr>
      <xdr:spPr>
        <a:xfrm>
          <a:off x="15859125" y="8239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44</xdr:row>
      <xdr:rowOff>114300</xdr:rowOff>
    </xdr:from>
    <xdr:ext cx="76200" cy="200025"/>
    <xdr:sp>
      <xdr:nvSpPr>
        <xdr:cNvPr id="123" name="TextBox 128"/>
        <xdr:cNvSpPr txBox="1">
          <a:spLocks noChangeArrowheads="1"/>
        </xdr:cNvSpPr>
      </xdr:nvSpPr>
      <xdr:spPr>
        <a:xfrm>
          <a:off x="15859125"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46</xdr:row>
      <xdr:rowOff>114300</xdr:rowOff>
    </xdr:from>
    <xdr:ext cx="76200" cy="200025"/>
    <xdr:sp>
      <xdr:nvSpPr>
        <xdr:cNvPr id="124" name="TextBox 129"/>
        <xdr:cNvSpPr txBox="1">
          <a:spLocks noChangeArrowheads="1"/>
        </xdr:cNvSpPr>
      </xdr:nvSpPr>
      <xdr:spPr>
        <a:xfrm>
          <a:off x="15859125"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48</xdr:row>
      <xdr:rowOff>114300</xdr:rowOff>
    </xdr:from>
    <xdr:ext cx="76200" cy="200025"/>
    <xdr:sp>
      <xdr:nvSpPr>
        <xdr:cNvPr id="125" name="TextBox 130"/>
        <xdr:cNvSpPr txBox="1">
          <a:spLocks noChangeArrowheads="1"/>
        </xdr:cNvSpPr>
      </xdr:nvSpPr>
      <xdr:spPr>
        <a:xfrm>
          <a:off x="15859125" y="9286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50</xdr:row>
      <xdr:rowOff>228600</xdr:rowOff>
    </xdr:from>
    <xdr:ext cx="76200" cy="247650"/>
    <xdr:sp>
      <xdr:nvSpPr>
        <xdr:cNvPr id="126" name="TextBox 131"/>
        <xdr:cNvSpPr txBox="1">
          <a:spLocks noChangeArrowheads="1"/>
        </xdr:cNvSpPr>
      </xdr:nvSpPr>
      <xdr:spPr>
        <a:xfrm>
          <a:off x="15859125" y="9763125"/>
          <a:ext cx="7620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54</xdr:row>
      <xdr:rowOff>114300</xdr:rowOff>
    </xdr:from>
    <xdr:ext cx="76200" cy="200025"/>
    <xdr:sp>
      <xdr:nvSpPr>
        <xdr:cNvPr id="127" name="TextBox 132"/>
        <xdr:cNvSpPr txBox="1">
          <a:spLocks noChangeArrowheads="1"/>
        </xdr:cNvSpPr>
      </xdr:nvSpPr>
      <xdr:spPr>
        <a:xfrm>
          <a:off x="15859125" y="10458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20</xdr:row>
      <xdr:rowOff>114300</xdr:rowOff>
    </xdr:from>
    <xdr:ext cx="76200" cy="200025"/>
    <xdr:sp>
      <xdr:nvSpPr>
        <xdr:cNvPr id="128" name="TextBox 133"/>
        <xdr:cNvSpPr txBox="1">
          <a:spLocks noChangeArrowheads="1"/>
        </xdr:cNvSpPr>
      </xdr:nvSpPr>
      <xdr:spPr>
        <a:xfrm>
          <a:off x="15859125" y="4410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22</xdr:row>
      <xdr:rowOff>114300</xdr:rowOff>
    </xdr:from>
    <xdr:ext cx="76200" cy="200025"/>
    <xdr:sp>
      <xdr:nvSpPr>
        <xdr:cNvPr id="129" name="TextBox 134"/>
        <xdr:cNvSpPr txBox="1">
          <a:spLocks noChangeArrowheads="1"/>
        </xdr:cNvSpPr>
      </xdr:nvSpPr>
      <xdr:spPr>
        <a:xfrm>
          <a:off x="15859125" y="4752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25</xdr:row>
      <xdr:rowOff>114300</xdr:rowOff>
    </xdr:from>
    <xdr:ext cx="76200" cy="200025"/>
    <xdr:sp>
      <xdr:nvSpPr>
        <xdr:cNvPr id="130" name="TextBox 135"/>
        <xdr:cNvSpPr txBox="1">
          <a:spLocks noChangeArrowheads="1"/>
        </xdr:cNvSpPr>
      </xdr:nvSpPr>
      <xdr:spPr>
        <a:xfrm>
          <a:off x="15859125" y="527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28</xdr:row>
      <xdr:rowOff>114300</xdr:rowOff>
    </xdr:from>
    <xdr:ext cx="76200" cy="200025"/>
    <xdr:sp>
      <xdr:nvSpPr>
        <xdr:cNvPr id="131" name="TextBox 136"/>
        <xdr:cNvSpPr txBox="1">
          <a:spLocks noChangeArrowheads="1"/>
        </xdr:cNvSpPr>
      </xdr:nvSpPr>
      <xdr:spPr>
        <a:xfrm>
          <a:off x="15859125" y="5800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30</xdr:row>
      <xdr:rowOff>114300</xdr:rowOff>
    </xdr:from>
    <xdr:ext cx="76200" cy="200025"/>
    <xdr:sp>
      <xdr:nvSpPr>
        <xdr:cNvPr id="132" name="TextBox 137"/>
        <xdr:cNvSpPr txBox="1">
          <a:spLocks noChangeArrowheads="1"/>
        </xdr:cNvSpPr>
      </xdr:nvSpPr>
      <xdr:spPr>
        <a:xfrm>
          <a:off x="15859125" y="616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114300</xdr:rowOff>
    </xdr:from>
    <xdr:ext cx="76200" cy="200025"/>
    <xdr:sp>
      <xdr:nvSpPr>
        <xdr:cNvPr id="133" name="TextBox 138"/>
        <xdr:cNvSpPr txBox="1">
          <a:spLocks noChangeArrowheads="1"/>
        </xdr:cNvSpPr>
      </xdr:nvSpPr>
      <xdr:spPr>
        <a:xfrm>
          <a:off x="15859125" y="650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34</xdr:row>
      <xdr:rowOff>114300</xdr:rowOff>
    </xdr:from>
    <xdr:ext cx="76200" cy="200025"/>
    <xdr:sp>
      <xdr:nvSpPr>
        <xdr:cNvPr id="134" name="TextBox 139"/>
        <xdr:cNvSpPr txBox="1">
          <a:spLocks noChangeArrowheads="1"/>
        </xdr:cNvSpPr>
      </xdr:nvSpPr>
      <xdr:spPr>
        <a:xfrm>
          <a:off x="15859125" y="6848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36</xdr:row>
      <xdr:rowOff>114300</xdr:rowOff>
    </xdr:from>
    <xdr:ext cx="76200" cy="200025"/>
    <xdr:sp>
      <xdr:nvSpPr>
        <xdr:cNvPr id="135" name="TextBox 140"/>
        <xdr:cNvSpPr txBox="1">
          <a:spLocks noChangeArrowheads="1"/>
        </xdr:cNvSpPr>
      </xdr:nvSpPr>
      <xdr:spPr>
        <a:xfrm>
          <a:off x="15859125" y="7191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38</xdr:row>
      <xdr:rowOff>114300</xdr:rowOff>
    </xdr:from>
    <xdr:ext cx="76200" cy="200025"/>
    <xdr:sp>
      <xdr:nvSpPr>
        <xdr:cNvPr id="136" name="TextBox 141"/>
        <xdr:cNvSpPr txBox="1">
          <a:spLocks noChangeArrowheads="1"/>
        </xdr:cNvSpPr>
      </xdr:nvSpPr>
      <xdr:spPr>
        <a:xfrm>
          <a:off x="15859125" y="7534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0</xdr:rowOff>
    </xdr:from>
    <xdr:ext cx="76200" cy="200025"/>
    <xdr:sp>
      <xdr:nvSpPr>
        <xdr:cNvPr id="137" name="TextBox 142"/>
        <xdr:cNvSpPr txBox="1">
          <a:spLocks noChangeArrowheads="1"/>
        </xdr:cNvSpPr>
      </xdr:nvSpPr>
      <xdr:spPr>
        <a:xfrm>
          <a:off x="15859125"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41</xdr:row>
      <xdr:rowOff>114300</xdr:rowOff>
    </xdr:from>
    <xdr:ext cx="76200" cy="200025"/>
    <xdr:sp>
      <xdr:nvSpPr>
        <xdr:cNvPr id="138" name="TextBox 143"/>
        <xdr:cNvSpPr txBox="1">
          <a:spLocks noChangeArrowheads="1"/>
        </xdr:cNvSpPr>
      </xdr:nvSpPr>
      <xdr:spPr>
        <a:xfrm>
          <a:off x="15859125" y="805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43</xdr:row>
      <xdr:rowOff>114300</xdr:rowOff>
    </xdr:from>
    <xdr:ext cx="76200" cy="200025"/>
    <xdr:sp>
      <xdr:nvSpPr>
        <xdr:cNvPr id="139" name="TextBox 144"/>
        <xdr:cNvSpPr txBox="1">
          <a:spLocks noChangeArrowheads="1"/>
        </xdr:cNvSpPr>
      </xdr:nvSpPr>
      <xdr:spPr>
        <a:xfrm>
          <a:off x="15859125" y="8420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45</xdr:row>
      <xdr:rowOff>114300</xdr:rowOff>
    </xdr:from>
    <xdr:ext cx="76200" cy="200025"/>
    <xdr:sp>
      <xdr:nvSpPr>
        <xdr:cNvPr id="140" name="TextBox 145"/>
        <xdr:cNvSpPr txBox="1">
          <a:spLocks noChangeArrowheads="1"/>
        </xdr:cNvSpPr>
      </xdr:nvSpPr>
      <xdr:spPr>
        <a:xfrm>
          <a:off x="15859125" y="8763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47</xdr:row>
      <xdr:rowOff>114300</xdr:rowOff>
    </xdr:from>
    <xdr:ext cx="76200" cy="200025"/>
    <xdr:sp>
      <xdr:nvSpPr>
        <xdr:cNvPr id="141" name="TextBox 146"/>
        <xdr:cNvSpPr txBox="1">
          <a:spLocks noChangeArrowheads="1"/>
        </xdr:cNvSpPr>
      </xdr:nvSpPr>
      <xdr:spPr>
        <a:xfrm>
          <a:off x="15859125" y="912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49</xdr:row>
      <xdr:rowOff>114300</xdr:rowOff>
    </xdr:from>
    <xdr:ext cx="76200" cy="333375"/>
    <xdr:sp>
      <xdr:nvSpPr>
        <xdr:cNvPr id="142" name="TextBox 147"/>
        <xdr:cNvSpPr txBox="1">
          <a:spLocks noChangeArrowheads="1"/>
        </xdr:cNvSpPr>
      </xdr:nvSpPr>
      <xdr:spPr>
        <a:xfrm>
          <a:off x="15859125" y="9467850"/>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53</xdr:row>
      <xdr:rowOff>114300</xdr:rowOff>
    </xdr:from>
    <xdr:ext cx="76200" cy="200025"/>
    <xdr:sp>
      <xdr:nvSpPr>
        <xdr:cNvPr id="143" name="TextBox 148"/>
        <xdr:cNvSpPr txBox="1">
          <a:spLocks noChangeArrowheads="1"/>
        </xdr:cNvSpPr>
      </xdr:nvSpPr>
      <xdr:spPr>
        <a:xfrm>
          <a:off x="15859125" y="1029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55</xdr:row>
      <xdr:rowOff>114300</xdr:rowOff>
    </xdr:from>
    <xdr:ext cx="76200" cy="200025"/>
    <xdr:sp>
      <xdr:nvSpPr>
        <xdr:cNvPr id="144" name="TextBox 149"/>
        <xdr:cNvSpPr txBox="1">
          <a:spLocks noChangeArrowheads="1"/>
        </xdr:cNvSpPr>
      </xdr:nvSpPr>
      <xdr:spPr>
        <a:xfrm>
          <a:off x="15859125"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57</xdr:row>
      <xdr:rowOff>114300</xdr:rowOff>
    </xdr:from>
    <xdr:ext cx="76200" cy="200025"/>
    <xdr:sp>
      <xdr:nvSpPr>
        <xdr:cNvPr id="145" name="TextBox 150"/>
        <xdr:cNvSpPr txBox="1">
          <a:spLocks noChangeArrowheads="1"/>
        </xdr:cNvSpPr>
      </xdr:nvSpPr>
      <xdr:spPr>
        <a:xfrm>
          <a:off x="15859125" y="10944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59</xdr:row>
      <xdr:rowOff>114300</xdr:rowOff>
    </xdr:from>
    <xdr:ext cx="76200" cy="200025"/>
    <xdr:sp>
      <xdr:nvSpPr>
        <xdr:cNvPr id="146" name="TextBox 151"/>
        <xdr:cNvSpPr txBox="1">
          <a:spLocks noChangeArrowheads="1"/>
        </xdr:cNvSpPr>
      </xdr:nvSpPr>
      <xdr:spPr>
        <a:xfrm>
          <a:off x="15859125" y="11268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63</xdr:row>
      <xdr:rowOff>114300</xdr:rowOff>
    </xdr:from>
    <xdr:ext cx="76200" cy="200025"/>
    <xdr:sp>
      <xdr:nvSpPr>
        <xdr:cNvPr id="147" name="TextBox 152"/>
        <xdr:cNvSpPr txBox="1">
          <a:spLocks noChangeArrowheads="1"/>
        </xdr:cNvSpPr>
      </xdr:nvSpPr>
      <xdr:spPr>
        <a:xfrm>
          <a:off x="15859125" y="11915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67</xdr:row>
      <xdr:rowOff>114300</xdr:rowOff>
    </xdr:from>
    <xdr:ext cx="76200" cy="200025"/>
    <xdr:sp>
      <xdr:nvSpPr>
        <xdr:cNvPr id="148" name="TextBox 153"/>
        <xdr:cNvSpPr txBox="1">
          <a:spLocks noChangeArrowheads="1"/>
        </xdr:cNvSpPr>
      </xdr:nvSpPr>
      <xdr:spPr>
        <a:xfrm>
          <a:off x="15859125" y="12563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31</xdr:row>
      <xdr:rowOff>114300</xdr:rowOff>
    </xdr:from>
    <xdr:ext cx="76200" cy="200025"/>
    <xdr:sp>
      <xdr:nvSpPr>
        <xdr:cNvPr id="149" name="TextBox 154"/>
        <xdr:cNvSpPr txBox="1">
          <a:spLocks noChangeArrowheads="1"/>
        </xdr:cNvSpPr>
      </xdr:nvSpPr>
      <xdr:spPr>
        <a:xfrm>
          <a:off x="15859125" y="634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0</xdr:rowOff>
    </xdr:from>
    <xdr:ext cx="76200" cy="200025"/>
    <xdr:sp>
      <xdr:nvSpPr>
        <xdr:cNvPr id="150" name="TextBox 155"/>
        <xdr:cNvSpPr txBox="1">
          <a:spLocks noChangeArrowheads="1"/>
        </xdr:cNvSpPr>
      </xdr:nvSpPr>
      <xdr:spPr>
        <a:xfrm>
          <a:off x="15859125" y="639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0</xdr:rowOff>
    </xdr:from>
    <xdr:ext cx="76200" cy="200025"/>
    <xdr:sp>
      <xdr:nvSpPr>
        <xdr:cNvPr id="151" name="TextBox 156"/>
        <xdr:cNvSpPr txBox="1">
          <a:spLocks noChangeArrowheads="1"/>
        </xdr:cNvSpPr>
      </xdr:nvSpPr>
      <xdr:spPr>
        <a:xfrm>
          <a:off x="15859125" y="639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0</xdr:rowOff>
    </xdr:from>
    <xdr:ext cx="76200" cy="200025"/>
    <xdr:sp>
      <xdr:nvSpPr>
        <xdr:cNvPr id="152" name="TextBox 157"/>
        <xdr:cNvSpPr txBox="1">
          <a:spLocks noChangeArrowheads="1"/>
        </xdr:cNvSpPr>
      </xdr:nvSpPr>
      <xdr:spPr>
        <a:xfrm>
          <a:off x="15859125" y="639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0</xdr:rowOff>
    </xdr:from>
    <xdr:ext cx="76200" cy="200025"/>
    <xdr:sp>
      <xdr:nvSpPr>
        <xdr:cNvPr id="153" name="TextBox 158"/>
        <xdr:cNvSpPr txBox="1">
          <a:spLocks noChangeArrowheads="1"/>
        </xdr:cNvSpPr>
      </xdr:nvSpPr>
      <xdr:spPr>
        <a:xfrm>
          <a:off x="15859125" y="639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0</xdr:rowOff>
    </xdr:from>
    <xdr:ext cx="76200" cy="200025"/>
    <xdr:sp>
      <xdr:nvSpPr>
        <xdr:cNvPr id="154" name="TextBox 159"/>
        <xdr:cNvSpPr txBox="1">
          <a:spLocks noChangeArrowheads="1"/>
        </xdr:cNvSpPr>
      </xdr:nvSpPr>
      <xdr:spPr>
        <a:xfrm>
          <a:off x="15859125" y="639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36</xdr:row>
      <xdr:rowOff>114300</xdr:rowOff>
    </xdr:from>
    <xdr:ext cx="76200" cy="200025"/>
    <xdr:sp>
      <xdr:nvSpPr>
        <xdr:cNvPr id="155" name="TextBox 160"/>
        <xdr:cNvSpPr txBox="1">
          <a:spLocks noChangeArrowheads="1"/>
        </xdr:cNvSpPr>
      </xdr:nvSpPr>
      <xdr:spPr>
        <a:xfrm>
          <a:off x="15859125" y="7191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37</xdr:row>
      <xdr:rowOff>114300</xdr:rowOff>
    </xdr:from>
    <xdr:ext cx="76200" cy="200025"/>
    <xdr:sp>
      <xdr:nvSpPr>
        <xdr:cNvPr id="156" name="TextBox 161"/>
        <xdr:cNvSpPr txBox="1">
          <a:spLocks noChangeArrowheads="1"/>
        </xdr:cNvSpPr>
      </xdr:nvSpPr>
      <xdr:spPr>
        <a:xfrm>
          <a:off x="15859125" y="7372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38</xdr:row>
      <xdr:rowOff>114300</xdr:rowOff>
    </xdr:from>
    <xdr:ext cx="76200" cy="200025"/>
    <xdr:sp>
      <xdr:nvSpPr>
        <xdr:cNvPr id="157" name="TextBox 162"/>
        <xdr:cNvSpPr txBox="1">
          <a:spLocks noChangeArrowheads="1"/>
        </xdr:cNvSpPr>
      </xdr:nvSpPr>
      <xdr:spPr>
        <a:xfrm>
          <a:off x="15859125" y="7534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39</xdr:row>
      <xdr:rowOff>114300</xdr:rowOff>
    </xdr:from>
    <xdr:ext cx="76200" cy="200025"/>
    <xdr:sp>
      <xdr:nvSpPr>
        <xdr:cNvPr id="158" name="TextBox 163"/>
        <xdr:cNvSpPr txBox="1">
          <a:spLocks noChangeArrowheads="1"/>
        </xdr:cNvSpPr>
      </xdr:nvSpPr>
      <xdr:spPr>
        <a:xfrm>
          <a:off x="15859125" y="7696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0</xdr:rowOff>
    </xdr:from>
    <xdr:ext cx="76200" cy="200025"/>
    <xdr:sp>
      <xdr:nvSpPr>
        <xdr:cNvPr id="159" name="TextBox 164"/>
        <xdr:cNvSpPr txBox="1">
          <a:spLocks noChangeArrowheads="1"/>
        </xdr:cNvSpPr>
      </xdr:nvSpPr>
      <xdr:spPr>
        <a:xfrm>
          <a:off x="15859125"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114300</xdr:rowOff>
    </xdr:from>
    <xdr:ext cx="76200" cy="200025"/>
    <xdr:sp>
      <xdr:nvSpPr>
        <xdr:cNvPr id="160" name="TextBox 165"/>
        <xdr:cNvSpPr txBox="1">
          <a:spLocks noChangeArrowheads="1"/>
        </xdr:cNvSpPr>
      </xdr:nvSpPr>
      <xdr:spPr>
        <a:xfrm>
          <a:off x="158591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41</xdr:row>
      <xdr:rowOff>114300</xdr:rowOff>
    </xdr:from>
    <xdr:ext cx="76200" cy="200025"/>
    <xdr:sp>
      <xdr:nvSpPr>
        <xdr:cNvPr id="161" name="TextBox 166"/>
        <xdr:cNvSpPr txBox="1">
          <a:spLocks noChangeArrowheads="1"/>
        </xdr:cNvSpPr>
      </xdr:nvSpPr>
      <xdr:spPr>
        <a:xfrm>
          <a:off x="15859125" y="805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42</xdr:row>
      <xdr:rowOff>114300</xdr:rowOff>
    </xdr:from>
    <xdr:ext cx="76200" cy="200025"/>
    <xdr:sp>
      <xdr:nvSpPr>
        <xdr:cNvPr id="162" name="TextBox 167"/>
        <xdr:cNvSpPr txBox="1">
          <a:spLocks noChangeArrowheads="1"/>
        </xdr:cNvSpPr>
      </xdr:nvSpPr>
      <xdr:spPr>
        <a:xfrm>
          <a:off x="15859125" y="8239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43</xdr:row>
      <xdr:rowOff>114300</xdr:rowOff>
    </xdr:from>
    <xdr:ext cx="76200" cy="200025"/>
    <xdr:sp>
      <xdr:nvSpPr>
        <xdr:cNvPr id="163" name="TextBox 168"/>
        <xdr:cNvSpPr txBox="1">
          <a:spLocks noChangeArrowheads="1"/>
        </xdr:cNvSpPr>
      </xdr:nvSpPr>
      <xdr:spPr>
        <a:xfrm>
          <a:off x="15859125" y="8420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44</xdr:row>
      <xdr:rowOff>114300</xdr:rowOff>
    </xdr:from>
    <xdr:ext cx="76200" cy="200025"/>
    <xdr:sp>
      <xdr:nvSpPr>
        <xdr:cNvPr id="164" name="TextBox 169"/>
        <xdr:cNvSpPr txBox="1">
          <a:spLocks noChangeArrowheads="1"/>
        </xdr:cNvSpPr>
      </xdr:nvSpPr>
      <xdr:spPr>
        <a:xfrm>
          <a:off x="15859125"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45</xdr:row>
      <xdr:rowOff>114300</xdr:rowOff>
    </xdr:from>
    <xdr:ext cx="76200" cy="200025"/>
    <xdr:sp>
      <xdr:nvSpPr>
        <xdr:cNvPr id="165" name="TextBox 170"/>
        <xdr:cNvSpPr txBox="1">
          <a:spLocks noChangeArrowheads="1"/>
        </xdr:cNvSpPr>
      </xdr:nvSpPr>
      <xdr:spPr>
        <a:xfrm>
          <a:off x="15859125" y="8763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46</xdr:row>
      <xdr:rowOff>114300</xdr:rowOff>
    </xdr:from>
    <xdr:ext cx="76200" cy="200025"/>
    <xdr:sp>
      <xdr:nvSpPr>
        <xdr:cNvPr id="166" name="TextBox 171"/>
        <xdr:cNvSpPr txBox="1">
          <a:spLocks noChangeArrowheads="1"/>
        </xdr:cNvSpPr>
      </xdr:nvSpPr>
      <xdr:spPr>
        <a:xfrm>
          <a:off x="15859125"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47</xdr:row>
      <xdr:rowOff>114300</xdr:rowOff>
    </xdr:from>
    <xdr:ext cx="76200" cy="200025"/>
    <xdr:sp>
      <xdr:nvSpPr>
        <xdr:cNvPr id="167" name="TextBox 172"/>
        <xdr:cNvSpPr txBox="1">
          <a:spLocks noChangeArrowheads="1"/>
        </xdr:cNvSpPr>
      </xdr:nvSpPr>
      <xdr:spPr>
        <a:xfrm>
          <a:off x="15859125" y="912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48</xdr:row>
      <xdr:rowOff>114300</xdr:rowOff>
    </xdr:from>
    <xdr:ext cx="76200" cy="200025"/>
    <xdr:sp>
      <xdr:nvSpPr>
        <xdr:cNvPr id="168" name="TextBox 173"/>
        <xdr:cNvSpPr txBox="1">
          <a:spLocks noChangeArrowheads="1"/>
        </xdr:cNvSpPr>
      </xdr:nvSpPr>
      <xdr:spPr>
        <a:xfrm>
          <a:off x="15859125" y="9286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49</xdr:row>
      <xdr:rowOff>114300</xdr:rowOff>
    </xdr:from>
    <xdr:ext cx="76200" cy="333375"/>
    <xdr:sp>
      <xdr:nvSpPr>
        <xdr:cNvPr id="169" name="TextBox 174"/>
        <xdr:cNvSpPr txBox="1">
          <a:spLocks noChangeArrowheads="1"/>
        </xdr:cNvSpPr>
      </xdr:nvSpPr>
      <xdr:spPr>
        <a:xfrm>
          <a:off x="15859125" y="9467850"/>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50</xdr:row>
      <xdr:rowOff>228600</xdr:rowOff>
    </xdr:from>
    <xdr:ext cx="76200" cy="247650"/>
    <xdr:sp>
      <xdr:nvSpPr>
        <xdr:cNvPr id="170" name="TextBox 175"/>
        <xdr:cNvSpPr txBox="1">
          <a:spLocks noChangeArrowheads="1"/>
        </xdr:cNvSpPr>
      </xdr:nvSpPr>
      <xdr:spPr>
        <a:xfrm>
          <a:off x="15859125" y="9763125"/>
          <a:ext cx="7620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53</xdr:row>
      <xdr:rowOff>114300</xdr:rowOff>
    </xdr:from>
    <xdr:ext cx="76200" cy="200025"/>
    <xdr:sp>
      <xdr:nvSpPr>
        <xdr:cNvPr id="171" name="TextBox 176"/>
        <xdr:cNvSpPr txBox="1">
          <a:spLocks noChangeArrowheads="1"/>
        </xdr:cNvSpPr>
      </xdr:nvSpPr>
      <xdr:spPr>
        <a:xfrm>
          <a:off x="15859125" y="1029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54</xdr:row>
      <xdr:rowOff>114300</xdr:rowOff>
    </xdr:from>
    <xdr:ext cx="76200" cy="200025"/>
    <xdr:sp>
      <xdr:nvSpPr>
        <xdr:cNvPr id="172" name="TextBox 177"/>
        <xdr:cNvSpPr txBox="1">
          <a:spLocks noChangeArrowheads="1"/>
        </xdr:cNvSpPr>
      </xdr:nvSpPr>
      <xdr:spPr>
        <a:xfrm>
          <a:off x="15859125" y="10458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55</xdr:row>
      <xdr:rowOff>114300</xdr:rowOff>
    </xdr:from>
    <xdr:ext cx="76200" cy="200025"/>
    <xdr:sp>
      <xdr:nvSpPr>
        <xdr:cNvPr id="173" name="TextBox 178"/>
        <xdr:cNvSpPr txBox="1">
          <a:spLocks noChangeArrowheads="1"/>
        </xdr:cNvSpPr>
      </xdr:nvSpPr>
      <xdr:spPr>
        <a:xfrm>
          <a:off x="15859125"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20</xdr:row>
      <xdr:rowOff>114300</xdr:rowOff>
    </xdr:from>
    <xdr:ext cx="76200" cy="200025"/>
    <xdr:sp>
      <xdr:nvSpPr>
        <xdr:cNvPr id="174" name="TextBox 179"/>
        <xdr:cNvSpPr txBox="1">
          <a:spLocks noChangeArrowheads="1"/>
        </xdr:cNvSpPr>
      </xdr:nvSpPr>
      <xdr:spPr>
        <a:xfrm>
          <a:off x="15859125" y="4410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21</xdr:row>
      <xdr:rowOff>114300</xdr:rowOff>
    </xdr:from>
    <xdr:ext cx="76200" cy="200025"/>
    <xdr:sp>
      <xdr:nvSpPr>
        <xdr:cNvPr id="175" name="TextBox 180"/>
        <xdr:cNvSpPr txBox="1">
          <a:spLocks noChangeArrowheads="1"/>
        </xdr:cNvSpPr>
      </xdr:nvSpPr>
      <xdr:spPr>
        <a:xfrm>
          <a:off x="15859125" y="4572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22</xdr:row>
      <xdr:rowOff>114300</xdr:rowOff>
    </xdr:from>
    <xdr:ext cx="76200" cy="200025"/>
    <xdr:sp>
      <xdr:nvSpPr>
        <xdr:cNvPr id="176" name="TextBox 181"/>
        <xdr:cNvSpPr txBox="1">
          <a:spLocks noChangeArrowheads="1"/>
        </xdr:cNvSpPr>
      </xdr:nvSpPr>
      <xdr:spPr>
        <a:xfrm>
          <a:off x="15859125" y="4752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23</xdr:row>
      <xdr:rowOff>114300</xdr:rowOff>
    </xdr:from>
    <xdr:ext cx="76200" cy="200025"/>
    <xdr:sp>
      <xdr:nvSpPr>
        <xdr:cNvPr id="177" name="TextBox 182"/>
        <xdr:cNvSpPr txBox="1">
          <a:spLocks noChangeArrowheads="1"/>
        </xdr:cNvSpPr>
      </xdr:nvSpPr>
      <xdr:spPr>
        <a:xfrm>
          <a:off x="15859125" y="4914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25</xdr:row>
      <xdr:rowOff>114300</xdr:rowOff>
    </xdr:from>
    <xdr:ext cx="76200" cy="200025"/>
    <xdr:sp>
      <xdr:nvSpPr>
        <xdr:cNvPr id="178" name="TextBox 183"/>
        <xdr:cNvSpPr txBox="1">
          <a:spLocks noChangeArrowheads="1"/>
        </xdr:cNvSpPr>
      </xdr:nvSpPr>
      <xdr:spPr>
        <a:xfrm>
          <a:off x="15859125" y="527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26</xdr:row>
      <xdr:rowOff>114300</xdr:rowOff>
    </xdr:from>
    <xdr:ext cx="76200" cy="200025"/>
    <xdr:sp>
      <xdr:nvSpPr>
        <xdr:cNvPr id="179" name="TextBox 184"/>
        <xdr:cNvSpPr txBox="1">
          <a:spLocks noChangeArrowheads="1"/>
        </xdr:cNvSpPr>
      </xdr:nvSpPr>
      <xdr:spPr>
        <a:xfrm>
          <a:off x="15859125" y="5457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28</xdr:row>
      <xdr:rowOff>114300</xdr:rowOff>
    </xdr:from>
    <xdr:ext cx="76200" cy="200025"/>
    <xdr:sp>
      <xdr:nvSpPr>
        <xdr:cNvPr id="180" name="TextBox 185"/>
        <xdr:cNvSpPr txBox="1">
          <a:spLocks noChangeArrowheads="1"/>
        </xdr:cNvSpPr>
      </xdr:nvSpPr>
      <xdr:spPr>
        <a:xfrm>
          <a:off x="15859125" y="5800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29</xdr:row>
      <xdr:rowOff>114300</xdr:rowOff>
    </xdr:from>
    <xdr:ext cx="76200" cy="200025"/>
    <xdr:sp>
      <xdr:nvSpPr>
        <xdr:cNvPr id="181" name="TextBox 186"/>
        <xdr:cNvSpPr txBox="1">
          <a:spLocks noChangeArrowheads="1"/>
        </xdr:cNvSpPr>
      </xdr:nvSpPr>
      <xdr:spPr>
        <a:xfrm>
          <a:off x="15859125" y="598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30</xdr:row>
      <xdr:rowOff>114300</xdr:rowOff>
    </xdr:from>
    <xdr:ext cx="76200" cy="200025"/>
    <xdr:sp>
      <xdr:nvSpPr>
        <xdr:cNvPr id="182" name="TextBox 187"/>
        <xdr:cNvSpPr txBox="1">
          <a:spLocks noChangeArrowheads="1"/>
        </xdr:cNvSpPr>
      </xdr:nvSpPr>
      <xdr:spPr>
        <a:xfrm>
          <a:off x="15859125" y="616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31</xdr:row>
      <xdr:rowOff>114300</xdr:rowOff>
    </xdr:from>
    <xdr:ext cx="76200" cy="200025"/>
    <xdr:sp>
      <xdr:nvSpPr>
        <xdr:cNvPr id="183" name="TextBox 188"/>
        <xdr:cNvSpPr txBox="1">
          <a:spLocks noChangeArrowheads="1"/>
        </xdr:cNvSpPr>
      </xdr:nvSpPr>
      <xdr:spPr>
        <a:xfrm>
          <a:off x="15859125" y="634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32</xdr:row>
      <xdr:rowOff>114300</xdr:rowOff>
    </xdr:from>
    <xdr:ext cx="76200" cy="200025"/>
    <xdr:sp>
      <xdr:nvSpPr>
        <xdr:cNvPr id="184" name="TextBox 189"/>
        <xdr:cNvSpPr txBox="1">
          <a:spLocks noChangeArrowheads="1"/>
        </xdr:cNvSpPr>
      </xdr:nvSpPr>
      <xdr:spPr>
        <a:xfrm>
          <a:off x="15859125" y="650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33</xdr:row>
      <xdr:rowOff>114300</xdr:rowOff>
    </xdr:from>
    <xdr:ext cx="76200" cy="200025"/>
    <xdr:sp>
      <xdr:nvSpPr>
        <xdr:cNvPr id="185" name="TextBox 190"/>
        <xdr:cNvSpPr txBox="1">
          <a:spLocks noChangeArrowheads="1"/>
        </xdr:cNvSpPr>
      </xdr:nvSpPr>
      <xdr:spPr>
        <a:xfrm>
          <a:off x="15859125" y="668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34</xdr:row>
      <xdr:rowOff>114300</xdr:rowOff>
    </xdr:from>
    <xdr:ext cx="76200" cy="200025"/>
    <xdr:sp>
      <xdr:nvSpPr>
        <xdr:cNvPr id="186" name="TextBox 191"/>
        <xdr:cNvSpPr txBox="1">
          <a:spLocks noChangeArrowheads="1"/>
        </xdr:cNvSpPr>
      </xdr:nvSpPr>
      <xdr:spPr>
        <a:xfrm>
          <a:off x="15859125" y="6848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35</xdr:row>
      <xdr:rowOff>114300</xdr:rowOff>
    </xdr:from>
    <xdr:ext cx="76200" cy="200025"/>
    <xdr:sp>
      <xdr:nvSpPr>
        <xdr:cNvPr id="187" name="TextBox 192"/>
        <xdr:cNvSpPr txBox="1">
          <a:spLocks noChangeArrowheads="1"/>
        </xdr:cNvSpPr>
      </xdr:nvSpPr>
      <xdr:spPr>
        <a:xfrm>
          <a:off x="15859125" y="7010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36</xdr:row>
      <xdr:rowOff>114300</xdr:rowOff>
    </xdr:from>
    <xdr:ext cx="76200" cy="200025"/>
    <xdr:sp>
      <xdr:nvSpPr>
        <xdr:cNvPr id="188" name="TextBox 193"/>
        <xdr:cNvSpPr txBox="1">
          <a:spLocks noChangeArrowheads="1"/>
        </xdr:cNvSpPr>
      </xdr:nvSpPr>
      <xdr:spPr>
        <a:xfrm>
          <a:off x="15859125" y="7191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37</xdr:row>
      <xdr:rowOff>114300</xdr:rowOff>
    </xdr:from>
    <xdr:ext cx="76200" cy="200025"/>
    <xdr:sp>
      <xdr:nvSpPr>
        <xdr:cNvPr id="189" name="TextBox 194"/>
        <xdr:cNvSpPr txBox="1">
          <a:spLocks noChangeArrowheads="1"/>
        </xdr:cNvSpPr>
      </xdr:nvSpPr>
      <xdr:spPr>
        <a:xfrm>
          <a:off x="15859125" y="7372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38</xdr:row>
      <xdr:rowOff>114300</xdr:rowOff>
    </xdr:from>
    <xdr:ext cx="76200" cy="200025"/>
    <xdr:sp>
      <xdr:nvSpPr>
        <xdr:cNvPr id="190" name="TextBox 195"/>
        <xdr:cNvSpPr txBox="1">
          <a:spLocks noChangeArrowheads="1"/>
        </xdr:cNvSpPr>
      </xdr:nvSpPr>
      <xdr:spPr>
        <a:xfrm>
          <a:off x="15859125" y="7534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39</xdr:row>
      <xdr:rowOff>114300</xdr:rowOff>
    </xdr:from>
    <xdr:ext cx="76200" cy="200025"/>
    <xdr:sp>
      <xdr:nvSpPr>
        <xdr:cNvPr id="191" name="TextBox 196"/>
        <xdr:cNvSpPr txBox="1">
          <a:spLocks noChangeArrowheads="1"/>
        </xdr:cNvSpPr>
      </xdr:nvSpPr>
      <xdr:spPr>
        <a:xfrm>
          <a:off x="15859125" y="7696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0</xdr:rowOff>
    </xdr:from>
    <xdr:ext cx="76200" cy="200025"/>
    <xdr:sp>
      <xdr:nvSpPr>
        <xdr:cNvPr id="192" name="TextBox 197"/>
        <xdr:cNvSpPr txBox="1">
          <a:spLocks noChangeArrowheads="1"/>
        </xdr:cNvSpPr>
      </xdr:nvSpPr>
      <xdr:spPr>
        <a:xfrm>
          <a:off x="15859125"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40</xdr:row>
      <xdr:rowOff>114300</xdr:rowOff>
    </xdr:from>
    <xdr:ext cx="76200" cy="200025"/>
    <xdr:sp>
      <xdr:nvSpPr>
        <xdr:cNvPr id="193" name="TextBox 198"/>
        <xdr:cNvSpPr txBox="1">
          <a:spLocks noChangeArrowheads="1"/>
        </xdr:cNvSpPr>
      </xdr:nvSpPr>
      <xdr:spPr>
        <a:xfrm>
          <a:off x="15859125" y="787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41</xdr:row>
      <xdr:rowOff>114300</xdr:rowOff>
    </xdr:from>
    <xdr:ext cx="76200" cy="200025"/>
    <xdr:sp>
      <xdr:nvSpPr>
        <xdr:cNvPr id="194" name="TextBox 199"/>
        <xdr:cNvSpPr txBox="1">
          <a:spLocks noChangeArrowheads="1"/>
        </xdr:cNvSpPr>
      </xdr:nvSpPr>
      <xdr:spPr>
        <a:xfrm>
          <a:off x="15859125" y="805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42</xdr:row>
      <xdr:rowOff>114300</xdr:rowOff>
    </xdr:from>
    <xdr:ext cx="76200" cy="200025"/>
    <xdr:sp>
      <xdr:nvSpPr>
        <xdr:cNvPr id="195" name="TextBox 200"/>
        <xdr:cNvSpPr txBox="1">
          <a:spLocks noChangeArrowheads="1"/>
        </xdr:cNvSpPr>
      </xdr:nvSpPr>
      <xdr:spPr>
        <a:xfrm>
          <a:off x="15859125" y="8239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43</xdr:row>
      <xdr:rowOff>114300</xdr:rowOff>
    </xdr:from>
    <xdr:ext cx="76200" cy="200025"/>
    <xdr:sp>
      <xdr:nvSpPr>
        <xdr:cNvPr id="196" name="TextBox 201"/>
        <xdr:cNvSpPr txBox="1">
          <a:spLocks noChangeArrowheads="1"/>
        </xdr:cNvSpPr>
      </xdr:nvSpPr>
      <xdr:spPr>
        <a:xfrm>
          <a:off x="15859125" y="8420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44</xdr:row>
      <xdr:rowOff>114300</xdr:rowOff>
    </xdr:from>
    <xdr:ext cx="76200" cy="200025"/>
    <xdr:sp>
      <xdr:nvSpPr>
        <xdr:cNvPr id="197" name="TextBox 202"/>
        <xdr:cNvSpPr txBox="1">
          <a:spLocks noChangeArrowheads="1"/>
        </xdr:cNvSpPr>
      </xdr:nvSpPr>
      <xdr:spPr>
        <a:xfrm>
          <a:off x="15859125"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45</xdr:row>
      <xdr:rowOff>114300</xdr:rowOff>
    </xdr:from>
    <xdr:ext cx="76200" cy="200025"/>
    <xdr:sp>
      <xdr:nvSpPr>
        <xdr:cNvPr id="198" name="TextBox 203"/>
        <xdr:cNvSpPr txBox="1">
          <a:spLocks noChangeArrowheads="1"/>
        </xdr:cNvSpPr>
      </xdr:nvSpPr>
      <xdr:spPr>
        <a:xfrm>
          <a:off x="15859125" y="8763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46</xdr:row>
      <xdr:rowOff>114300</xdr:rowOff>
    </xdr:from>
    <xdr:ext cx="76200" cy="200025"/>
    <xdr:sp>
      <xdr:nvSpPr>
        <xdr:cNvPr id="199" name="TextBox 204"/>
        <xdr:cNvSpPr txBox="1">
          <a:spLocks noChangeArrowheads="1"/>
        </xdr:cNvSpPr>
      </xdr:nvSpPr>
      <xdr:spPr>
        <a:xfrm>
          <a:off x="15859125"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47</xdr:row>
      <xdr:rowOff>114300</xdr:rowOff>
    </xdr:from>
    <xdr:ext cx="76200" cy="200025"/>
    <xdr:sp>
      <xdr:nvSpPr>
        <xdr:cNvPr id="200" name="TextBox 205"/>
        <xdr:cNvSpPr txBox="1">
          <a:spLocks noChangeArrowheads="1"/>
        </xdr:cNvSpPr>
      </xdr:nvSpPr>
      <xdr:spPr>
        <a:xfrm>
          <a:off x="15859125" y="912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48</xdr:row>
      <xdr:rowOff>114300</xdr:rowOff>
    </xdr:from>
    <xdr:ext cx="76200" cy="200025"/>
    <xdr:sp>
      <xdr:nvSpPr>
        <xdr:cNvPr id="201" name="TextBox 206"/>
        <xdr:cNvSpPr txBox="1">
          <a:spLocks noChangeArrowheads="1"/>
        </xdr:cNvSpPr>
      </xdr:nvSpPr>
      <xdr:spPr>
        <a:xfrm>
          <a:off x="15859125" y="9286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49</xdr:row>
      <xdr:rowOff>114300</xdr:rowOff>
    </xdr:from>
    <xdr:ext cx="76200" cy="333375"/>
    <xdr:sp>
      <xdr:nvSpPr>
        <xdr:cNvPr id="202" name="TextBox 207"/>
        <xdr:cNvSpPr txBox="1">
          <a:spLocks noChangeArrowheads="1"/>
        </xdr:cNvSpPr>
      </xdr:nvSpPr>
      <xdr:spPr>
        <a:xfrm>
          <a:off x="15859125" y="9467850"/>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50</xdr:row>
      <xdr:rowOff>228600</xdr:rowOff>
    </xdr:from>
    <xdr:ext cx="76200" cy="247650"/>
    <xdr:sp>
      <xdr:nvSpPr>
        <xdr:cNvPr id="203" name="TextBox 208"/>
        <xdr:cNvSpPr txBox="1">
          <a:spLocks noChangeArrowheads="1"/>
        </xdr:cNvSpPr>
      </xdr:nvSpPr>
      <xdr:spPr>
        <a:xfrm>
          <a:off x="15859125" y="9763125"/>
          <a:ext cx="7620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53</xdr:row>
      <xdr:rowOff>114300</xdr:rowOff>
    </xdr:from>
    <xdr:ext cx="76200" cy="200025"/>
    <xdr:sp>
      <xdr:nvSpPr>
        <xdr:cNvPr id="204" name="TextBox 209"/>
        <xdr:cNvSpPr txBox="1">
          <a:spLocks noChangeArrowheads="1"/>
        </xdr:cNvSpPr>
      </xdr:nvSpPr>
      <xdr:spPr>
        <a:xfrm>
          <a:off x="15859125" y="1029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54</xdr:row>
      <xdr:rowOff>114300</xdr:rowOff>
    </xdr:from>
    <xdr:ext cx="76200" cy="200025"/>
    <xdr:sp>
      <xdr:nvSpPr>
        <xdr:cNvPr id="205" name="TextBox 210"/>
        <xdr:cNvSpPr txBox="1">
          <a:spLocks noChangeArrowheads="1"/>
        </xdr:cNvSpPr>
      </xdr:nvSpPr>
      <xdr:spPr>
        <a:xfrm>
          <a:off x="15859125" y="10458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55</xdr:row>
      <xdr:rowOff>114300</xdr:rowOff>
    </xdr:from>
    <xdr:ext cx="76200" cy="200025"/>
    <xdr:sp>
      <xdr:nvSpPr>
        <xdr:cNvPr id="206" name="TextBox 211"/>
        <xdr:cNvSpPr txBox="1">
          <a:spLocks noChangeArrowheads="1"/>
        </xdr:cNvSpPr>
      </xdr:nvSpPr>
      <xdr:spPr>
        <a:xfrm>
          <a:off x="15859125"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56</xdr:row>
      <xdr:rowOff>114300</xdr:rowOff>
    </xdr:from>
    <xdr:ext cx="76200" cy="200025"/>
    <xdr:sp>
      <xdr:nvSpPr>
        <xdr:cNvPr id="207" name="TextBox 212"/>
        <xdr:cNvSpPr txBox="1">
          <a:spLocks noChangeArrowheads="1"/>
        </xdr:cNvSpPr>
      </xdr:nvSpPr>
      <xdr:spPr>
        <a:xfrm>
          <a:off x="15859125" y="10782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57</xdr:row>
      <xdr:rowOff>114300</xdr:rowOff>
    </xdr:from>
    <xdr:ext cx="76200" cy="200025"/>
    <xdr:sp>
      <xdr:nvSpPr>
        <xdr:cNvPr id="208" name="TextBox 213"/>
        <xdr:cNvSpPr txBox="1">
          <a:spLocks noChangeArrowheads="1"/>
        </xdr:cNvSpPr>
      </xdr:nvSpPr>
      <xdr:spPr>
        <a:xfrm>
          <a:off x="15859125" y="10944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58</xdr:row>
      <xdr:rowOff>114300</xdr:rowOff>
    </xdr:from>
    <xdr:ext cx="76200" cy="200025"/>
    <xdr:sp>
      <xdr:nvSpPr>
        <xdr:cNvPr id="209" name="TextBox 214"/>
        <xdr:cNvSpPr txBox="1">
          <a:spLocks noChangeArrowheads="1"/>
        </xdr:cNvSpPr>
      </xdr:nvSpPr>
      <xdr:spPr>
        <a:xfrm>
          <a:off x="15859125" y="11106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59</xdr:row>
      <xdr:rowOff>114300</xdr:rowOff>
    </xdr:from>
    <xdr:ext cx="76200" cy="200025"/>
    <xdr:sp>
      <xdr:nvSpPr>
        <xdr:cNvPr id="210" name="TextBox 215"/>
        <xdr:cNvSpPr txBox="1">
          <a:spLocks noChangeArrowheads="1"/>
        </xdr:cNvSpPr>
      </xdr:nvSpPr>
      <xdr:spPr>
        <a:xfrm>
          <a:off x="15859125" y="11268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60</xdr:row>
      <xdr:rowOff>114300</xdr:rowOff>
    </xdr:from>
    <xdr:ext cx="76200" cy="200025"/>
    <xdr:sp>
      <xdr:nvSpPr>
        <xdr:cNvPr id="211" name="TextBox 216"/>
        <xdr:cNvSpPr txBox="1">
          <a:spLocks noChangeArrowheads="1"/>
        </xdr:cNvSpPr>
      </xdr:nvSpPr>
      <xdr:spPr>
        <a:xfrm>
          <a:off x="15859125" y="11430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61</xdr:row>
      <xdr:rowOff>114300</xdr:rowOff>
    </xdr:from>
    <xdr:ext cx="76200" cy="200025"/>
    <xdr:sp>
      <xdr:nvSpPr>
        <xdr:cNvPr id="212" name="TextBox 217"/>
        <xdr:cNvSpPr txBox="1">
          <a:spLocks noChangeArrowheads="1"/>
        </xdr:cNvSpPr>
      </xdr:nvSpPr>
      <xdr:spPr>
        <a:xfrm>
          <a:off x="15859125" y="1159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62</xdr:row>
      <xdr:rowOff>114300</xdr:rowOff>
    </xdr:from>
    <xdr:ext cx="76200" cy="200025"/>
    <xdr:sp>
      <xdr:nvSpPr>
        <xdr:cNvPr id="213" name="TextBox 218"/>
        <xdr:cNvSpPr txBox="1">
          <a:spLocks noChangeArrowheads="1"/>
        </xdr:cNvSpPr>
      </xdr:nvSpPr>
      <xdr:spPr>
        <a:xfrm>
          <a:off x="15859125" y="1175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63</xdr:row>
      <xdr:rowOff>114300</xdr:rowOff>
    </xdr:from>
    <xdr:ext cx="76200" cy="200025"/>
    <xdr:sp>
      <xdr:nvSpPr>
        <xdr:cNvPr id="214" name="TextBox 219"/>
        <xdr:cNvSpPr txBox="1">
          <a:spLocks noChangeArrowheads="1"/>
        </xdr:cNvSpPr>
      </xdr:nvSpPr>
      <xdr:spPr>
        <a:xfrm>
          <a:off x="15859125" y="11915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64</xdr:row>
      <xdr:rowOff>114300</xdr:rowOff>
    </xdr:from>
    <xdr:ext cx="76200" cy="200025"/>
    <xdr:sp>
      <xdr:nvSpPr>
        <xdr:cNvPr id="215" name="TextBox 220"/>
        <xdr:cNvSpPr txBox="1">
          <a:spLocks noChangeArrowheads="1"/>
        </xdr:cNvSpPr>
      </xdr:nvSpPr>
      <xdr:spPr>
        <a:xfrm>
          <a:off x="15859125" y="1207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0</xdr:colOff>
      <xdr:row>67</xdr:row>
      <xdr:rowOff>114300</xdr:rowOff>
    </xdr:from>
    <xdr:ext cx="76200" cy="200025"/>
    <xdr:sp>
      <xdr:nvSpPr>
        <xdr:cNvPr id="216" name="TextBox 221"/>
        <xdr:cNvSpPr txBox="1">
          <a:spLocks noChangeArrowheads="1"/>
        </xdr:cNvSpPr>
      </xdr:nvSpPr>
      <xdr:spPr>
        <a:xfrm>
          <a:off x="15859125" y="12563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Senior%20Managers%20Pac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ashh\Local%20Settings\Temporary%20Internet%20Files\OLK4D\PIs%20-%20not%20require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buttona\My%20Documents%20(IAAXPWS0206%20LOCAL%20DISK)\Feedback%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razvin\Local%20Settings\Temporary%20Internet%20Files\OLK2F\Reports\2004-5\Feedback%20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Profiles\cce21d\Local%20Settings\Temporary%20Internet%20Files\OLK3F5\AIT%20MA%20for%20AIMB.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TKILBEY\Local%20Settings\Temporary%20Internet%20Files\OLK123\Scorecard%20&amp;%20Objective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workbookViewId="0" topLeftCell="A1">
      <selection activeCell="A1" sqref="A1:F1"/>
    </sheetView>
  </sheetViews>
  <sheetFormatPr defaultColWidth="9.140625" defaultRowHeight="12.75"/>
  <cols>
    <col min="1" max="1" width="11.140625" style="3" customWidth="1"/>
    <col min="2" max="2" width="10.140625" style="3" bestFit="1" customWidth="1"/>
    <col min="3" max="16384" width="9.140625" style="3" customWidth="1"/>
  </cols>
  <sheetData>
    <row r="1" spans="1:17" ht="15">
      <c r="A1" s="816" t="s">
        <v>414</v>
      </c>
      <c r="B1" s="816"/>
      <c r="C1" s="816"/>
      <c r="D1" s="816"/>
      <c r="E1" s="816"/>
      <c r="F1" s="816"/>
      <c r="G1" s="2"/>
      <c r="H1" s="2"/>
      <c r="I1" s="2"/>
      <c r="J1" s="2"/>
      <c r="K1" s="2"/>
      <c r="L1" s="307"/>
      <c r="M1" s="2"/>
      <c r="N1" s="2"/>
      <c r="O1" s="2"/>
      <c r="P1" s="2"/>
      <c r="Q1" s="2"/>
    </row>
    <row r="2" spans="1:17" ht="15">
      <c r="A2" s="2"/>
      <c r="B2" s="2"/>
      <c r="C2" s="2"/>
      <c r="D2" s="2"/>
      <c r="E2" s="2"/>
      <c r="F2" s="2"/>
      <c r="G2" s="2"/>
      <c r="H2" s="2"/>
      <c r="I2" s="2"/>
      <c r="J2" s="2"/>
      <c r="K2" s="2"/>
      <c r="L2" s="308"/>
      <c r="M2" s="2"/>
      <c r="N2" s="2"/>
      <c r="O2" s="2"/>
      <c r="P2" s="2"/>
      <c r="Q2" s="2"/>
    </row>
    <row r="3" spans="1:17" ht="15">
      <c r="A3" s="4" t="s">
        <v>0</v>
      </c>
      <c r="B3" s="4" t="s">
        <v>1</v>
      </c>
      <c r="C3" s="2"/>
      <c r="D3" s="2"/>
      <c r="E3" s="2"/>
      <c r="F3" s="2"/>
      <c r="G3" s="2"/>
      <c r="H3" s="2"/>
      <c r="I3" s="2"/>
      <c r="J3" s="2"/>
      <c r="K3" s="2"/>
      <c r="L3" s="308"/>
      <c r="M3" s="2"/>
      <c r="N3" s="2"/>
      <c r="O3" s="2"/>
      <c r="P3" s="2"/>
      <c r="Q3" s="2"/>
    </row>
    <row r="4" spans="1:17" ht="15">
      <c r="A4" s="4" t="s">
        <v>2</v>
      </c>
      <c r="B4" s="4"/>
      <c r="C4" s="2"/>
      <c r="D4" s="2"/>
      <c r="E4" s="2"/>
      <c r="F4" s="2"/>
      <c r="G4" s="2"/>
      <c r="H4" s="2"/>
      <c r="I4" s="2"/>
      <c r="J4" s="2"/>
      <c r="K4" s="2"/>
      <c r="L4" s="2"/>
      <c r="M4" s="2"/>
      <c r="N4" s="2"/>
      <c r="O4" s="2"/>
      <c r="P4" s="2"/>
      <c r="Q4" s="2"/>
    </row>
    <row r="5" spans="1:17" ht="15">
      <c r="A5" s="5" t="s">
        <v>3</v>
      </c>
      <c r="B5" s="815" t="s">
        <v>400</v>
      </c>
      <c r="C5" s="815"/>
      <c r="D5" s="815"/>
      <c r="E5" s="815"/>
      <c r="F5" s="815"/>
      <c r="G5" s="815"/>
      <c r="H5" s="815"/>
      <c r="I5" s="815"/>
      <c r="J5" s="815"/>
      <c r="K5" s="815"/>
      <c r="L5" s="815"/>
      <c r="M5" s="815"/>
      <c r="N5" s="815"/>
      <c r="O5" s="815"/>
      <c r="P5" s="815"/>
      <c r="Q5" s="2"/>
    </row>
    <row r="6" spans="1:17" ht="15">
      <c r="A6" s="4" t="s">
        <v>4</v>
      </c>
      <c r="B6" s="2"/>
      <c r="C6" s="2"/>
      <c r="D6" s="2"/>
      <c r="E6" s="2"/>
      <c r="F6" s="2"/>
      <c r="G6" s="2"/>
      <c r="H6" s="2"/>
      <c r="I6" s="2"/>
      <c r="J6" s="2"/>
      <c r="K6" s="2"/>
      <c r="L6" s="308"/>
      <c r="M6" s="2"/>
      <c r="N6" s="2"/>
      <c r="O6" s="2"/>
      <c r="P6" s="2"/>
      <c r="Q6" s="2"/>
    </row>
    <row r="7" spans="1:17" ht="15">
      <c r="A7" s="2">
        <v>1.1</v>
      </c>
      <c r="B7" s="6" t="s">
        <v>401</v>
      </c>
      <c r="C7" s="6"/>
      <c r="D7" s="6"/>
      <c r="E7" s="6"/>
      <c r="F7" s="6"/>
      <c r="G7" s="6"/>
      <c r="H7" s="6"/>
      <c r="I7" s="6"/>
      <c r="J7" s="6"/>
      <c r="K7" s="6"/>
      <c r="L7" s="6"/>
      <c r="M7" s="6"/>
      <c r="N7" s="6"/>
      <c r="O7" s="6"/>
      <c r="P7" s="6"/>
      <c r="Q7" s="2"/>
    </row>
    <row r="8" spans="1:17" ht="15">
      <c r="A8" s="2">
        <v>1.2</v>
      </c>
      <c r="B8" s="6" t="s">
        <v>402</v>
      </c>
      <c r="C8" s="6"/>
      <c r="D8" s="6"/>
      <c r="E8" s="6"/>
      <c r="F8" s="6"/>
      <c r="G8" s="6"/>
      <c r="H8" s="6"/>
      <c r="I8" s="6"/>
      <c r="J8" s="6"/>
      <c r="K8" s="6"/>
      <c r="L8" s="6"/>
      <c r="M8" s="6"/>
      <c r="N8" s="6"/>
      <c r="O8" s="6"/>
      <c r="P8" s="6"/>
      <c r="Q8" s="2"/>
    </row>
    <row r="9" spans="1:17" ht="15">
      <c r="A9" s="2">
        <v>1.3</v>
      </c>
      <c r="B9" s="6" t="s">
        <v>403</v>
      </c>
      <c r="C9" s="6"/>
      <c r="D9" s="6"/>
      <c r="E9" s="6"/>
      <c r="F9" s="6"/>
      <c r="G9" s="6"/>
      <c r="H9" s="6"/>
      <c r="I9" s="6"/>
      <c r="J9" s="6"/>
      <c r="K9" s="6"/>
      <c r="L9" s="6"/>
      <c r="M9" s="6"/>
      <c r="N9" s="6"/>
      <c r="O9" s="6"/>
      <c r="P9" s="6"/>
      <c r="Q9" s="2"/>
    </row>
    <row r="10" spans="1:17" ht="15">
      <c r="A10" s="2">
        <v>1.4</v>
      </c>
      <c r="B10" s="6" t="s">
        <v>404</v>
      </c>
      <c r="C10" s="6"/>
      <c r="D10" s="6"/>
      <c r="E10" s="6"/>
      <c r="F10" s="6"/>
      <c r="G10" s="6"/>
      <c r="H10" s="6"/>
      <c r="I10" s="6"/>
      <c r="J10" s="6"/>
      <c r="K10" s="6"/>
      <c r="L10" s="6"/>
      <c r="M10" s="6"/>
      <c r="N10" s="6"/>
      <c r="O10" s="6"/>
      <c r="P10" s="6"/>
      <c r="Q10" s="2"/>
    </row>
    <row r="11" spans="1:17" ht="15">
      <c r="A11" s="4" t="s">
        <v>5</v>
      </c>
      <c r="B11" s="6"/>
      <c r="C11" s="6"/>
      <c r="D11" s="6"/>
      <c r="E11" s="6"/>
      <c r="F11" s="6"/>
      <c r="G11" s="6"/>
      <c r="H11" s="6"/>
      <c r="I11" s="6"/>
      <c r="J11" s="6"/>
      <c r="K11" s="6"/>
      <c r="L11" s="6"/>
      <c r="M11" s="6"/>
      <c r="N11" s="6"/>
      <c r="O11" s="6"/>
      <c r="P11" s="6"/>
      <c r="Q11" s="2"/>
    </row>
    <row r="12" spans="1:17" ht="15">
      <c r="A12" s="2">
        <v>2.1</v>
      </c>
      <c r="B12" s="6" t="s">
        <v>405</v>
      </c>
      <c r="C12" s="6"/>
      <c r="D12" s="6"/>
      <c r="E12" s="6"/>
      <c r="F12" s="6"/>
      <c r="G12" s="6"/>
      <c r="H12" s="6"/>
      <c r="I12" s="6"/>
      <c r="J12" s="6"/>
      <c r="K12" s="6"/>
      <c r="L12" s="6"/>
      <c r="M12" s="6"/>
      <c r="N12" s="6"/>
      <c r="O12" s="6"/>
      <c r="P12" s="6"/>
      <c r="Q12" s="2"/>
    </row>
    <row r="13" spans="1:17" ht="15">
      <c r="A13" s="2">
        <v>2.2</v>
      </c>
      <c r="B13" s="6" t="s">
        <v>406</v>
      </c>
      <c r="C13" s="6"/>
      <c r="D13" s="6"/>
      <c r="E13" s="6"/>
      <c r="F13" s="6"/>
      <c r="G13" s="6"/>
      <c r="H13" s="6"/>
      <c r="I13" s="6"/>
      <c r="J13" s="6"/>
      <c r="K13" s="6"/>
      <c r="L13" s="6"/>
      <c r="M13" s="6"/>
      <c r="N13" s="6"/>
      <c r="O13" s="6"/>
      <c r="P13" s="6"/>
      <c r="Q13" s="2"/>
    </row>
    <row r="14" spans="1:17" ht="15">
      <c r="A14" s="2">
        <v>2.3</v>
      </c>
      <c r="B14" s="6" t="s">
        <v>407</v>
      </c>
      <c r="C14" s="6"/>
      <c r="D14" s="6"/>
      <c r="E14" s="6"/>
      <c r="F14" s="6"/>
      <c r="G14" s="6"/>
      <c r="H14" s="6"/>
      <c r="I14" s="6"/>
      <c r="J14" s="6"/>
      <c r="K14" s="6"/>
      <c r="L14" s="6"/>
      <c r="M14" s="6"/>
      <c r="N14" s="6"/>
      <c r="O14" s="6"/>
      <c r="P14" s="6"/>
      <c r="Q14" s="2"/>
    </row>
    <row r="15" spans="1:17" ht="15">
      <c r="A15" s="2">
        <v>2.4</v>
      </c>
      <c r="B15" s="6" t="s">
        <v>408</v>
      </c>
      <c r="C15" s="6"/>
      <c r="D15" s="6"/>
      <c r="E15" s="6"/>
      <c r="F15" s="6"/>
      <c r="G15" s="6"/>
      <c r="H15" s="6"/>
      <c r="I15" s="6"/>
      <c r="J15" s="6"/>
      <c r="K15" s="6"/>
      <c r="L15" s="6"/>
      <c r="M15" s="6"/>
      <c r="N15" s="6"/>
      <c r="O15" s="6"/>
      <c r="P15" s="6"/>
      <c r="Q15" s="2"/>
    </row>
    <row r="16" spans="1:17" ht="15">
      <c r="A16" s="2">
        <v>2.5</v>
      </c>
      <c r="B16" s="6" t="s">
        <v>409</v>
      </c>
      <c r="C16" s="6"/>
      <c r="D16" s="6"/>
      <c r="E16" s="6"/>
      <c r="F16" s="6"/>
      <c r="G16" s="6"/>
      <c r="H16" s="6"/>
      <c r="I16" s="6"/>
      <c r="J16" s="6"/>
      <c r="K16" s="6"/>
      <c r="L16" s="6"/>
      <c r="M16" s="6"/>
      <c r="N16" s="6"/>
      <c r="O16" s="6"/>
      <c r="P16" s="6"/>
      <c r="Q16" s="2"/>
    </row>
    <row r="17" spans="1:17" ht="15">
      <c r="A17" s="2">
        <v>2.6</v>
      </c>
      <c r="B17" s="6" t="s">
        <v>410</v>
      </c>
      <c r="C17" s="6"/>
      <c r="D17" s="6"/>
      <c r="E17" s="6"/>
      <c r="F17" s="6"/>
      <c r="G17" s="6"/>
      <c r="H17" s="6"/>
      <c r="I17" s="6"/>
      <c r="J17" s="6"/>
      <c r="K17" s="6"/>
      <c r="L17" s="6"/>
      <c r="M17" s="6"/>
      <c r="N17" s="6"/>
      <c r="O17" s="6"/>
      <c r="P17" s="6"/>
      <c r="Q17" s="2"/>
    </row>
    <row r="18" spans="1:17" ht="15">
      <c r="A18" s="2">
        <v>2.7</v>
      </c>
      <c r="B18" s="6" t="s">
        <v>411</v>
      </c>
      <c r="C18" s="6"/>
      <c r="D18" s="6"/>
      <c r="E18" s="6"/>
      <c r="F18" s="6"/>
      <c r="G18" s="6"/>
      <c r="H18" s="6"/>
      <c r="I18" s="6"/>
      <c r="J18" s="6"/>
      <c r="K18" s="6"/>
      <c r="L18" s="6"/>
      <c r="M18" s="6"/>
      <c r="N18" s="6"/>
      <c r="O18" s="6"/>
      <c r="P18" s="6"/>
      <c r="Q18" s="2"/>
    </row>
    <row r="19" spans="1:17" ht="15">
      <c r="A19" s="4" t="s">
        <v>6</v>
      </c>
      <c r="B19" s="6"/>
      <c r="C19" s="6"/>
      <c r="D19" s="6"/>
      <c r="E19" s="6"/>
      <c r="F19" s="6"/>
      <c r="G19" s="6"/>
      <c r="H19" s="6"/>
      <c r="I19" s="6"/>
      <c r="J19" s="6"/>
      <c r="K19" s="6"/>
      <c r="L19" s="6"/>
      <c r="M19" s="6"/>
      <c r="N19" s="6"/>
      <c r="O19" s="6"/>
      <c r="P19" s="6"/>
      <c r="Q19" s="2"/>
    </row>
    <row r="20" spans="1:17" ht="15">
      <c r="A20" s="2">
        <v>3.1</v>
      </c>
      <c r="B20" s="6" t="s">
        <v>412</v>
      </c>
      <c r="C20" s="6"/>
      <c r="D20" s="6"/>
      <c r="E20" s="6"/>
      <c r="F20" s="6"/>
      <c r="G20" s="6"/>
      <c r="H20" s="6"/>
      <c r="I20" s="6"/>
      <c r="J20" s="6"/>
      <c r="K20" s="6"/>
      <c r="L20" s="6"/>
      <c r="M20" s="6"/>
      <c r="N20" s="6"/>
      <c r="O20" s="6"/>
      <c r="P20" s="6"/>
      <c r="Q20" s="2"/>
    </row>
    <row r="21" spans="1:17" ht="15">
      <c r="A21" s="4" t="s">
        <v>7</v>
      </c>
      <c r="B21" s="6"/>
      <c r="C21" s="6"/>
      <c r="D21" s="6"/>
      <c r="E21" s="6"/>
      <c r="F21" s="6"/>
      <c r="G21" s="6"/>
      <c r="H21" s="6"/>
      <c r="I21" s="6"/>
      <c r="J21" s="6"/>
      <c r="K21" s="6"/>
      <c r="L21" s="6"/>
      <c r="M21" s="6"/>
      <c r="N21" s="6"/>
      <c r="O21" s="6"/>
      <c r="P21" s="6"/>
      <c r="Q21" s="2"/>
    </row>
    <row r="22" spans="1:17" ht="15">
      <c r="A22" s="38">
        <v>4.1</v>
      </c>
      <c r="B22" s="6" t="s">
        <v>423</v>
      </c>
      <c r="C22" s="6"/>
      <c r="D22" s="6"/>
      <c r="E22" s="6"/>
      <c r="F22" s="6"/>
      <c r="G22" s="6"/>
      <c r="H22" s="6"/>
      <c r="I22" s="6"/>
      <c r="J22" s="6"/>
      <c r="K22" s="2"/>
      <c r="L22" s="6"/>
      <c r="M22" s="6"/>
      <c r="N22" s="6"/>
      <c r="O22" s="6"/>
      <c r="P22" s="6"/>
      <c r="Q22" s="2"/>
    </row>
    <row r="23" spans="1:17" ht="15">
      <c r="A23" s="2">
        <v>4.2</v>
      </c>
      <c r="B23" s="6" t="s">
        <v>266</v>
      </c>
      <c r="C23" s="6"/>
      <c r="D23" s="6"/>
      <c r="E23" s="6"/>
      <c r="F23" s="6"/>
      <c r="G23" s="6"/>
      <c r="H23" s="6"/>
      <c r="I23" s="6"/>
      <c r="J23" s="6"/>
      <c r="K23" s="6"/>
      <c r="L23" s="6"/>
      <c r="M23" s="6"/>
      <c r="N23" s="6"/>
      <c r="O23" s="6"/>
      <c r="P23" s="6"/>
      <c r="Q23" s="2"/>
    </row>
    <row r="24" spans="1:17" ht="15">
      <c r="A24" s="2">
        <v>4.3</v>
      </c>
      <c r="B24" s="6" t="s">
        <v>267</v>
      </c>
      <c r="C24" s="6"/>
      <c r="D24" s="6"/>
      <c r="E24" s="6"/>
      <c r="F24" s="6"/>
      <c r="G24" s="6"/>
      <c r="H24" s="6"/>
      <c r="I24" s="6"/>
      <c r="J24" s="6"/>
      <c r="K24" s="6"/>
      <c r="L24" s="6"/>
      <c r="M24" s="6"/>
      <c r="N24" s="6"/>
      <c r="O24" s="6"/>
      <c r="P24" s="6"/>
      <c r="Q24" s="2"/>
    </row>
    <row r="25" spans="1:16" ht="15">
      <c r="A25" s="4" t="s">
        <v>8</v>
      </c>
      <c r="B25" s="6"/>
      <c r="C25" s="6"/>
      <c r="D25" s="6"/>
      <c r="E25" s="6"/>
      <c r="F25" s="6"/>
      <c r="G25" s="6"/>
      <c r="H25" s="6"/>
      <c r="I25" s="6"/>
      <c r="J25" s="6"/>
      <c r="K25" s="6"/>
      <c r="L25" s="6"/>
      <c r="M25" s="6"/>
      <c r="N25" s="6"/>
      <c r="O25" s="6"/>
      <c r="P25" s="6"/>
    </row>
    <row r="26" spans="1:16" ht="15">
      <c r="A26" s="5" t="s">
        <v>9</v>
      </c>
      <c r="B26" s="6" t="s">
        <v>10</v>
      </c>
      <c r="C26" s="6"/>
      <c r="D26" s="6"/>
      <c r="E26" s="6"/>
      <c r="F26" s="6"/>
      <c r="G26" s="6"/>
      <c r="H26" s="6"/>
      <c r="I26" s="6"/>
      <c r="J26" s="6"/>
      <c r="K26" s="6"/>
      <c r="L26" s="6"/>
      <c r="M26" s="6"/>
      <c r="N26" s="6"/>
      <c r="O26" s="6"/>
      <c r="P26" s="6"/>
    </row>
    <row r="27" spans="1:16" ht="15">
      <c r="A27" s="2"/>
      <c r="B27" s="2"/>
      <c r="C27" s="2"/>
      <c r="D27" s="2"/>
      <c r="E27" s="2"/>
      <c r="F27" s="2"/>
      <c r="G27" s="2"/>
      <c r="H27" s="2"/>
      <c r="I27" s="2"/>
      <c r="J27" s="2"/>
      <c r="K27" s="2"/>
      <c r="L27" s="2"/>
      <c r="M27" s="2"/>
      <c r="N27" s="2"/>
      <c r="O27" s="2"/>
      <c r="P27" s="2"/>
    </row>
    <row r="28" spans="1:16" ht="15">
      <c r="A28" s="307" t="s">
        <v>307</v>
      </c>
      <c r="B28" s="4"/>
      <c r="C28" s="2"/>
      <c r="D28" s="2"/>
      <c r="E28" s="2"/>
      <c r="F28" s="2"/>
      <c r="G28" s="2"/>
      <c r="H28" s="2"/>
      <c r="I28" s="2"/>
      <c r="J28" s="2"/>
      <c r="K28" s="2"/>
      <c r="L28" s="2"/>
      <c r="M28" s="2"/>
      <c r="N28" s="2"/>
      <c r="O28" s="2"/>
      <c r="P28" s="278"/>
    </row>
    <row r="29" ht="15">
      <c r="A29" s="308" t="s">
        <v>413</v>
      </c>
    </row>
    <row r="30" ht="15">
      <c r="A30" s="308" t="s">
        <v>308</v>
      </c>
    </row>
    <row r="31" ht="15">
      <c r="A31" s="308" t="s">
        <v>335</v>
      </c>
    </row>
  </sheetData>
  <mergeCells count="2">
    <mergeCell ref="B5:P5"/>
    <mergeCell ref="A1:F1"/>
  </mergeCells>
  <hyperlinks>
    <hyperlink ref="B5" location="S.1!A1" display="S.1!A1"/>
    <hyperlink ref="B7" location="'1.1'!A1" display="'1.1'!A1"/>
    <hyperlink ref="B8" location="'1.2'!A1" display="'1.2'!A1"/>
    <hyperlink ref="B9" location="'1.3'!A1" display="'1.3'!A1"/>
    <hyperlink ref="B10" location="'1.4'!A1" display="'1.4'!A1"/>
    <hyperlink ref="B12" location="'2.1'!A1" display="'2.1'!A1"/>
    <hyperlink ref="B13" location="'2.2'!A1" display="'2.2'!A1"/>
    <hyperlink ref="B14" location="'2.3'!A1" display="'2.3'!A1"/>
    <hyperlink ref="B15" location="'2.4'!A1" display="'2.4'!A1"/>
    <hyperlink ref="B16" location="'2.5'!A1" display="'2.5'!A1"/>
    <hyperlink ref="B17" location="'2.6'!A1" display="'2.6'!A1"/>
    <hyperlink ref="B18" location="'2.7'!A1" display="'2.7'!A1"/>
    <hyperlink ref="B20" location="'3.1'!A1" display="'3.1'!A1"/>
    <hyperlink ref="B22" location="'4.1'!A1" display="'4.1'!A1"/>
    <hyperlink ref="B23" location="'4.2'!A1" display="'4.2'!A1"/>
    <hyperlink ref="B24" location="'4.3'!A1" display="'4.3'!A1"/>
    <hyperlink ref="B26" location="B.1!A1" display="Change of Names of Tribunals"/>
    <hyperlink ref="B5:P5" location="S.1!A1" display="Total Number of Receipts, Disposals and Caseload Outstanding by Jurisdiction, 2007/08 to 2012/13"/>
  </hyperlinks>
  <printOptions/>
  <pageMargins left="0.7480314960629921" right="0.7480314960629921" top="0.984251968503937" bottom="0.984251968503937" header="0.5118110236220472" footer="0.5118110236220472"/>
  <pageSetup fitToHeight="1" fitToWidth="1" horizontalDpi="600" verticalDpi="600" orientation="landscape" paperSize="9" scale="88" r:id="rId1"/>
  <headerFooter alignWithMargins="0">
    <oddHeader>&amp;CTribunal Statistics Quarterly
April to June 2014</oddHead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H51"/>
  <sheetViews>
    <sheetView workbookViewId="0" topLeftCell="A1">
      <pane xSplit="1" ySplit="7" topLeftCell="B32" activePane="bottomRight" state="frozen"/>
      <selection pane="topLeft" activeCell="A1" sqref="A1"/>
      <selection pane="topRight" activeCell="B1" sqref="B1"/>
      <selection pane="bottomLeft" activeCell="A8" sqref="A8"/>
      <selection pane="bottomRight" activeCell="AD43" sqref="AD43"/>
    </sheetView>
  </sheetViews>
  <sheetFormatPr defaultColWidth="9.140625" defaultRowHeight="12.75"/>
  <cols>
    <col min="1" max="1" width="25.421875" style="2" customWidth="1"/>
    <col min="2" max="2" width="7.57421875" style="2" customWidth="1"/>
    <col min="3" max="3" width="8.28125" style="2" customWidth="1"/>
    <col min="4" max="4" width="11.421875" style="2" customWidth="1"/>
    <col min="5" max="5" width="8.28125" style="2" customWidth="1"/>
    <col min="6" max="6" width="10.57421875" style="2" bestFit="1" customWidth="1"/>
    <col min="7" max="7" width="10.140625" style="2" customWidth="1"/>
    <col min="8" max="8" width="8.28125" style="2" customWidth="1"/>
    <col min="9" max="9" width="7.57421875" style="2" customWidth="1"/>
    <col min="10" max="10" width="9.28125" style="2" customWidth="1"/>
    <col min="11" max="11" width="8.28125" style="2" customWidth="1"/>
    <col min="12" max="12" width="8.421875" style="2" customWidth="1"/>
    <col min="13" max="13" width="8.00390625" style="2" customWidth="1"/>
    <col min="14" max="14" width="8.7109375" style="2" customWidth="1"/>
    <col min="15" max="15" width="10.00390625" style="2" customWidth="1"/>
    <col min="16" max="16" width="10.28125" style="2" customWidth="1"/>
    <col min="17" max="17" width="9.421875" style="2" customWidth="1"/>
    <col min="18" max="18" width="9.57421875" style="2" customWidth="1"/>
    <col min="19" max="19" width="8.421875" style="2" customWidth="1"/>
    <col min="20" max="20" width="9.7109375" style="2" customWidth="1"/>
    <col min="21" max="21" width="8.421875" style="2" customWidth="1"/>
    <col min="22" max="22" width="7.57421875" style="2" customWidth="1"/>
    <col min="23" max="23" width="5.421875" style="38" customWidth="1"/>
    <col min="24" max="25" width="5.00390625" style="38" customWidth="1"/>
    <col min="26" max="26" width="6.140625" style="38" customWidth="1"/>
    <col min="27" max="27" width="9.421875" style="38" customWidth="1"/>
    <col min="28" max="29" width="5.00390625" style="38" customWidth="1"/>
    <col min="30" max="30" width="7.7109375" style="38" customWidth="1"/>
    <col min="31" max="31" width="5.57421875" style="38" customWidth="1"/>
    <col min="32" max="32" width="10.421875" style="38" customWidth="1"/>
    <col min="33" max="33" width="5.7109375" style="38" customWidth="1"/>
    <col min="34" max="34" width="7.8515625" style="38" customWidth="1"/>
    <col min="35" max="35" width="5.57421875" style="38" customWidth="1"/>
    <col min="36" max="36" width="5.00390625" style="38" customWidth="1"/>
    <col min="37" max="37" width="10.421875" style="38" customWidth="1"/>
    <col min="38" max="41" width="5.00390625" style="38" customWidth="1"/>
    <col min="42" max="42" width="7.57421875" style="38" customWidth="1"/>
    <col min="43" max="43" width="4.421875" style="38" customWidth="1"/>
    <col min="44" max="44" width="5.421875" style="38" customWidth="1"/>
    <col min="45" max="45" width="5.57421875" style="38" customWidth="1"/>
    <col min="46" max="46" width="5.00390625" style="38" customWidth="1"/>
    <col min="47" max="47" width="7.57421875" style="2" customWidth="1"/>
    <col min="48" max="51" width="5.00390625" style="38" customWidth="1"/>
    <col min="52" max="52" width="6.57421875" style="2" customWidth="1"/>
    <col min="53" max="53" width="5.8515625" style="2" customWidth="1"/>
    <col min="54" max="54" width="6.57421875" style="2" customWidth="1"/>
    <col min="55" max="55" width="5.7109375" style="2" customWidth="1"/>
    <col min="56" max="56" width="7.421875" style="2" customWidth="1"/>
    <col min="57" max="59" width="9.140625" style="38" customWidth="1"/>
    <col min="60" max="16384" width="9.140625" style="2" customWidth="1"/>
  </cols>
  <sheetData>
    <row r="1" spans="1:51" ht="15">
      <c r="A1" s="111" t="s">
        <v>133</v>
      </c>
      <c r="B1" s="708" t="s">
        <v>509</v>
      </c>
      <c r="C1" s="140"/>
      <c r="D1" s="140"/>
      <c r="E1" s="140"/>
      <c r="F1" s="140"/>
      <c r="G1" s="140"/>
      <c r="H1" s="140"/>
      <c r="I1" s="140"/>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T1" s="709" t="s">
        <v>12</v>
      </c>
      <c r="AU1" s="47"/>
      <c r="AV1" s="47"/>
      <c r="AW1" s="47"/>
      <c r="AX1" s="47"/>
      <c r="AY1" s="47"/>
    </row>
    <row r="2" spans="1:51" ht="15">
      <c r="A2" s="111" t="s">
        <v>351</v>
      </c>
      <c r="B2" s="140"/>
      <c r="C2" s="140"/>
      <c r="D2" s="140"/>
      <c r="E2" s="140"/>
      <c r="F2" s="140"/>
      <c r="G2" s="140"/>
      <c r="H2" s="140"/>
      <c r="I2" s="140"/>
      <c r="J2" s="47"/>
      <c r="K2" s="47"/>
      <c r="L2" s="47"/>
      <c r="M2" s="47"/>
      <c r="N2" s="47"/>
      <c r="O2" s="47"/>
      <c r="P2" s="47"/>
      <c r="Q2" s="679"/>
      <c r="R2" s="47"/>
      <c r="S2" s="47"/>
      <c r="T2" s="47"/>
      <c r="U2" s="47"/>
      <c r="V2" s="47"/>
      <c r="W2" s="47"/>
      <c r="X2" s="47"/>
      <c r="Y2" s="47"/>
      <c r="Z2" s="47"/>
      <c r="AA2" s="47"/>
      <c r="AB2" s="47"/>
      <c r="AC2" s="47"/>
      <c r="AD2" s="47"/>
      <c r="AE2" s="47"/>
      <c r="AF2" s="47"/>
      <c r="AG2" s="47"/>
      <c r="AH2" s="47"/>
      <c r="AI2" s="47"/>
      <c r="AJ2" s="47"/>
      <c r="AK2" s="47"/>
      <c r="AL2" s="47"/>
      <c r="AM2" s="47"/>
      <c r="AN2" s="47"/>
      <c r="AO2" s="47"/>
      <c r="AU2" s="47"/>
      <c r="AV2" s="47"/>
      <c r="AW2" s="47"/>
      <c r="AX2" s="47"/>
      <c r="AY2" s="47"/>
    </row>
    <row r="3" spans="1:51" ht="12.75">
      <c r="A3" s="102"/>
      <c r="B3" s="102"/>
      <c r="C3" s="102"/>
      <c r="D3" s="102"/>
      <c r="E3" s="102"/>
      <c r="F3" s="102"/>
      <c r="G3" s="102"/>
      <c r="H3" s="102"/>
      <c r="I3" s="102"/>
      <c r="J3" s="47"/>
      <c r="K3" s="47"/>
      <c r="L3" s="47"/>
      <c r="M3" s="47"/>
      <c r="N3" s="47"/>
      <c r="O3" s="47"/>
      <c r="P3" s="47"/>
      <c r="Q3" s="47"/>
      <c r="R3" s="679"/>
      <c r="S3" s="679"/>
      <c r="T3" s="679"/>
      <c r="U3" s="47"/>
      <c r="V3" s="679"/>
      <c r="W3" s="47"/>
      <c r="X3" s="47"/>
      <c r="Y3" s="47"/>
      <c r="Z3" s="679"/>
      <c r="AA3" s="679"/>
      <c r="AB3" s="679"/>
      <c r="AC3" s="679"/>
      <c r="AD3" s="679"/>
      <c r="AE3" s="679"/>
      <c r="AF3" s="679"/>
      <c r="AG3" s="679"/>
      <c r="AH3" s="679"/>
      <c r="AI3" s="679"/>
      <c r="AJ3" s="679"/>
      <c r="AK3" s="679"/>
      <c r="AL3" s="679"/>
      <c r="AM3" s="679"/>
      <c r="AN3" s="679"/>
      <c r="AO3" s="679"/>
      <c r="AU3" s="679"/>
      <c r="AV3" s="47"/>
      <c r="AW3" s="47"/>
      <c r="AX3" s="47"/>
      <c r="AY3" s="679"/>
    </row>
    <row r="4" spans="1:56" ht="12.75">
      <c r="A4" s="637"/>
      <c r="B4" s="639" t="s">
        <v>13</v>
      </c>
      <c r="C4" s="645"/>
      <c r="D4" s="645"/>
      <c r="E4" s="646"/>
      <c r="F4" s="640" t="s">
        <v>14</v>
      </c>
      <c r="G4" s="645"/>
      <c r="H4" s="645"/>
      <c r="I4" s="645"/>
      <c r="J4" s="639" t="s">
        <v>15</v>
      </c>
      <c r="K4" s="645"/>
      <c r="L4" s="645"/>
      <c r="M4" s="646"/>
      <c r="N4" s="639" t="s">
        <v>74</v>
      </c>
      <c r="O4" s="645"/>
      <c r="P4" s="645"/>
      <c r="Q4" s="646"/>
      <c r="R4" s="639" t="s">
        <v>17</v>
      </c>
      <c r="S4" s="640"/>
      <c r="T4" s="640"/>
      <c r="U4" s="641"/>
      <c r="V4" s="659" t="s">
        <v>18</v>
      </c>
      <c r="W4" s="660"/>
      <c r="X4" s="660"/>
      <c r="Y4" s="660"/>
      <c r="Z4" s="638"/>
      <c r="AA4" s="639" t="s">
        <v>255</v>
      </c>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1"/>
      <c r="AZ4" s="659" t="s">
        <v>397</v>
      </c>
      <c r="BA4" s="660"/>
      <c r="BB4" s="660"/>
      <c r="BC4" s="660"/>
      <c r="BD4" s="638"/>
    </row>
    <row r="5" spans="1:56" ht="12.75">
      <c r="A5" s="56"/>
      <c r="B5" s="647" t="s">
        <v>23</v>
      </c>
      <c r="C5" s="648"/>
      <c r="D5" s="648"/>
      <c r="E5" s="649"/>
      <c r="F5" s="648" t="s">
        <v>23</v>
      </c>
      <c r="G5" s="648"/>
      <c r="H5" s="648"/>
      <c r="I5" s="846"/>
      <c r="J5" s="647" t="s">
        <v>23</v>
      </c>
      <c r="K5" s="648"/>
      <c r="L5" s="648"/>
      <c r="M5" s="649"/>
      <c r="N5" s="642" t="s">
        <v>23</v>
      </c>
      <c r="O5" s="643"/>
      <c r="P5" s="643"/>
      <c r="Q5" s="644"/>
      <c r="R5" s="643" t="s">
        <v>23</v>
      </c>
      <c r="S5" s="643"/>
      <c r="T5" s="643"/>
      <c r="U5" s="644"/>
      <c r="V5" s="639" t="s">
        <v>23</v>
      </c>
      <c r="W5" s="640"/>
      <c r="X5" s="640"/>
      <c r="Y5" s="640"/>
      <c r="Z5" s="641"/>
      <c r="AA5" s="639" t="s">
        <v>283</v>
      </c>
      <c r="AB5" s="640"/>
      <c r="AC5" s="640"/>
      <c r="AD5" s="640"/>
      <c r="AE5" s="640"/>
      <c r="AF5" s="639" t="s">
        <v>360</v>
      </c>
      <c r="AG5" s="640"/>
      <c r="AH5" s="640"/>
      <c r="AI5" s="640"/>
      <c r="AJ5" s="641"/>
      <c r="AK5" s="640" t="s">
        <v>285</v>
      </c>
      <c r="AL5" s="640"/>
      <c r="AM5" s="640"/>
      <c r="AN5" s="640"/>
      <c r="AO5" s="640"/>
      <c r="AP5" s="639" t="s">
        <v>286</v>
      </c>
      <c r="AQ5" s="640"/>
      <c r="AR5" s="640"/>
      <c r="AS5" s="640"/>
      <c r="AT5" s="641"/>
      <c r="AU5" s="639" t="s">
        <v>23</v>
      </c>
      <c r="AV5" s="640"/>
      <c r="AW5" s="640"/>
      <c r="AX5" s="640"/>
      <c r="AY5" s="641"/>
      <c r="AZ5" s="639" t="s">
        <v>283</v>
      </c>
      <c r="BA5" s="640"/>
      <c r="BB5" s="640"/>
      <c r="BC5" s="640"/>
      <c r="BD5" s="641"/>
    </row>
    <row r="6" spans="1:59" s="719" customFormat="1" ht="85.5">
      <c r="A6" s="711"/>
      <c r="B6" s="712" t="s">
        <v>5</v>
      </c>
      <c r="C6" s="713" t="s">
        <v>134</v>
      </c>
      <c r="D6" s="713" t="s">
        <v>129</v>
      </c>
      <c r="E6" s="714" t="s">
        <v>135</v>
      </c>
      <c r="F6" s="713" t="s">
        <v>5</v>
      </c>
      <c r="G6" s="713" t="s">
        <v>134</v>
      </c>
      <c r="H6" s="713" t="s">
        <v>129</v>
      </c>
      <c r="I6" s="715" t="s">
        <v>135</v>
      </c>
      <c r="J6" s="712" t="s">
        <v>5</v>
      </c>
      <c r="K6" s="713" t="s">
        <v>134</v>
      </c>
      <c r="L6" s="713" t="s">
        <v>129</v>
      </c>
      <c r="M6" s="714" t="s">
        <v>135</v>
      </c>
      <c r="N6" s="713" t="s">
        <v>5</v>
      </c>
      <c r="O6" s="713" t="s">
        <v>134</v>
      </c>
      <c r="P6" s="713" t="s">
        <v>129</v>
      </c>
      <c r="Q6" s="714" t="s">
        <v>135</v>
      </c>
      <c r="R6" s="716" t="s">
        <v>5</v>
      </c>
      <c r="S6" s="716" t="s">
        <v>134</v>
      </c>
      <c r="T6" s="716" t="s">
        <v>129</v>
      </c>
      <c r="U6" s="714" t="s">
        <v>135</v>
      </c>
      <c r="V6" s="717" t="s">
        <v>5</v>
      </c>
      <c r="W6" s="716" t="s">
        <v>134</v>
      </c>
      <c r="X6" s="716" t="s">
        <v>129</v>
      </c>
      <c r="Y6" s="716" t="s">
        <v>136</v>
      </c>
      <c r="Z6" s="714" t="s">
        <v>135</v>
      </c>
      <c r="AA6" s="712" t="s">
        <v>5</v>
      </c>
      <c r="AB6" s="713" t="s">
        <v>134</v>
      </c>
      <c r="AC6" s="713" t="s">
        <v>129</v>
      </c>
      <c r="AD6" s="713" t="s">
        <v>136</v>
      </c>
      <c r="AE6" s="714" t="s">
        <v>135</v>
      </c>
      <c r="AF6" s="717" t="s">
        <v>5</v>
      </c>
      <c r="AG6" s="716" t="s">
        <v>134</v>
      </c>
      <c r="AH6" s="716" t="s">
        <v>129</v>
      </c>
      <c r="AI6" s="716" t="s">
        <v>136</v>
      </c>
      <c r="AJ6" s="714" t="s">
        <v>135</v>
      </c>
      <c r="AK6" s="716" t="s">
        <v>5</v>
      </c>
      <c r="AL6" s="716" t="s">
        <v>134</v>
      </c>
      <c r="AM6" s="716" t="s">
        <v>129</v>
      </c>
      <c r="AN6" s="716" t="s">
        <v>136</v>
      </c>
      <c r="AO6" s="714" t="s">
        <v>135</v>
      </c>
      <c r="AP6" s="716" t="s">
        <v>5</v>
      </c>
      <c r="AQ6" s="716" t="s">
        <v>134</v>
      </c>
      <c r="AR6" s="716" t="s">
        <v>129</v>
      </c>
      <c r="AS6" s="716" t="s">
        <v>136</v>
      </c>
      <c r="AT6" s="714" t="s">
        <v>135</v>
      </c>
      <c r="AU6" s="717" t="s">
        <v>5</v>
      </c>
      <c r="AV6" s="716" t="s">
        <v>134</v>
      </c>
      <c r="AW6" s="716" t="s">
        <v>129</v>
      </c>
      <c r="AX6" s="716" t="s">
        <v>136</v>
      </c>
      <c r="AY6" s="714" t="s">
        <v>135</v>
      </c>
      <c r="AZ6" s="717" t="s">
        <v>5</v>
      </c>
      <c r="BA6" s="716" t="s">
        <v>134</v>
      </c>
      <c r="BB6" s="716" t="s">
        <v>129</v>
      </c>
      <c r="BC6" s="716" t="s">
        <v>136</v>
      </c>
      <c r="BD6" s="714" t="s">
        <v>135</v>
      </c>
      <c r="BE6" s="718"/>
      <c r="BF6" s="718"/>
      <c r="BG6" s="718"/>
    </row>
    <row r="7" spans="1:56" ht="12.75">
      <c r="A7" s="69"/>
      <c r="B7" s="720" t="s">
        <v>137</v>
      </c>
      <c r="C7" s="721" t="s">
        <v>138</v>
      </c>
      <c r="D7" s="721" t="s">
        <v>138</v>
      </c>
      <c r="E7" s="722" t="s">
        <v>138</v>
      </c>
      <c r="F7" s="721" t="s">
        <v>137</v>
      </c>
      <c r="G7" s="721" t="s">
        <v>138</v>
      </c>
      <c r="H7" s="721" t="s">
        <v>138</v>
      </c>
      <c r="I7" s="721" t="s">
        <v>138</v>
      </c>
      <c r="J7" s="720" t="s">
        <v>137</v>
      </c>
      <c r="K7" s="721" t="s">
        <v>138</v>
      </c>
      <c r="L7" s="721" t="s">
        <v>138</v>
      </c>
      <c r="M7" s="722" t="s">
        <v>138</v>
      </c>
      <c r="N7" s="721" t="s">
        <v>137</v>
      </c>
      <c r="O7" s="721" t="s">
        <v>138</v>
      </c>
      <c r="P7" s="721" t="s">
        <v>138</v>
      </c>
      <c r="Q7" s="722" t="s">
        <v>138</v>
      </c>
      <c r="R7" s="721"/>
      <c r="S7" s="721" t="s">
        <v>138</v>
      </c>
      <c r="T7" s="721" t="s">
        <v>138</v>
      </c>
      <c r="U7" s="722" t="s">
        <v>138</v>
      </c>
      <c r="V7" s="720"/>
      <c r="W7" s="721" t="s">
        <v>138</v>
      </c>
      <c r="X7" s="721" t="s">
        <v>138</v>
      </c>
      <c r="Y7" s="721" t="s">
        <v>138</v>
      </c>
      <c r="Z7" s="722" t="s">
        <v>138</v>
      </c>
      <c r="AA7" s="720"/>
      <c r="AB7" s="721" t="s">
        <v>138</v>
      </c>
      <c r="AC7" s="721" t="s">
        <v>138</v>
      </c>
      <c r="AD7" s="721" t="s">
        <v>138</v>
      </c>
      <c r="AE7" s="722" t="s">
        <v>138</v>
      </c>
      <c r="AF7" s="720"/>
      <c r="AG7" s="721" t="s">
        <v>138</v>
      </c>
      <c r="AH7" s="721" t="s">
        <v>138</v>
      </c>
      <c r="AI7" s="721" t="s">
        <v>138</v>
      </c>
      <c r="AJ7" s="722" t="s">
        <v>138</v>
      </c>
      <c r="AK7" s="721"/>
      <c r="AL7" s="721" t="s">
        <v>138</v>
      </c>
      <c r="AM7" s="721" t="s">
        <v>138</v>
      </c>
      <c r="AN7" s="721" t="s">
        <v>138</v>
      </c>
      <c r="AO7" s="722" t="s">
        <v>138</v>
      </c>
      <c r="AP7" s="721"/>
      <c r="AQ7" s="721" t="s">
        <v>138</v>
      </c>
      <c r="AR7" s="721" t="s">
        <v>138</v>
      </c>
      <c r="AS7" s="721" t="s">
        <v>138</v>
      </c>
      <c r="AT7" s="722" t="s">
        <v>138</v>
      </c>
      <c r="AU7" s="720"/>
      <c r="AV7" s="721" t="s">
        <v>138</v>
      </c>
      <c r="AW7" s="721" t="s">
        <v>138</v>
      </c>
      <c r="AX7" s="721" t="s">
        <v>138</v>
      </c>
      <c r="AY7" s="722" t="s">
        <v>138</v>
      </c>
      <c r="AZ7" s="720"/>
      <c r="BA7" s="721" t="s">
        <v>138</v>
      </c>
      <c r="BB7" s="721" t="s">
        <v>138</v>
      </c>
      <c r="BC7" s="721" t="s">
        <v>138</v>
      </c>
      <c r="BD7" s="722" t="s">
        <v>138</v>
      </c>
    </row>
    <row r="8" spans="1:59" ht="45.75" customHeight="1">
      <c r="A8" s="31" t="s">
        <v>156</v>
      </c>
      <c r="B8" s="253">
        <f>SUM(B9:B13)</f>
        <v>172093</v>
      </c>
      <c r="C8" s="141">
        <v>85</v>
      </c>
      <c r="D8" s="141">
        <v>9</v>
      </c>
      <c r="E8" s="254">
        <v>6</v>
      </c>
      <c r="F8" s="142">
        <f>SUM(F9:F13)</f>
        <v>183307</v>
      </c>
      <c r="G8" s="723">
        <v>87</v>
      </c>
      <c r="H8" s="723">
        <v>7</v>
      </c>
      <c r="I8" s="157">
        <v>6</v>
      </c>
      <c r="J8" s="363">
        <f>SUM(J9:J13)</f>
        <v>207354</v>
      </c>
      <c r="K8" s="143">
        <v>87</v>
      </c>
      <c r="L8" s="143">
        <v>8</v>
      </c>
      <c r="M8" s="266">
        <v>5</v>
      </c>
      <c r="N8" s="28">
        <f>SUM(N9:N13)</f>
        <v>162204</v>
      </c>
      <c r="O8" s="141">
        <v>81</v>
      </c>
      <c r="P8" s="141">
        <v>15</v>
      </c>
      <c r="Q8" s="254">
        <v>4</v>
      </c>
      <c r="R8" s="28">
        <f>SUM(R9:R13)</f>
        <v>132649</v>
      </c>
      <c r="S8" s="144">
        <v>76</v>
      </c>
      <c r="T8" s="724">
        <v>19</v>
      </c>
      <c r="U8" s="725">
        <v>5</v>
      </c>
      <c r="V8" s="431">
        <v>98733</v>
      </c>
      <c r="W8" s="144">
        <v>69</v>
      </c>
      <c r="X8" s="144">
        <v>19</v>
      </c>
      <c r="Y8" s="144">
        <v>6</v>
      </c>
      <c r="Z8" s="726">
        <v>6</v>
      </c>
      <c r="AA8" s="727">
        <f>SUM(AA9:AA13)</f>
        <v>22501</v>
      </c>
      <c r="AB8" s="144">
        <v>67</v>
      </c>
      <c r="AC8" s="144">
        <v>21</v>
      </c>
      <c r="AD8" s="144">
        <v>5</v>
      </c>
      <c r="AE8" s="144">
        <v>6</v>
      </c>
      <c r="AF8" s="727">
        <f>SUM(AF9:AF13)</f>
        <v>21805</v>
      </c>
      <c r="AG8" s="144">
        <v>67</v>
      </c>
      <c r="AH8" s="144">
        <v>23</v>
      </c>
      <c r="AI8" s="144">
        <v>5</v>
      </c>
      <c r="AJ8" s="726">
        <v>6</v>
      </c>
      <c r="AK8" s="144">
        <f>SUM(AK9:AK13)</f>
        <v>26691</v>
      </c>
      <c r="AL8" s="144">
        <v>66</v>
      </c>
      <c r="AM8" s="144">
        <v>21</v>
      </c>
      <c r="AN8" s="144">
        <v>4</v>
      </c>
      <c r="AO8" s="728">
        <v>9</v>
      </c>
      <c r="AP8" s="28">
        <f>SUM(AP9:AP13)</f>
        <v>29125</v>
      </c>
      <c r="AQ8" s="144">
        <v>70</v>
      </c>
      <c r="AR8" s="724">
        <v>18</v>
      </c>
      <c r="AS8" s="724">
        <v>2</v>
      </c>
      <c r="AT8" s="729">
        <v>10</v>
      </c>
      <c r="AU8" s="28">
        <f aca="true" t="shared" si="0" ref="AU8:AU13">AA8+AF8+AK8+AP8</f>
        <v>100122</v>
      </c>
      <c r="AV8" s="144">
        <v>67</v>
      </c>
      <c r="AW8" s="144">
        <v>20</v>
      </c>
      <c r="AX8" s="144">
        <v>4</v>
      </c>
      <c r="AY8" s="726">
        <v>8</v>
      </c>
      <c r="AZ8" s="28">
        <f>SUM(AZ9:AZ13)</f>
        <v>25231</v>
      </c>
      <c r="BA8" s="144">
        <v>73</v>
      </c>
      <c r="BB8" s="144">
        <v>18</v>
      </c>
      <c r="BC8" s="144">
        <v>2</v>
      </c>
      <c r="BD8" s="726">
        <v>7</v>
      </c>
      <c r="BE8" s="730"/>
      <c r="BF8" s="730"/>
      <c r="BG8" s="730"/>
    </row>
    <row r="9" spans="1:59" ht="22.5" customHeight="1">
      <c r="A9" s="145" t="s">
        <v>75</v>
      </c>
      <c r="B9" s="369">
        <v>13877</v>
      </c>
      <c r="C9" s="146">
        <v>93</v>
      </c>
      <c r="D9" s="146">
        <v>5</v>
      </c>
      <c r="E9" s="255">
        <v>1</v>
      </c>
      <c r="F9" s="147">
        <v>11150</v>
      </c>
      <c r="G9" s="603">
        <v>93</v>
      </c>
      <c r="H9" s="603">
        <v>6</v>
      </c>
      <c r="I9" s="158">
        <v>1</v>
      </c>
      <c r="J9" s="368">
        <v>17146</v>
      </c>
      <c r="K9" s="148">
        <v>93</v>
      </c>
      <c r="L9" s="148">
        <v>5</v>
      </c>
      <c r="M9" s="267">
        <v>2</v>
      </c>
      <c r="N9" s="33">
        <v>17471</v>
      </c>
      <c r="O9" s="146">
        <v>92</v>
      </c>
      <c r="P9" s="146">
        <v>6</v>
      </c>
      <c r="Q9" s="255">
        <v>2</v>
      </c>
      <c r="R9" s="33">
        <v>13784</v>
      </c>
      <c r="S9" s="731">
        <v>89</v>
      </c>
      <c r="T9" s="732">
        <v>9</v>
      </c>
      <c r="U9" s="733">
        <v>2</v>
      </c>
      <c r="V9" s="33">
        <v>11331</v>
      </c>
      <c r="W9" s="731">
        <v>89</v>
      </c>
      <c r="X9" s="731">
        <v>9</v>
      </c>
      <c r="Y9" s="731">
        <v>0</v>
      </c>
      <c r="Z9" s="734">
        <v>2</v>
      </c>
      <c r="AA9" s="735">
        <v>3185</v>
      </c>
      <c r="AB9" s="731">
        <v>88</v>
      </c>
      <c r="AC9" s="731">
        <v>9</v>
      </c>
      <c r="AD9" s="731">
        <v>0</v>
      </c>
      <c r="AE9" s="731">
        <v>3</v>
      </c>
      <c r="AF9" s="735">
        <v>3082</v>
      </c>
      <c r="AG9" s="731">
        <v>89</v>
      </c>
      <c r="AH9" s="731">
        <v>7</v>
      </c>
      <c r="AI9" s="731">
        <v>0</v>
      </c>
      <c r="AJ9" s="734">
        <v>4</v>
      </c>
      <c r="AK9" s="731">
        <v>2553</v>
      </c>
      <c r="AL9" s="731">
        <v>91</v>
      </c>
      <c r="AM9" s="731">
        <v>7</v>
      </c>
      <c r="AN9" s="731">
        <v>0</v>
      </c>
      <c r="AO9" s="734">
        <v>2</v>
      </c>
      <c r="AP9" s="33">
        <v>2233</v>
      </c>
      <c r="AQ9" s="731">
        <v>90</v>
      </c>
      <c r="AR9" s="732">
        <v>6</v>
      </c>
      <c r="AS9" s="732">
        <v>0</v>
      </c>
      <c r="AT9" s="736">
        <v>3</v>
      </c>
      <c r="AU9" s="28">
        <f t="shared" si="0"/>
        <v>11053</v>
      </c>
      <c r="AV9" s="731">
        <v>90</v>
      </c>
      <c r="AW9" s="731">
        <v>7</v>
      </c>
      <c r="AX9" s="731">
        <v>0</v>
      </c>
      <c r="AY9" s="734">
        <v>3</v>
      </c>
      <c r="AZ9" s="28">
        <v>2315</v>
      </c>
      <c r="BA9" s="731">
        <v>88</v>
      </c>
      <c r="BB9" s="731">
        <v>8</v>
      </c>
      <c r="BC9" s="731">
        <v>0</v>
      </c>
      <c r="BD9" s="734">
        <v>4</v>
      </c>
      <c r="BE9" s="730"/>
      <c r="BF9" s="730"/>
      <c r="BG9" s="730"/>
    </row>
    <row r="10" spans="1:59" ht="20.25" customHeight="1">
      <c r="A10" s="145" t="s">
        <v>76</v>
      </c>
      <c r="B10" s="369">
        <v>22523</v>
      </c>
      <c r="C10" s="146">
        <v>86</v>
      </c>
      <c r="D10" s="146">
        <v>9</v>
      </c>
      <c r="E10" s="255">
        <v>4</v>
      </c>
      <c r="F10" s="147">
        <v>21695</v>
      </c>
      <c r="G10" s="603">
        <v>87</v>
      </c>
      <c r="H10" s="603">
        <v>9</v>
      </c>
      <c r="I10" s="158">
        <v>4</v>
      </c>
      <c r="J10" s="368">
        <v>37204</v>
      </c>
      <c r="K10" s="148">
        <v>86</v>
      </c>
      <c r="L10" s="148">
        <v>8</v>
      </c>
      <c r="M10" s="267">
        <v>5</v>
      </c>
      <c r="N10" s="33">
        <v>47699</v>
      </c>
      <c r="O10" s="146">
        <v>85</v>
      </c>
      <c r="P10" s="146">
        <v>10</v>
      </c>
      <c r="Q10" s="255">
        <v>5</v>
      </c>
      <c r="R10" s="33">
        <v>34148</v>
      </c>
      <c r="S10" s="731">
        <v>84</v>
      </c>
      <c r="T10" s="732">
        <v>11</v>
      </c>
      <c r="U10" s="733">
        <v>5</v>
      </c>
      <c r="V10" s="33">
        <v>28144</v>
      </c>
      <c r="W10" s="731">
        <v>77</v>
      </c>
      <c r="X10" s="731">
        <v>14</v>
      </c>
      <c r="Y10" s="731">
        <v>4</v>
      </c>
      <c r="Z10" s="734">
        <v>5</v>
      </c>
      <c r="AA10" s="735">
        <v>6636</v>
      </c>
      <c r="AB10" s="731">
        <v>72</v>
      </c>
      <c r="AC10" s="731">
        <v>18</v>
      </c>
      <c r="AD10" s="731">
        <v>4</v>
      </c>
      <c r="AE10" s="731">
        <v>6</v>
      </c>
      <c r="AF10" s="735">
        <v>7816</v>
      </c>
      <c r="AG10" s="731">
        <v>65</v>
      </c>
      <c r="AH10" s="731">
        <v>23</v>
      </c>
      <c r="AI10" s="731">
        <v>5</v>
      </c>
      <c r="AJ10" s="734">
        <v>7</v>
      </c>
      <c r="AK10" s="731">
        <v>11711</v>
      </c>
      <c r="AL10" s="731">
        <v>66</v>
      </c>
      <c r="AM10" s="731">
        <v>20</v>
      </c>
      <c r="AN10" s="731">
        <v>5</v>
      </c>
      <c r="AO10" s="734">
        <v>8</v>
      </c>
      <c r="AP10" s="33">
        <v>15048</v>
      </c>
      <c r="AQ10" s="731">
        <v>74</v>
      </c>
      <c r="AR10" s="732">
        <v>16</v>
      </c>
      <c r="AS10" s="732">
        <v>3</v>
      </c>
      <c r="AT10" s="736">
        <v>7</v>
      </c>
      <c r="AU10" s="28">
        <f t="shared" si="0"/>
        <v>41211</v>
      </c>
      <c r="AV10" s="731">
        <v>70</v>
      </c>
      <c r="AW10" s="731">
        <v>19</v>
      </c>
      <c r="AX10" s="731">
        <v>4</v>
      </c>
      <c r="AY10" s="734">
        <v>7</v>
      </c>
      <c r="AZ10" s="28">
        <v>13355</v>
      </c>
      <c r="BA10" s="731">
        <v>75</v>
      </c>
      <c r="BB10" s="731">
        <v>18</v>
      </c>
      <c r="BC10" s="731">
        <v>2</v>
      </c>
      <c r="BD10" s="734">
        <v>5</v>
      </c>
      <c r="BE10" s="730"/>
      <c r="BF10" s="730"/>
      <c r="BG10" s="730"/>
    </row>
    <row r="11" spans="1:59" ht="22.5" customHeight="1">
      <c r="A11" s="145" t="s">
        <v>77</v>
      </c>
      <c r="B11" s="369">
        <v>67814</v>
      </c>
      <c r="C11" s="146">
        <v>84</v>
      </c>
      <c r="D11" s="146">
        <v>11</v>
      </c>
      <c r="E11" s="255">
        <v>5</v>
      </c>
      <c r="F11" s="147">
        <v>83019</v>
      </c>
      <c r="G11" s="603">
        <v>88</v>
      </c>
      <c r="H11" s="603">
        <v>8</v>
      </c>
      <c r="I11" s="158">
        <v>4</v>
      </c>
      <c r="J11" s="368">
        <v>81067</v>
      </c>
      <c r="K11" s="148">
        <v>89</v>
      </c>
      <c r="L11" s="148">
        <v>9</v>
      </c>
      <c r="M11" s="267">
        <v>3</v>
      </c>
      <c r="N11" s="33">
        <v>33716</v>
      </c>
      <c r="O11" s="146">
        <v>74</v>
      </c>
      <c r="P11" s="146">
        <v>23</v>
      </c>
      <c r="Q11" s="255">
        <v>3</v>
      </c>
      <c r="R11" s="33">
        <v>32645</v>
      </c>
      <c r="S11" s="731">
        <v>71</v>
      </c>
      <c r="T11" s="732">
        <v>25</v>
      </c>
      <c r="U11" s="733">
        <v>4</v>
      </c>
      <c r="V11" s="33">
        <v>20475</v>
      </c>
      <c r="W11" s="731">
        <v>63</v>
      </c>
      <c r="X11" s="731">
        <v>30</v>
      </c>
      <c r="Y11" s="731">
        <v>5</v>
      </c>
      <c r="Z11" s="734">
        <v>3</v>
      </c>
      <c r="AA11" s="735">
        <v>5717</v>
      </c>
      <c r="AB11" s="731">
        <v>58</v>
      </c>
      <c r="AC11" s="731">
        <v>34</v>
      </c>
      <c r="AD11" s="731">
        <v>5</v>
      </c>
      <c r="AE11" s="731">
        <v>3</v>
      </c>
      <c r="AF11" s="735">
        <v>5073</v>
      </c>
      <c r="AG11" s="731">
        <v>61</v>
      </c>
      <c r="AH11" s="731">
        <v>33</v>
      </c>
      <c r="AI11" s="731">
        <v>3</v>
      </c>
      <c r="AJ11" s="734">
        <v>2</v>
      </c>
      <c r="AK11" s="731">
        <v>5887</v>
      </c>
      <c r="AL11" s="731">
        <v>64</v>
      </c>
      <c r="AM11" s="731">
        <v>30</v>
      </c>
      <c r="AN11" s="731">
        <v>3</v>
      </c>
      <c r="AO11" s="734">
        <v>2</v>
      </c>
      <c r="AP11" s="33">
        <v>6383</v>
      </c>
      <c r="AQ11" s="731">
        <v>64</v>
      </c>
      <c r="AR11" s="732">
        <v>30</v>
      </c>
      <c r="AS11" s="732">
        <v>3</v>
      </c>
      <c r="AT11" s="736">
        <v>3</v>
      </c>
      <c r="AU11" s="28">
        <f t="shared" si="0"/>
        <v>23060</v>
      </c>
      <c r="AV11" s="731">
        <v>62</v>
      </c>
      <c r="AW11" s="731">
        <v>32</v>
      </c>
      <c r="AX11" s="731">
        <v>4</v>
      </c>
      <c r="AY11" s="734">
        <v>3</v>
      </c>
      <c r="AZ11" s="28">
        <v>4986</v>
      </c>
      <c r="BA11" s="731">
        <v>64</v>
      </c>
      <c r="BB11" s="731">
        <v>31</v>
      </c>
      <c r="BC11" s="731">
        <v>3</v>
      </c>
      <c r="BD11" s="734">
        <v>2</v>
      </c>
      <c r="BE11" s="730"/>
      <c r="BF11" s="730"/>
      <c r="BG11" s="730"/>
    </row>
    <row r="12" spans="1:59" ht="22.5" customHeight="1">
      <c r="A12" s="145" t="s">
        <v>78</v>
      </c>
      <c r="B12" s="369">
        <v>67417</v>
      </c>
      <c r="C12" s="146">
        <v>83</v>
      </c>
      <c r="D12" s="146">
        <v>9</v>
      </c>
      <c r="E12" s="255">
        <v>9</v>
      </c>
      <c r="F12" s="147">
        <v>67092</v>
      </c>
      <c r="G12" s="603">
        <v>83</v>
      </c>
      <c r="H12" s="603">
        <v>6</v>
      </c>
      <c r="I12" s="158">
        <v>10</v>
      </c>
      <c r="J12" s="368">
        <v>70957</v>
      </c>
      <c r="K12" s="148">
        <v>85</v>
      </c>
      <c r="L12" s="148">
        <v>8</v>
      </c>
      <c r="M12" s="267">
        <v>7</v>
      </c>
      <c r="N12" s="33">
        <v>62227</v>
      </c>
      <c r="O12" s="146">
        <v>78</v>
      </c>
      <c r="P12" s="146">
        <v>17</v>
      </c>
      <c r="Q12" s="255">
        <v>6</v>
      </c>
      <c r="R12" s="33">
        <v>51152</v>
      </c>
      <c r="S12" s="731">
        <v>70</v>
      </c>
      <c r="T12" s="732">
        <v>22</v>
      </c>
      <c r="U12" s="733">
        <v>8</v>
      </c>
      <c r="V12" s="33">
        <v>37558</v>
      </c>
      <c r="W12" s="731">
        <v>60</v>
      </c>
      <c r="X12" s="731">
        <v>20</v>
      </c>
      <c r="Y12" s="731">
        <v>11</v>
      </c>
      <c r="Z12" s="734">
        <v>9</v>
      </c>
      <c r="AA12" s="735">
        <v>6457</v>
      </c>
      <c r="AB12" s="731">
        <v>58</v>
      </c>
      <c r="AC12" s="731">
        <v>22</v>
      </c>
      <c r="AD12" s="731">
        <v>10</v>
      </c>
      <c r="AE12" s="731">
        <v>11</v>
      </c>
      <c r="AF12" s="735">
        <v>5286</v>
      </c>
      <c r="AG12" s="731">
        <v>60</v>
      </c>
      <c r="AH12" s="731">
        <v>21</v>
      </c>
      <c r="AI12" s="731">
        <v>8</v>
      </c>
      <c r="AJ12" s="734">
        <v>11</v>
      </c>
      <c r="AK12" s="731">
        <v>6004</v>
      </c>
      <c r="AL12" s="731">
        <v>53</v>
      </c>
      <c r="AM12" s="731">
        <v>18</v>
      </c>
      <c r="AN12" s="731">
        <v>7</v>
      </c>
      <c r="AO12" s="734">
        <v>23</v>
      </c>
      <c r="AP12" s="33">
        <v>4936</v>
      </c>
      <c r="AQ12" s="731">
        <v>55</v>
      </c>
      <c r="AR12" s="732">
        <v>12</v>
      </c>
      <c r="AS12" s="732">
        <v>3</v>
      </c>
      <c r="AT12" s="736">
        <v>30</v>
      </c>
      <c r="AU12" s="28">
        <f t="shared" si="0"/>
        <v>22683</v>
      </c>
      <c r="AV12" s="731">
        <v>56</v>
      </c>
      <c r="AW12" s="731">
        <v>18</v>
      </c>
      <c r="AX12" s="731">
        <v>7</v>
      </c>
      <c r="AY12" s="734">
        <v>18</v>
      </c>
      <c r="AZ12" s="28">
        <v>3958</v>
      </c>
      <c r="BA12" s="731">
        <v>67</v>
      </c>
      <c r="BB12" s="731">
        <v>9</v>
      </c>
      <c r="BC12" s="731">
        <v>3</v>
      </c>
      <c r="BD12" s="734">
        <v>21</v>
      </c>
      <c r="BE12" s="730"/>
      <c r="BF12" s="730"/>
      <c r="BG12" s="730"/>
    </row>
    <row r="13" spans="1:59" ht="22.5" customHeight="1">
      <c r="A13" s="149" t="s">
        <v>347</v>
      </c>
      <c r="B13" s="737">
        <v>462</v>
      </c>
      <c r="C13" s="150">
        <v>87</v>
      </c>
      <c r="D13" s="150">
        <v>10</v>
      </c>
      <c r="E13" s="256">
        <v>3</v>
      </c>
      <c r="F13" s="151">
        <v>351</v>
      </c>
      <c r="G13" s="738">
        <v>88</v>
      </c>
      <c r="H13" s="738">
        <v>7</v>
      </c>
      <c r="I13" s="159">
        <v>5</v>
      </c>
      <c r="J13" s="331">
        <v>980</v>
      </c>
      <c r="K13" s="152">
        <v>86</v>
      </c>
      <c r="L13" s="152">
        <v>9</v>
      </c>
      <c r="M13" s="268">
        <v>5</v>
      </c>
      <c r="N13" s="606">
        <v>1091</v>
      </c>
      <c r="O13" s="150">
        <v>88</v>
      </c>
      <c r="P13" s="150">
        <v>9</v>
      </c>
      <c r="Q13" s="256">
        <v>3</v>
      </c>
      <c r="R13" s="606">
        <v>920</v>
      </c>
      <c r="S13" s="739">
        <v>89</v>
      </c>
      <c r="T13" s="740">
        <v>9</v>
      </c>
      <c r="U13" s="741">
        <v>2</v>
      </c>
      <c r="V13" s="606">
        <v>1225</v>
      </c>
      <c r="W13" s="739">
        <v>88</v>
      </c>
      <c r="X13" s="739">
        <v>10</v>
      </c>
      <c r="Y13" s="739">
        <v>0</v>
      </c>
      <c r="Z13" s="742">
        <v>2</v>
      </c>
      <c r="AA13" s="743">
        <v>506</v>
      </c>
      <c r="AB13" s="739">
        <v>90</v>
      </c>
      <c r="AC13" s="739">
        <v>9</v>
      </c>
      <c r="AD13" s="739">
        <v>0</v>
      </c>
      <c r="AE13" s="739">
        <v>2</v>
      </c>
      <c r="AF13" s="743">
        <v>548</v>
      </c>
      <c r="AG13" s="739">
        <v>86</v>
      </c>
      <c r="AH13" s="739">
        <v>11</v>
      </c>
      <c r="AI13" s="739">
        <v>0</v>
      </c>
      <c r="AJ13" s="742">
        <v>3</v>
      </c>
      <c r="AK13" s="739">
        <v>536</v>
      </c>
      <c r="AL13" s="739">
        <v>84</v>
      </c>
      <c r="AM13" s="739">
        <v>14</v>
      </c>
      <c r="AN13" s="739">
        <v>0</v>
      </c>
      <c r="AO13" s="742">
        <v>2</v>
      </c>
      <c r="AP13" s="606">
        <v>525</v>
      </c>
      <c r="AQ13" s="739">
        <v>81</v>
      </c>
      <c r="AR13" s="740">
        <v>17</v>
      </c>
      <c r="AS13" s="740">
        <v>0</v>
      </c>
      <c r="AT13" s="744">
        <v>2</v>
      </c>
      <c r="AU13" s="519">
        <f t="shared" si="0"/>
        <v>2115</v>
      </c>
      <c r="AV13" s="739">
        <v>85</v>
      </c>
      <c r="AW13" s="739">
        <v>13</v>
      </c>
      <c r="AX13" s="739">
        <v>0</v>
      </c>
      <c r="AY13" s="742">
        <v>2</v>
      </c>
      <c r="AZ13" s="519">
        <v>617</v>
      </c>
      <c r="BA13" s="739">
        <v>88</v>
      </c>
      <c r="BB13" s="739">
        <v>9</v>
      </c>
      <c r="BC13" s="739">
        <v>0</v>
      </c>
      <c r="BD13" s="742">
        <v>3</v>
      </c>
      <c r="BE13" s="730"/>
      <c r="BF13" s="730"/>
      <c r="BG13" s="730"/>
    </row>
    <row r="14" spans="1:55" s="38" customFormat="1" ht="22.5" customHeight="1">
      <c r="A14" s="707"/>
      <c r="B14" s="33"/>
      <c r="C14" s="146"/>
      <c r="D14" s="146"/>
      <c r="E14" s="146"/>
      <c r="F14" s="33"/>
      <c r="G14" s="603"/>
      <c r="H14" s="603"/>
      <c r="I14" s="158"/>
      <c r="J14" s="33"/>
      <c r="K14" s="148"/>
      <c r="L14" s="148"/>
      <c r="M14" s="148"/>
      <c r="N14" s="33"/>
      <c r="O14" s="146"/>
      <c r="P14" s="146"/>
      <c r="Q14" s="146"/>
      <c r="R14" s="33"/>
      <c r="S14" s="731"/>
      <c r="T14" s="732"/>
      <c r="U14" s="733"/>
      <c r="V14" s="33"/>
      <c r="W14" s="731"/>
      <c r="X14" s="731"/>
      <c r="Y14" s="731"/>
      <c r="Z14" s="731"/>
      <c r="AA14" s="33"/>
      <c r="AB14" s="731"/>
      <c r="AC14" s="731"/>
      <c r="AD14" s="731"/>
      <c r="AE14" s="731"/>
      <c r="AF14" s="33"/>
      <c r="AG14" s="731"/>
      <c r="AH14" s="731"/>
      <c r="AI14" s="731"/>
      <c r="AJ14" s="731"/>
      <c r="AK14" s="33"/>
      <c r="AL14" s="731"/>
      <c r="AM14" s="731"/>
      <c r="AN14" s="731"/>
      <c r="AO14" s="731"/>
      <c r="AP14" s="33"/>
      <c r="AQ14" s="731"/>
      <c r="AR14" s="732"/>
      <c r="AS14" s="732"/>
      <c r="AT14" s="733"/>
      <c r="AU14" s="33"/>
      <c r="AV14" s="731"/>
      <c r="AW14" s="731"/>
      <c r="AX14" s="731"/>
      <c r="AY14" s="731"/>
      <c r="AZ14" s="33"/>
      <c r="BA14" s="745"/>
      <c r="BB14" s="745"/>
      <c r="BC14" s="745"/>
    </row>
    <row r="15" spans="1:51" ht="12.75">
      <c r="A15" s="156"/>
      <c r="B15" s="156"/>
      <c r="C15" s="156"/>
      <c r="D15" s="156"/>
      <c r="E15" s="156"/>
      <c r="F15" s="156"/>
      <c r="G15" s="156"/>
      <c r="H15" s="156"/>
      <c r="I15" s="156"/>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U15" s="47"/>
      <c r="AV15" s="47"/>
      <c r="AW15" s="47"/>
      <c r="AX15" s="47"/>
      <c r="AY15" s="47"/>
    </row>
    <row r="16" spans="1:51" ht="12.75" customHeight="1">
      <c r="A16" s="680"/>
      <c r="B16" s="650" t="s">
        <v>74</v>
      </c>
      <c r="C16" s="847"/>
      <c r="D16" s="847"/>
      <c r="E16" s="848"/>
      <c r="F16" s="640" t="s">
        <v>17</v>
      </c>
      <c r="G16" s="645"/>
      <c r="H16" s="645"/>
      <c r="I16" s="645"/>
      <c r="J16" s="639" t="s">
        <v>18</v>
      </c>
      <c r="K16" s="645"/>
      <c r="L16" s="645"/>
      <c r="M16" s="646"/>
      <c r="N16" s="639" t="s">
        <v>255</v>
      </c>
      <c r="O16" s="640"/>
      <c r="P16" s="640"/>
      <c r="Q16" s="640"/>
      <c r="R16" s="640"/>
      <c r="S16" s="640"/>
      <c r="T16" s="640"/>
      <c r="U16" s="640"/>
      <c r="V16" s="640"/>
      <c r="W16" s="640"/>
      <c r="X16" s="640"/>
      <c r="Y16" s="640"/>
      <c r="Z16" s="640"/>
      <c r="AA16" s="640"/>
      <c r="AB16" s="640"/>
      <c r="AC16" s="640"/>
      <c r="AD16" s="640"/>
      <c r="AE16" s="640"/>
      <c r="AF16" s="640"/>
      <c r="AG16" s="641"/>
      <c r="AH16" s="659" t="s">
        <v>397</v>
      </c>
      <c r="AI16" s="660"/>
      <c r="AJ16" s="660"/>
      <c r="AK16" s="638"/>
      <c r="AL16" s="77"/>
      <c r="AM16" s="77"/>
      <c r="AN16" s="77"/>
      <c r="AO16" s="77"/>
      <c r="AP16" s="77"/>
      <c r="AQ16" s="77"/>
      <c r="AR16" s="2"/>
      <c r="AS16" s="2"/>
      <c r="AT16" s="2"/>
      <c r="AV16" s="2"/>
      <c r="AW16" s="2"/>
      <c r="AX16" s="2"/>
      <c r="AY16" s="2"/>
    </row>
    <row r="17" spans="1:51" ht="12.75">
      <c r="A17" s="56"/>
      <c r="B17" s="647" t="s">
        <v>23</v>
      </c>
      <c r="C17" s="648"/>
      <c r="D17" s="648"/>
      <c r="E17" s="649"/>
      <c r="F17" s="648" t="s">
        <v>23</v>
      </c>
      <c r="G17" s="648"/>
      <c r="H17" s="648"/>
      <c r="I17" s="846"/>
      <c r="J17" s="647" t="s">
        <v>23</v>
      </c>
      <c r="K17" s="648"/>
      <c r="L17" s="648"/>
      <c r="M17" s="649"/>
      <c r="N17" s="642" t="s">
        <v>283</v>
      </c>
      <c r="O17" s="643"/>
      <c r="P17" s="643"/>
      <c r="Q17" s="644"/>
      <c r="R17" s="643" t="s">
        <v>284</v>
      </c>
      <c r="S17" s="643"/>
      <c r="T17" s="643"/>
      <c r="U17" s="644"/>
      <c r="V17" s="639" t="s">
        <v>285</v>
      </c>
      <c r="W17" s="640"/>
      <c r="X17" s="640"/>
      <c r="Y17" s="640"/>
      <c r="Z17" s="640" t="s">
        <v>286</v>
      </c>
      <c r="AA17" s="640"/>
      <c r="AB17" s="640"/>
      <c r="AC17" s="641"/>
      <c r="AD17" s="639" t="s">
        <v>23</v>
      </c>
      <c r="AE17" s="640"/>
      <c r="AF17" s="640"/>
      <c r="AG17" s="641"/>
      <c r="AH17" s="639" t="s">
        <v>283</v>
      </c>
      <c r="AI17" s="640"/>
      <c r="AJ17" s="640"/>
      <c r="AK17" s="641"/>
      <c r="AL17" s="41"/>
      <c r="AM17" s="41"/>
      <c r="AN17" s="41"/>
      <c r="AO17" s="41"/>
      <c r="AP17" s="41"/>
      <c r="AQ17" s="41"/>
      <c r="AR17" s="41"/>
      <c r="AS17" s="41"/>
      <c r="AT17" s="41"/>
      <c r="AU17" s="41"/>
      <c r="AV17" s="41"/>
      <c r="AW17" s="41"/>
      <c r="AX17" s="41"/>
      <c r="AY17" s="41"/>
    </row>
    <row r="18" spans="1:59" s="748" customFormat="1" ht="63" customHeight="1">
      <c r="A18" s="681"/>
      <c r="B18" s="712" t="s">
        <v>5</v>
      </c>
      <c r="C18" s="713" t="s">
        <v>134</v>
      </c>
      <c r="D18" s="713" t="s">
        <v>129</v>
      </c>
      <c r="E18" s="713" t="s">
        <v>398</v>
      </c>
      <c r="F18" s="712" t="s">
        <v>5</v>
      </c>
      <c r="G18" s="713" t="s">
        <v>134</v>
      </c>
      <c r="H18" s="713" t="s">
        <v>129</v>
      </c>
      <c r="I18" s="713" t="s">
        <v>398</v>
      </c>
      <c r="J18" s="712" t="s">
        <v>5</v>
      </c>
      <c r="K18" s="713" t="s">
        <v>134</v>
      </c>
      <c r="L18" s="713" t="s">
        <v>129</v>
      </c>
      <c r="M18" s="713" t="s">
        <v>398</v>
      </c>
      <c r="N18" s="712" t="s">
        <v>5</v>
      </c>
      <c r="O18" s="713" t="s">
        <v>134</v>
      </c>
      <c r="P18" s="713" t="s">
        <v>129</v>
      </c>
      <c r="Q18" s="713" t="s">
        <v>398</v>
      </c>
      <c r="R18" s="712" t="s">
        <v>5</v>
      </c>
      <c r="S18" s="713" t="s">
        <v>134</v>
      </c>
      <c r="T18" s="713" t="s">
        <v>129</v>
      </c>
      <c r="U18" s="713" t="s">
        <v>398</v>
      </c>
      <c r="V18" s="712" t="s">
        <v>5</v>
      </c>
      <c r="W18" s="713" t="s">
        <v>134</v>
      </c>
      <c r="X18" s="713" t="s">
        <v>129</v>
      </c>
      <c r="Y18" s="713" t="s">
        <v>398</v>
      </c>
      <c r="Z18" s="712" t="s">
        <v>5</v>
      </c>
      <c r="AA18" s="713" t="s">
        <v>134</v>
      </c>
      <c r="AB18" s="713" t="s">
        <v>129</v>
      </c>
      <c r="AC18" s="746" t="s">
        <v>398</v>
      </c>
      <c r="AD18" s="712" t="s">
        <v>5</v>
      </c>
      <c r="AE18" s="713" t="s">
        <v>134</v>
      </c>
      <c r="AF18" s="713" t="s">
        <v>129</v>
      </c>
      <c r="AG18" s="746" t="s">
        <v>398</v>
      </c>
      <c r="AH18" s="712" t="s">
        <v>5</v>
      </c>
      <c r="AI18" s="713" t="s">
        <v>134</v>
      </c>
      <c r="AJ18" s="713" t="s">
        <v>129</v>
      </c>
      <c r="AK18" s="746" t="s">
        <v>398</v>
      </c>
      <c r="AL18" s="716"/>
      <c r="AM18" s="716"/>
      <c r="AN18" s="716"/>
      <c r="AO18" s="716"/>
      <c r="AP18" s="716"/>
      <c r="AQ18" s="716"/>
      <c r="AR18" s="716"/>
      <c r="AS18" s="716"/>
      <c r="AT18" s="716"/>
      <c r="AU18" s="716"/>
      <c r="AV18" s="716"/>
      <c r="AW18" s="716"/>
      <c r="AX18" s="747"/>
      <c r="AY18" s="747"/>
      <c r="BE18" s="685"/>
      <c r="BF18" s="685"/>
      <c r="BG18" s="685"/>
    </row>
    <row r="19" spans="1:60" ht="12.75">
      <c r="A19" s="69"/>
      <c r="B19" s="720" t="s">
        <v>137</v>
      </c>
      <c r="C19" s="721" t="s">
        <v>138</v>
      </c>
      <c r="D19" s="721" t="s">
        <v>138</v>
      </c>
      <c r="E19" s="722" t="s">
        <v>138</v>
      </c>
      <c r="F19" s="720" t="s">
        <v>137</v>
      </c>
      <c r="G19" s="721" t="s">
        <v>138</v>
      </c>
      <c r="H19" s="721" t="s">
        <v>138</v>
      </c>
      <c r="I19" s="722" t="s">
        <v>138</v>
      </c>
      <c r="J19" s="720" t="s">
        <v>137</v>
      </c>
      <c r="K19" s="721" t="s">
        <v>138</v>
      </c>
      <c r="L19" s="721" t="s">
        <v>138</v>
      </c>
      <c r="M19" s="722" t="s">
        <v>138</v>
      </c>
      <c r="N19" s="720" t="s">
        <v>137</v>
      </c>
      <c r="O19" s="721" t="s">
        <v>138</v>
      </c>
      <c r="P19" s="721" t="s">
        <v>138</v>
      </c>
      <c r="Q19" s="722" t="s">
        <v>138</v>
      </c>
      <c r="R19" s="720" t="s">
        <v>137</v>
      </c>
      <c r="S19" s="721" t="s">
        <v>138</v>
      </c>
      <c r="T19" s="721" t="s">
        <v>138</v>
      </c>
      <c r="U19" s="722" t="s">
        <v>138</v>
      </c>
      <c r="V19" s="720" t="s">
        <v>137</v>
      </c>
      <c r="W19" s="721" t="s">
        <v>138</v>
      </c>
      <c r="X19" s="721" t="s">
        <v>138</v>
      </c>
      <c r="Y19" s="722" t="s">
        <v>138</v>
      </c>
      <c r="Z19" s="720" t="s">
        <v>137</v>
      </c>
      <c r="AA19" s="721" t="s">
        <v>138</v>
      </c>
      <c r="AB19" s="721" t="s">
        <v>138</v>
      </c>
      <c r="AC19" s="722" t="s">
        <v>138</v>
      </c>
      <c r="AD19" s="720" t="s">
        <v>137</v>
      </c>
      <c r="AE19" s="721" t="s">
        <v>138</v>
      </c>
      <c r="AF19" s="721" t="s">
        <v>138</v>
      </c>
      <c r="AG19" s="722" t="s">
        <v>138</v>
      </c>
      <c r="AH19" s="720" t="s">
        <v>137</v>
      </c>
      <c r="AI19" s="721" t="s">
        <v>138</v>
      </c>
      <c r="AJ19" s="721" t="s">
        <v>138</v>
      </c>
      <c r="AK19" s="722" t="s">
        <v>138</v>
      </c>
      <c r="AL19" s="684"/>
      <c r="AM19" s="684"/>
      <c r="AN19" s="684"/>
      <c r="AO19" s="684"/>
      <c r="AP19" s="684"/>
      <c r="AQ19" s="684"/>
      <c r="AR19" s="684"/>
      <c r="AS19" s="684"/>
      <c r="AT19" s="684"/>
      <c r="AU19" s="684"/>
      <c r="AV19" s="684"/>
      <c r="AW19" s="684"/>
      <c r="AX19" s="684"/>
      <c r="AY19" s="684"/>
      <c r="BH19" s="38"/>
    </row>
    <row r="20" spans="1:60" ht="46.5" customHeight="1">
      <c r="A20" s="31" t="s">
        <v>373</v>
      </c>
      <c r="B20" s="222">
        <v>7316</v>
      </c>
      <c r="C20" s="749">
        <v>0.905002733734281</v>
      </c>
      <c r="D20" s="749">
        <v>0.08980317113176599</v>
      </c>
      <c r="E20" s="750">
        <v>0.00519409513395298</v>
      </c>
      <c r="F20" s="222">
        <v>9073</v>
      </c>
      <c r="G20" s="749">
        <v>0.9236195304750359</v>
      </c>
      <c r="H20" s="749">
        <v>0.06557919100628237</v>
      </c>
      <c r="I20" s="750">
        <v>0.010801278518681803</v>
      </c>
      <c r="J20" s="554">
        <v>9560</v>
      </c>
      <c r="K20" s="555">
        <v>0.84581589958159</v>
      </c>
      <c r="L20" s="749">
        <v>0.05073221757322176</v>
      </c>
      <c r="M20" s="750">
        <v>0.10345188284518829</v>
      </c>
      <c r="N20" s="222">
        <v>2761</v>
      </c>
      <c r="O20" s="749">
        <v>0.8308583846432452</v>
      </c>
      <c r="P20" s="749">
        <v>0.0373053241579138</v>
      </c>
      <c r="Q20" s="750">
        <v>0.131836291198841</v>
      </c>
      <c r="R20" s="222">
        <v>1987</v>
      </c>
      <c r="S20" s="749">
        <v>0.8550578761952693</v>
      </c>
      <c r="T20" s="749">
        <v>0.04831404126824358</v>
      </c>
      <c r="U20" s="750">
        <v>0.09662808253648716</v>
      </c>
      <c r="V20" s="751">
        <v>2085</v>
      </c>
      <c r="W20" s="749">
        <v>0.8350119904076738</v>
      </c>
      <c r="X20" s="749">
        <v>0.04700239808153477</v>
      </c>
      <c r="Y20" s="749">
        <v>0.11798561151079137</v>
      </c>
      <c r="Z20" s="222">
        <f>SUM(Z21:Z25)</f>
        <v>2069</v>
      </c>
      <c r="AA20" s="749">
        <v>0.808695652173913</v>
      </c>
      <c r="AB20" s="749">
        <v>0.06038647342995169</v>
      </c>
      <c r="AC20" s="749">
        <v>0.13091787439613525</v>
      </c>
      <c r="AD20" s="751">
        <f>SUM(AD21:AD25)</f>
        <v>8902</v>
      </c>
      <c r="AE20" s="749">
        <v>0.83207907446928</v>
      </c>
      <c r="AF20" s="749">
        <v>0.0473997528922835</v>
      </c>
      <c r="AG20" s="749">
        <v>0.12052117263843648</v>
      </c>
      <c r="AH20" s="751">
        <f>SUM(AH21:AH25)</f>
        <v>2156</v>
      </c>
      <c r="AI20" s="749">
        <v>0.8</v>
      </c>
      <c r="AJ20" s="749">
        <v>0.05</v>
      </c>
      <c r="AK20" s="749">
        <v>0.16</v>
      </c>
      <c r="AL20" s="28"/>
      <c r="AM20" s="425"/>
      <c r="AN20" s="425"/>
      <c r="AO20" s="28"/>
      <c r="AP20" s="425"/>
      <c r="AQ20" s="425"/>
      <c r="AR20" s="28"/>
      <c r="AS20" s="425"/>
      <c r="AT20" s="425"/>
      <c r="AU20" s="28"/>
      <c r="AV20" s="425"/>
      <c r="AW20" s="425"/>
      <c r="AX20" s="13"/>
      <c r="AY20" s="13"/>
      <c r="BE20" s="730"/>
      <c r="BF20" s="730"/>
      <c r="BG20" s="730"/>
      <c r="BH20" s="38"/>
    </row>
    <row r="21" spans="1:60" ht="12.75">
      <c r="A21" s="98" t="s">
        <v>75</v>
      </c>
      <c r="B21" s="222">
        <v>2038</v>
      </c>
      <c r="C21" s="749">
        <v>0.8999018645731109</v>
      </c>
      <c r="D21" s="749">
        <v>0.09224730127576054</v>
      </c>
      <c r="E21" s="750">
        <v>0.007850834151128557</v>
      </c>
      <c r="F21" s="222">
        <v>2327</v>
      </c>
      <c r="G21" s="749">
        <v>0.9101847872797594</v>
      </c>
      <c r="H21" s="749">
        <v>0.07391491190373872</v>
      </c>
      <c r="I21" s="750">
        <v>0.015900300816501935</v>
      </c>
      <c r="J21" s="556">
        <v>3073</v>
      </c>
      <c r="K21" s="557">
        <v>0.7894565571103157</v>
      </c>
      <c r="L21" s="749">
        <v>0.0585746827204686</v>
      </c>
      <c r="M21" s="750">
        <v>0.15196876016921576</v>
      </c>
      <c r="N21" s="222">
        <v>797</v>
      </c>
      <c r="O21" s="749">
        <v>0.7114178168130489</v>
      </c>
      <c r="P21" s="749">
        <v>0.056461731493099125</v>
      </c>
      <c r="Q21" s="750">
        <v>0.23212045169385195</v>
      </c>
      <c r="R21" s="222">
        <v>627</v>
      </c>
      <c r="S21" s="749">
        <v>0.8006379585326954</v>
      </c>
      <c r="T21" s="749">
        <v>0.03508771929824561</v>
      </c>
      <c r="U21" s="750">
        <v>0.16427432216905902</v>
      </c>
      <c r="V21" s="751">
        <v>530</v>
      </c>
      <c r="W21" s="749">
        <v>0.7150943396226415</v>
      </c>
      <c r="X21" s="749">
        <v>0.03773584905660377</v>
      </c>
      <c r="Y21" s="749">
        <v>0.24716981132075472</v>
      </c>
      <c r="Z21" s="222">
        <v>397</v>
      </c>
      <c r="AA21" s="749">
        <v>0.7171717171717171</v>
      </c>
      <c r="AB21" s="749">
        <v>0.045454545454545456</v>
      </c>
      <c r="AC21" s="749">
        <v>0.23737373737373738</v>
      </c>
      <c r="AD21" s="751">
        <v>2351</v>
      </c>
      <c r="AE21" s="749">
        <v>0.7370212765957447</v>
      </c>
      <c r="AF21" s="749">
        <v>0.04468085106382979</v>
      </c>
      <c r="AG21" s="749">
        <v>0.21829787234042553</v>
      </c>
      <c r="AH21" s="751">
        <v>358</v>
      </c>
      <c r="AI21" s="749">
        <v>0.61</v>
      </c>
      <c r="AJ21" s="749">
        <v>0.02</v>
      </c>
      <c r="AK21" s="749">
        <v>0.37</v>
      </c>
      <c r="AL21" s="28"/>
      <c r="AM21" s="425"/>
      <c r="AN21" s="425"/>
      <c r="AO21" s="28"/>
      <c r="AP21" s="425"/>
      <c r="AQ21" s="425"/>
      <c r="AR21" s="28"/>
      <c r="AS21" s="425"/>
      <c r="AT21" s="425"/>
      <c r="AU21" s="28"/>
      <c r="AV21" s="425"/>
      <c r="AW21" s="425"/>
      <c r="AX21" s="13"/>
      <c r="AY21" s="13"/>
      <c r="BE21" s="730"/>
      <c r="BF21" s="730"/>
      <c r="BG21" s="730"/>
      <c r="BH21" s="38"/>
    </row>
    <row r="22" spans="1:60" ht="12.75">
      <c r="A22" s="98" t="s">
        <v>76</v>
      </c>
      <c r="B22" s="222">
        <v>3074</v>
      </c>
      <c r="C22" s="749">
        <v>0.8721535458685752</v>
      </c>
      <c r="D22" s="749">
        <v>0.1236174365647365</v>
      </c>
      <c r="E22" s="750">
        <v>0.004229017566688354</v>
      </c>
      <c r="F22" s="222">
        <v>3696</v>
      </c>
      <c r="G22" s="749">
        <v>0.9069264069264069</v>
      </c>
      <c r="H22" s="749">
        <v>0.08603896103896104</v>
      </c>
      <c r="I22" s="750">
        <v>0.007034632034632035</v>
      </c>
      <c r="J22" s="556">
        <v>3944</v>
      </c>
      <c r="K22" s="557">
        <v>0.8504056795131846</v>
      </c>
      <c r="L22" s="749">
        <v>0.06237322515212982</v>
      </c>
      <c r="M22" s="750">
        <v>0.0872210953346856</v>
      </c>
      <c r="N22" s="222">
        <v>1177</v>
      </c>
      <c r="O22" s="749">
        <v>0.8887000849617672</v>
      </c>
      <c r="P22" s="749">
        <v>0.03143585386576041</v>
      </c>
      <c r="Q22" s="750">
        <v>0.07986406117247238</v>
      </c>
      <c r="R22" s="222">
        <v>729</v>
      </c>
      <c r="S22" s="749">
        <v>0.869684499314129</v>
      </c>
      <c r="T22" s="749">
        <v>0.07270233196159122</v>
      </c>
      <c r="U22" s="750">
        <v>0.05761316872427984</v>
      </c>
      <c r="V22" s="751">
        <v>880</v>
      </c>
      <c r="W22" s="749">
        <v>0.8522727272727273</v>
      </c>
      <c r="X22" s="749">
        <v>0.08181818181818182</v>
      </c>
      <c r="Y22" s="749">
        <v>0.0659090909090909</v>
      </c>
      <c r="Z22" s="222">
        <v>1114</v>
      </c>
      <c r="AA22" s="749">
        <v>0.8351254480286738</v>
      </c>
      <c r="AB22" s="749">
        <v>0.07526881720430108</v>
      </c>
      <c r="AC22" s="749">
        <v>0.08960573476702509</v>
      </c>
      <c r="AD22" s="751">
        <v>3900</v>
      </c>
      <c r="AE22" s="749">
        <v>0.8616094310609944</v>
      </c>
      <c r="AF22" s="749">
        <v>0.06304459251665813</v>
      </c>
      <c r="AG22" s="749">
        <v>0.07</v>
      </c>
      <c r="AH22" s="751">
        <v>1207</v>
      </c>
      <c r="AI22" s="749">
        <v>0.82</v>
      </c>
      <c r="AJ22" s="749">
        <v>0.07</v>
      </c>
      <c r="AK22" s="749">
        <v>0.11</v>
      </c>
      <c r="AL22" s="28"/>
      <c r="AM22" s="425"/>
      <c r="AN22" s="425"/>
      <c r="AO22" s="28"/>
      <c r="AP22" s="425"/>
      <c r="AQ22" s="425"/>
      <c r="AR22" s="28"/>
      <c r="AS22" s="425"/>
      <c r="AT22" s="425"/>
      <c r="AU22" s="28"/>
      <c r="AV22" s="425"/>
      <c r="AW22" s="425"/>
      <c r="AX22" s="13"/>
      <c r="AY22" s="13"/>
      <c r="BE22" s="730"/>
      <c r="BF22" s="730"/>
      <c r="BG22" s="730"/>
      <c r="BH22" s="38"/>
    </row>
    <row r="23" spans="1:60" ht="12.75">
      <c r="A23" s="98" t="s">
        <v>77</v>
      </c>
      <c r="B23" s="222">
        <v>1398</v>
      </c>
      <c r="C23" s="749">
        <v>0.9463519313304721</v>
      </c>
      <c r="D23" s="749">
        <v>0.04935622317596566</v>
      </c>
      <c r="E23" s="750">
        <v>0.004291845493562232</v>
      </c>
      <c r="F23" s="222">
        <v>2126</v>
      </c>
      <c r="G23" s="749">
        <v>0.9567262464722484</v>
      </c>
      <c r="H23" s="749">
        <v>0.030103480714957668</v>
      </c>
      <c r="I23" s="750">
        <v>0.01317027281279398</v>
      </c>
      <c r="J23" s="556">
        <v>1729</v>
      </c>
      <c r="K23" s="557">
        <v>0.9086176980913823</v>
      </c>
      <c r="L23" s="749">
        <v>0.026026604973973393</v>
      </c>
      <c r="M23" s="750">
        <v>0.0653556969346443</v>
      </c>
      <c r="N23" s="222">
        <v>464</v>
      </c>
      <c r="O23" s="749">
        <v>0.853448275862069</v>
      </c>
      <c r="P23" s="749">
        <v>0.021551724137931036</v>
      </c>
      <c r="Q23" s="750">
        <v>0.125</v>
      </c>
      <c r="R23" s="222">
        <v>349</v>
      </c>
      <c r="S23" s="749">
        <v>0.9140401146131805</v>
      </c>
      <c r="T23" s="749">
        <v>0.025787965616045846</v>
      </c>
      <c r="U23" s="750">
        <v>0.06017191977077364</v>
      </c>
      <c r="V23" s="751">
        <v>398</v>
      </c>
      <c r="W23" s="749">
        <v>0.9170854271356784</v>
      </c>
      <c r="X23" s="749">
        <v>0.01256281407035176</v>
      </c>
      <c r="Y23" s="749">
        <v>0.07035175879396985</v>
      </c>
      <c r="Z23" s="222">
        <v>342</v>
      </c>
      <c r="AA23" s="749">
        <v>0.8483965014577259</v>
      </c>
      <c r="AB23" s="749">
        <v>0.03206997084548105</v>
      </c>
      <c r="AC23" s="749">
        <v>0.119533527696793</v>
      </c>
      <c r="AD23" s="751">
        <v>1553</v>
      </c>
      <c r="AE23" s="749">
        <v>0.8822393822393823</v>
      </c>
      <c r="AF23" s="749">
        <v>0.02252252252252252</v>
      </c>
      <c r="AG23" s="749">
        <v>0.09523809523809523</v>
      </c>
      <c r="AH23" s="751">
        <v>429</v>
      </c>
      <c r="AI23" s="749">
        <v>0.89</v>
      </c>
      <c r="AJ23" s="749">
        <v>0.02</v>
      </c>
      <c r="AK23" s="749">
        <v>0.09</v>
      </c>
      <c r="AL23" s="28"/>
      <c r="AM23" s="425"/>
      <c r="AN23" s="425"/>
      <c r="AO23" s="28"/>
      <c r="AP23" s="425"/>
      <c r="AQ23" s="425"/>
      <c r="AR23" s="28"/>
      <c r="AS23" s="425"/>
      <c r="AT23" s="425"/>
      <c r="AU23" s="28"/>
      <c r="AV23" s="425"/>
      <c r="AW23" s="425"/>
      <c r="AX23" s="13"/>
      <c r="AY23" s="13"/>
      <c r="BE23" s="730"/>
      <c r="BF23" s="730"/>
      <c r="BG23" s="730"/>
      <c r="BH23" s="38"/>
    </row>
    <row r="24" spans="1:60" ht="12.75">
      <c r="A24" s="98" t="s">
        <v>78</v>
      </c>
      <c r="B24" s="222">
        <v>650</v>
      </c>
      <c r="C24" s="749">
        <v>0.9753846153846154</v>
      </c>
      <c r="D24" s="749">
        <v>0.023076923076923078</v>
      </c>
      <c r="E24" s="750">
        <v>0.0015384615384615385</v>
      </c>
      <c r="F24" s="222">
        <v>716</v>
      </c>
      <c r="G24" s="749">
        <v>0.952513966480447</v>
      </c>
      <c r="H24" s="749">
        <v>0.040502793296089384</v>
      </c>
      <c r="I24" s="750">
        <v>0.006983240223463687</v>
      </c>
      <c r="J24" s="556">
        <v>609</v>
      </c>
      <c r="K24" s="557">
        <v>0.9113300492610837</v>
      </c>
      <c r="L24" s="749">
        <v>0.013136288998357963</v>
      </c>
      <c r="M24" s="750">
        <v>0.0755336617405583</v>
      </c>
      <c r="N24" s="222">
        <v>231</v>
      </c>
      <c r="O24" s="749">
        <v>0.8961038961038961</v>
      </c>
      <c r="P24" s="749">
        <v>0.021645021645021644</v>
      </c>
      <c r="Q24" s="750">
        <v>0.08225108225108226</v>
      </c>
      <c r="R24" s="222">
        <v>173</v>
      </c>
      <c r="S24" s="749">
        <v>0.8901734104046243</v>
      </c>
      <c r="T24" s="749">
        <v>0.04046242774566474</v>
      </c>
      <c r="U24" s="750">
        <v>0.06936416184971098</v>
      </c>
      <c r="V24" s="751">
        <v>130</v>
      </c>
      <c r="W24" s="749">
        <v>0.9</v>
      </c>
      <c r="X24" s="749">
        <v>0.007692307692307693</v>
      </c>
      <c r="Y24" s="749">
        <v>0.09230769230769231</v>
      </c>
      <c r="Z24" s="222">
        <v>92</v>
      </c>
      <c r="AA24" s="749">
        <v>0.8478260869565217</v>
      </c>
      <c r="AB24" s="749">
        <v>0.08695652173913043</v>
      </c>
      <c r="AC24" s="749">
        <v>0.06521739130434782</v>
      </c>
      <c r="AD24" s="751">
        <v>626</v>
      </c>
      <c r="AE24" s="749">
        <v>0.8881789137380192</v>
      </c>
      <c r="AF24" s="749">
        <v>0.03354632587859425</v>
      </c>
      <c r="AG24" s="749">
        <v>0.07827476038338659</v>
      </c>
      <c r="AH24" s="751">
        <v>67</v>
      </c>
      <c r="AI24" s="749">
        <v>0.82</v>
      </c>
      <c r="AJ24" s="749">
        <v>0.07</v>
      </c>
      <c r="AK24" s="749">
        <v>0.1</v>
      </c>
      <c r="AL24" s="28"/>
      <c r="AM24" s="425"/>
      <c r="AN24" s="425"/>
      <c r="AO24" s="28"/>
      <c r="AP24" s="425"/>
      <c r="AQ24" s="425"/>
      <c r="AR24" s="28"/>
      <c r="AS24" s="425"/>
      <c r="AT24" s="425"/>
      <c r="AU24" s="28"/>
      <c r="AV24" s="425"/>
      <c r="AW24" s="425"/>
      <c r="AX24" s="13"/>
      <c r="AY24" s="13"/>
      <c r="BE24" s="730"/>
      <c r="BF24" s="730"/>
      <c r="BG24" s="730"/>
      <c r="BH24" s="38"/>
    </row>
    <row r="25" spans="1:60" ht="15.75" customHeight="1">
      <c r="A25" s="99" t="s">
        <v>347</v>
      </c>
      <c r="B25" s="224">
        <v>156</v>
      </c>
      <c r="C25" s="752">
        <v>0.9551282051282052</v>
      </c>
      <c r="D25" s="752">
        <v>0.03205128205128205</v>
      </c>
      <c r="E25" s="753">
        <v>0.01282051282051282</v>
      </c>
      <c r="F25" s="224">
        <v>208</v>
      </c>
      <c r="G25" s="752">
        <v>0.9326923076923077</v>
      </c>
      <c r="H25" s="752">
        <v>0.057692307692307696</v>
      </c>
      <c r="I25" s="753">
        <v>0.009615384615384616</v>
      </c>
      <c r="J25" s="558">
        <v>205</v>
      </c>
      <c r="K25" s="559">
        <v>0.8780487804878049</v>
      </c>
      <c r="L25" s="752">
        <v>0.02926829268292683</v>
      </c>
      <c r="M25" s="753">
        <v>0.09268292682926829</v>
      </c>
      <c r="N25" s="224">
        <v>92</v>
      </c>
      <c r="O25" s="752">
        <v>0.8478260869565217</v>
      </c>
      <c r="P25" s="752">
        <v>0.06521739130434782</v>
      </c>
      <c r="Q25" s="753">
        <v>0.08695652173913043</v>
      </c>
      <c r="R25" s="224">
        <v>109</v>
      </c>
      <c r="S25" s="752">
        <v>0.8256880733944955</v>
      </c>
      <c r="T25" s="752">
        <v>0.045871559633027525</v>
      </c>
      <c r="U25" s="753">
        <v>0.12844036697247707</v>
      </c>
      <c r="V25" s="754">
        <v>147</v>
      </c>
      <c r="W25" s="752">
        <v>0.8843537414965986</v>
      </c>
      <c r="X25" s="752">
        <v>0</v>
      </c>
      <c r="Y25" s="752">
        <v>0.11564625850340136</v>
      </c>
      <c r="Z25" s="224">
        <v>124</v>
      </c>
      <c r="AA25" s="752">
        <v>0.7235772357723578</v>
      </c>
      <c r="AB25" s="752">
        <v>0.032520325203252036</v>
      </c>
      <c r="AC25" s="752">
        <v>0.25</v>
      </c>
      <c r="AD25" s="754">
        <v>472</v>
      </c>
      <c r="AE25" s="752">
        <v>0.821656050955414</v>
      </c>
      <c r="AF25" s="752">
        <v>0.03184713375796178</v>
      </c>
      <c r="AG25" s="752">
        <v>0.1464968152866242</v>
      </c>
      <c r="AH25" s="754">
        <v>95</v>
      </c>
      <c r="AI25" s="752">
        <v>0.72</v>
      </c>
      <c r="AJ25" s="752">
        <v>0.01</v>
      </c>
      <c r="AK25" s="752">
        <v>0.27</v>
      </c>
      <c r="AL25" s="28"/>
      <c r="AM25" s="425"/>
      <c r="AN25" s="425"/>
      <c r="AO25" s="28"/>
      <c r="AP25" s="425"/>
      <c r="AQ25" s="425"/>
      <c r="AR25" s="28"/>
      <c r="AS25" s="425"/>
      <c r="AT25" s="425"/>
      <c r="AU25" s="28"/>
      <c r="AV25" s="425"/>
      <c r="AW25" s="425"/>
      <c r="AX25" s="13"/>
      <c r="AY25" s="13"/>
      <c r="BE25" s="730"/>
      <c r="BF25" s="730"/>
      <c r="BG25" s="730"/>
      <c r="BH25" s="38"/>
    </row>
    <row r="26" spans="1:55" s="38" customFormat="1" ht="22.5" customHeight="1">
      <c r="A26" s="707"/>
      <c r="B26" s="33"/>
      <c r="C26" s="146"/>
      <c r="D26" s="146"/>
      <c r="E26" s="146"/>
      <c r="F26" s="33"/>
      <c r="G26" s="603"/>
      <c r="H26" s="603"/>
      <c r="I26" s="158"/>
      <c r="J26" s="33"/>
      <c r="K26" s="148"/>
      <c r="L26" s="148"/>
      <c r="M26" s="148"/>
      <c r="N26" s="33"/>
      <c r="O26" s="146"/>
      <c r="P26" s="146"/>
      <c r="Q26" s="146"/>
      <c r="R26" s="33"/>
      <c r="S26" s="731"/>
      <c r="T26" s="732"/>
      <c r="U26" s="733"/>
      <c r="V26" s="33"/>
      <c r="W26" s="731"/>
      <c r="X26" s="731"/>
      <c r="Y26" s="731"/>
      <c r="Z26" s="33"/>
      <c r="AA26" s="33"/>
      <c r="AB26" s="731"/>
      <c r="AC26" s="731"/>
      <c r="AD26" s="33"/>
      <c r="AE26" s="33"/>
      <c r="AF26" s="33"/>
      <c r="AG26" s="731"/>
      <c r="AH26" s="33"/>
      <c r="AI26" s="33"/>
      <c r="AJ26" s="33"/>
      <c r="AK26" s="33"/>
      <c r="AL26" s="731"/>
      <c r="AM26" s="731"/>
      <c r="AN26" s="731"/>
      <c r="AO26" s="731"/>
      <c r="AP26" s="33"/>
      <c r="AQ26" s="731"/>
      <c r="AR26" s="732"/>
      <c r="AS26" s="732"/>
      <c r="AT26" s="733"/>
      <c r="AU26" s="33"/>
      <c r="AV26" s="731"/>
      <c r="AW26" s="731"/>
      <c r="AX26" s="731"/>
      <c r="AY26" s="731"/>
      <c r="AZ26" s="33"/>
      <c r="BA26" s="745"/>
      <c r="BB26" s="745"/>
      <c r="BC26" s="745"/>
    </row>
    <row r="27" spans="1:51" ht="12.75" customHeight="1">
      <c r="A27" s="680"/>
      <c r="B27" s="650" t="s">
        <v>74</v>
      </c>
      <c r="C27" s="847"/>
      <c r="D27" s="847"/>
      <c r="E27" s="848"/>
      <c r="F27" s="640" t="s">
        <v>17</v>
      </c>
      <c r="G27" s="645"/>
      <c r="H27" s="645"/>
      <c r="I27" s="645"/>
      <c r="J27" s="639" t="s">
        <v>18</v>
      </c>
      <c r="K27" s="645"/>
      <c r="L27" s="645"/>
      <c r="M27" s="646"/>
      <c r="N27" s="639" t="s">
        <v>255</v>
      </c>
      <c r="O27" s="640"/>
      <c r="P27" s="640"/>
      <c r="Q27" s="640"/>
      <c r="R27" s="640"/>
      <c r="S27" s="640"/>
      <c r="T27" s="640"/>
      <c r="U27" s="640"/>
      <c r="V27" s="640"/>
      <c r="W27" s="640"/>
      <c r="X27" s="640"/>
      <c r="Y27" s="640"/>
      <c r="Z27" s="640"/>
      <c r="AA27" s="640"/>
      <c r="AB27" s="640"/>
      <c r="AC27" s="640"/>
      <c r="AD27" s="640"/>
      <c r="AE27" s="640"/>
      <c r="AF27" s="640"/>
      <c r="AG27" s="641"/>
      <c r="AH27" s="659" t="s">
        <v>397</v>
      </c>
      <c r="AI27" s="660"/>
      <c r="AJ27" s="660"/>
      <c r="AK27" s="638"/>
      <c r="AL27" s="77"/>
      <c r="AM27" s="77"/>
      <c r="AN27" s="77"/>
      <c r="AO27" s="77"/>
      <c r="AP27" s="77"/>
      <c r="AQ27" s="77"/>
      <c r="AR27" s="2"/>
      <c r="AS27" s="2"/>
      <c r="AT27" s="2"/>
      <c r="AV27" s="2"/>
      <c r="AW27" s="2"/>
      <c r="AX27" s="2"/>
      <c r="AY27" s="2"/>
    </row>
    <row r="28" spans="1:51" ht="12.75">
      <c r="A28" s="56"/>
      <c r="B28" s="647" t="s">
        <v>23</v>
      </c>
      <c r="C28" s="648"/>
      <c r="D28" s="648"/>
      <c r="E28" s="649"/>
      <c r="F28" s="648" t="s">
        <v>23</v>
      </c>
      <c r="G28" s="648"/>
      <c r="H28" s="648"/>
      <c r="I28" s="846"/>
      <c r="J28" s="647" t="s">
        <v>23</v>
      </c>
      <c r="K28" s="648"/>
      <c r="L28" s="648"/>
      <c r="M28" s="649"/>
      <c r="N28" s="642" t="s">
        <v>283</v>
      </c>
      <c r="O28" s="643"/>
      <c r="P28" s="643"/>
      <c r="Q28" s="644"/>
      <c r="R28" s="643" t="s">
        <v>284</v>
      </c>
      <c r="S28" s="643"/>
      <c r="T28" s="643"/>
      <c r="U28" s="644"/>
      <c r="V28" s="639" t="s">
        <v>285</v>
      </c>
      <c r="W28" s="640"/>
      <c r="X28" s="640"/>
      <c r="Y28" s="640"/>
      <c r="Z28" s="640" t="s">
        <v>286</v>
      </c>
      <c r="AA28" s="640"/>
      <c r="AB28" s="640"/>
      <c r="AC28" s="641"/>
      <c r="AD28" s="639" t="s">
        <v>23</v>
      </c>
      <c r="AE28" s="640"/>
      <c r="AF28" s="640"/>
      <c r="AG28" s="641"/>
      <c r="AH28" s="639" t="s">
        <v>283</v>
      </c>
      <c r="AI28" s="640"/>
      <c r="AJ28" s="640"/>
      <c r="AK28" s="641"/>
      <c r="AL28" s="41"/>
      <c r="AM28" s="41"/>
      <c r="AN28" s="41"/>
      <c r="AO28" s="41"/>
      <c r="AP28" s="41"/>
      <c r="AQ28" s="41"/>
      <c r="AR28" s="41"/>
      <c r="AS28" s="41"/>
      <c r="AT28" s="41"/>
      <c r="AU28" s="41"/>
      <c r="AV28" s="41"/>
      <c r="AW28" s="41"/>
      <c r="AX28" s="41"/>
      <c r="AY28" s="41"/>
    </row>
    <row r="29" spans="1:59" s="748" customFormat="1" ht="63" customHeight="1">
      <c r="A29" s="681"/>
      <c r="B29" s="712" t="s">
        <v>5</v>
      </c>
      <c r="C29" s="713" t="s">
        <v>134</v>
      </c>
      <c r="D29" s="713" t="s">
        <v>440</v>
      </c>
      <c r="E29" s="755"/>
      <c r="F29" s="712" t="s">
        <v>5</v>
      </c>
      <c r="G29" s="713" t="s">
        <v>134</v>
      </c>
      <c r="H29" s="713" t="s">
        <v>440</v>
      </c>
      <c r="I29" s="755"/>
      <c r="J29" s="712" t="s">
        <v>5</v>
      </c>
      <c r="K29" s="713" t="s">
        <v>134</v>
      </c>
      <c r="L29" s="713" t="s">
        <v>440</v>
      </c>
      <c r="M29" s="755"/>
      <c r="N29" s="712" t="s">
        <v>5</v>
      </c>
      <c r="O29" s="713" t="s">
        <v>134</v>
      </c>
      <c r="P29" s="713" t="s">
        <v>440</v>
      </c>
      <c r="Q29" s="755"/>
      <c r="R29" s="712" t="s">
        <v>5</v>
      </c>
      <c r="S29" s="713" t="s">
        <v>134</v>
      </c>
      <c r="T29" s="713" t="s">
        <v>440</v>
      </c>
      <c r="U29" s="755"/>
      <c r="V29" s="712" t="s">
        <v>5</v>
      </c>
      <c r="W29" s="713" t="s">
        <v>134</v>
      </c>
      <c r="X29" s="713" t="s">
        <v>440</v>
      </c>
      <c r="Y29" s="755"/>
      <c r="Z29" s="712" t="s">
        <v>5</v>
      </c>
      <c r="AA29" s="713" t="s">
        <v>134</v>
      </c>
      <c r="AB29" s="713" t="s">
        <v>440</v>
      </c>
      <c r="AC29" s="755"/>
      <c r="AD29" s="712" t="s">
        <v>5</v>
      </c>
      <c r="AE29" s="713" t="s">
        <v>134</v>
      </c>
      <c r="AF29" s="713" t="s">
        <v>440</v>
      </c>
      <c r="AG29" s="755"/>
      <c r="AH29" s="712" t="s">
        <v>5</v>
      </c>
      <c r="AI29" s="713" t="s">
        <v>134</v>
      </c>
      <c r="AJ29" s="713" t="s">
        <v>440</v>
      </c>
      <c r="AK29" s="756"/>
      <c r="AL29" s="716"/>
      <c r="AM29" s="716"/>
      <c r="AN29" s="716"/>
      <c r="AO29" s="716"/>
      <c r="AP29" s="716"/>
      <c r="AQ29" s="716"/>
      <c r="AR29" s="716"/>
      <c r="AS29" s="716"/>
      <c r="AT29" s="716"/>
      <c r="AU29" s="716"/>
      <c r="AV29" s="716"/>
      <c r="AW29" s="716"/>
      <c r="AX29" s="747"/>
      <c r="AY29" s="747"/>
      <c r="BE29" s="685"/>
      <c r="BF29" s="685"/>
      <c r="BG29" s="685"/>
    </row>
    <row r="30" spans="1:51" ht="12.75">
      <c r="A30" s="69"/>
      <c r="B30" s="720" t="s">
        <v>137</v>
      </c>
      <c r="C30" s="721" t="s">
        <v>138</v>
      </c>
      <c r="D30" s="721" t="s">
        <v>138</v>
      </c>
      <c r="E30" s="757"/>
      <c r="F30" s="720" t="s">
        <v>137</v>
      </c>
      <c r="G30" s="721" t="s">
        <v>138</v>
      </c>
      <c r="H30" s="721" t="s">
        <v>138</v>
      </c>
      <c r="I30" s="757"/>
      <c r="J30" s="720" t="s">
        <v>137</v>
      </c>
      <c r="K30" s="721" t="s">
        <v>138</v>
      </c>
      <c r="L30" s="721" t="s">
        <v>138</v>
      </c>
      <c r="M30" s="757"/>
      <c r="N30" s="720" t="s">
        <v>137</v>
      </c>
      <c r="O30" s="721" t="s">
        <v>138</v>
      </c>
      <c r="P30" s="721" t="s">
        <v>138</v>
      </c>
      <c r="Q30" s="757"/>
      <c r="R30" s="720" t="s">
        <v>137</v>
      </c>
      <c r="S30" s="721" t="s">
        <v>138</v>
      </c>
      <c r="T30" s="721" t="s">
        <v>138</v>
      </c>
      <c r="U30" s="757"/>
      <c r="V30" s="720" t="s">
        <v>137</v>
      </c>
      <c r="W30" s="721" t="s">
        <v>138</v>
      </c>
      <c r="X30" s="721" t="s">
        <v>138</v>
      </c>
      <c r="Y30" s="757"/>
      <c r="Z30" s="720" t="s">
        <v>137</v>
      </c>
      <c r="AA30" s="721" t="s">
        <v>138</v>
      </c>
      <c r="AB30" s="721" t="s">
        <v>138</v>
      </c>
      <c r="AC30" s="757"/>
      <c r="AD30" s="720" t="s">
        <v>137</v>
      </c>
      <c r="AE30" s="721" t="s">
        <v>138</v>
      </c>
      <c r="AF30" s="721" t="s">
        <v>138</v>
      </c>
      <c r="AG30" s="757"/>
      <c r="AH30" s="720" t="s">
        <v>137</v>
      </c>
      <c r="AI30" s="721" t="s">
        <v>138</v>
      </c>
      <c r="AJ30" s="721" t="s">
        <v>138</v>
      </c>
      <c r="AK30" s="757"/>
      <c r="AL30" s="684"/>
      <c r="AM30" s="684"/>
      <c r="AN30" s="684"/>
      <c r="AO30" s="684"/>
      <c r="AP30" s="684"/>
      <c r="AQ30" s="684"/>
      <c r="AR30" s="684"/>
      <c r="AS30" s="684"/>
      <c r="AT30" s="684"/>
      <c r="AU30" s="684"/>
      <c r="AV30" s="684"/>
      <c r="AW30" s="684"/>
      <c r="AX30" s="684"/>
      <c r="AY30" s="684"/>
    </row>
    <row r="31" spans="1:51" ht="37.5" customHeight="1">
      <c r="A31" s="98"/>
      <c r="B31" s="28"/>
      <c r="C31" s="425"/>
      <c r="D31" s="425"/>
      <c r="E31" s="758"/>
      <c r="F31" s="28"/>
      <c r="G31" s="425"/>
      <c r="H31" s="425"/>
      <c r="I31" s="758"/>
      <c r="J31" s="142"/>
      <c r="K31" s="600"/>
      <c r="L31" s="425"/>
      <c r="M31" s="758"/>
      <c r="N31" s="28"/>
      <c r="O31" s="425"/>
      <c r="P31" s="425"/>
      <c r="Q31" s="758"/>
      <c r="R31" s="28"/>
      <c r="S31" s="425"/>
      <c r="T31" s="425"/>
      <c r="U31" s="758"/>
      <c r="V31" s="759"/>
      <c r="W31" s="425"/>
      <c r="X31" s="425"/>
      <c r="Y31" s="760"/>
      <c r="Z31" s="28"/>
      <c r="AA31" s="425"/>
      <c r="AB31" s="425"/>
      <c r="AC31" s="760"/>
      <c r="AD31" s="759"/>
      <c r="AE31" s="425"/>
      <c r="AF31" s="425"/>
      <c r="AG31" s="760"/>
      <c r="AH31" s="759"/>
      <c r="AI31" s="425"/>
      <c r="AJ31" s="425"/>
      <c r="AK31" s="761"/>
      <c r="AL31" s="28"/>
      <c r="AM31" s="425"/>
      <c r="AN31" s="425"/>
      <c r="AO31" s="28"/>
      <c r="AP31" s="425"/>
      <c r="AQ31" s="425"/>
      <c r="AR31" s="28"/>
      <c r="AS31" s="425"/>
      <c r="AT31" s="425"/>
      <c r="AU31" s="28"/>
      <c r="AV31" s="425"/>
      <c r="AW31" s="425"/>
      <c r="AX31" s="13"/>
      <c r="AY31" s="13"/>
    </row>
    <row r="32" spans="1:37" s="38" customFormat="1" ht="13.5" customHeight="1">
      <c r="A32" s="605" t="s">
        <v>434</v>
      </c>
      <c r="B32" s="606" t="s">
        <v>28</v>
      </c>
      <c r="C32" s="606" t="s">
        <v>28</v>
      </c>
      <c r="D32" s="606" t="s">
        <v>28</v>
      </c>
      <c r="E32" s="622" t="s">
        <v>28</v>
      </c>
      <c r="F32" s="58" t="s">
        <v>28</v>
      </c>
      <c r="G32" s="58" t="s">
        <v>28</v>
      </c>
      <c r="H32" s="58" t="s">
        <v>28</v>
      </c>
      <c r="I32" s="622" t="s">
        <v>28</v>
      </c>
      <c r="J32" s="58" t="s">
        <v>28</v>
      </c>
      <c r="K32" s="58" t="s">
        <v>28</v>
      </c>
      <c r="L32" s="58" t="s">
        <v>28</v>
      </c>
      <c r="M32" s="622" t="s">
        <v>28</v>
      </c>
      <c r="N32" s="58" t="s">
        <v>28</v>
      </c>
      <c r="O32" s="60" t="s">
        <v>28</v>
      </c>
      <c r="P32" s="60" t="s">
        <v>28</v>
      </c>
      <c r="Q32" s="622" t="s">
        <v>28</v>
      </c>
      <c r="R32" s="60" t="s">
        <v>28</v>
      </c>
      <c r="S32" s="60" t="s">
        <v>28</v>
      </c>
      <c r="T32" s="60" t="s">
        <v>28</v>
      </c>
      <c r="U32" s="622" t="s">
        <v>28</v>
      </c>
      <c r="V32" s="44">
        <v>302</v>
      </c>
      <c r="W32" s="762">
        <v>0.44</v>
      </c>
      <c r="X32" s="762">
        <v>0.56</v>
      </c>
      <c r="Y32" s="763"/>
      <c r="Z32" s="44">
        <v>1743</v>
      </c>
      <c r="AA32" s="762">
        <v>0.59</v>
      </c>
      <c r="AB32" s="762">
        <v>0.41</v>
      </c>
      <c r="AC32" s="763"/>
      <c r="AD32" s="44">
        <f>V32+Z32</f>
        <v>2045</v>
      </c>
      <c r="AE32" s="762">
        <v>0.57</v>
      </c>
      <c r="AF32" s="762">
        <v>0.43</v>
      </c>
      <c r="AG32" s="763"/>
      <c r="AH32" s="44">
        <v>3228</v>
      </c>
      <c r="AI32" s="762">
        <v>0.36</v>
      </c>
      <c r="AJ32" s="762">
        <v>0.64</v>
      </c>
      <c r="AK32" s="764"/>
    </row>
    <row r="33" spans="1:51" ht="12.75" customHeight="1">
      <c r="A33" s="98"/>
      <c r="B33" s="28"/>
      <c r="C33" s="28"/>
      <c r="D33" s="28"/>
      <c r="E33" s="50"/>
      <c r="F33" s="50"/>
      <c r="G33" s="53"/>
      <c r="H33" s="53"/>
      <c r="I33" s="53"/>
      <c r="J33" s="53"/>
      <c r="K33" s="50"/>
      <c r="L33" s="53"/>
      <c r="M33" s="53"/>
      <c r="N33" s="50"/>
      <c r="O33" s="54"/>
      <c r="P33" s="54"/>
      <c r="Q33" s="54"/>
      <c r="R33" s="54"/>
      <c r="S33" s="54"/>
      <c r="T33" s="54"/>
      <c r="U33" s="47"/>
      <c r="V33" s="38"/>
      <c r="W33" s="771"/>
      <c r="AA33" s="771"/>
      <c r="AE33" s="771"/>
      <c r="AI33" s="771"/>
      <c r="AL33" s="2"/>
      <c r="AM33" s="2"/>
      <c r="AN33" s="2"/>
      <c r="AO33" s="2"/>
      <c r="AP33" s="2"/>
      <c r="AQ33" s="2"/>
      <c r="AR33" s="2"/>
      <c r="AS33" s="2"/>
      <c r="AT33" s="2"/>
      <c r="AV33" s="2"/>
      <c r="AW33" s="2"/>
      <c r="AX33" s="2"/>
      <c r="AY33" s="2"/>
    </row>
    <row r="34" ht="15.75" customHeight="1">
      <c r="A34" s="2" t="s">
        <v>399</v>
      </c>
    </row>
    <row r="36" spans="1:51" ht="12.75">
      <c r="A36" s="20" t="s">
        <v>32</v>
      </c>
      <c r="B36" s="765"/>
      <c r="C36" s="766"/>
      <c r="D36" s="767"/>
      <c r="E36" s="765"/>
      <c r="F36" s="47"/>
      <c r="G36" s="766"/>
      <c r="H36" s="47"/>
      <c r="I36" s="47"/>
      <c r="J36" s="47"/>
      <c r="K36" s="766"/>
      <c r="L36" s="47"/>
      <c r="M36" s="47"/>
      <c r="N36" s="47"/>
      <c r="O36" s="766"/>
      <c r="P36" s="47"/>
      <c r="Q36" s="47"/>
      <c r="R36" s="679"/>
      <c r="S36" s="766"/>
      <c r="T36" s="679"/>
      <c r="U36" s="47"/>
      <c r="V36" s="768"/>
      <c r="W36" s="766"/>
      <c r="X36" s="144"/>
      <c r="Y36" s="144"/>
      <c r="Z36" s="144"/>
      <c r="AA36" s="144"/>
      <c r="AB36" s="144"/>
      <c r="AC36" s="144"/>
      <c r="AD36" s="144"/>
      <c r="AE36" s="144"/>
      <c r="AF36" s="144"/>
      <c r="AG36" s="144"/>
      <c r="AH36" s="144"/>
      <c r="AI36" s="144"/>
      <c r="AJ36" s="144"/>
      <c r="AK36" s="144"/>
      <c r="AL36" s="144"/>
      <c r="AM36" s="144"/>
      <c r="AN36" s="144"/>
      <c r="AO36" s="144"/>
      <c r="AS36" s="732"/>
      <c r="AU36" s="768"/>
      <c r="AV36" s="766"/>
      <c r="AW36" s="144"/>
      <c r="AX36" s="144"/>
      <c r="AY36" s="144"/>
    </row>
    <row r="37" spans="1:51" ht="12.75">
      <c r="A37" s="398" t="s">
        <v>328</v>
      </c>
      <c r="B37" s="154"/>
      <c r="C37" s="766"/>
      <c r="D37" s="154"/>
      <c r="E37" s="154"/>
      <c r="F37" s="47"/>
      <c r="G37" s="766"/>
      <c r="H37" s="47"/>
      <c r="I37" s="47"/>
      <c r="J37" s="47"/>
      <c r="K37" s="766"/>
      <c r="L37" s="47"/>
      <c r="M37" s="47"/>
      <c r="N37" s="47"/>
      <c r="O37" s="766"/>
      <c r="P37" s="47"/>
      <c r="Q37" s="47"/>
      <c r="R37" s="679"/>
      <c r="S37" s="766"/>
      <c r="T37" s="679"/>
      <c r="U37" s="47"/>
      <c r="V37" s="768"/>
      <c r="W37" s="766"/>
      <c r="X37" s="144"/>
      <c r="Y37" s="144"/>
      <c r="Z37" s="144"/>
      <c r="AA37" s="144"/>
      <c r="AB37" s="144"/>
      <c r="AC37" s="144"/>
      <c r="AD37" s="144"/>
      <c r="AE37" s="144"/>
      <c r="AF37" s="144"/>
      <c r="AG37" s="144"/>
      <c r="AH37" s="144"/>
      <c r="AI37" s="144"/>
      <c r="AJ37" s="144"/>
      <c r="AK37" s="144"/>
      <c r="AL37" s="144"/>
      <c r="AM37" s="144"/>
      <c r="AN37" s="144"/>
      <c r="AO37" s="144"/>
      <c r="AP37" s="40"/>
      <c r="AQ37" s="40"/>
      <c r="AR37" s="40"/>
      <c r="AS37" s="40"/>
      <c r="AT37" s="40"/>
      <c r="AU37" s="40"/>
      <c r="AV37" s="766"/>
      <c r="AW37" s="144"/>
      <c r="AX37" s="144"/>
      <c r="AY37" s="144"/>
    </row>
    <row r="38" spans="1:51" ht="12.75">
      <c r="A38" s="47"/>
      <c r="B38" s="47"/>
      <c r="C38" s="766"/>
      <c r="D38" s="47"/>
      <c r="E38" s="47"/>
      <c r="F38" s="47"/>
      <c r="G38" s="766"/>
      <c r="H38" s="47"/>
      <c r="I38" s="47"/>
      <c r="J38" s="47"/>
      <c r="K38" s="766"/>
      <c r="L38" s="47"/>
      <c r="M38" s="47"/>
      <c r="N38" s="47"/>
      <c r="O38" s="766"/>
      <c r="P38" s="47"/>
      <c r="Q38" s="47"/>
      <c r="R38" s="679"/>
      <c r="S38" s="766"/>
      <c r="T38" s="679"/>
      <c r="U38" s="47"/>
      <c r="V38" s="768"/>
      <c r="W38" s="766"/>
      <c r="X38" s="144"/>
      <c r="Y38" s="144"/>
      <c r="Z38" s="144"/>
      <c r="AA38" s="144"/>
      <c r="AB38" s="144"/>
      <c r="AC38" s="144"/>
      <c r="AD38" s="144"/>
      <c r="AE38" s="144"/>
      <c r="AF38" s="144"/>
      <c r="AG38" s="144"/>
      <c r="AH38" s="144"/>
      <c r="AI38" s="144"/>
      <c r="AJ38" s="144"/>
      <c r="AK38" s="144"/>
      <c r="AL38" s="144"/>
      <c r="AM38" s="144"/>
      <c r="AN38" s="144"/>
      <c r="AO38" s="144"/>
      <c r="AP38" s="40"/>
      <c r="AU38" s="768"/>
      <c r="AV38" s="766"/>
      <c r="AW38" s="144"/>
      <c r="AX38" s="144"/>
      <c r="AY38" s="144"/>
    </row>
    <row r="39" spans="1:51" ht="12.75">
      <c r="A39" s="769" t="s">
        <v>33</v>
      </c>
      <c r="B39" s="47"/>
      <c r="C39" s="766"/>
      <c r="D39" s="47"/>
      <c r="E39" s="47"/>
      <c r="F39" s="47"/>
      <c r="G39" s="766"/>
      <c r="H39" s="47"/>
      <c r="I39" s="47"/>
      <c r="J39" s="47"/>
      <c r="K39" s="766"/>
      <c r="L39" s="47"/>
      <c r="M39" s="47"/>
      <c r="N39" s="47"/>
      <c r="O39" s="766"/>
      <c r="P39" s="47"/>
      <c r="Q39" s="47"/>
      <c r="R39" s="679"/>
      <c r="S39" s="766"/>
      <c r="T39" s="679"/>
      <c r="U39" s="47"/>
      <c r="V39" s="768"/>
      <c r="W39" s="766"/>
      <c r="X39" s="144"/>
      <c r="Y39" s="144"/>
      <c r="Z39" s="144"/>
      <c r="AA39" s="144"/>
      <c r="AB39" s="144"/>
      <c r="AC39" s="144"/>
      <c r="AD39" s="144"/>
      <c r="AE39" s="144"/>
      <c r="AF39" s="144"/>
      <c r="AG39" s="144"/>
      <c r="AH39" s="144"/>
      <c r="AI39" s="144"/>
      <c r="AJ39" s="144"/>
      <c r="AK39" s="144"/>
      <c r="AL39" s="144"/>
      <c r="AM39" s="144"/>
      <c r="AN39" s="144"/>
      <c r="AO39" s="144"/>
      <c r="AP39" s="40"/>
      <c r="AU39" s="768"/>
      <c r="AV39" s="766"/>
      <c r="AW39" s="144"/>
      <c r="AX39" s="144"/>
      <c r="AY39" s="144"/>
    </row>
    <row r="40" spans="1:51" ht="12.75">
      <c r="A40" s="101" t="s">
        <v>157</v>
      </c>
      <c r="B40" s="101"/>
      <c r="C40" s="101"/>
      <c r="D40" s="101"/>
      <c r="E40" s="101"/>
      <c r="F40" s="47"/>
      <c r="G40" s="47"/>
      <c r="H40" s="47"/>
      <c r="I40" s="47"/>
      <c r="J40" s="47"/>
      <c r="K40" s="47"/>
      <c r="L40" s="47"/>
      <c r="M40" s="47"/>
      <c r="N40" s="13"/>
      <c r="O40" s="13"/>
      <c r="P40" s="13"/>
      <c r="V40" s="768"/>
      <c r="W40" s="2"/>
      <c r="X40" s="2"/>
      <c r="Y40" s="2"/>
      <c r="Z40" s="2"/>
      <c r="AA40" s="2"/>
      <c r="AB40" s="2"/>
      <c r="AC40" s="2"/>
      <c r="AD40" s="2"/>
      <c r="AE40" s="2"/>
      <c r="AF40" s="2"/>
      <c r="AG40" s="2"/>
      <c r="AH40" s="2"/>
      <c r="AI40" s="2"/>
      <c r="AJ40" s="2"/>
      <c r="AK40" s="2"/>
      <c r="AL40" s="2"/>
      <c r="AM40" s="2"/>
      <c r="AN40" s="2"/>
      <c r="AO40" s="2"/>
      <c r="AP40" s="40"/>
      <c r="AU40" s="768"/>
      <c r="AV40" s="2"/>
      <c r="AW40" s="2"/>
      <c r="AX40" s="2"/>
      <c r="AY40" s="2"/>
    </row>
    <row r="41" spans="1:51" ht="12.75">
      <c r="A41" s="101" t="s">
        <v>158</v>
      </c>
      <c r="B41" s="101"/>
      <c r="C41" s="101"/>
      <c r="D41" s="101"/>
      <c r="E41" s="101"/>
      <c r="F41" s="47"/>
      <c r="G41" s="47"/>
      <c r="H41" s="47"/>
      <c r="I41" s="47"/>
      <c r="J41" s="47"/>
      <c r="K41" s="47"/>
      <c r="L41" s="47"/>
      <c r="M41" s="47"/>
      <c r="N41" s="13"/>
      <c r="O41" s="13"/>
      <c r="P41" s="13"/>
      <c r="V41" s="768"/>
      <c r="W41" s="2"/>
      <c r="X41" s="2"/>
      <c r="Y41" s="2"/>
      <c r="Z41" s="2"/>
      <c r="AA41" s="2"/>
      <c r="AB41" s="2"/>
      <c r="AC41" s="2"/>
      <c r="AD41" s="2"/>
      <c r="AE41" s="2"/>
      <c r="AF41" s="2"/>
      <c r="AG41" s="2"/>
      <c r="AH41" s="2"/>
      <c r="AI41" s="2"/>
      <c r="AJ41" s="2"/>
      <c r="AK41" s="2"/>
      <c r="AL41" s="2"/>
      <c r="AM41" s="2"/>
      <c r="AN41" s="2"/>
      <c r="AO41" s="2"/>
      <c r="AP41" s="40"/>
      <c r="AU41" s="768"/>
      <c r="AV41" s="2"/>
      <c r="AW41" s="2"/>
      <c r="AX41" s="2"/>
      <c r="AY41" s="2"/>
    </row>
    <row r="42" spans="1:51" ht="12.75">
      <c r="A42" s="23" t="s">
        <v>139</v>
      </c>
      <c r="B42" s="102"/>
      <c r="C42" s="102"/>
      <c r="D42" s="102"/>
      <c r="E42" s="102"/>
      <c r="F42" s="770"/>
      <c r="G42" s="102"/>
      <c r="H42" s="102"/>
      <c r="I42" s="102"/>
      <c r="J42" s="770"/>
      <c r="K42" s="47"/>
      <c r="L42" s="47"/>
      <c r="M42" s="47"/>
      <c r="N42" s="770"/>
      <c r="O42" s="47"/>
      <c r="P42" s="47"/>
      <c r="Q42" s="47"/>
      <c r="R42" s="770"/>
      <c r="S42" s="679"/>
      <c r="T42" s="679"/>
      <c r="U42" s="679"/>
      <c r="V42" s="768"/>
      <c r="W42" s="144"/>
      <c r="X42" s="144"/>
      <c r="Y42" s="144"/>
      <c r="Z42" s="144"/>
      <c r="AA42" s="144"/>
      <c r="AB42" s="144"/>
      <c r="AC42" s="144"/>
      <c r="AD42" s="144"/>
      <c r="AE42" s="144"/>
      <c r="AF42" s="144"/>
      <c r="AG42" s="144"/>
      <c r="AH42" s="144"/>
      <c r="AI42" s="144"/>
      <c r="AJ42" s="144"/>
      <c r="AK42" s="144"/>
      <c r="AL42" s="144"/>
      <c r="AM42" s="144"/>
      <c r="AN42" s="144"/>
      <c r="AO42" s="144"/>
      <c r="AU42" s="768"/>
      <c r="AV42" s="144"/>
      <c r="AW42" s="144"/>
      <c r="AX42" s="144"/>
      <c r="AY42" s="144"/>
    </row>
    <row r="43" spans="1:51" ht="12.75">
      <c r="A43" s="23" t="s">
        <v>140</v>
      </c>
      <c r="B43" s="102"/>
      <c r="C43" s="102"/>
      <c r="D43" s="102"/>
      <c r="E43" s="102"/>
      <c r="F43" s="102"/>
      <c r="G43" s="102"/>
      <c r="H43" s="102"/>
      <c r="I43" s="102"/>
      <c r="J43" s="47"/>
      <c r="K43" s="47"/>
      <c r="L43" s="47"/>
      <c r="M43" s="47"/>
      <c r="N43" s="47"/>
      <c r="O43" s="47"/>
      <c r="P43" s="47"/>
      <c r="Q43" s="47"/>
      <c r="R43" s="47"/>
      <c r="S43" s="47"/>
      <c r="T43" s="47"/>
      <c r="U43" s="47"/>
      <c r="V43" s="768"/>
      <c r="W43" s="144"/>
      <c r="X43" s="144"/>
      <c r="Y43" s="144"/>
      <c r="Z43" s="144"/>
      <c r="AA43" s="144"/>
      <c r="AB43" s="144"/>
      <c r="AC43" s="144"/>
      <c r="AD43" s="144"/>
      <c r="AE43" s="144"/>
      <c r="AF43" s="144"/>
      <c r="AG43" s="144"/>
      <c r="AH43" s="144"/>
      <c r="AI43" s="144"/>
      <c r="AJ43" s="144"/>
      <c r="AK43" s="144"/>
      <c r="AL43" s="144"/>
      <c r="AM43" s="144"/>
      <c r="AN43" s="144"/>
      <c r="AO43" s="144"/>
      <c r="AU43" s="768"/>
      <c r="AV43" s="144"/>
      <c r="AW43" s="144"/>
      <c r="AX43" s="144"/>
      <c r="AY43" s="144"/>
    </row>
    <row r="44" spans="1:51" ht="12.75">
      <c r="A44" s="23" t="s">
        <v>141</v>
      </c>
      <c r="B44" s="102"/>
      <c r="C44" s="102"/>
      <c r="D44" s="102"/>
      <c r="E44" s="102"/>
      <c r="F44" s="102"/>
      <c r="G44" s="102"/>
      <c r="H44" s="102"/>
      <c r="I44" s="102"/>
      <c r="J44" s="47"/>
      <c r="K44" s="47"/>
      <c r="L44" s="47"/>
      <c r="M44" s="47"/>
      <c r="N44" s="47"/>
      <c r="O44" s="47"/>
      <c r="P44" s="47"/>
      <c r="Q44" s="47"/>
      <c r="R44" s="47"/>
      <c r="S44" s="47"/>
      <c r="T44" s="47"/>
      <c r="U44" s="47"/>
      <c r="V44" s="768"/>
      <c r="W44" s="144"/>
      <c r="X44" s="144"/>
      <c r="Y44" s="144"/>
      <c r="Z44" s="144"/>
      <c r="AA44" s="144"/>
      <c r="AB44" s="144"/>
      <c r="AC44" s="144"/>
      <c r="AD44" s="144"/>
      <c r="AE44" s="144"/>
      <c r="AF44" s="144"/>
      <c r="AG44" s="144"/>
      <c r="AH44" s="144"/>
      <c r="AI44" s="144"/>
      <c r="AJ44" s="144"/>
      <c r="AK44" s="144"/>
      <c r="AL44" s="144"/>
      <c r="AM44" s="144"/>
      <c r="AN44" s="144"/>
      <c r="AO44" s="144"/>
      <c r="AU44" s="768"/>
      <c r="AV44" s="144"/>
      <c r="AW44" s="144"/>
      <c r="AX44" s="144"/>
      <c r="AY44" s="144"/>
    </row>
    <row r="45" spans="1:51" ht="12.75">
      <c r="A45" s="101" t="s">
        <v>348</v>
      </c>
      <c r="B45" s="101"/>
      <c r="C45" s="101"/>
      <c r="D45" s="101"/>
      <c r="E45" s="101"/>
      <c r="F45" s="83"/>
      <c r="G45" s="83"/>
      <c r="H45" s="83"/>
      <c r="I45" s="47"/>
      <c r="J45" s="47"/>
      <c r="K45" s="47"/>
      <c r="L45" s="47"/>
      <c r="M45" s="47"/>
      <c r="N45" s="47"/>
      <c r="O45" s="47"/>
      <c r="P45" s="47"/>
      <c r="Q45" s="13"/>
      <c r="R45" s="13"/>
      <c r="S45" s="13"/>
      <c r="T45" s="13"/>
      <c r="W45" s="2"/>
      <c r="X45" s="2"/>
      <c r="Y45" s="2"/>
      <c r="Z45" s="2"/>
      <c r="AA45" s="2"/>
      <c r="AB45" s="2"/>
      <c r="AC45" s="2"/>
      <c r="AD45" s="2"/>
      <c r="AE45" s="2"/>
      <c r="AF45" s="2"/>
      <c r="AG45" s="2"/>
      <c r="AH45" s="2"/>
      <c r="AI45" s="2"/>
      <c r="AJ45" s="2"/>
      <c r="AK45" s="2"/>
      <c r="AL45" s="2"/>
      <c r="AM45" s="2"/>
      <c r="AN45" s="2"/>
      <c r="AO45" s="2"/>
      <c r="AP45" s="2"/>
      <c r="AQ45" s="2"/>
      <c r="AR45" s="2"/>
      <c r="AS45" s="2"/>
      <c r="AT45" s="2"/>
      <c r="AV45" s="2"/>
      <c r="AW45" s="2"/>
      <c r="AX45" s="2"/>
      <c r="AY45" s="2"/>
    </row>
    <row r="46" spans="1:51" ht="12.75">
      <c r="A46" s="64" t="s">
        <v>438</v>
      </c>
      <c r="B46" s="55"/>
      <c r="C46" s="55"/>
      <c r="D46" s="55"/>
      <c r="E46" s="55"/>
      <c r="F46" s="55"/>
      <c r="G46" s="55"/>
      <c r="H46" s="55"/>
      <c r="I46" s="55"/>
      <c r="J46" s="55"/>
      <c r="K46" s="55"/>
      <c r="W46" s="2"/>
      <c r="X46" s="2"/>
      <c r="Y46" s="2"/>
      <c r="Z46" s="2"/>
      <c r="AA46" s="2"/>
      <c r="AB46" s="2"/>
      <c r="AC46" s="2"/>
      <c r="AD46" s="2"/>
      <c r="AE46" s="2"/>
      <c r="AF46" s="2"/>
      <c r="AG46" s="2"/>
      <c r="AH46" s="2"/>
      <c r="AI46" s="2"/>
      <c r="AJ46" s="2"/>
      <c r="AK46" s="2"/>
      <c r="AL46" s="2"/>
      <c r="AM46" s="2"/>
      <c r="AN46" s="2"/>
      <c r="AO46" s="2"/>
      <c r="AP46" s="2"/>
      <c r="AQ46" s="2"/>
      <c r="AR46" s="2"/>
      <c r="AS46" s="2"/>
      <c r="AT46" s="2"/>
      <c r="AV46" s="2"/>
      <c r="AW46" s="2"/>
      <c r="AX46" s="2"/>
      <c r="AY46" s="2"/>
    </row>
    <row r="47" spans="1:51" ht="12.75">
      <c r="A47" s="23" t="s">
        <v>139</v>
      </c>
      <c r="B47" s="102"/>
      <c r="C47" s="102"/>
      <c r="D47" s="102"/>
      <c r="E47" s="102"/>
      <c r="F47" s="102"/>
      <c r="G47" s="102"/>
      <c r="H47" s="102"/>
      <c r="I47" s="102"/>
      <c r="J47" s="47"/>
      <c r="K47" s="47"/>
      <c r="L47" s="47"/>
      <c r="M47" s="47"/>
      <c r="N47" s="47"/>
      <c r="O47" s="47"/>
      <c r="P47" s="47"/>
      <c r="Q47" s="47"/>
      <c r="R47" s="47"/>
      <c r="S47" s="47"/>
      <c r="T47" s="47"/>
      <c r="U47" s="47"/>
      <c r="V47" s="768"/>
      <c r="W47" s="47"/>
      <c r="X47" s="47"/>
      <c r="Y47" s="47"/>
      <c r="Z47" s="47"/>
      <c r="AA47" s="47"/>
      <c r="AB47" s="47"/>
      <c r="AC47" s="47"/>
      <c r="AD47" s="47"/>
      <c r="AE47" s="47"/>
      <c r="AF47" s="47"/>
      <c r="AG47" s="47"/>
      <c r="AH47" s="47"/>
      <c r="AI47" s="47"/>
      <c r="AJ47" s="47"/>
      <c r="AK47" s="47"/>
      <c r="AL47" s="47"/>
      <c r="AM47" s="47"/>
      <c r="AN47" s="47"/>
      <c r="AO47" s="47"/>
      <c r="AU47" s="768"/>
      <c r="AV47" s="47"/>
      <c r="AW47" s="47"/>
      <c r="AX47" s="47"/>
      <c r="AY47" s="47"/>
    </row>
    <row r="48" spans="1:51" ht="12.75">
      <c r="A48" s="102" t="s">
        <v>501</v>
      </c>
      <c r="B48" s="102"/>
      <c r="C48" s="102"/>
      <c r="D48" s="102"/>
      <c r="E48" s="102"/>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U48" s="47"/>
      <c r="AV48" s="47"/>
      <c r="AW48" s="47"/>
      <c r="AX48" s="47"/>
      <c r="AY48" s="47"/>
    </row>
    <row r="49" spans="1:51" ht="12.75">
      <c r="A49" s="102"/>
      <c r="B49" s="55"/>
      <c r="C49" s="55"/>
      <c r="D49" s="55"/>
      <c r="E49" s="55"/>
      <c r="F49" s="55"/>
      <c r="G49" s="55"/>
      <c r="H49" s="55"/>
      <c r="I49" s="55"/>
      <c r="J49" s="55"/>
      <c r="K49" s="55"/>
      <c r="L49" s="103"/>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U49" s="47"/>
      <c r="AV49" s="47"/>
      <c r="AW49" s="47"/>
      <c r="AX49" s="47"/>
      <c r="AY49" s="47"/>
    </row>
    <row r="50" ht="12.75">
      <c r="A50" s="64" t="s">
        <v>327</v>
      </c>
    </row>
    <row r="51" ht="12.75">
      <c r="A51" s="64" t="s">
        <v>326</v>
      </c>
    </row>
  </sheetData>
  <sheetProtection/>
  <protectedRanges>
    <protectedRange sqref="AU38:AU44 AU47 V47 V36:V44 AU36" name="Range1_1"/>
    <protectedRange sqref="E16" name="Range1"/>
    <protectedRange sqref="V20:Y25 AL20:AW25 F20:H25 AL31:AW31 B33:D33 R20:T25 N20:P25 L20:L25 B20:D25" name="Range1_1_1"/>
    <protectedRange sqref="E46" name="Range1_1_1_1"/>
    <protectedRange sqref="Z20:AK25" name="Range1_1_1_2"/>
    <protectedRange sqref="E27" name="Range1_2"/>
    <protectedRange sqref="F31:H31 L31 N31:P31 R31:T31 V31:AK31 B31:D32" name="Range1_1_1_3"/>
  </protectedRanges>
  <mergeCells count="48">
    <mergeCell ref="AH27:AK27"/>
    <mergeCell ref="B28:E28"/>
    <mergeCell ref="F28:I28"/>
    <mergeCell ref="J28:M28"/>
    <mergeCell ref="N28:Q28"/>
    <mergeCell ref="R28:U28"/>
    <mergeCell ref="V28:Y28"/>
    <mergeCell ref="Z28:AC28"/>
    <mergeCell ref="AD28:AG28"/>
    <mergeCell ref="AH28:AK28"/>
    <mergeCell ref="B27:E27"/>
    <mergeCell ref="F27:I27"/>
    <mergeCell ref="J27:M27"/>
    <mergeCell ref="N27:AG27"/>
    <mergeCell ref="AZ5:BD5"/>
    <mergeCell ref="AU5:AY5"/>
    <mergeCell ref="B17:E17"/>
    <mergeCell ref="F17:I17"/>
    <mergeCell ref="J17:M17"/>
    <mergeCell ref="N17:Q17"/>
    <mergeCell ref="R17:U17"/>
    <mergeCell ref="V5:Z5"/>
    <mergeCell ref="AP5:AT5"/>
    <mergeCell ref="B16:E16"/>
    <mergeCell ref="R4:U4"/>
    <mergeCell ref="F4:I4"/>
    <mergeCell ref="J4:M4"/>
    <mergeCell ref="N4:Q4"/>
    <mergeCell ref="AA4:AY4"/>
    <mergeCell ref="AA5:AE5"/>
    <mergeCell ref="AF5:AJ5"/>
    <mergeCell ref="AK5:AO5"/>
    <mergeCell ref="F16:I16"/>
    <mergeCell ref="J16:M16"/>
    <mergeCell ref="B4:E4"/>
    <mergeCell ref="B5:E5"/>
    <mergeCell ref="F5:I5"/>
    <mergeCell ref="J5:M5"/>
    <mergeCell ref="AZ4:BD4"/>
    <mergeCell ref="V17:Y17"/>
    <mergeCell ref="Z17:AC17"/>
    <mergeCell ref="AD17:AG17"/>
    <mergeCell ref="AH16:AK16"/>
    <mergeCell ref="AH17:AK17"/>
    <mergeCell ref="N16:AG16"/>
    <mergeCell ref="V4:Z4"/>
    <mergeCell ref="N5:Q5"/>
    <mergeCell ref="R5:U5"/>
  </mergeCells>
  <conditionalFormatting sqref="BE20:BG25 BE8:BG13">
    <cfRule type="cellIs" priority="1" dxfId="0" operator="notBetween" stopIfTrue="1">
      <formula>98</formula>
      <formula>102</formula>
    </cfRule>
  </conditionalFormatting>
  <hyperlinks>
    <hyperlink ref="AT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34" r:id="rId1"/>
  <headerFooter alignWithMargins="0">
    <oddHeader>&amp;CTribunal Statistics Quarterly
April to June 2014</oddHead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Q47"/>
  <sheetViews>
    <sheetView workbookViewId="0" topLeftCell="A1">
      <pane xSplit="1" ySplit="7" topLeftCell="L20" activePane="bottomRight" state="frozen"/>
      <selection pane="topLeft" activeCell="A1" sqref="A1"/>
      <selection pane="topRight" activeCell="B1" sqref="B1"/>
      <selection pane="bottomLeft" activeCell="A8" sqref="A8"/>
      <selection pane="bottomRight" activeCell="AO20" sqref="AO20"/>
    </sheetView>
  </sheetViews>
  <sheetFormatPr defaultColWidth="9.140625" defaultRowHeight="12.75"/>
  <cols>
    <col min="1" max="1" width="23.7109375" style="38" customWidth="1"/>
    <col min="2" max="2" width="10.57421875" style="38" bestFit="1" customWidth="1"/>
    <col min="3" max="4" width="4.8515625" style="38" customWidth="1"/>
    <col min="5" max="5" width="10.57421875" style="38" bestFit="1" customWidth="1"/>
    <col min="6" max="7" width="4.8515625" style="38" customWidth="1"/>
    <col min="8" max="8" width="10.8515625" style="38" customWidth="1"/>
    <col min="9" max="10" width="4.8515625" style="38" customWidth="1"/>
    <col min="11" max="11" width="10.8515625" style="38" bestFit="1" customWidth="1"/>
    <col min="12" max="13" width="4.8515625" style="38" customWidth="1"/>
    <col min="14" max="14" width="10.57421875" style="38" bestFit="1" customWidth="1"/>
    <col min="15" max="16" width="4.8515625" style="38" customWidth="1"/>
    <col min="17" max="17" width="10.28125" style="38" customWidth="1"/>
    <col min="18" max="19" width="4.8515625" style="38" customWidth="1"/>
    <col min="20" max="20" width="10.57421875" style="38" customWidth="1"/>
    <col min="21" max="21" width="4.8515625" style="38" customWidth="1"/>
    <col min="22" max="22" width="5.8515625" style="38" customWidth="1"/>
    <col min="23" max="23" width="10.57421875" style="38" customWidth="1"/>
    <col min="24" max="24" width="4.8515625" style="38" customWidth="1"/>
    <col min="25" max="25" width="6.140625" style="38" customWidth="1"/>
    <col min="26" max="26" width="10.57421875" style="38" customWidth="1"/>
    <col min="27" max="27" width="4.8515625" style="38" customWidth="1"/>
    <col min="28" max="28" width="7.140625" style="38" customWidth="1"/>
    <col min="29" max="29" width="10.57421875" style="38" customWidth="1"/>
    <col min="30" max="31" width="5.00390625" style="38" customWidth="1"/>
    <col min="32" max="32" width="10.28125" style="38" customWidth="1"/>
    <col min="33" max="34" width="4.8515625" style="38" customWidth="1"/>
    <col min="35" max="16384" width="9.140625" style="38" customWidth="1"/>
  </cols>
  <sheetData>
    <row r="1" spans="1:35" ht="15">
      <c r="A1" s="111" t="s">
        <v>142</v>
      </c>
      <c r="B1" s="140"/>
      <c r="C1" s="140"/>
      <c r="D1" s="140"/>
      <c r="E1" s="140"/>
      <c r="F1" s="140"/>
      <c r="G1" s="140"/>
      <c r="H1" s="47"/>
      <c r="I1" s="47"/>
      <c r="J1" s="47"/>
      <c r="K1" s="47"/>
      <c r="L1" s="47"/>
      <c r="M1" s="47"/>
      <c r="N1" s="47"/>
      <c r="O1" s="47"/>
      <c r="P1" s="47"/>
      <c r="Q1" s="47"/>
      <c r="R1" s="47"/>
      <c r="S1" s="47"/>
      <c r="T1" s="47"/>
      <c r="U1" s="47"/>
      <c r="V1" s="47"/>
      <c r="W1" s="47"/>
      <c r="X1" s="47"/>
      <c r="Y1" s="47"/>
      <c r="Z1" s="47"/>
      <c r="AA1" s="47"/>
      <c r="AB1" s="47"/>
      <c r="AE1" s="709" t="s">
        <v>12</v>
      </c>
      <c r="AF1" s="47"/>
      <c r="AG1" s="47"/>
      <c r="AH1" s="47"/>
      <c r="AI1" s="140"/>
    </row>
    <row r="2" spans="1:34" ht="15">
      <c r="A2" s="111" t="s">
        <v>263</v>
      </c>
      <c r="B2" s="140"/>
      <c r="C2" s="140"/>
      <c r="D2" s="140"/>
      <c r="E2" s="140"/>
      <c r="F2" s="140"/>
      <c r="G2" s="140"/>
      <c r="H2" s="47"/>
      <c r="I2" s="47"/>
      <c r="J2" s="47"/>
      <c r="K2" s="47"/>
      <c r="L2" s="47"/>
      <c r="M2" s="679"/>
      <c r="N2" s="47"/>
      <c r="O2" s="47"/>
      <c r="P2" s="47"/>
      <c r="Q2" s="47"/>
      <c r="R2" s="47"/>
      <c r="S2" s="47"/>
      <c r="T2" s="47"/>
      <c r="U2" s="47"/>
      <c r="V2" s="47"/>
      <c r="W2" s="47"/>
      <c r="X2" s="47"/>
      <c r="Y2" s="47"/>
      <c r="Z2" s="47"/>
      <c r="AA2" s="47"/>
      <c r="AB2" s="47"/>
      <c r="AF2" s="47"/>
      <c r="AG2" s="47"/>
      <c r="AH2" s="47"/>
    </row>
    <row r="3" spans="1:34" ht="12.75">
      <c r="A3" s="102"/>
      <c r="B3" s="102"/>
      <c r="C3" s="102"/>
      <c r="D3" s="102"/>
      <c r="E3" s="102"/>
      <c r="F3" s="102"/>
      <c r="G3" s="102"/>
      <c r="H3" s="47"/>
      <c r="I3" s="47"/>
      <c r="J3" s="47"/>
      <c r="K3" s="47"/>
      <c r="L3" s="47"/>
      <c r="M3" s="47"/>
      <c r="N3" s="679"/>
      <c r="O3" s="679"/>
      <c r="P3" s="47"/>
      <c r="Q3" s="679"/>
      <c r="R3" s="47"/>
      <c r="S3" s="679"/>
      <c r="T3" s="679"/>
      <c r="U3" s="679"/>
      <c r="V3" s="679"/>
      <c r="W3" s="679"/>
      <c r="X3" s="679"/>
      <c r="Y3" s="679"/>
      <c r="Z3" s="679"/>
      <c r="AA3" s="679"/>
      <c r="AB3" s="679"/>
      <c r="AF3" s="679"/>
      <c r="AG3" s="47"/>
      <c r="AH3" s="679"/>
    </row>
    <row r="4" spans="1:37" ht="12.75">
      <c r="A4" s="637"/>
      <c r="B4" s="710" t="s">
        <v>13</v>
      </c>
      <c r="C4" s="862"/>
      <c r="D4" s="863"/>
      <c r="E4" s="640" t="s">
        <v>14</v>
      </c>
      <c r="F4" s="855"/>
      <c r="G4" s="855"/>
      <c r="H4" s="639" t="s">
        <v>15</v>
      </c>
      <c r="I4" s="855"/>
      <c r="J4" s="856"/>
      <c r="K4" s="639" t="s">
        <v>74</v>
      </c>
      <c r="L4" s="855"/>
      <c r="M4" s="856"/>
      <c r="N4" s="660" t="s">
        <v>17</v>
      </c>
      <c r="O4" s="660"/>
      <c r="P4" s="638"/>
      <c r="Q4" s="864"/>
      <c r="R4" s="864"/>
      <c r="S4" s="865"/>
      <c r="T4" s="659" t="s">
        <v>255</v>
      </c>
      <c r="U4" s="660"/>
      <c r="V4" s="660"/>
      <c r="W4" s="660"/>
      <c r="X4" s="660"/>
      <c r="Y4" s="660"/>
      <c r="Z4" s="660"/>
      <c r="AA4" s="660"/>
      <c r="AB4" s="660"/>
      <c r="AC4" s="660"/>
      <c r="AD4" s="660"/>
      <c r="AE4" s="660"/>
      <c r="AF4" s="660"/>
      <c r="AG4" s="660"/>
      <c r="AH4" s="638"/>
      <c r="AI4" s="639" t="s">
        <v>397</v>
      </c>
      <c r="AJ4" s="640"/>
      <c r="AK4" s="641"/>
    </row>
    <row r="5" spans="1:37" ht="12.75">
      <c r="A5" s="56"/>
      <c r="B5" s="642" t="s">
        <v>23</v>
      </c>
      <c r="C5" s="857"/>
      <c r="D5" s="858"/>
      <c r="E5" s="643" t="s">
        <v>23</v>
      </c>
      <c r="F5" s="857"/>
      <c r="G5" s="857"/>
      <c r="H5" s="642" t="s">
        <v>23</v>
      </c>
      <c r="I5" s="857"/>
      <c r="J5" s="858"/>
      <c r="K5" s="642" t="s">
        <v>23</v>
      </c>
      <c r="L5" s="857"/>
      <c r="M5" s="858"/>
      <c r="N5" s="640" t="s">
        <v>23</v>
      </c>
      <c r="O5" s="860"/>
      <c r="P5" s="861"/>
      <c r="Q5" s="640" t="s">
        <v>23</v>
      </c>
      <c r="R5" s="860"/>
      <c r="S5" s="861"/>
      <c r="T5" s="659" t="s">
        <v>283</v>
      </c>
      <c r="U5" s="660"/>
      <c r="V5" s="660"/>
      <c r="W5" s="660" t="s">
        <v>360</v>
      </c>
      <c r="X5" s="660"/>
      <c r="Y5" s="660"/>
      <c r="Z5" s="660" t="s">
        <v>285</v>
      </c>
      <c r="AA5" s="660"/>
      <c r="AB5" s="660"/>
      <c r="AC5" s="640" t="s">
        <v>286</v>
      </c>
      <c r="AD5" s="860"/>
      <c r="AE5" s="861"/>
      <c r="AF5" s="640" t="s">
        <v>23</v>
      </c>
      <c r="AG5" s="860"/>
      <c r="AH5" s="861"/>
      <c r="AI5" s="659" t="s">
        <v>283</v>
      </c>
      <c r="AJ5" s="660"/>
      <c r="AK5" s="638"/>
    </row>
    <row r="6" spans="1:37" ht="51">
      <c r="A6" s="56"/>
      <c r="B6" s="853" t="s">
        <v>143</v>
      </c>
      <c r="C6" s="716" t="s">
        <v>144</v>
      </c>
      <c r="D6" s="772" t="s">
        <v>145</v>
      </c>
      <c r="E6" s="851" t="s">
        <v>143</v>
      </c>
      <c r="F6" s="716" t="s">
        <v>144</v>
      </c>
      <c r="G6" s="716" t="s">
        <v>145</v>
      </c>
      <c r="H6" s="853" t="s">
        <v>143</v>
      </c>
      <c r="I6" s="716" t="s">
        <v>144</v>
      </c>
      <c r="J6" s="772" t="s">
        <v>145</v>
      </c>
      <c r="K6" s="851" t="s">
        <v>143</v>
      </c>
      <c r="L6" s="716" t="s">
        <v>144</v>
      </c>
      <c r="M6" s="746" t="s">
        <v>145</v>
      </c>
      <c r="N6" s="851" t="s">
        <v>143</v>
      </c>
      <c r="O6" s="716" t="s">
        <v>144</v>
      </c>
      <c r="P6" s="772" t="s">
        <v>145</v>
      </c>
      <c r="Q6" s="851" t="s">
        <v>143</v>
      </c>
      <c r="R6" s="716" t="s">
        <v>144</v>
      </c>
      <c r="S6" s="772" t="s">
        <v>145</v>
      </c>
      <c r="T6" s="851" t="s">
        <v>143</v>
      </c>
      <c r="U6" s="716" t="s">
        <v>144</v>
      </c>
      <c r="V6" s="772" t="s">
        <v>145</v>
      </c>
      <c r="W6" s="851" t="s">
        <v>143</v>
      </c>
      <c r="X6" s="716" t="s">
        <v>144</v>
      </c>
      <c r="Y6" s="772" t="s">
        <v>145</v>
      </c>
      <c r="Z6" s="851" t="s">
        <v>143</v>
      </c>
      <c r="AA6" s="716" t="s">
        <v>144</v>
      </c>
      <c r="AB6" s="772" t="s">
        <v>145</v>
      </c>
      <c r="AC6" s="851" t="s">
        <v>143</v>
      </c>
      <c r="AD6" s="716" t="s">
        <v>144</v>
      </c>
      <c r="AE6" s="772" t="s">
        <v>145</v>
      </c>
      <c r="AF6" s="851" t="s">
        <v>143</v>
      </c>
      <c r="AG6" s="716" t="s">
        <v>144</v>
      </c>
      <c r="AH6" s="772" t="s">
        <v>145</v>
      </c>
      <c r="AI6" s="853" t="s">
        <v>143</v>
      </c>
      <c r="AJ6" s="716" t="s">
        <v>144</v>
      </c>
      <c r="AK6" s="772" t="s">
        <v>145</v>
      </c>
    </row>
    <row r="7" spans="1:37" ht="12.75">
      <c r="A7" s="69"/>
      <c r="B7" s="854"/>
      <c r="C7" s="721" t="s">
        <v>138</v>
      </c>
      <c r="D7" s="722" t="s">
        <v>138</v>
      </c>
      <c r="E7" s="852"/>
      <c r="F7" s="721" t="s">
        <v>138</v>
      </c>
      <c r="G7" s="721" t="s">
        <v>138</v>
      </c>
      <c r="H7" s="854"/>
      <c r="I7" s="721" t="s">
        <v>138</v>
      </c>
      <c r="J7" s="722" t="s">
        <v>138</v>
      </c>
      <c r="K7" s="852"/>
      <c r="L7" s="721" t="s">
        <v>138</v>
      </c>
      <c r="M7" s="722" t="s">
        <v>138</v>
      </c>
      <c r="N7" s="852"/>
      <c r="O7" s="721" t="s">
        <v>138</v>
      </c>
      <c r="P7" s="722" t="s">
        <v>138</v>
      </c>
      <c r="Q7" s="852"/>
      <c r="R7" s="721" t="s">
        <v>138</v>
      </c>
      <c r="S7" s="722" t="s">
        <v>138</v>
      </c>
      <c r="T7" s="852"/>
      <c r="U7" s="721" t="s">
        <v>138</v>
      </c>
      <c r="V7" s="722" t="s">
        <v>138</v>
      </c>
      <c r="W7" s="852"/>
      <c r="X7" s="721" t="s">
        <v>138</v>
      </c>
      <c r="Y7" s="722" t="s">
        <v>138</v>
      </c>
      <c r="Z7" s="852"/>
      <c r="AA7" s="721" t="s">
        <v>138</v>
      </c>
      <c r="AB7" s="722" t="s">
        <v>138</v>
      </c>
      <c r="AC7" s="866"/>
      <c r="AD7" s="721" t="s">
        <v>138</v>
      </c>
      <c r="AE7" s="722" t="s">
        <v>138</v>
      </c>
      <c r="AF7" s="852"/>
      <c r="AG7" s="721" t="s">
        <v>138</v>
      </c>
      <c r="AH7" s="722" t="s">
        <v>138</v>
      </c>
      <c r="AI7" s="854"/>
      <c r="AJ7" s="721" t="s">
        <v>138</v>
      </c>
      <c r="AK7" s="722" t="s">
        <v>138</v>
      </c>
    </row>
    <row r="8" spans="1:43" ht="45.75" customHeight="1">
      <c r="A8" s="31" t="s">
        <v>156</v>
      </c>
      <c r="B8" s="269">
        <v>145702</v>
      </c>
      <c r="C8" s="157">
        <v>34</v>
      </c>
      <c r="D8" s="263">
        <v>66</v>
      </c>
      <c r="E8" s="142">
        <v>158573</v>
      </c>
      <c r="F8" s="157">
        <v>39</v>
      </c>
      <c r="G8" s="157">
        <v>61</v>
      </c>
      <c r="H8" s="269">
        <v>180936</v>
      </c>
      <c r="I8" s="143">
        <v>41</v>
      </c>
      <c r="J8" s="266">
        <v>59</v>
      </c>
      <c r="K8" s="142">
        <v>130880</v>
      </c>
      <c r="L8" s="141">
        <v>48.495268035497915</v>
      </c>
      <c r="M8" s="254">
        <v>51.504731964502085</v>
      </c>
      <c r="N8" s="142">
        <v>100720</v>
      </c>
      <c r="O8" s="141">
        <v>45.069499602859416</v>
      </c>
      <c r="P8" s="254">
        <v>54.93050039714059</v>
      </c>
      <c r="Q8" s="142">
        <v>68187</v>
      </c>
      <c r="R8" s="141">
        <v>44</v>
      </c>
      <c r="S8" s="254">
        <v>56</v>
      </c>
      <c r="T8" s="141">
        <f>SUM(T9:T13)</f>
        <v>15052</v>
      </c>
      <c r="U8" s="141">
        <v>45</v>
      </c>
      <c r="V8" s="141">
        <v>55</v>
      </c>
      <c r="W8" s="141">
        <f>SUM(W9:W13)</f>
        <v>14546</v>
      </c>
      <c r="X8" s="141">
        <v>45</v>
      </c>
      <c r="Y8" s="141">
        <v>55</v>
      </c>
      <c r="Z8" s="141">
        <f>SUM(Z9:Z13)</f>
        <v>17501</v>
      </c>
      <c r="AA8" s="141">
        <v>44</v>
      </c>
      <c r="AB8" s="141">
        <v>56</v>
      </c>
      <c r="AC8" s="141">
        <f>SUM(AC9:AC13)</f>
        <v>20372</v>
      </c>
      <c r="AD8" s="141">
        <v>44</v>
      </c>
      <c r="AE8" s="254">
        <v>56</v>
      </c>
      <c r="AF8" s="141">
        <f>SUM(AF9:AF13)</f>
        <v>67471</v>
      </c>
      <c r="AG8" s="141">
        <v>44</v>
      </c>
      <c r="AH8" s="254">
        <v>56</v>
      </c>
      <c r="AI8" s="560">
        <f>SUM(AI9:AI13)</f>
        <v>18429</v>
      </c>
      <c r="AJ8" s="141">
        <v>42</v>
      </c>
      <c r="AK8" s="254">
        <v>58</v>
      </c>
      <c r="AL8" s="40"/>
      <c r="AN8" s="730"/>
      <c r="AO8" s="730"/>
      <c r="AP8" s="730"/>
      <c r="AQ8" s="730"/>
    </row>
    <row r="9" spans="1:43" ht="15" customHeight="1">
      <c r="A9" s="145" t="s">
        <v>75</v>
      </c>
      <c r="B9" s="773">
        <v>12943</v>
      </c>
      <c r="C9" s="158">
        <v>24</v>
      </c>
      <c r="D9" s="264">
        <v>76</v>
      </c>
      <c r="E9" s="147">
        <v>10358</v>
      </c>
      <c r="F9" s="158">
        <v>26</v>
      </c>
      <c r="G9" s="158">
        <v>74</v>
      </c>
      <c r="H9" s="773">
        <v>15873</v>
      </c>
      <c r="I9" s="148">
        <v>29.804019785861875</v>
      </c>
      <c r="J9" s="267">
        <v>70.19598021413812</v>
      </c>
      <c r="K9" s="147">
        <v>16056</v>
      </c>
      <c r="L9" s="146">
        <v>29</v>
      </c>
      <c r="M9" s="255">
        <v>71</v>
      </c>
      <c r="N9" s="147">
        <v>12329</v>
      </c>
      <c r="O9" s="146">
        <v>28.88312109660151</v>
      </c>
      <c r="P9" s="255">
        <v>71.1168789033985</v>
      </c>
      <c r="Q9" s="147">
        <v>10106</v>
      </c>
      <c r="R9" s="146">
        <v>30</v>
      </c>
      <c r="S9" s="255">
        <v>70</v>
      </c>
      <c r="T9" s="146">
        <v>2813</v>
      </c>
      <c r="U9" s="146">
        <v>30</v>
      </c>
      <c r="V9" s="146">
        <v>70</v>
      </c>
      <c r="W9" s="146">
        <v>2743</v>
      </c>
      <c r="X9" s="146">
        <v>28</v>
      </c>
      <c r="Y9" s="146">
        <v>72</v>
      </c>
      <c r="Z9" s="146">
        <v>2323</v>
      </c>
      <c r="AA9" s="146">
        <v>29</v>
      </c>
      <c r="AB9" s="146">
        <v>71</v>
      </c>
      <c r="AC9" s="147">
        <v>2018</v>
      </c>
      <c r="AD9" s="146">
        <v>31</v>
      </c>
      <c r="AE9" s="255">
        <v>69</v>
      </c>
      <c r="AF9" s="147">
        <f>T9+W9+Z9+AC9</f>
        <v>9897</v>
      </c>
      <c r="AG9" s="146">
        <v>29</v>
      </c>
      <c r="AH9" s="255">
        <v>71</v>
      </c>
      <c r="AI9" s="561">
        <v>2039</v>
      </c>
      <c r="AJ9" s="146">
        <v>30</v>
      </c>
      <c r="AK9" s="255">
        <v>70</v>
      </c>
      <c r="AL9" s="40"/>
      <c r="AN9" s="730"/>
      <c r="AO9" s="730"/>
      <c r="AP9" s="730"/>
      <c r="AQ9" s="730"/>
    </row>
    <row r="10" spans="1:43" ht="15" customHeight="1">
      <c r="A10" s="145" t="s">
        <v>76</v>
      </c>
      <c r="B10" s="773">
        <v>19470</v>
      </c>
      <c r="C10" s="158">
        <v>34</v>
      </c>
      <c r="D10" s="264">
        <v>66</v>
      </c>
      <c r="E10" s="147">
        <v>18805</v>
      </c>
      <c r="F10" s="158">
        <v>43</v>
      </c>
      <c r="G10" s="158">
        <v>57</v>
      </c>
      <c r="H10" s="773">
        <v>32158</v>
      </c>
      <c r="I10" s="148">
        <v>52</v>
      </c>
      <c r="J10" s="267">
        <v>48</v>
      </c>
      <c r="K10" s="147">
        <v>40609</v>
      </c>
      <c r="L10" s="146">
        <v>56</v>
      </c>
      <c r="M10" s="255">
        <v>44</v>
      </c>
      <c r="N10" s="147">
        <v>28626</v>
      </c>
      <c r="O10" s="146">
        <v>51.42527771955565</v>
      </c>
      <c r="P10" s="255">
        <v>48.57472228044435</v>
      </c>
      <c r="Q10" s="147">
        <v>21669</v>
      </c>
      <c r="R10" s="146">
        <v>49</v>
      </c>
      <c r="S10" s="255">
        <v>51</v>
      </c>
      <c r="T10" s="146">
        <v>4752</v>
      </c>
      <c r="U10" s="146">
        <v>52</v>
      </c>
      <c r="V10" s="146">
        <v>48</v>
      </c>
      <c r="W10" s="146">
        <v>5046</v>
      </c>
      <c r="X10" s="146">
        <v>54</v>
      </c>
      <c r="Y10" s="146">
        <v>46</v>
      </c>
      <c r="Z10" s="146">
        <v>7773</v>
      </c>
      <c r="AA10" s="146">
        <v>49</v>
      </c>
      <c r="AB10" s="146">
        <v>51</v>
      </c>
      <c r="AC10" s="147">
        <v>11149</v>
      </c>
      <c r="AD10" s="146">
        <v>45</v>
      </c>
      <c r="AE10" s="255">
        <v>55</v>
      </c>
      <c r="AF10" s="147">
        <f>T10+W10+Z10+AC10</f>
        <v>28720</v>
      </c>
      <c r="AG10" s="146">
        <v>49</v>
      </c>
      <c r="AH10" s="255">
        <v>51</v>
      </c>
      <c r="AI10" s="561">
        <v>9986</v>
      </c>
      <c r="AJ10" s="146">
        <v>43</v>
      </c>
      <c r="AK10" s="255">
        <v>57</v>
      </c>
      <c r="AL10" s="40"/>
      <c r="AN10" s="730"/>
      <c r="AO10" s="730"/>
      <c r="AP10" s="730"/>
      <c r="AQ10" s="730"/>
    </row>
    <row r="11" spans="1:43" ht="15" customHeight="1">
      <c r="A11" s="145" t="s">
        <v>77</v>
      </c>
      <c r="B11" s="773">
        <v>57056</v>
      </c>
      <c r="C11" s="158">
        <v>32</v>
      </c>
      <c r="D11" s="264">
        <v>68</v>
      </c>
      <c r="E11" s="147">
        <v>73256</v>
      </c>
      <c r="F11" s="158">
        <v>36</v>
      </c>
      <c r="G11" s="158">
        <v>64</v>
      </c>
      <c r="H11" s="773">
        <v>71779</v>
      </c>
      <c r="I11" s="148">
        <v>36</v>
      </c>
      <c r="J11" s="267">
        <v>64</v>
      </c>
      <c r="K11" s="147">
        <v>25009</v>
      </c>
      <c r="L11" s="146">
        <v>51</v>
      </c>
      <c r="M11" s="255">
        <v>49</v>
      </c>
      <c r="N11" s="147">
        <v>23090</v>
      </c>
      <c r="O11" s="146">
        <v>50.935469900389776</v>
      </c>
      <c r="P11" s="255">
        <v>49.064530099610224</v>
      </c>
      <c r="Q11" s="147">
        <v>12815</v>
      </c>
      <c r="R11" s="146">
        <v>50</v>
      </c>
      <c r="S11" s="255">
        <v>50</v>
      </c>
      <c r="T11" s="146">
        <v>3321</v>
      </c>
      <c r="U11" s="146">
        <v>52</v>
      </c>
      <c r="V11" s="146">
        <v>48</v>
      </c>
      <c r="W11" s="146">
        <v>3106</v>
      </c>
      <c r="X11" s="146">
        <v>50</v>
      </c>
      <c r="Y11" s="146">
        <v>50</v>
      </c>
      <c r="Z11" s="146">
        <v>3796</v>
      </c>
      <c r="AA11" s="146">
        <v>44</v>
      </c>
      <c r="AB11" s="146">
        <v>56</v>
      </c>
      <c r="AC11" s="147">
        <v>4068</v>
      </c>
      <c r="AD11" s="146">
        <v>46</v>
      </c>
      <c r="AE11" s="255">
        <v>54</v>
      </c>
      <c r="AF11" s="147">
        <f>T11+W11+Z11+AC11</f>
        <v>14291</v>
      </c>
      <c r="AG11" s="146">
        <v>48</v>
      </c>
      <c r="AH11" s="255">
        <v>52</v>
      </c>
      <c r="AI11" s="561">
        <v>3197</v>
      </c>
      <c r="AJ11" s="146">
        <v>42</v>
      </c>
      <c r="AK11" s="255">
        <v>58</v>
      </c>
      <c r="AL11" s="40"/>
      <c r="AN11" s="730"/>
      <c r="AO11" s="730"/>
      <c r="AP11" s="730"/>
      <c r="AQ11" s="730"/>
    </row>
    <row r="12" spans="1:43" ht="15" customHeight="1">
      <c r="A12" s="145" t="s">
        <v>78</v>
      </c>
      <c r="B12" s="773">
        <v>55831</v>
      </c>
      <c r="C12" s="158">
        <v>39</v>
      </c>
      <c r="D12" s="264">
        <v>61</v>
      </c>
      <c r="E12" s="147">
        <v>55844</v>
      </c>
      <c r="F12" s="158">
        <v>44</v>
      </c>
      <c r="G12" s="158">
        <v>56</v>
      </c>
      <c r="H12" s="773">
        <v>60287</v>
      </c>
      <c r="I12" s="148">
        <v>43.58915853121893</v>
      </c>
      <c r="J12" s="267">
        <v>56.41084146878107</v>
      </c>
      <c r="K12" s="147">
        <v>48247</v>
      </c>
      <c r="L12" s="146">
        <v>46</v>
      </c>
      <c r="M12" s="255">
        <v>54</v>
      </c>
      <c r="N12" s="147">
        <v>35856</v>
      </c>
      <c r="O12" s="146">
        <v>42.05153949129853</v>
      </c>
      <c r="P12" s="255">
        <v>57.94846050870147</v>
      </c>
      <c r="Q12" s="147">
        <v>22525</v>
      </c>
      <c r="R12" s="146">
        <v>43</v>
      </c>
      <c r="S12" s="255">
        <v>57</v>
      </c>
      <c r="T12" s="146">
        <v>3713</v>
      </c>
      <c r="U12" s="146">
        <v>43</v>
      </c>
      <c r="V12" s="146">
        <v>57</v>
      </c>
      <c r="W12" s="146">
        <v>3178</v>
      </c>
      <c r="X12" s="146">
        <v>42</v>
      </c>
      <c r="Y12" s="146">
        <v>58</v>
      </c>
      <c r="Z12" s="146">
        <v>3161</v>
      </c>
      <c r="AA12" s="146">
        <v>43</v>
      </c>
      <c r="AB12" s="146">
        <v>57</v>
      </c>
      <c r="AC12" s="147">
        <v>2714</v>
      </c>
      <c r="AD12" s="146">
        <v>46</v>
      </c>
      <c r="AE12" s="255">
        <v>54</v>
      </c>
      <c r="AF12" s="147">
        <f>T12+W12+Z12+AC12</f>
        <v>12766</v>
      </c>
      <c r="AG12" s="146">
        <v>43</v>
      </c>
      <c r="AH12" s="255">
        <v>57</v>
      </c>
      <c r="AI12" s="561">
        <v>2662</v>
      </c>
      <c r="AJ12" s="146">
        <v>45</v>
      </c>
      <c r="AK12" s="255">
        <v>55</v>
      </c>
      <c r="AL12" s="40"/>
      <c r="AN12" s="730"/>
      <c r="AO12" s="730"/>
      <c r="AP12" s="730"/>
      <c r="AQ12" s="730"/>
    </row>
    <row r="13" spans="1:43" ht="15" customHeight="1">
      <c r="A13" s="149" t="s">
        <v>347</v>
      </c>
      <c r="B13" s="774">
        <v>402</v>
      </c>
      <c r="C13" s="159">
        <v>24</v>
      </c>
      <c r="D13" s="265">
        <v>76</v>
      </c>
      <c r="E13" s="151">
        <v>310</v>
      </c>
      <c r="F13" s="159">
        <v>30</v>
      </c>
      <c r="G13" s="159">
        <v>70</v>
      </c>
      <c r="H13" s="774">
        <v>839</v>
      </c>
      <c r="I13" s="152">
        <v>22.632794457274827</v>
      </c>
      <c r="J13" s="268">
        <v>77.36720554272517</v>
      </c>
      <c r="K13" s="151">
        <v>959</v>
      </c>
      <c r="L13" s="150">
        <v>30</v>
      </c>
      <c r="M13" s="256">
        <v>70</v>
      </c>
      <c r="N13" s="151">
        <v>819</v>
      </c>
      <c r="O13" s="150">
        <v>33.33333333333333</v>
      </c>
      <c r="P13" s="256">
        <v>66.66666666666666</v>
      </c>
      <c r="Q13" s="151">
        <v>1072</v>
      </c>
      <c r="R13" s="150">
        <v>32</v>
      </c>
      <c r="S13" s="256">
        <v>68</v>
      </c>
      <c r="T13" s="150">
        <v>453</v>
      </c>
      <c r="U13" s="150">
        <v>40</v>
      </c>
      <c r="V13" s="150">
        <v>60</v>
      </c>
      <c r="W13" s="150">
        <v>473</v>
      </c>
      <c r="X13" s="150">
        <v>37</v>
      </c>
      <c r="Y13" s="150">
        <v>63</v>
      </c>
      <c r="Z13" s="150">
        <v>448</v>
      </c>
      <c r="AA13" s="150">
        <v>35</v>
      </c>
      <c r="AB13" s="150">
        <v>65</v>
      </c>
      <c r="AC13" s="151">
        <v>423</v>
      </c>
      <c r="AD13" s="150">
        <v>36</v>
      </c>
      <c r="AE13" s="256">
        <v>64</v>
      </c>
      <c r="AF13" s="774">
        <f>T13+W13+Z13+AC13</f>
        <v>1797</v>
      </c>
      <c r="AG13" s="150">
        <v>37</v>
      </c>
      <c r="AH13" s="256">
        <v>63</v>
      </c>
      <c r="AI13" s="562">
        <v>545</v>
      </c>
      <c r="AJ13" s="150">
        <v>34</v>
      </c>
      <c r="AK13" s="256">
        <v>66</v>
      </c>
      <c r="AL13" s="40"/>
      <c r="AN13" s="730"/>
      <c r="AO13" s="730"/>
      <c r="AP13" s="730"/>
      <c r="AQ13" s="730"/>
    </row>
    <row r="14" spans="1:39" ht="22.5" customHeight="1">
      <c r="A14" s="707"/>
      <c r="B14" s="33"/>
      <c r="C14" s="146"/>
      <c r="D14" s="146"/>
      <c r="E14" s="33"/>
      <c r="G14" s="603"/>
      <c r="H14" s="33"/>
      <c r="I14" s="158"/>
      <c r="K14" s="33"/>
      <c r="L14" s="146"/>
      <c r="M14" s="146"/>
      <c r="N14" s="33"/>
      <c r="P14" s="603"/>
      <c r="Q14" s="33"/>
      <c r="R14" s="33"/>
      <c r="S14" s="731"/>
      <c r="T14" s="33"/>
      <c r="U14" s="146"/>
      <c r="V14" s="146"/>
      <c r="W14" s="33"/>
      <c r="Y14" s="603"/>
      <c r="Z14" s="33"/>
      <c r="AA14" s="33"/>
      <c r="AB14" s="731"/>
      <c r="AC14" s="33"/>
      <c r="AD14" s="146"/>
      <c r="AE14" s="146"/>
      <c r="AF14" s="33"/>
      <c r="AH14" s="603"/>
      <c r="AI14" s="33"/>
      <c r="AJ14" s="731"/>
      <c r="AK14" s="33"/>
      <c r="AL14" s="731"/>
      <c r="AM14" s="731"/>
    </row>
    <row r="16" spans="1:37" ht="12.75">
      <c r="A16" s="637"/>
      <c r="B16" s="639" t="s">
        <v>74</v>
      </c>
      <c r="C16" s="855"/>
      <c r="D16" s="856"/>
      <c r="E16" s="660" t="s">
        <v>17</v>
      </c>
      <c r="F16" s="660"/>
      <c r="G16" s="638"/>
      <c r="H16" s="639" t="s">
        <v>18</v>
      </c>
      <c r="I16" s="855"/>
      <c r="J16" s="856"/>
      <c r="K16" s="659" t="s">
        <v>255</v>
      </c>
      <c r="L16" s="660"/>
      <c r="M16" s="660"/>
      <c r="N16" s="660"/>
      <c r="O16" s="660"/>
      <c r="P16" s="660"/>
      <c r="Q16" s="660"/>
      <c r="R16" s="660"/>
      <c r="S16" s="660"/>
      <c r="T16" s="660"/>
      <c r="U16" s="660"/>
      <c r="V16" s="660"/>
      <c r="W16" s="660"/>
      <c r="X16" s="660"/>
      <c r="Y16" s="660"/>
      <c r="Z16" s="659" t="s">
        <v>397</v>
      </c>
      <c r="AA16" s="660"/>
      <c r="AB16" s="638"/>
      <c r="AC16" s="77"/>
      <c r="AD16" s="77"/>
      <c r="AE16" s="77"/>
      <c r="AF16" s="77"/>
      <c r="AG16" s="77"/>
      <c r="AH16" s="77"/>
      <c r="AI16" s="41"/>
      <c r="AJ16" s="41"/>
      <c r="AK16" s="41"/>
    </row>
    <row r="17" spans="1:37" ht="12.75">
      <c r="A17" s="56"/>
      <c r="B17" s="642" t="s">
        <v>23</v>
      </c>
      <c r="C17" s="857"/>
      <c r="D17" s="858"/>
      <c r="E17" s="643" t="s">
        <v>23</v>
      </c>
      <c r="F17" s="857"/>
      <c r="G17" s="857"/>
      <c r="H17" s="642" t="s">
        <v>23</v>
      </c>
      <c r="I17" s="857"/>
      <c r="J17" s="858"/>
      <c r="K17" s="659" t="s">
        <v>283</v>
      </c>
      <c r="L17" s="660"/>
      <c r="M17" s="660"/>
      <c r="N17" s="660" t="s">
        <v>284</v>
      </c>
      <c r="O17" s="660"/>
      <c r="P17" s="660"/>
      <c r="Q17" s="660" t="s">
        <v>285</v>
      </c>
      <c r="R17" s="660"/>
      <c r="S17" s="660"/>
      <c r="T17" s="640" t="s">
        <v>286</v>
      </c>
      <c r="U17" s="860"/>
      <c r="V17" s="861"/>
      <c r="W17" s="659" t="s">
        <v>23</v>
      </c>
      <c r="X17" s="660"/>
      <c r="Y17" s="660"/>
      <c r="Z17" s="659" t="s">
        <v>283</v>
      </c>
      <c r="AA17" s="660"/>
      <c r="AB17" s="638"/>
      <c r="AC17" s="648"/>
      <c r="AD17" s="859"/>
      <c r="AE17" s="859"/>
      <c r="AF17" s="648"/>
      <c r="AG17" s="859"/>
      <c r="AH17" s="859"/>
      <c r="AI17" s="77"/>
      <c r="AJ17" s="77"/>
      <c r="AK17" s="77"/>
    </row>
    <row r="18" spans="1:37" ht="51">
      <c r="A18" s="56"/>
      <c r="B18" s="853" t="s">
        <v>143</v>
      </c>
      <c r="C18" s="716" t="s">
        <v>144</v>
      </c>
      <c r="D18" s="772" t="s">
        <v>145</v>
      </c>
      <c r="E18" s="851" t="s">
        <v>143</v>
      </c>
      <c r="F18" s="716" t="s">
        <v>144</v>
      </c>
      <c r="G18" s="716" t="s">
        <v>145</v>
      </c>
      <c r="H18" s="853" t="s">
        <v>143</v>
      </c>
      <c r="I18" s="716" t="s">
        <v>144</v>
      </c>
      <c r="J18" s="772" t="s">
        <v>145</v>
      </c>
      <c r="K18" s="851" t="s">
        <v>143</v>
      </c>
      <c r="L18" s="716" t="s">
        <v>144</v>
      </c>
      <c r="M18" s="746" t="s">
        <v>145</v>
      </c>
      <c r="N18" s="851" t="s">
        <v>143</v>
      </c>
      <c r="O18" s="716" t="s">
        <v>144</v>
      </c>
      <c r="P18" s="772" t="s">
        <v>145</v>
      </c>
      <c r="Q18" s="851" t="s">
        <v>143</v>
      </c>
      <c r="R18" s="716" t="s">
        <v>144</v>
      </c>
      <c r="S18" s="772" t="s">
        <v>145</v>
      </c>
      <c r="T18" s="853" t="s">
        <v>143</v>
      </c>
      <c r="U18" s="713" t="s">
        <v>144</v>
      </c>
      <c r="V18" s="746" t="s">
        <v>145</v>
      </c>
      <c r="W18" s="853" t="s">
        <v>143</v>
      </c>
      <c r="X18" s="713" t="s">
        <v>144</v>
      </c>
      <c r="Y18" s="713" t="s">
        <v>145</v>
      </c>
      <c r="Z18" s="853" t="s">
        <v>143</v>
      </c>
      <c r="AA18" s="713" t="s">
        <v>144</v>
      </c>
      <c r="AB18" s="746" t="s">
        <v>145</v>
      </c>
      <c r="AC18" s="849"/>
      <c r="AD18" s="716"/>
      <c r="AE18" s="716"/>
      <c r="AF18" s="849"/>
      <c r="AG18" s="716"/>
      <c r="AH18" s="716"/>
      <c r="AI18" s="775"/>
      <c r="AJ18" s="716"/>
      <c r="AK18" s="716"/>
    </row>
    <row r="19" spans="1:37" ht="12.75">
      <c r="A19" s="69"/>
      <c r="B19" s="854"/>
      <c r="C19" s="721" t="s">
        <v>138</v>
      </c>
      <c r="D19" s="722" t="s">
        <v>138</v>
      </c>
      <c r="E19" s="852"/>
      <c r="F19" s="721" t="s">
        <v>138</v>
      </c>
      <c r="G19" s="721" t="s">
        <v>138</v>
      </c>
      <c r="H19" s="854"/>
      <c r="I19" s="721" t="s">
        <v>138</v>
      </c>
      <c r="J19" s="722" t="s">
        <v>138</v>
      </c>
      <c r="K19" s="852"/>
      <c r="L19" s="721" t="s">
        <v>138</v>
      </c>
      <c r="M19" s="722" t="s">
        <v>138</v>
      </c>
      <c r="N19" s="852"/>
      <c r="O19" s="721" t="s">
        <v>138</v>
      </c>
      <c r="P19" s="722" t="s">
        <v>138</v>
      </c>
      <c r="Q19" s="852"/>
      <c r="R19" s="721" t="s">
        <v>138</v>
      </c>
      <c r="S19" s="722" t="s">
        <v>138</v>
      </c>
      <c r="T19" s="854"/>
      <c r="U19" s="721" t="s">
        <v>138</v>
      </c>
      <c r="V19" s="722" t="s">
        <v>138</v>
      </c>
      <c r="W19" s="854"/>
      <c r="X19" s="721" t="s">
        <v>138</v>
      </c>
      <c r="Y19" s="721" t="s">
        <v>138</v>
      </c>
      <c r="Z19" s="854"/>
      <c r="AA19" s="721" t="s">
        <v>138</v>
      </c>
      <c r="AB19" s="722" t="s">
        <v>138</v>
      </c>
      <c r="AC19" s="849"/>
      <c r="AD19" s="684"/>
      <c r="AE19" s="684"/>
      <c r="AF19" s="850"/>
      <c r="AG19" s="684"/>
      <c r="AH19" s="684"/>
      <c r="AI19" s="776"/>
      <c r="AJ19" s="684"/>
      <c r="AK19" s="684"/>
    </row>
    <row r="20" spans="1:37" ht="45.75" customHeight="1">
      <c r="A20" s="31" t="s">
        <v>373</v>
      </c>
      <c r="B20" s="269">
        <v>6621</v>
      </c>
      <c r="C20" s="564">
        <v>0.47696722549463827</v>
      </c>
      <c r="D20" s="565">
        <v>0.5230327745053617</v>
      </c>
      <c r="E20" s="142">
        <v>8380</v>
      </c>
      <c r="F20" s="564">
        <v>0.46276849642004775</v>
      </c>
      <c r="G20" s="564">
        <v>0.5372315035799523</v>
      </c>
      <c r="H20" s="269">
        <v>8086</v>
      </c>
      <c r="I20" s="494">
        <v>0.3879544892406629</v>
      </c>
      <c r="J20" s="570">
        <v>0.6120455107593371</v>
      </c>
      <c r="K20" s="142">
        <v>2294</v>
      </c>
      <c r="L20" s="575">
        <v>0.3748910200523104</v>
      </c>
      <c r="M20" s="576">
        <v>0.6251089799476897</v>
      </c>
      <c r="N20" s="142">
        <v>1699</v>
      </c>
      <c r="O20" s="575">
        <v>0.3549146556798117</v>
      </c>
      <c r="P20" s="576">
        <v>0.6450853443201884</v>
      </c>
      <c r="Q20" s="142">
        <v>1741</v>
      </c>
      <c r="R20" s="575">
        <v>0.38253877082136706</v>
      </c>
      <c r="S20" s="576">
        <v>0.617461229178633</v>
      </c>
      <c r="T20" s="560">
        <f>SUM(T21:T25)</f>
        <v>1673</v>
      </c>
      <c r="U20" s="575">
        <v>0.38829151732377537</v>
      </c>
      <c r="V20" s="576">
        <v>0.6117084826762246</v>
      </c>
      <c r="W20" s="560">
        <f aca="true" t="shared" si="0" ref="W20:W25">K20+N20+Q20+T20</f>
        <v>7407</v>
      </c>
      <c r="X20" s="575">
        <v>0.37</v>
      </c>
      <c r="Y20" s="575">
        <v>0.63</v>
      </c>
      <c r="Z20" s="560">
        <f>SUM(Z21:Z25)</f>
        <v>1716</v>
      </c>
      <c r="AA20" s="141">
        <v>36</v>
      </c>
      <c r="AB20" s="254">
        <v>64</v>
      </c>
      <c r="AC20" s="40"/>
      <c r="AD20" s="141"/>
      <c r="AE20" s="141"/>
      <c r="AF20" s="141"/>
      <c r="AG20" s="141"/>
      <c r="AH20" s="141"/>
      <c r="AI20" s="141"/>
      <c r="AJ20" s="141"/>
      <c r="AK20" s="141"/>
    </row>
    <row r="21" spans="1:37" ht="15" customHeight="1">
      <c r="A21" s="145" t="s">
        <v>75</v>
      </c>
      <c r="B21" s="773">
        <v>1834</v>
      </c>
      <c r="C21" s="566">
        <v>0.32988004362050166</v>
      </c>
      <c r="D21" s="567">
        <v>0.6701199563794984</v>
      </c>
      <c r="E21" s="147">
        <v>2118</v>
      </c>
      <c r="F21" s="566">
        <v>0.35410764872521244</v>
      </c>
      <c r="G21" s="566">
        <v>0.6458923512747875</v>
      </c>
      <c r="H21" s="773">
        <v>2426</v>
      </c>
      <c r="I21" s="571">
        <v>0.3314097279472383</v>
      </c>
      <c r="J21" s="572">
        <v>0.6685902720527618</v>
      </c>
      <c r="K21" s="147">
        <v>567</v>
      </c>
      <c r="L21" s="577">
        <v>0.2768959435626102</v>
      </c>
      <c r="M21" s="578">
        <v>0.7231040564373897</v>
      </c>
      <c r="N21" s="147">
        <v>502</v>
      </c>
      <c r="O21" s="577">
        <v>0.2549800796812749</v>
      </c>
      <c r="P21" s="578">
        <v>0.7450199203187251</v>
      </c>
      <c r="Q21" s="147">
        <v>379</v>
      </c>
      <c r="R21" s="577">
        <v>0.26649076517150394</v>
      </c>
      <c r="S21" s="578">
        <v>0.7335092348284961</v>
      </c>
      <c r="T21" s="561">
        <v>284</v>
      </c>
      <c r="U21" s="577">
        <v>0.30985915492957744</v>
      </c>
      <c r="V21" s="578">
        <v>0.6901408450704225</v>
      </c>
      <c r="W21" s="561">
        <f t="shared" si="0"/>
        <v>1732</v>
      </c>
      <c r="X21" s="577">
        <v>0.27367205542725176</v>
      </c>
      <c r="Y21" s="577">
        <v>0.7263279445727483</v>
      </c>
      <c r="Z21" s="561">
        <v>218</v>
      </c>
      <c r="AA21" s="146">
        <v>28</v>
      </c>
      <c r="AB21" s="255">
        <v>72</v>
      </c>
      <c r="AC21" s="40"/>
      <c r="AD21" s="146"/>
      <c r="AE21" s="146"/>
      <c r="AF21" s="147"/>
      <c r="AG21" s="146"/>
      <c r="AH21" s="146"/>
      <c r="AI21" s="146"/>
      <c r="AJ21" s="146"/>
      <c r="AK21" s="146"/>
    </row>
    <row r="22" spans="1:37" ht="15" customHeight="1">
      <c r="A22" s="145" t="s">
        <v>76</v>
      </c>
      <c r="B22" s="773">
        <v>2681</v>
      </c>
      <c r="C22" s="566">
        <v>0.5483028720626631</v>
      </c>
      <c r="D22" s="567">
        <v>0.4516971279373368</v>
      </c>
      <c r="E22" s="147">
        <v>3352</v>
      </c>
      <c r="F22" s="566">
        <v>0.49671837708830546</v>
      </c>
      <c r="G22" s="566">
        <v>0.5032816229116945</v>
      </c>
      <c r="H22" s="773">
        <v>3354</v>
      </c>
      <c r="I22" s="571">
        <v>0.413536076326774</v>
      </c>
      <c r="J22" s="572">
        <v>0.586463923673226</v>
      </c>
      <c r="K22" s="147">
        <v>1046</v>
      </c>
      <c r="L22" s="577">
        <v>0.4321223709369025</v>
      </c>
      <c r="M22" s="578">
        <v>0.5678776290630975</v>
      </c>
      <c r="N22" s="147">
        <v>634</v>
      </c>
      <c r="O22" s="577">
        <v>0.3943217665615142</v>
      </c>
      <c r="P22" s="578">
        <v>0.6056782334384858</v>
      </c>
      <c r="Q22" s="147">
        <v>750</v>
      </c>
      <c r="R22" s="577">
        <v>0.4106666666666667</v>
      </c>
      <c r="S22" s="578">
        <v>0.5893333333333334</v>
      </c>
      <c r="T22" s="561">
        <v>932</v>
      </c>
      <c r="U22" s="577">
        <v>0.4002145922746781</v>
      </c>
      <c r="V22" s="578">
        <v>0.5997854077253219</v>
      </c>
      <c r="W22" s="561">
        <f t="shared" si="0"/>
        <v>3362</v>
      </c>
      <c r="X22" s="577">
        <v>0.41136228435455086</v>
      </c>
      <c r="Y22" s="577">
        <v>0.5886377156454491</v>
      </c>
      <c r="Z22" s="561">
        <v>992</v>
      </c>
      <c r="AA22" s="146">
        <v>36</v>
      </c>
      <c r="AB22" s="255">
        <v>64</v>
      </c>
      <c r="AC22" s="40"/>
      <c r="AD22" s="146"/>
      <c r="AE22" s="146"/>
      <c r="AF22" s="147"/>
      <c r="AG22" s="146"/>
      <c r="AH22" s="146"/>
      <c r="AI22" s="146"/>
      <c r="AJ22" s="146"/>
      <c r="AK22" s="146"/>
    </row>
    <row r="23" spans="1:37" ht="15" customHeight="1">
      <c r="A23" s="145" t="s">
        <v>77</v>
      </c>
      <c r="B23" s="773">
        <v>1323</v>
      </c>
      <c r="C23" s="566">
        <v>0.4890400604686319</v>
      </c>
      <c r="D23" s="567">
        <v>0.5109599395313681</v>
      </c>
      <c r="E23" s="147">
        <v>2034</v>
      </c>
      <c r="F23" s="566">
        <v>0.5147492625368731</v>
      </c>
      <c r="G23" s="566">
        <v>0.48525073746312686</v>
      </c>
      <c r="H23" s="773">
        <v>1571</v>
      </c>
      <c r="I23" s="571">
        <v>0.43093570973901973</v>
      </c>
      <c r="J23" s="572">
        <v>0.5690642902609803</v>
      </c>
      <c r="K23" s="147">
        <v>396</v>
      </c>
      <c r="L23" s="577">
        <v>0.3939393939393939</v>
      </c>
      <c r="M23" s="578">
        <v>0.6060606060606061</v>
      </c>
      <c r="N23" s="147">
        <v>319</v>
      </c>
      <c r="O23" s="577">
        <v>0.43573667711598746</v>
      </c>
      <c r="P23" s="578">
        <v>0.5642633228840125</v>
      </c>
      <c r="Q23" s="147">
        <v>365</v>
      </c>
      <c r="R23" s="577">
        <v>0.4849315068493151</v>
      </c>
      <c r="S23" s="578">
        <v>0.5150684931506849</v>
      </c>
      <c r="T23" s="561">
        <v>290</v>
      </c>
      <c r="U23" s="577">
        <v>0.43986254295532645</v>
      </c>
      <c r="V23" s="578">
        <v>0.5601374570446735</v>
      </c>
      <c r="W23" s="561">
        <f t="shared" si="0"/>
        <v>1370</v>
      </c>
      <c r="X23" s="577">
        <v>0.437636761487965</v>
      </c>
      <c r="Y23" s="577">
        <v>0.562363238512035</v>
      </c>
      <c r="Z23" s="561">
        <v>383</v>
      </c>
      <c r="AA23" s="146">
        <v>42</v>
      </c>
      <c r="AB23" s="255">
        <v>58</v>
      </c>
      <c r="AC23" s="40"/>
      <c r="AD23" s="146"/>
      <c r="AE23" s="146"/>
      <c r="AF23" s="147"/>
      <c r="AG23" s="146"/>
      <c r="AH23" s="146"/>
      <c r="AI23" s="146"/>
      <c r="AJ23" s="146"/>
      <c r="AK23" s="146"/>
    </row>
    <row r="24" spans="1:37" ht="15" customHeight="1">
      <c r="A24" s="145" t="s">
        <v>78</v>
      </c>
      <c r="B24" s="773">
        <v>634</v>
      </c>
      <c r="C24" s="566">
        <v>0.5993690851735016</v>
      </c>
      <c r="D24" s="567">
        <v>0.40063091482649843</v>
      </c>
      <c r="E24" s="147">
        <v>682</v>
      </c>
      <c r="F24" s="566">
        <v>0.5161290322580645</v>
      </c>
      <c r="G24" s="566">
        <v>0.4838709677419355</v>
      </c>
      <c r="H24" s="773">
        <v>555</v>
      </c>
      <c r="I24" s="571">
        <v>0.390990990990991</v>
      </c>
      <c r="J24" s="572">
        <v>0.609009009009009</v>
      </c>
      <c r="K24" s="147">
        <v>207</v>
      </c>
      <c r="L24" s="577">
        <v>0.37681159420289856</v>
      </c>
      <c r="M24" s="578">
        <v>0.6231884057971014</v>
      </c>
      <c r="N24" s="147">
        <v>154</v>
      </c>
      <c r="O24" s="577">
        <v>0.43506493506493504</v>
      </c>
      <c r="P24" s="578">
        <v>0.564935064935065</v>
      </c>
      <c r="Q24" s="147">
        <v>117</v>
      </c>
      <c r="R24" s="577">
        <v>0.4358974358974359</v>
      </c>
      <c r="S24" s="578">
        <v>0.5641025641025641</v>
      </c>
      <c r="T24" s="561">
        <v>78</v>
      </c>
      <c r="U24" s="577">
        <v>0.5384615384615384</v>
      </c>
      <c r="V24" s="578">
        <v>0.46153846153846156</v>
      </c>
      <c r="W24" s="561">
        <f t="shared" si="0"/>
        <v>556</v>
      </c>
      <c r="X24" s="577">
        <v>0.42805755395683454</v>
      </c>
      <c r="Y24" s="577">
        <v>0.5719424460431655</v>
      </c>
      <c r="Z24" s="561">
        <v>55</v>
      </c>
      <c r="AA24" s="146">
        <v>53</v>
      </c>
      <c r="AB24" s="255">
        <v>47</v>
      </c>
      <c r="AC24" s="40"/>
      <c r="AD24" s="146"/>
      <c r="AE24" s="146"/>
      <c r="AF24" s="147"/>
      <c r="AG24" s="146"/>
      <c r="AH24" s="146"/>
      <c r="AI24" s="146"/>
      <c r="AJ24" s="146"/>
      <c r="AK24" s="146"/>
    </row>
    <row r="25" spans="1:37" ht="15" customHeight="1">
      <c r="A25" s="149" t="s">
        <v>347</v>
      </c>
      <c r="B25" s="774">
        <v>149</v>
      </c>
      <c r="C25" s="568">
        <v>0.37583892617449666</v>
      </c>
      <c r="D25" s="569">
        <v>0.6241610738255033</v>
      </c>
      <c r="E25" s="151">
        <v>194</v>
      </c>
      <c r="F25" s="568">
        <v>0.32989690721649484</v>
      </c>
      <c r="G25" s="568">
        <v>0.6701030927835051</v>
      </c>
      <c r="H25" s="774">
        <v>180</v>
      </c>
      <c r="I25" s="573">
        <v>0.28888888888888886</v>
      </c>
      <c r="J25" s="574">
        <v>0.7111111111111111</v>
      </c>
      <c r="K25" s="151">
        <v>78</v>
      </c>
      <c r="L25" s="579">
        <v>0.21794871794871795</v>
      </c>
      <c r="M25" s="580">
        <v>0.782051282051282</v>
      </c>
      <c r="N25" s="151">
        <v>90</v>
      </c>
      <c r="O25" s="579">
        <v>0.2111111111111111</v>
      </c>
      <c r="P25" s="580">
        <v>0.7888888888888889</v>
      </c>
      <c r="Q25" s="151">
        <v>130</v>
      </c>
      <c r="R25" s="579">
        <v>0.2230769230769231</v>
      </c>
      <c r="S25" s="580">
        <v>0.7769230769230769</v>
      </c>
      <c r="T25" s="562">
        <v>89</v>
      </c>
      <c r="U25" s="579">
        <v>0.21348314606741572</v>
      </c>
      <c r="V25" s="580">
        <v>0.7865168539325843</v>
      </c>
      <c r="W25" s="562">
        <f t="shared" si="0"/>
        <v>387</v>
      </c>
      <c r="X25" s="579">
        <v>0.21705426356589147</v>
      </c>
      <c r="Y25" s="579">
        <v>0.7829457364341085</v>
      </c>
      <c r="Z25" s="562">
        <v>68</v>
      </c>
      <c r="AA25" s="150">
        <v>29</v>
      </c>
      <c r="AB25" s="256">
        <v>71</v>
      </c>
      <c r="AC25" s="40"/>
      <c r="AD25" s="146"/>
      <c r="AE25" s="146"/>
      <c r="AF25" s="147"/>
      <c r="AG25" s="146"/>
      <c r="AH25" s="146"/>
      <c r="AI25" s="146"/>
      <c r="AJ25" s="146"/>
      <c r="AK25" s="146"/>
    </row>
    <row r="26" spans="1:37" ht="15" customHeight="1">
      <c r="A26" s="145"/>
      <c r="B26" s="147"/>
      <c r="C26" s="566"/>
      <c r="D26" s="566"/>
      <c r="E26" s="147"/>
      <c r="F26" s="566"/>
      <c r="G26" s="566"/>
      <c r="H26" s="147"/>
      <c r="I26" s="571"/>
      <c r="J26" s="571"/>
      <c r="K26" s="147"/>
      <c r="L26" s="577"/>
      <c r="M26" s="577"/>
      <c r="N26" s="147"/>
      <c r="O26" s="577"/>
      <c r="P26" s="577"/>
      <c r="Q26" s="147"/>
      <c r="R26" s="577"/>
      <c r="S26" s="577"/>
      <c r="T26" s="146"/>
      <c r="U26" s="577"/>
      <c r="V26" s="577"/>
      <c r="W26" s="146"/>
      <c r="X26" s="577"/>
      <c r="Y26" s="577"/>
      <c r="Z26" s="146"/>
      <c r="AA26" s="146"/>
      <c r="AB26" s="146"/>
      <c r="AC26" s="147"/>
      <c r="AD26" s="146"/>
      <c r="AE26" s="146"/>
      <c r="AF26" s="147"/>
      <c r="AG26" s="146"/>
      <c r="AH26" s="146"/>
      <c r="AI26" s="146"/>
      <c r="AJ26" s="146"/>
      <c r="AK26" s="146"/>
    </row>
    <row r="27" spans="1:37" ht="12.75">
      <c r="A27" s="637"/>
      <c r="B27" s="639" t="s">
        <v>74</v>
      </c>
      <c r="C27" s="855"/>
      <c r="D27" s="856"/>
      <c r="E27" s="660" t="s">
        <v>17</v>
      </c>
      <c r="F27" s="660"/>
      <c r="G27" s="638"/>
      <c r="H27" s="639" t="s">
        <v>18</v>
      </c>
      <c r="I27" s="855"/>
      <c r="J27" s="856"/>
      <c r="K27" s="659" t="s">
        <v>255</v>
      </c>
      <c r="L27" s="660"/>
      <c r="M27" s="660"/>
      <c r="N27" s="660"/>
      <c r="O27" s="660"/>
      <c r="P27" s="660"/>
      <c r="Q27" s="660"/>
      <c r="R27" s="660"/>
      <c r="S27" s="660"/>
      <c r="T27" s="660"/>
      <c r="U27" s="660"/>
      <c r="V27" s="660"/>
      <c r="W27" s="660"/>
      <c r="X27" s="660"/>
      <c r="Y27" s="660"/>
      <c r="Z27" s="659" t="s">
        <v>397</v>
      </c>
      <c r="AA27" s="660"/>
      <c r="AB27" s="638"/>
      <c r="AC27" s="77"/>
      <c r="AD27" s="77"/>
      <c r="AE27" s="77"/>
      <c r="AF27" s="77"/>
      <c r="AG27" s="77"/>
      <c r="AH27" s="77"/>
      <c r="AI27" s="41"/>
      <c r="AJ27" s="41"/>
      <c r="AK27" s="41"/>
    </row>
    <row r="28" spans="1:37" ht="12.75">
      <c r="A28" s="56"/>
      <c r="B28" s="642" t="s">
        <v>23</v>
      </c>
      <c r="C28" s="857"/>
      <c r="D28" s="858"/>
      <c r="E28" s="643" t="s">
        <v>23</v>
      </c>
      <c r="F28" s="857"/>
      <c r="G28" s="857"/>
      <c r="H28" s="642" t="s">
        <v>23</v>
      </c>
      <c r="I28" s="857"/>
      <c r="J28" s="858"/>
      <c r="K28" s="659" t="s">
        <v>283</v>
      </c>
      <c r="L28" s="660"/>
      <c r="M28" s="660"/>
      <c r="N28" s="660" t="s">
        <v>284</v>
      </c>
      <c r="O28" s="660"/>
      <c r="P28" s="660"/>
      <c r="Q28" s="660" t="s">
        <v>285</v>
      </c>
      <c r="R28" s="660"/>
      <c r="S28" s="660"/>
      <c r="T28" s="640" t="s">
        <v>286</v>
      </c>
      <c r="U28" s="860"/>
      <c r="V28" s="861"/>
      <c r="W28" s="659" t="s">
        <v>23</v>
      </c>
      <c r="X28" s="660"/>
      <c r="Y28" s="660"/>
      <c r="Z28" s="659" t="s">
        <v>283</v>
      </c>
      <c r="AA28" s="660"/>
      <c r="AB28" s="638"/>
      <c r="AC28" s="648"/>
      <c r="AD28" s="859"/>
      <c r="AE28" s="859"/>
      <c r="AF28" s="648"/>
      <c r="AG28" s="859"/>
      <c r="AH28" s="859"/>
      <c r="AI28" s="77"/>
      <c r="AJ28" s="77"/>
      <c r="AK28" s="77"/>
    </row>
    <row r="29" spans="1:37" ht="90.75">
      <c r="A29" s="777"/>
      <c r="B29" s="853" t="s">
        <v>143</v>
      </c>
      <c r="C29" s="713" t="s">
        <v>441</v>
      </c>
      <c r="D29" s="746" t="s">
        <v>442</v>
      </c>
      <c r="E29" s="853" t="s">
        <v>143</v>
      </c>
      <c r="F29" s="713" t="s">
        <v>441</v>
      </c>
      <c r="G29" s="746" t="s">
        <v>442</v>
      </c>
      <c r="H29" s="853" t="s">
        <v>143</v>
      </c>
      <c r="I29" s="713" t="s">
        <v>441</v>
      </c>
      <c r="J29" s="746" t="s">
        <v>442</v>
      </c>
      <c r="K29" s="853" t="s">
        <v>143</v>
      </c>
      <c r="L29" s="713" t="s">
        <v>441</v>
      </c>
      <c r="M29" s="746" t="s">
        <v>442</v>
      </c>
      <c r="N29" s="853" t="s">
        <v>143</v>
      </c>
      <c r="O29" s="713" t="s">
        <v>441</v>
      </c>
      <c r="P29" s="746" t="s">
        <v>442</v>
      </c>
      <c r="Q29" s="853" t="s">
        <v>143</v>
      </c>
      <c r="R29" s="713" t="s">
        <v>502</v>
      </c>
      <c r="S29" s="746" t="s">
        <v>503</v>
      </c>
      <c r="T29" s="853" t="s">
        <v>143</v>
      </c>
      <c r="U29" s="713" t="s">
        <v>502</v>
      </c>
      <c r="V29" s="746" t="s">
        <v>503</v>
      </c>
      <c r="W29" s="853" t="s">
        <v>143</v>
      </c>
      <c r="X29" s="713" t="s">
        <v>502</v>
      </c>
      <c r="Y29" s="746" t="s">
        <v>503</v>
      </c>
      <c r="Z29" s="853" t="s">
        <v>143</v>
      </c>
      <c r="AA29" s="713" t="s">
        <v>502</v>
      </c>
      <c r="AB29" s="746" t="s">
        <v>503</v>
      </c>
      <c r="AC29" s="775"/>
      <c r="AD29" s="716"/>
      <c r="AE29" s="716"/>
      <c r="AF29" s="775"/>
      <c r="AG29" s="716"/>
      <c r="AH29" s="716"/>
      <c r="AI29" s="775"/>
      <c r="AJ29" s="716"/>
      <c r="AK29" s="716"/>
    </row>
    <row r="30" spans="1:37" ht="25.5" customHeight="1">
      <c r="A30" s="56"/>
      <c r="B30" s="854"/>
      <c r="C30" s="721" t="s">
        <v>138</v>
      </c>
      <c r="D30" s="722" t="s">
        <v>138</v>
      </c>
      <c r="E30" s="854"/>
      <c r="F30" s="721" t="s">
        <v>138</v>
      </c>
      <c r="G30" s="722" t="s">
        <v>138</v>
      </c>
      <c r="H30" s="854"/>
      <c r="I30" s="721" t="s">
        <v>138</v>
      </c>
      <c r="J30" s="722" t="s">
        <v>138</v>
      </c>
      <c r="K30" s="854"/>
      <c r="L30" s="721" t="s">
        <v>138</v>
      </c>
      <c r="M30" s="722" t="s">
        <v>138</v>
      </c>
      <c r="N30" s="854"/>
      <c r="O30" s="721" t="s">
        <v>138</v>
      </c>
      <c r="P30" s="722" t="s">
        <v>138</v>
      </c>
      <c r="Q30" s="854"/>
      <c r="R30" s="721" t="s">
        <v>138</v>
      </c>
      <c r="S30" s="722" t="s">
        <v>138</v>
      </c>
      <c r="T30" s="854"/>
      <c r="U30" s="721" t="s">
        <v>138</v>
      </c>
      <c r="V30" s="722" t="s">
        <v>138</v>
      </c>
      <c r="W30" s="854"/>
      <c r="X30" s="721" t="s">
        <v>138</v>
      </c>
      <c r="Y30" s="722" t="s">
        <v>138</v>
      </c>
      <c r="Z30" s="854"/>
      <c r="AA30" s="721" t="s">
        <v>138</v>
      </c>
      <c r="AB30" s="722" t="s">
        <v>138</v>
      </c>
      <c r="AC30" s="775"/>
      <c r="AD30" s="716"/>
      <c r="AE30" s="716"/>
      <c r="AF30" s="147"/>
      <c r="AG30" s="146"/>
      <c r="AH30" s="146"/>
      <c r="AI30" s="146"/>
      <c r="AJ30" s="146"/>
      <c r="AK30" s="146"/>
    </row>
    <row r="31" spans="1:28" ht="18.75" customHeight="1">
      <c r="A31" s="366" t="s">
        <v>434</v>
      </c>
      <c r="R31" s="771"/>
      <c r="S31" s="771"/>
      <c r="U31" s="771"/>
      <c r="V31" s="771"/>
      <c r="X31" s="771"/>
      <c r="Y31" s="771"/>
      <c r="Z31" s="47"/>
      <c r="AA31" s="778"/>
      <c r="AB31" s="779"/>
    </row>
    <row r="32" spans="1:39" s="2" customFormat="1" ht="12.75">
      <c r="A32" s="623" t="s">
        <v>504</v>
      </c>
      <c r="B32" s="47"/>
      <c r="C32" s="47"/>
      <c r="D32" s="47"/>
      <c r="E32" s="47"/>
      <c r="F32" s="47"/>
      <c r="G32" s="47"/>
      <c r="H32" s="47"/>
      <c r="I32" s="47"/>
      <c r="J32" s="47"/>
      <c r="K32" s="47"/>
      <c r="L32" s="47"/>
      <c r="M32" s="47"/>
      <c r="N32" s="47"/>
      <c r="O32" s="47"/>
      <c r="P32" s="47"/>
      <c r="Q32" s="47">
        <v>812</v>
      </c>
      <c r="R32" s="780">
        <v>0.04</v>
      </c>
      <c r="S32" s="780">
        <v>0.96</v>
      </c>
      <c r="T32" s="47">
        <v>1860</v>
      </c>
      <c r="U32" s="780">
        <v>0.06</v>
      </c>
      <c r="V32" s="780">
        <v>0.94</v>
      </c>
      <c r="W32" s="47">
        <f>Q32+T32</f>
        <v>2672</v>
      </c>
      <c r="X32" s="780">
        <v>0.05</v>
      </c>
      <c r="Y32" s="780">
        <v>0.95</v>
      </c>
      <c r="Z32" s="47">
        <v>1142</v>
      </c>
      <c r="AA32" s="780">
        <v>0.12</v>
      </c>
      <c r="AB32" s="781">
        <v>0.88</v>
      </c>
      <c r="AC32" s="38"/>
      <c r="AD32" s="38"/>
      <c r="AE32" s="38"/>
      <c r="AJ32" s="38"/>
      <c r="AK32" s="38"/>
      <c r="AL32" s="38"/>
      <c r="AM32" s="38"/>
    </row>
    <row r="33" spans="1:39" s="2" customFormat="1" ht="12.75">
      <c r="A33" s="623" t="s">
        <v>505</v>
      </c>
      <c r="B33" s="47"/>
      <c r="C33" s="47"/>
      <c r="D33" s="47"/>
      <c r="E33" s="47"/>
      <c r="F33" s="47"/>
      <c r="G33" s="47"/>
      <c r="H33" s="47"/>
      <c r="I33" s="47"/>
      <c r="J33" s="47"/>
      <c r="K33" s="47"/>
      <c r="L33" s="47"/>
      <c r="M33" s="47"/>
      <c r="N33" s="47"/>
      <c r="O33" s="47"/>
      <c r="P33" s="47"/>
      <c r="Q33" s="47">
        <v>52</v>
      </c>
      <c r="R33" s="780">
        <v>0.19</v>
      </c>
      <c r="S33" s="780">
        <v>0.81</v>
      </c>
      <c r="T33" s="47">
        <v>242</v>
      </c>
      <c r="U33" s="780">
        <v>0.14</v>
      </c>
      <c r="V33" s="780">
        <v>0.86</v>
      </c>
      <c r="W33" s="47">
        <v>294</v>
      </c>
      <c r="X33" s="780">
        <v>0.15</v>
      </c>
      <c r="Y33" s="780">
        <v>0.85</v>
      </c>
      <c r="Z33" s="47">
        <v>262</v>
      </c>
      <c r="AA33" s="780">
        <v>0.2</v>
      </c>
      <c r="AB33" s="781">
        <v>0.8</v>
      </c>
      <c r="AC33" s="38"/>
      <c r="AD33" s="38"/>
      <c r="AE33" s="38"/>
      <c r="AJ33" s="38"/>
      <c r="AK33" s="38"/>
      <c r="AL33" s="38"/>
      <c r="AM33" s="38"/>
    </row>
    <row r="34" spans="1:28" ht="12.75">
      <c r="A34" s="623" t="s">
        <v>506</v>
      </c>
      <c r="B34" s="47" t="s">
        <v>28</v>
      </c>
      <c r="C34" s="47" t="s">
        <v>28</v>
      </c>
      <c r="D34" s="47" t="s">
        <v>28</v>
      </c>
      <c r="E34" s="47" t="s">
        <v>28</v>
      </c>
      <c r="F34" s="47" t="s">
        <v>28</v>
      </c>
      <c r="G34" s="47" t="s">
        <v>28</v>
      </c>
      <c r="H34" s="47" t="s">
        <v>28</v>
      </c>
      <c r="I34" s="47" t="s">
        <v>28</v>
      </c>
      <c r="J34" s="47" t="s">
        <v>28</v>
      </c>
      <c r="K34" s="47" t="s">
        <v>28</v>
      </c>
      <c r="L34" s="47" t="s">
        <v>28</v>
      </c>
      <c r="M34" s="47" t="s">
        <v>28</v>
      </c>
      <c r="N34" s="47" t="s">
        <v>28</v>
      </c>
      <c r="O34" s="47" t="s">
        <v>28</v>
      </c>
      <c r="P34" s="47" t="s">
        <v>28</v>
      </c>
      <c r="Q34" s="47">
        <v>0</v>
      </c>
      <c r="R34" s="780">
        <v>0</v>
      </c>
      <c r="S34" s="780">
        <v>0</v>
      </c>
      <c r="T34" s="47">
        <v>0</v>
      </c>
      <c r="U34" s="780">
        <v>0</v>
      </c>
      <c r="V34" s="780">
        <v>0</v>
      </c>
      <c r="W34" s="47">
        <v>0</v>
      </c>
      <c r="X34" s="780">
        <v>0</v>
      </c>
      <c r="Y34" s="780">
        <v>0</v>
      </c>
      <c r="Z34" s="47">
        <v>5</v>
      </c>
      <c r="AA34" s="780">
        <v>0</v>
      </c>
      <c r="AB34" s="781">
        <v>1</v>
      </c>
    </row>
    <row r="35" spans="1:34" ht="12.75">
      <c r="A35" s="782"/>
      <c r="B35" s="783"/>
      <c r="C35" s="783"/>
      <c r="D35" s="783"/>
      <c r="E35" s="783"/>
      <c r="F35" s="783"/>
      <c r="G35" s="783"/>
      <c r="H35" s="783"/>
      <c r="I35" s="783"/>
      <c r="J35" s="783"/>
      <c r="K35" s="783"/>
      <c r="L35" s="783"/>
      <c r="M35" s="783"/>
      <c r="N35" s="783"/>
      <c r="O35" s="783"/>
      <c r="P35" s="783"/>
      <c r="Q35" s="783"/>
      <c r="R35" s="783"/>
      <c r="S35" s="783"/>
      <c r="T35" s="783"/>
      <c r="U35" s="783"/>
      <c r="V35" s="783"/>
      <c r="W35" s="44"/>
      <c r="X35" s="44"/>
      <c r="Y35" s="44"/>
      <c r="Z35" s="44"/>
      <c r="AA35" s="44"/>
      <c r="AB35" s="784"/>
      <c r="AF35" s="147"/>
      <c r="AG35" s="158"/>
      <c r="AH35" s="158"/>
    </row>
    <row r="36" spans="1:34" ht="12.75">
      <c r="A36" s="2"/>
      <c r="B36" s="2"/>
      <c r="C36" s="2"/>
      <c r="D36" s="2"/>
      <c r="E36" s="2"/>
      <c r="F36" s="2"/>
      <c r="G36" s="2"/>
      <c r="H36" s="2"/>
      <c r="I36" s="2"/>
      <c r="J36" s="2"/>
      <c r="K36" s="2"/>
      <c r="L36" s="2"/>
      <c r="M36" s="2"/>
      <c r="N36" s="2"/>
      <c r="O36" s="2"/>
      <c r="P36" s="2"/>
      <c r="Q36" s="2"/>
      <c r="R36" s="2"/>
      <c r="S36" s="2"/>
      <c r="T36" s="2"/>
      <c r="U36" s="2"/>
      <c r="V36" s="2"/>
      <c r="AF36" s="703"/>
      <c r="AG36" s="158"/>
      <c r="AH36" s="158"/>
    </row>
    <row r="37" spans="1:34" ht="12.75">
      <c r="A37" s="20" t="s">
        <v>32</v>
      </c>
      <c r="B37" s="161"/>
      <c r="C37" s="160"/>
      <c r="D37" s="161"/>
      <c r="E37" s="147"/>
      <c r="F37" s="158"/>
      <c r="G37" s="158"/>
      <c r="H37" s="147"/>
      <c r="I37" s="158"/>
      <c r="J37" s="158"/>
      <c r="K37" s="147"/>
      <c r="L37" s="158"/>
      <c r="M37" s="158"/>
      <c r="N37" s="142"/>
      <c r="O37" s="158"/>
      <c r="P37" s="158"/>
      <c r="Q37" s="147"/>
      <c r="R37" s="158"/>
      <c r="S37" s="158"/>
      <c r="T37" s="158"/>
      <c r="U37" s="158"/>
      <c r="V37" s="158"/>
      <c r="W37" s="158"/>
      <c r="X37" s="158"/>
      <c r="Y37" s="158"/>
      <c r="Z37" s="158"/>
      <c r="AA37" s="158"/>
      <c r="AB37" s="158"/>
      <c r="AC37" s="40"/>
      <c r="AF37" s="679"/>
      <c r="AG37" s="158"/>
      <c r="AH37" s="158"/>
    </row>
    <row r="38" spans="1:31" s="2" customFormat="1" ht="12.75">
      <c r="A38" s="398" t="s">
        <v>328</v>
      </c>
      <c r="B38" s="101"/>
      <c r="C38" s="101"/>
      <c r="D38" s="101"/>
      <c r="E38" s="147"/>
      <c r="F38" s="158"/>
      <c r="G38" s="158"/>
      <c r="H38" s="147"/>
      <c r="I38" s="158"/>
      <c r="J38" s="158"/>
      <c r="K38" s="147"/>
      <c r="L38" s="158"/>
      <c r="M38" s="158"/>
      <c r="N38" s="142"/>
      <c r="O38" s="158"/>
      <c r="P38" s="158"/>
      <c r="Q38" s="147"/>
      <c r="R38" s="158"/>
      <c r="S38" s="158"/>
      <c r="T38" s="158"/>
      <c r="U38" s="158"/>
      <c r="V38" s="158"/>
      <c r="W38" s="158"/>
      <c r="X38" s="158"/>
      <c r="Y38" s="158"/>
      <c r="Z38" s="158"/>
      <c r="AA38" s="158"/>
      <c r="AB38" s="158"/>
      <c r="AC38" s="38"/>
      <c r="AD38" s="38"/>
      <c r="AE38" s="38"/>
    </row>
    <row r="39" spans="1:31" s="2" customFormat="1" ht="12.75">
      <c r="A39" s="47"/>
      <c r="B39" s="47"/>
      <c r="C39" s="47"/>
      <c r="D39" s="47"/>
      <c r="E39" s="47"/>
      <c r="F39" s="158"/>
      <c r="G39" s="158"/>
      <c r="H39" s="47"/>
      <c r="I39" s="158"/>
      <c r="J39" s="158"/>
      <c r="K39" s="47"/>
      <c r="L39" s="158"/>
      <c r="M39" s="158"/>
      <c r="N39" s="679"/>
      <c r="O39" s="158"/>
      <c r="P39" s="158"/>
      <c r="Q39" s="703"/>
      <c r="R39" s="158"/>
      <c r="S39" s="158"/>
      <c r="T39" s="158"/>
      <c r="U39" s="158"/>
      <c r="V39" s="158"/>
      <c r="W39" s="158"/>
      <c r="X39" s="158"/>
      <c r="Y39" s="158"/>
      <c r="Z39" s="158"/>
      <c r="AA39" s="158"/>
      <c r="AB39" s="158"/>
      <c r="AC39" s="38"/>
      <c r="AD39" s="38"/>
      <c r="AE39" s="38"/>
    </row>
    <row r="40" spans="1:31" s="2" customFormat="1" ht="12.75">
      <c r="A40" s="769" t="s">
        <v>33</v>
      </c>
      <c r="B40" s="47"/>
      <c r="C40" s="47"/>
      <c r="D40" s="47"/>
      <c r="E40" s="101"/>
      <c r="F40" s="158"/>
      <c r="G40" s="158"/>
      <c r="H40" s="47"/>
      <c r="I40" s="158"/>
      <c r="J40" s="158"/>
      <c r="K40" s="47"/>
      <c r="L40" s="158"/>
      <c r="M40" s="158"/>
      <c r="N40" s="679"/>
      <c r="O40" s="158"/>
      <c r="P40" s="158"/>
      <c r="Q40" s="679"/>
      <c r="R40" s="158"/>
      <c r="S40" s="158"/>
      <c r="T40" s="158"/>
      <c r="U40" s="158"/>
      <c r="V40" s="158"/>
      <c r="W40" s="158"/>
      <c r="X40" s="158"/>
      <c r="Y40" s="158"/>
      <c r="Z40" s="158"/>
      <c r="AA40" s="158"/>
      <c r="AB40" s="158"/>
      <c r="AC40" s="38"/>
      <c r="AD40" s="38"/>
      <c r="AE40" s="38"/>
    </row>
    <row r="41" spans="1:13" s="2" customFormat="1" ht="12.75">
      <c r="A41" s="101" t="s">
        <v>157</v>
      </c>
      <c r="B41" s="101"/>
      <c r="C41" s="101"/>
      <c r="D41" s="101"/>
      <c r="E41" s="47"/>
      <c r="F41" s="47"/>
      <c r="G41" s="47"/>
      <c r="H41" s="47"/>
      <c r="I41" s="47"/>
      <c r="J41" s="47"/>
      <c r="K41" s="47"/>
      <c r="L41" s="47"/>
      <c r="M41" s="13"/>
    </row>
    <row r="42" spans="1:31" ht="12.75">
      <c r="A42" s="101" t="s">
        <v>158</v>
      </c>
      <c r="B42" s="101"/>
      <c r="C42" s="101"/>
      <c r="D42" s="101"/>
      <c r="E42" s="47"/>
      <c r="F42" s="47"/>
      <c r="G42" s="47"/>
      <c r="H42" s="47"/>
      <c r="I42" s="47"/>
      <c r="J42" s="47"/>
      <c r="K42" s="47"/>
      <c r="L42" s="47"/>
      <c r="M42" s="13"/>
      <c r="N42" s="2"/>
      <c r="O42" s="2"/>
      <c r="P42" s="2"/>
      <c r="Q42" s="2"/>
      <c r="R42" s="2"/>
      <c r="S42" s="2"/>
      <c r="T42" s="2"/>
      <c r="U42" s="2"/>
      <c r="V42" s="2"/>
      <c r="W42" s="2"/>
      <c r="X42" s="2"/>
      <c r="Y42" s="2"/>
      <c r="Z42" s="2"/>
      <c r="AA42" s="2"/>
      <c r="AB42" s="2"/>
      <c r="AC42" s="2"/>
      <c r="AD42" s="2"/>
      <c r="AE42" s="2"/>
    </row>
    <row r="43" spans="1:31" ht="12.75">
      <c r="A43" s="101" t="s">
        <v>348</v>
      </c>
      <c r="B43" s="101"/>
      <c r="C43" s="101"/>
      <c r="D43" s="101"/>
      <c r="E43" s="101"/>
      <c r="F43" s="83"/>
      <c r="G43" s="83"/>
      <c r="H43" s="83"/>
      <c r="I43" s="47"/>
      <c r="J43" s="47"/>
      <c r="K43" s="47"/>
      <c r="L43" s="47"/>
      <c r="M43" s="47"/>
      <c r="N43" s="47"/>
      <c r="O43" s="47"/>
      <c r="P43" s="47"/>
      <c r="Q43" s="13"/>
      <c r="R43" s="2"/>
      <c r="S43" s="2"/>
      <c r="T43" s="2"/>
      <c r="U43" s="2"/>
      <c r="V43" s="2"/>
      <c r="W43" s="2"/>
      <c r="X43" s="2"/>
      <c r="Y43" s="2"/>
      <c r="Z43" s="2"/>
      <c r="AA43" s="2"/>
      <c r="AB43" s="2"/>
      <c r="AC43" s="2"/>
      <c r="AD43" s="2"/>
      <c r="AE43" s="2"/>
    </row>
    <row r="44" spans="1:31" ht="12.75">
      <c r="A44" s="64" t="s">
        <v>438</v>
      </c>
      <c r="B44" s="55"/>
      <c r="C44" s="55"/>
      <c r="D44" s="55"/>
      <c r="E44" s="55"/>
      <c r="F44" s="55"/>
      <c r="G44" s="55"/>
      <c r="H44" s="55"/>
      <c r="I44" s="55"/>
      <c r="J44" s="55"/>
      <c r="K44" s="55"/>
      <c r="L44" s="2"/>
      <c r="M44" s="2"/>
      <c r="N44" s="2"/>
      <c r="O44" s="2"/>
      <c r="P44" s="2"/>
      <c r="Q44" s="2"/>
      <c r="R44" s="2"/>
      <c r="S44" s="2"/>
      <c r="T44" s="2"/>
      <c r="U44" s="2"/>
      <c r="V44" s="2"/>
      <c r="W44" s="2"/>
      <c r="X44" s="2"/>
      <c r="Y44" s="2"/>
      <c r="Z44" s="2"/>
      <c r="AA44" s="2"/>
      <c r="AB44" s="2"/>
      <c r="AC44" s="2"/>
      <c r="AD44" s="2"/>
      <c r="AE44" s="2"/>
    </row>
    <row r="46" ht="12.75">
      <c r="A46" s="64" t="s">
        <v>327</v>
      </c>
    </row>
    <row r="47" ht="12.75">
      <c r="A47" s="64" t="s">
        <v>326</v>
      </c>
    </row>
  </sheetData>
  <sheetProtection/>
  <protectedRanges>
    <protectedRange sqref="E44" name="Range1_1_1_1_1"/>
  </protectedRanges>
  <mergeCells count="84">
    <mergeCell ref="W29:W30"/>
    <mergeCell ref="AC28:AE28"/>
    <mergeCell ref="AF28:AH28"/>
    <mergeCell ref="B29:B30"/>
    <mergeCell ref="E29:E30"/>
    <mergeCell ref="H29:H30"/>
    <mergeCell ref="K29:K30"/>
    <mergeCell ref="Z29:Z30"/>
    <mergeCell ref="N29:N30"/>
    <mergeCell ref="Q29:Q30"/>
    <mergeCell ref="T29:T30"/>
    <mergeCell ref="Z27:AB27"/>
    <mergeCell ref="B28:D28"/>
    <mergeCell ref="E28:G28"/>
    <mergeCell ref="H28:J28"/>
    <mergeCell ref="K28:M28"/>
    <mergeCell ref="N28:P28"/>
    <mergeCell ref="Q28:S28"/>
    <mergeCell ref="T28:V28"/>
    <mergeCell ref="W28:Y28"/>
    <mergeCell ref="Z28:AB28"/>
    <mergeCell ref="B27:D27"/>
    <mergeCell ref="E27:G27"/>
    <mergeCell ref="H27:J27"/>
    <mergeCell ref="K27:Y27"/>
    <mergeCell ref="Q4:S4"/>
    <mergeCell ref="AC5:AE5"/>
    <mergeCell ref="AC6:AC7"/>
    <mergeCell ref="Q6:Q7"/>
    <mergeCell ref="Q5:S5"/>
    <mergeCell ref="T6:T7"/>
    <mergeCell ref="W6:W7"/>
    <mergeCell ref="Z6:Z7"/>
    <mergeCell ref="T4:AH4"/>
    <mergeCell ref="N6:N7"/>
    <mergeCell ref="B6:B7"/>
    <mergeCell ref="E6:E7"/>
    <mergeCell ref="H6:H7"/>
    <mergeCell ref="K6:K7"/>
    <mergeCell ref="N5:P5"/>
    <mergeCell ref="N4:P4"/>
    <mergeCell ref="H4:J4"/>
    <mergeCell ref="H5:J5"/>
    <mergeCell ref="K5:M5"/>
    <mergeCell ref="K4:M4"/>
    <mergeCell ref="B4:D4"/>
    <mergeCell ref="B5:D5"/>
    <mergeCell ref="E4:G4"/>
    <mergeCell ref="E5:G5"/>
    <mergeCell ref="AI5:AK5"/>
    <mergeCell ref="AI6:AI7"/>
    <mergeCell ref="AI4:AK4"/>
    <mergeCell ref="T5:V5"/>
    <mergeCell ref="W5:Y5"/>
    <mergeCell ref="Z5:AB5"/>
    <mergeCell ref="AF5:AH5"/>
    <mergeCell ref="AF6:AF7"/>
    <mergeCell ref="AC17:AE17"/>
    <mergeCell ref="AF17:AH17"/>
    <mergeCell ref="E17:G17"/>
    <mergeCell ref="H17:J17"/>
    <mergeCell ref="Q17:S17"/>
    <mergeCell ref="T17:V17"/>
    <mergeCell ref="W17:Y17"/>
    <mergeCell ref="Z17:AB17"/>
    <mergeCell ref="B18:B19"/>
    <mergeCell ref="E18:E19"/>
    <mergeCell ref="H18:H19"/>
    <mergeCell ref="K18:K19"/>
    <mergeCell ref="H16:J16"/>
    <mergeCell ref="B16:D16"/>
    <mergeCell ref="E16:G16"/>
    <mergeCell ref="K17:M17"/>
    <mergeCell ref="B17:D17"/>
    <mergeCell ref="AC18:AC19"/>
    <mergeCell ref="AF18:AF19"/>
    <mergeCell ref="K16:Y16"/>
    <mergeCell ref="Z16:AB16"/>
    <mergeCell ref="N18:N19"/>
    <mergeCell ref="Q18:Q19"/>
    <mergeCell ref="T18:T19"/>
    <mergeCell ref="W18:W19"/>
    <mergeCell ref="Z18:Z19"/>
    <mergeCell ref="N17:P17"/>
  </mergeCells>
  <hyperlinks>
    <hyperlink ref="AE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8" r:id="rId1"/>
  <headerFooter alignWithMargins="0">
    <oddHeader>&amp;CTribunal Statistics Quarterly
April to June 2014</oddHead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Z51"/>
  <sheetViews>
    <sheetView workbookViewId="0" topLeftCell="A1">
      <pane xSplit="1" ySplit="6" topLeftCell="AI7" activePane="bottomRight" state="frozen"/>
      <selection pane="topLeft" activeCell="A1" sqref="A1"/>
      <selection pane="topRight" activeCell="B1" sqref="B1"/>
      <selection pane="bottomLeft" activeCell="A7" sqref="A7"/>
      <selection pane="bottomRight" activeCell="C44" sqref="C44"/>
    </sheetView>
  </sheetViews>
  <sheetFormatPr defaultColWidth="9.140625" defaultRowHeight="12.75"/>
  <cols>
    <col min="1" max="1" width="33.421875" style="91" customWidth="1"/>
    <col min="2" max="2" width="11.421875" style="91" bestFit="1" customWidth="1"/>
    <col min="3" max="3" width="8.7109375" style="91" customWidth="1"/>
    <col min="4" max="4" width="9.8515625" style="91" bestFit="1" customWidth="1"/>
    <col min="5" max="5" width="10.57421875" style="91" bestFit="1" customWidth="1"/>
    <col min="6" max="7" width="9.421875" style="91" customWidth="1"/>
    <col min="8" max="8" width="11.421875" style="91" bestFit="1" customWidth="1"/>
    <col min="9" max="10" width="9.00390625" style="91" customWidth="1"/>
    <col min="11" max="11" width="11.421875" style="91" bestFit="1" customWidth="1"/>
    <col min="12" max="12" width="9.00390625" style="91" customWidth="1"/>
    <col min="13" max="13" width="9.7109375" style="91" bestFit="1" customWidth="1"/>
    <col min="14" max="14" width="10.140625" style="91" customWidth="1"/>
    <col min="15" max="15" width="11.421875" style="91" customWidth="1"/>
    <col min="16" max="16" width="9.140625" style="91" customWidth="1"/>
    <col min="17" max="17" width="9.8515625" style="91" customWidth="1"/>
    <col min="18" max="18" width="9.421875" style="91" customWidth="1"/>
    <col min="19" max="19" width="10.140625" style="91" customWidth="1"/>
    <col min="20" max="20" width="11.421875" style="91" customWidth="1"/>
    <col min="21" max="21" width="9.140625" style="91" customWidth="1"/>
    <col min="22" max="22" width="9.8515625" style="91" customWidth="1"/>
    <col min="23" max="23" width="9.421875" style="91" customWidth="1"/>
    <col min="24" max="24" width="10.140625" style="91" customWidth="1"/>
    <col min="25" max="25" width="11.421875" style="91" customWidth="1"/>
    <col min="26" max="26" width="9.140625" style="91" customWidth="1"/>
    <col min="27" max="27" width="9.8515625" style="91" customWidth="1"/>
    <col min="28" max="28" width="9.421875" style="91" customWidth="1"/>
    <col min="29" max="29" width="10.140625" style="91" customWidth="1"/>
    <col min="30" max="30" width="11.421875" style="91" customWidth="1"/>
    <col min="31" max="31" width="9.140625" style="91" customWidth="1"/>
    <col min="32" max="32" width="9.8515625" style="91" customWidth="1"/>
    <col min="33" max="33" width="9.421875" style="91" customWidth="1"/>
    <col min="34" max="34" width="11.421875" style="91" bestFit="1" customWidth="1"/>
    <col min="35" max="35" width="11.421875" style="91" customWidth="1"/>
    <col min="36" max="36" width="9.00390625" style="91" customWidth="1"/>
    <col min="37" max="37" width="9.8515625" style="91" customWidth="1"/>
    <col min="38" max="38" width="9.7109375" style="91" bestFit="1" customWidth="1"/>
    <col min="39" max="39" width="11.421875" style="91" bestFit="1" customWidth="1"/>
    <col min="40" max="40" width="11.421875" style="91" customWidth="1"/>
    <col min="41" max="41" width="9.00390625" style="91" customWidth="1"/>
    <col min="42" max="42" width="9.8515625" style="91" customWidth="1"/>
    <col min="43" max="43" width="9.7109375" style="91" bestFit="1" customWidth="1"/>
    <col min="44" max="16384" width="9.140625" style="91" customWidth="1"/>
  </cols>
  <sheetData>
    <row r="1" spans="1:43" ht="15">
      <c r="A1" s="104" t="s">
        <v>146</v>
      </c>
      <c r="B1" s="105"/>
      <c r="C1" s="105"/>
      <c r="D1" s="105"/>
      <c r="E1" s="95"/>
      <c r="F1" s="95"/>
      <c r="G1" s="95"/>
      <c r="H1" s="95"/>
      <c r="I1" s="95"/>
      <c r="J1" s="95"/>
      <c r="K1" s="95"/>
      <c r="L1" s="95"/>
      <c r="M1" s="95"/>
      <c r="O1" s="95"/>
      <c r="Q1" s="95"/>
      <c r="R1" s="7" t="s">
        <v>12</v>
      </c>
      <c r="T1" s="95"/>
      <c r="V1" s="95"/>
      <c r="W1" s="7" t="s">
        <v>12</v>
      </c>
      <c r="Y1" s="95"/>
      <c r="AA1" s="95"/>
      <c r="AB1" s="7" t="s">
        <v>12</v>
      </c>
      <c r="AD1" s="95"/>
      <c r="AF1" s="95"/>
      <c r="AG1" s="7" t="s">
        <v>12</v>
      </c>
      <c r="AH1" s="95"/>
      <c r="AI1" s="95"/>
      <c r="AJ1" s="95"/>
      <c r="AK1" s="95"/>
      <c r="AL1" s="95"/>
      <c r="AM1" s="95"/>
      <c r="AN1" s="95"/>
      <c r="AO1" s="95"/>
      <c r="AP1" s="95"/>
      <c r="AQ1" s="95"/>
    </row>
    <row r="2" spans="1:43" ht="15">
      <c r="A2" s="104" t="s">
        <v>264</v>
      </c>
      <c r="B2" s="105"/>
      <c r="C2" s="105"/>
      <c r="D2" s="105"/>
      <c r="E2" s="95"/>
      <c r="F2" s="95"/>
      <c r="G2" s="95"/>
      <c r="H2" s="95"/>
      <c r="I2" s="95"/>
      <c r="J2" s="95"/>
      <c r="K2" s="95"/>
      <c r="L2" s="95"/>
      <c r="M2" s="95"/>
      <c r="O2" s="95"/>
      <c r="Q2" s="95"/>
      <c r="T2" s="95"/>
      <c r="V2" s="95"/>
      <c r="Y2" s="95"/>
      <c r="AA2" s="95"/>
      <c r="AD2" s="95"/>
      <c r="AF2" s="95"/>
      <c r="AH2" s="95"/>
      <c r="AI2" s="95"/>
      <c r="AJ2" s="95"/>
      <c r="AK2" s="95"/>
      <c r="AL2" s="95"/>
      <c r="AM2" s="95"/>
      <c r="AN2" s="95"/>
      <c r="AO2" s="95"/>
      <c r="AP2" s="95"/>
      <c r="AQ2" s="95"/>
    </row>
    <row r="3" spans="1:43" ht="12.75">
      <c r="A3" s="124"/>
      <c r="B3" s="124"/>
      <c r="C3" s="124"/>
      <c r="D3" s="94"/>
      <c r="E3" s="95"/>
      <c r="F3" s="95"/>
      <c r="G3" s="94"/>
      <c r="H3" s="95"/>
      <c r="I3" s="95"/>
      <c r="J3" s="95"/>
      <c r="K3" s="95"/>
      <c r="L3" s="95"/>
      <c r="M3" s="162"/>
      <c r="O3" s="95"/>
      <c r="Q3" s="95"/>
      <c r="T3" s="95"/>
      <c r="V3" s="95"/>
      <c r="Y3" s="95"/>
      <c r="AA3" s="95"/>
      <c r="AD3" s="95"/>
      <c r="AF3" s="95"/>
      <c r="AH3" s="95"/>
      <c r="AI3" s="95"/>
      <c r="AJ3" s="95"/>
      <c r="AK3" s="95"/>
      <c r="AL3" s="162"/>
      <c r="AM3" s="95"/>
      <c r="AN3" s="95"/>
      <c r="AO3" s="95"/>
      <c r="AP3" s="95"/>
      <c r="AQ3" s="162"/>
    </row>
    <row r="4" spans="1:43" ht="12.75">
      <c r="A4" s="842" t="s">
        <v>80</v>
      </c>
      <c r="B4" s="839" t="s">
        <v>15</v>
      </c>
      <c r="C4" s="840"/>
      <c r="D4" s="841"/>
      <c r="E4" s="839" t="s">
        <v>74</v>
      </c>
      <c r="F4" s="840"/>
      <c r="G4" s="841"/>
      <c r="H4" s="839" t="s">
        <v>17</v>
      </c>
      <c r="I4" s="840"/>
      <c r="J4" s="841"/>
      <c r="K4" s="839" t="s">
        <v>18</v>
      </c>
      <c r="L4" s="840"/>
      <c r="M4" s="841"/>
      <c r="N4" s="839" t="s">
        <v>255</v>
      </c>
      <c r="O4" s="840"/>
      <c r="P4" s="840"/>
      <c r="Q4" s="840"/>
      <c r="R4" s="841"/>
      <c r="S4" s="839" t="s">
        <v>255</v>
      </c>
      <c r="T4" s="840"/>
      <c r="U4" s="840"/>
      <c r="V4" s="840"/>
      <c r="W4" s="841"/>
      <c r="X4" s="839" t="s">
        <v>255</v>
      </c>
      <c r="Y4" s="840"/>
      <c r="Z4" s="840"/>
      <c r="AA4" s="840"/>
      <c r="AB4" s="841"/>
      <c r="AC4" s="867" t="s">
        <v>255</v>
      </c>
      <c r="AD4" s="867"/>
      <c r="AE4" s="867"/>
      <c r="AF4" s="867"/>
      <c r="AG4" s="867"/>
      <c r="AH4" s="867"/>
      <c r="AI4" s="867"/>
      <c r="AJ4" s="867"/>
      <c r="AK4" s="867"/>
      <c r="AL4" s="867"/>
      <c r="AM4" s="650" t="s">
        <v>397</v>
      </c>
      <c r="AN4" s="847"/>
      <c r="AO4" s="847"/>
      <c r="AP4" s="847"/>
      <c r="AQ4" s="848"/>
    </row>
    <row r="5" spans="1:43" ht="12.75">
      <c r="A5" s="872"/>
      <c r="B5" s="873" t="s">
        <v>23</v>
      </c>
      <c r="C5" s="874"/>
      <c r="D5" s="875"/>
      <c r="E5" s="873" t="s">
        <v>23</v>
      </c>
      <c r="F5" s="874"/>
      <c r="G5" s="875"/>
      <c r="H5" s="839" t="s">
        <v>23</v>
      </c>
      <c r="I5" s="840"/>
      <c r="J5" s="841"/>
      <c r="K5" s="840" t="s">
        <v>23</v>
      </c>
      <c r="L5" s="840"/>
      <c r="M5" s="841"/>
      <c r="N5" s="868" t="s">
        <v>283</v>
      </c>
      <c r="O5" s="869"/>
      <c r="P5" s="869"/>
      <c r="Q5" s="869"/>
      <c r="R5" s="870"/>
      <c r="S5" s="868" t="s">
        <v>284</v>
      </c>
      <c r="T5" s="869"/>
      <c r="U5" s="869"/>
      <c r="V5" s="869"/>
      <c r="W5" s="870"/>
      <c r="X5" s="868" t="s">
        <v>285</v>
      </c>
      <c r="Y5" s="869"/>
      <c r="Z5" s="869"/>
      <c r="AA5" s="869"/>
      <c r="AB5" s="870"/>
      <c r="AC5" s="868" t="s">
        <v>286</v>
      </c>
      <c r="AD5" s="869"/>
      <c r="AE5" s="869"/>
      <c r="AF5" s="869"/>
      <c r="AG5" s="870"/>
      <c r="AH5" s="840" t="s">
        <v>23</v>
      </c>
      <c r="AI5" s="840"/>
      <c r="AJ5" s="840"/>
      <c r="AK5" s="840"/>
      <c r="AL5" s="841"/>
      <c r="AM5" s="840" t="s">
        <v>283</v>
      </c>
      <c r="AN5" s="840"/>
      <c r="AO5" s="840"/>
      <c r="AP5" s="840"/>
      <c r="AQ5" s="841"/>
    </row>
    <row r="6" spans="1:52" ht="61.5" customHeight="1">
      <c r="A6" s="843"/>
      <c r="B6" s="270" t="s">
        <v>5</v>
      </c>
      <c r="C6" s="30" t="s">
        <v>322</v>
      </c>
      <c r="D6" s="186" t="s">
        <v>323</v>
      </c>
      <c r="E6" s="163" t="s">
        <v>5</v>
      </c>
      <c r="F6" s="30" t="s">
        <v>322</v>
      </c>
      <c r="G6" s="186" t="s">
        <v>323</v>
      </c>
      <c r="H6" s="383" t="s">
        <v>5</v>
      </c>
      <c r="I6" s="30" t="s">
        <v>322</v>
      </c>
      <c r="J6" s="186" t="s">
        <v>323</v>
      </c>
      <c r="K6" s="163" t="s">
        <v>5</v>
      </c>
      <c r="L6" s="30" t="s">
        <v>322</v>
      </c>
      <c r="M6" s="186" t="s">
        <v>323</v>
      </c>
      <c r="N6" s="163" t="s">
        <v>5</v>
      </c>
      <c r="O6" s="30" t="s">
        <v>352</v>
      </c>
      <c r="P6" s="30" t="s">
        <v>322</v>
      </c>
      <c r="Q6" s="30" t="s">
        <v>353</v>
      </c>
      <c r="R6" s="349" t="s">
        <v>323</v>
      </c>
      <c r="S6" s="163" t="s">
        <v>5</v>
      </c>
      <c r="T6" s="30" t="s">
        <v>352</v>
      </c>
      <c r="U6" s="30" t="s">
        <v>322</v>
      </c>
      <c r="V6" s="30" t="s">
        <v>353</v>
      </c>
      <c r="W6" s="349" t="s">
        <v>323</v>
      </c>
      <c r="X6" s="163" t="s">
        <v>5</v>
      </c>
      <c r="Y6" s="30" t="s">
        <v>352</v>
      </c>
      <c r="Z6" s="30" t="s">
        <v>322</v>
      </c>
      <c r="AA6" s="30" t="s">
        <v>353</v>
      </c>
      <c r="AB6" s="349" t="s">
        <v>323</v>
      </c>
      <c r="AC6" s="163" t="s">
        <v>5</v>
      </c>
      <c r="AD6" s="30" t="s">
        <v>352</v>
      </c>
      <c r="AE6" s="30" t="s">
        <v>322</v>
      </c>
      <c r="AF6" s="30" t="s">
        <v>353</v>
      </c>
      <c r="AG6" s="349" t="s">
        <v>323</v>
      </c>
      <c r="AH6" s="163" t="s">
        <v>5</v>
      </c>
      <c r="AI6" s="30" t="s">
        <v>352</v>
      </c>
      <c r="AJ6" s="30" t="s">
        <v>322</v>
      </c>
      <c r="AK6" s="30" t="s">
        <v>353</v>
      </c>
      <c r="AL6" s="186" t="s">
        <v>323</v>
      </c>
      <c r="AM6" s="163" t="s">
        <v>5</v>
      </c>
      <c r="AN6" s="30" t="s">
        <v>352</v>
      </c>
      <c r="AO6" s="30" t="s">
        <v>322</v>
      </c>
      <c r="AP6" s="30" t="s">
        <v>353</v>
      </c>
      <c r="AQ6" s="186" t="s">
        <v>323</v>
      </c>
      <c r="AR6" s="326"/>
      <c r="AT6" s="871"/>
      <c r="AU6" s="871"/>
      <c r="AV6" s="871"/>
      <c r="AW6" s="871"/>
      <c r="AX6" s="871"/>
      <c r="AY6" s="871"/>
      <c r="AZ6" s="32"/>
    </row>
    <row r="7" spans="1:52" ht="21" customHeight="1">
      <c r="A7" s="164" t="s">
        <v>81</v>
      </c>
      <c r="B7" s="269">
        <v>3543</v>
      </c>
      <c r="C7" s="146">
        <v>70</v>
      </c>
      <c r="D7" s="255">
        <v>30</v>
      </c>
      <c r="E7" s="142">
        <v>3573</v>
      </c>
      <c r="F7" s="158">
        <v>67.31092436974791</v>
      </c>
      <c r="G7" s="158">
        <v>32.6890756302521</v>
      </c>
      <c r="H7" s="269">
        <v>4915</v>
      </c>
      <c r="I7" s="146">
        <v>73.06205493387588</v>
      </c>
      <c r="J7" s="255">
        <v>26.937945066124108</v>
      </c>
      <c r="K7" s="142">
        <v>5231</v>
      </c>
      <c r="L7" s="131">
        <v>73</v>
      </c>
      <c r="M7" s="251">
        <v>27</v>
      </c>
      <c r="N7" s="450">
        <v>1349</v>
      </c>
      <c r="O7" s="142">
        <v>975</v>
      </c>
      <c r="P7" s="146">
        <f aca="true" t="shared" si="0" ref="P7:P39">O7/N7*100</f>
        <v>72.27575982209044</v>
      </c>
      <c r="Q7" s="142">
        <v>374</v>
      </c>
      <c r="R7" s="255">
        <f aca="true" t="shared" si="1" ref="R7:R39">Q7/N7*100</f>
        <v>27.724240177909564</v>
      </c>
      <c r="S7" s="507">
        <v>1414</v>
      </c>
      <c r="T7" s="172">
        <v>1010</v>
      </c>
      <c r="U7" s="508">
        <f aca="true" t="shared" si="2" ref="U7:U39">T7/S7*100</f>
        <v>71.42857142857143</v>
      </c>
      <c r="V7" s="172">
        <v>404</v>
      </c>
      <c r="W7" s="509">
        <f aca="true" t="shared" si="3" ref="W7:W39">V7/S7*100</f>
        <v>28.57142857142857</v>
      </c>
      <c r="X7" s="507">
        <v>1632</v>
      </c>
      <c r="Y7" s="172">
        <v>1215</v>
      </c>
      <c r="Z7" s="508">
        <f aca="true" t="shared" si="4" ref="Z7:Z39">Y7/X7*100</f>
        <v>74.44852941176471</v>
      </c>
      <c r="AA7" s="172">
        <v>417</v>
      </c>
      <c r="AB7" s="509">
        <f aca="true" t="shared" si="5" ref="AB7:AB39">AA7/X7*100</f>
        <v>25.551470588235293</v>
      </c>
      <c r="AC7" s="450">
        <v>1323</v>
      </c>
      <c r="AD7" s="142">
        <v>1112</v>
      </c>
      <c r="AE7" s="508">
        <v>84.05139833711263</v>
      </c>
      <c r="AF7" s="142">
        <v>211</v>
      </c>
      <c r="AG7" s="509">
        <v>15.948601662887377</v>
      </c>
      <c r="AH7" s="450">
        <v>5718</v>
      </c>
      <c r="AI7" s="142">
        <v>4312</v>
      </c>
      <c r="AJ7" s="176">
        <v>75.41098286114027</v>
      </c>
      <c r="AK7" s="142">
        <v>1406</v>
      </c>
      <c r="AL7" s="176">
        <v>24.58901713885974</v>
      </c>
      <c r="AM7" s="507">
        <v>706</v>
      </c>
      <c r="AN7" s="172">
        <v>589</v>
      </c>
      <c r="AO7" s="176">
        <v>83.42776203966005</v>
      </c>
      <c r="AP7" s="172">
        <v>117</v>
      </c>
      <c r="AQ7" s="452">
        <v>16.572237960339944</v>
      </c>
      <c r="AR7" s="394"/>
      <c r="AT7" s="563"/>
      <c r="AU7" s="563"/>
      <c r="AV7" s="563"/>
      <c r="AW7" s="563"/>
      <c r="AX7" s="563"/>
      <c r="AY7" s="563"/>
      <c r="AZ7" s="563"/>
    </row>
    <row r="8" spans="1:52" ht="12.75">
      <c r="A8" s="124" t="s">
        <v>82</v>
      </c>
      <c r="B8" s="269">
        <v>65437</v>
      </c>
      <c r="C8" s="146">
        <v>80.18474055269235</v>
      </c>
      <c r="D8" s="255">
        <v>19.81525944730765</v>
      </c>
      <c r="E8" s="142">
        <v>65138</v>
      </c>
      <c r="F8" s="158">
        <v>78.13320235153263</v>
      </c>
      <c r="G8" s="158">
        <v>21.866797648467358</v>
      </c>
      <c r="H8" s="269">
        <v>92231</v>
      </c>
      <c r="I8" s="146">
        <v>81.81847751840488</v>
      </c>
      <c r="J8" s="255">
        <v>18.181522481595124</v>
      </c>
      <c r="K8" s="142">
        <v>86906</v>
      </c>
      <c r="L8" s="131">
        <v>84</v>
      </c>
      <c r="M8" s="251">
        <v>16</v>
      </c>
      <c r="N8" s="450">
        <v>19183</v>
      </c>
      <c r="O8" s="142">
        <v>16227</v>
      </c>
      <c r="P8" s="146">
        <f t="shared" si="0"/>
        <v>84.59052285878121</v>
      </c>
      <c r="Q8" s="142">
        <v>2956</v>
      </c>
      <c r="R8" s="255">
        <f t="shared" si="1"/>
        <v>15.409477141218789</v>
      </c>
      <c r="S8" s="510">
        <v>18183</v>
      </c>
      <c r="T8" s="142">
        <v>15700</v>
      </c>
      <c r="U8" s="146">
        <f t="shared" si="2"/>
        <v>86.34438761480504</v>
      </c>
      <c r="V8" s="142">
        <v>2483</v>
      </c>
      <c r="W8" s="255">
        <f t="shared" si="3"/>
        <v>13.655612385194962</v>
      </c>
      <c r="X8" s="510">
        <v>15986</v>
      </c>
      <c r="Y8" s="142">
        <v>13938</v>
      </c>
      <c r="Z8" s="146">
        <f t="shared" si="4"/>
        <v>87.18879019141748</v>
      </c>
      <c r="AA8" s="142">
        <v>2048</v>
      </c>
      <c r="AB8" s="255">
        <f t="shared" si="5"/>
        <v>12.811209808582511</v>
      </c>
      <c r="AC8" s="450">
        <v>14006</v>
      </c>
      <c r="AD8" s="142">
        <v>12478</v>
      </c>
      <c r="AE8" s="146">
        <v>89.09038983292874</v>
      </c>
      <c r="AF8" s="142">
        <v>1528</v>
      </c>
      <c r="AG8" s="255">
        <v>10.909610167071255</v>
      </c>
      <c r="AH8" s="450">
        <v>67358</v>
      </c>
      <c r="AI8" s="142">
        <v>58343</v>
      </c>
      <c r="AJ8" s="131">
        <v>86.6162890822174</v>
      </c>
      <c r="AK8" s="142">
        <v>9015</v>
      </c>
      <c r="AL8" s="131">
        <v>13.383710917782595</v>
      </c>
      <c r="AM8" s="510">
        <v>7796</v>
      </c>
      <c r="AN8" s="142">
        <v>6894</v>
      </c>
      <c r="AO8" s="131">
        <v>88.42996408414572</v>
      </c>
      <c r="AP8" s="142">
        <v>902</v>
      </c>
      <c r="AQ8" s="251">
        <v>11.570035915854286</v>
      </c>
      <c r="AR8" s="394"/>
      <c r="AT8" s="563"/>
      <c r="AU8" s="563"/>
      <c r="AV8" s="563"/>
      <c r="AW8" s="563"/>
      <c r="AX8" s="563"/>
      <c r="AY8" s="563"/>
      <c r="AZ8" s="563"/>
    </row>
    <row r="9" spans="1:52" ht="12.75">
      <c r="A9" s="124" t="s">
        <v>83</v>
      </c>
      <c r="B9" s="269">
        <v>523</v>
      </c>
      <c r="C9" s="146">
        <v>72.11538461538461</v>
      </c>
      <c r="D9" s="255">
        <v>27.884615384615387</v>
      </c>
      <c r="E9" s="142">
        <v>478</v>
      </c>
      <c r="F9" s="158">
        <v>71</v>
      </c>
      <c r="G9" s="158">
        <v>29</v>
      </c>
      <c r="H9" s="269">
        <v>503</v>
      </c>
      <c r="I9" s="146">
        <v>73.1610337972167</v>
      </c>
      <c r="J9" s="255">
        <v>26.838966202783297</v>
      </c>
      <c r="K9" s="142">
        <v>492</v>
      </c>
      <c r="L9" s="131">
        <v>70</v>
      </c>
      <c r="M9" s="251">
        <v>30</v>
      </c>
      <c r="N9" s="450">
        <v>135</v>
      </c>
      <c r="O9" s="142">
        <v>91</v>
      </c>
      <c r="P9" s="146">
        <f t="shared" si="0"/>
        <v>67.4074074074074</v>
      </c>
      <c r="Q9" s="142">
        <v>44</v>
      </c>
      <c r="R9" s="255">
        <f t="shared" si="1"/>
        <v>32.592592592592595</v>
      </c>
      <c r="S9" s="510">
        <v>86</v>
      </c>
      <c r="T9" s="142">
        <v>56</v>
      </c>
      <c r="U9" s="146">
        <f t="shared" si="2"/>
        <v>65.11627906976744</v>
      </c>
      <c r="V9" s="142">
        <v>30</v>
      </c>
      <c r="W9" s="255">
        <f t="shared" si="3"/>
        <v>34.883720930232556</v>
      </c>
      <c r="X9" s="510">
        <v>103</v>
      </c>
      <c r="Y9" s="142">
        <v>69</v>
      </c>
      <c r="Z9" s="146">
        <f t="shared" si="4"/>
        <v>66.99029126213593</v>
      </c>
      <c r="AA9" s="142">
        <v>34</v>
      </c>
      <c r="AB9" s="255">
        <f t="shared" si="5"/>
        <v>33.00970873786408</v>
      </c>
      <c r="AC9" s="450">
        <v>95</v>
      </c>
      <c r="AD9" s="142">
        <v>74</v>
      </c>
      <c r="AE9" s="146">
        <v>77.89473684210526</v>
      </c>
      <c r="AF9" s="142">
        <v>21</v>
      </c>
      <c r="AG9" s="255">
        <v>22.105263157894736</v>
      </c>
      <c r="AH9" s="450">
        <v>419</v>
      </c>
      <c r="AI9" s="142">
        <v>290</v>
      </c>
      <c r="AJ9" s="131">
        <v>69.21241050119332</v>
      </c>
      <c r="AK9" s="142">
        <v>129</v>
      </c>
      <c r="AL9" s="131">
        <v>30.787589498806682</v>
      </c>
      <c r="AM9" s="510">
        <v>56</v>
      </c>
      <c r="AN9" s="142">
        <v>40</v>
      </c>
      <c r="AO9" s="131">
        <v>71.42857142857143</v>
      </c>
      <c r="AP9" s="142">
        <v>16</v>
      </c>
      <c r="AQ9" s="251">
        <v>28.57142857142857</v>
      </c>
      <c r="AR9" s="394"/>
      <c r="AT9" s="563"/>
      <c r="AU9" s="563"/>
      <c r="AV9" s="563"/>
      <c r="AW9" s="563"/>
      <c r="AX9" s="563"/>
      <c r="AY9" s="563"/>
      <c r="AZ9" s="563"/>
    </row>
    <row r="10" spans="1:52" ht="12.75">
      <c r="A10" s="124" t="s">
        <v>84</v>
      </c>
      <c r="B10" s="269">
        <v>1195</v>
      </c>
      <c r="C10" s="146">
        <v>63.63636363636363</v>
      </c>
      <c r="D10" s="255">
        <v>36.36363636363637</v>
      </c>
      <c r="E10" s="142">
        <v>1334</v>
      </c>
      <c r="F10" s="158">
        <v>63.465866466616646</v>
      </c>
      <c r="G10" s="158">
        <v>36.53413353338335</v>
      </c>
      <c r="H10" s="269">
        <v>2167</v>
      </c>
      <c r="I10" s="146">
        <v>64.9746192893401</v>
      </c>
      <c r="J10" s="255">
        <v>35.025380710659896</v>
      </c>
      <c r="K10" s="142">
        <v>2071</v>
      </c>
      <c r="L10" s="131">
        <v>72</v>
      </c>
      <c r="M10" s="251">
        <v>28</v>
      </c>
      <c r="N10" s="450">
        <v>536</v>
      </c>
      <c r="O10" s="142">
        <v>352</v>
      </c>
      <c r="P10" s="146">
        <f t="shared" si="0"/>
        <v>65.67164179104478</v>
      </c>
      <c r="Q10" s="142">
        <v>184</v>
      </c>
      <c r="R10" s="255">
        <f t="shared" si="1"/>
        <v>34.32835820895522</v>
      </c>
      <c r="S10" s="510">
        <v>499</v>
      </c>
      <c r="T10" s="142">
        <v>358</v>
      </c>
      <c r="U10" s="146">
        <f t="shared" si="2"/>
        <v>71.7434869739479</v>
      </c>
      <c r="V10" s="142">
        <v>141</v>
      </c>
      <c r="W10" s="255">
        <f t="shared" si="3"/>
        <v>28.256513026052104</v>
      </c>
      <c r="X10" s="510">
        <v>521</v>
      </c>
      <c r="Y10" s="142">
        <v>336</v>
      </c>
      <c r="Z10" s="146">
        <f t="shared" si="4"/>
        <v>64.49136276391555</v>
      </c>
      <c r="AA10" s="142">
        <v>185</v>
      </c>
      <c r="AB10" s="255">
        <f t="shared" si="5"/>
        <v>35.50863723608445</v>
      </c>
      <c r="AC10" s="450">
        <v>449</v>
      </c>
      <c r="AD10" s="142">
        <v>352</v>
      </c>
      <c r="AE10" s="146">
        <v>78.39643652561247</v>
      </c>
      <c r="AF10" s="142">
        <v>97</v>
      </c>
      <c r="AG10" s="255">
        <v>21.603563474387528</v>
      </c>
      <c r="AH10" s="450">
        <v>2005</v>
      </c>
      <c r="AI10" s="142">
        <v>1398</v>
      </c>
      <c r="AJ10" s="131">
        <v>69.72568578553616</v>
      </c>
      <c r="AK10" s="142">
        <v>607</v>
      </c>
      <c r="AL10" s="131">
        <v>30.27431421446384</v>
      </c>
      <c r="AM10" s="510">
        <v>362</v>
      </c>
      <c r="AN10" s="142">
        <v>285</v>
      </c>
      <c r="AO10" s="131">
        <v>78.72928176795581</v>
      </c>
      <c r="AP10" s="142">
        <v>77</v>
      </c>
      <c r="AQ10" s="251">
        <v>21.2707182320442</v>
      </c>
      <c r="AR10" s="394"/>
      <c r="AT10" s="563"/>
      <c r="AU10" s="563"/>
      <c r="AV10" s="563"/>
      <c r="AW10" s="563"/>
      <c r="AX10" s="563"/>
      <c r="AY10" s="563"/>
      <c r="AZ10" s="563"/>
    </row>
    <row r="11" spans="1:52" ht="12.75">
      <c r="A11" s="124" t="s">
        <v>85</v>
      </c>
      <c r="B11" s="269">
        <v>1650</v>
      </c>
      <c r="C11" s="146">
        <v>64.50635978195032</v>
      </c>
      <c r="D11" s="255">
        <v>35.49364021804966</v>
      </c>
      <c r="E11" s="142">
        <v>1790</v>
      </c>
      <c r="F11" s="158">
        <v>61.98993851313583</v>
      </c>
      <c r="G11" s="158">
        <v>38.010061486864174</v>
      </c>
      <c r="H11" s="269">
        <v>1529</v>
      </c>
      <c r="I11" s="146">
        <v>70.69980379332897</v>
      </c>
      <c r="J11" s="255">
        <v>29.300196206671025</v>
      </c>
      <c r="K11" s="142">
        <v>1404</v>
      </c>
      <c r="L11" s="131">
        <v>71</v>
      </c>
      <c r="M11" s="251">
        <v>29</v>
      </c>
      <c r="N11" s="450">
        <v>401</v>
      </c>
      <c r="O11" s="142">
        <v>251</v>
      </c>
      <c r="P11" s="146">
        <f t="shared" si="0"/>
        <v>62.593516209476306</v>
      </c>
      <c r="Q11" s="142">
        <v>150</v>
      </c>
      <c r="R11" s="255">
        <f t="shared" si="1"/>
        <v>37.406483790523694</v>
      </c>
      <c r="S11" s="510">
        <v>467</v>
      </c>
      <c r="T11" s="142">
        <v>321</v>
      </c>
      <c r="U11" s="146">
        <f t="shared" si="2"/>
        <v>68.73661670235546</v>
      </c>
      <c r="V11" s="142">
        <v>146</v>
      </c>
      <c r="W11" s="255">
        <f t="shared" si="3"/>
        <v>31.263383297644538</v>
      </c>
      <c r="X11" s="510">
        <v>364</v>
      </c>
      <c r="Y11" s="142">
        <v>254</v>
      </c>
      <c r="Z11" s="146">
        <f t="shared" si="4"/>
        <v>69.78021978021978</v>
      </c>
      <c r="AA11" s="142">
        <v>110</v>
      </c>
      <c r="AB11" s="255">
        <f t="shared" si="5"/>
        <v>30.21978021978022</v>
      </c>
      <c r="AC11" s="450">
        <v>350</v>
      </c>
      <c r="AD11" s="142">
        <v>236</v>
      </c>
      <c r="AE11" s="146">
        <v>67.42857142857143</v>
      </c>
      <c r="AF11" s="142">
        <v>114</v>
      </c>
      <c r="AG11" s="255">
        <v>32.57142857142858</v>
      </c>
      <c r="AH11" s="450">
        <v>1582</v>
      </c>
      <c r="AI11" s="142">
        <v>1062</v>
      </c>
      <c r="AJ11" s="131">
        <v>67.13021491782554</v>
      </c>
      <c r="AK11" s="142">
        <v>520</v>
      </c>
      <c r="AL11" s="131">
        <v>32.86978508217446</v>
      </c>
      <c r="AM11" s="510">
        <v>333</v>
      </c>
      <c r="AN11" s="142">
        <v>243</v>
      </c>
      <c r="AO11" s="131">
        <v>72.97297297297297</v>
      </c>
      <c r="AP11" s="142">
        <v>90</v>
      </c>
      <c r="AQ11" s="251">
        <v>27.027027027027028</v>
      </c>
      <c r="AR11" s="394"/>
      <c r="AT11" s="563"/>
      <c r="AU11" s="563"/>
      <c r="AV11" s="563"/>
      <c r="AW11" s="563"/>
      <c r="AX11" s="563"/>
      <c r="AY11" s="563"/>
      <c r="AZ11" s="563"/>
    </row>
    <row r="12" spans="1:52" ht="12.75">
      <c r="A12" s="124" t="s">
        <v>86</v>
      </c>
      <c r="B12" s="269">
        <v>4263</v>
      </c>
      <c r="C12" s="146">
        <v>74</v>
      </c>
      <c r="D12" s="255">
        <v>26</v>
      </c>
      <c r="E12" s="142">
        <v>3582</v>
      </c>
      <c r="F12" s="158">
        <v>71.1377579475739</v>
      </c>
      <c r="G12" s="158">
        <v>28.8622420524261</v>
      </c>
      <c r="H12" s="269">
        <v>4527</v>
      </c>
      <c r="I12" s="146">
        <v>70.09056770488182</v>
      </c>
      <c r="J12" s="255">
        <v>29.909432295118183</v>
      </c>
      <c r="K12" s="142">
        <v>4219</v>
      </c>
      <c r="L12" s="131">
        <v>70</v>
      </c>
      <c r="M12" s="251">
        <v>30</v>
      </c>
      <c r="N12" s="450">
        <v>919</v>
      </c>
      <c r="O12" s="142">
        <v>640</v>
      </c>
      <c r="P12" s="146">
        <f t="shared" si="0"/>
        <v>69.64091403699673</v>
      </c>
      <c r="Q12" s="142">
        <v>279</v>
      </c>
      <c r="R12" s="255">
        <f t="shared" si="1"/>
        <v>30.359085963003263</v>
      </c>
      <c r="S12" s="510">
        <v>978</v>
      </c>
      <c r="T12" s="142">
        <v>698</v>
      </c>
      <c r="U12" s="146">
        <f t="shared" si="2"/>
        <v>71.37014314928425</v>
      </c>
      <c r="V12" s="142">
        <v>280</v>
      </c>
      <c r="W12" s="255">
        <f t="shared" si="3"/>
        <v>28.629856850715747</v>
      </c>
      <c r="X12" s="510">
        <v>879</v>
      </c>
      <c r="Y12" s="142">
        <v>605</v>
      </c>
      <c r="Z12" s="146">
        <f t="shared" si="4"/>
        <v>68.82821387940842</v>
      </c>
      <c r="AA12" s="142">
        <v>274</v>
      </c>
      <c r="AB12" s="255">
        <f t="shared" si="5"/>
        <v>31.171786120591584</v>
      </c>
      <c r="AC12" s="450">
        <v>886</v>
      </c>
      <c r="AD12" s="142">
        <v>596</v>
      </c>
      <c r="AE12" s="146">
        <v>67.2686230248307</v>
      </c>
      <c r="AF12" s="142">
        <v>290</v>
      </c>
      <c r="AG12" s="255">
        <v>32.731376975169304</v>
      </c>
      <c r="AH12" s="450">
        <v>3662</v>
      </c>
      <c r="AI12" s="142">
        <v>2539</v>
      </c>
      <c r="AJ12" s="131">
        <v>69.33369743309666</v>
      </c>
      <c r="AK12" s="142">
        <v>1123</v>
      </c>
      <c r="AL12" s="131">
        <v>30.66630256690333</v>
      </c>
      <c r="AM12" s="510">
        <v>722</v>
      </c>
      <c r="AN12" s="142">
        <v>549</v>
      </c>
      <c r="AO12" s="131">
        <v>76.0387811634349</v>
      </c>
      <c r="AP12" s="142">
        <v>173</v>
      </c>
      <c r="AQ12" s="251">
        <v>23.961218836565095</v>
      </c>
      <c r="AR12" s="394"/>
      <c r="AT12" s="563"/>
      <c r="AU12" s="563"/>
      <c r="AV12" s="563"/>
      <c r="AW12" s="563"/>
      <c r="AX12" s="563"/>
      <c r="AY12" s="563"/>
      <c r="AZ12" s="563"/>
    </row>
    <row r="13" spans="1:52" ht="12.75">
      <c r="A13" s="124" t="s">
        <v>87</v>
      </c>
      <c r="B13" s="269">
        <v>1429</v>
      </c>
      <c r="C13" s="146">
        <v>60.924369747899156</v>
      </c>
      <c r="D13" s="255">
        <v>39.075630252100844</v>
      </c>
      <c r="E13" s="142">
        <v>2795</v>
      </c>
      <c r="F13" s="158">
        <v>58.03220035778175</v>
      </c>
      <c r="G13" s="158">
        <v>41.967799642218246</v>
      </c>
      <c r="H13" s="269">
        <v>4389</v>
      </c>
      <c r="I13" s="146">
        <v>60.67441330599226</v>
      </c>
      <c r="J13" s="255">
        <v>39.32558669400775</v>
      </c>
      <c r="K13" s="142">
        <v>3446</v>
      </c>
      <c r="L13" s="131">
        <v>69</v>
      </c>
      <c r="M13" s="251">
        <v>31</v>
      </c>
      <c r="N13" s="450">
        <v>913</v>
      </c>
      <c r="O13" s="142">
        <v>576</v>
      </c>
      <c r="P13" s="146">
        <f t="shared" si="0"/>
        <v>63.088718510405265</v>
      </c>
      <c r="Q13" s="142">
        <v>337</v>
      </c>
      <c r="R13" s="255">
        <f t="shared" si="1"/>
        <v>36.91128148959474</v>
      </c>
      <c r="S13" s="510">
        <v>1023</v>
      </c>
      <c r="T13" s="142">
        <v>554</v>
      </c>
      <c r="U13" s="146">
        <f t="shared" si="2"/>
        <v>54.154447702834794</v>
      </c>
      <c r="V13" s="142">
        <v>469</v>
      </c>
      <c r="W13" s="255">
        <f t="shared" si="3"/>
        <v>45.8455522971652</v>
      </c>
      <c r="X13" s="510">
        <v>1784</v>
      </c>
      <c r="Y13" s="142">
        <v>1068</v>
      </c>
      <c r="Z13" s="146">
        <f t="shared" si="4"/>
        <v>59.865470852017935</v>
      </c>
      <c r="AA13" s="142">
        <v>716</v>
      </c>
      <c r="AB13" s="255">
        <f t="shared" si="5"/>
        <v>40.134529147982065</v>
      </c>
      <c r="AC13" s="450">
        <v>2477</v>
      </c>
      <c r="AD13" s="142">
        <v>1599</v>
      </c>
      <c r="AE13" s="146">
        <v>64.55389584174405</v>
      </c>
      <c r="AF13" s="142">
        <v>878</v>
      </c>
      <c r="AG13" s="255">
        <v>35.446104158255956</v>
      </c>
      <c r="AH13" s="450">
        <v>6197</v>
      </c>
      <c r="AI13" s="142">
        <v>3797</v>
      </c>
      <c r="AJ13" s="131">
        <v>61.2715830240439</v>
      </c>
      <c r="AK13" s="142">
        <v>2400</v>
      </c>
      <c r="AL13" s="131">
        <v>38.72841697595611</v>
      </c>
      <c r="AM13" s="510">
        <v>2765</v>
      </c>
      <c r="AN13" s="142">
        <v>1930</v>
      </c>
      <c r="AO13" s="131">
        <v>69.8010849909584</v>
      </c>
      <c r="AP13" s="142">
        <v>835</v>
      </c>
      <c r="AQ13" s="251">
        <v>30.198915009041592</v>
      </c>
      <c r="AR13" s="394"/>
      <c r="AT13" s="563"/>
      <c r="AU13" s="563"/>
      <c r="AV13" s="563"/>
      <c r="AW13" s="563"/>
      <c r="AX13" s="563"/>
      <c r="AY13" s="563"/>
      <c r="AZ13" s="563"/>
    </row>
    <row r="14" spans="1:52" ht="12.75">
      <c r="A14" s="124" t="s">
        <v>88</v>
      </c>
      <c r="B14" s="253">
        <v>0</v>
      </c>
      <c r="C14" s="146" t="s">
        <v>28</v>
      </c>
      <c r="D14" s="255" t="s">
        <v>28</v>
      </c>
      <c r="E14" s="142">
        <v>3</v>
      </c>
      <c r="F14" s="146" t="s">
        <v>321</v>
      </c>
      <c r="G14" s="255" t="s">
        <v>321</v>
      </c>
      <c r="H14" s="269">
        <v>4</v>
      </c>
      <c r="I14" s="146" t="s">
        <v>321</v>
      </c>
      <c r="J14" s="255" t="s">
        <v>321</v>
      </c>
      <c r="K14" s="142">
        <v>8</v>
      </c>
      <c r="L14" s="131">
        <v>63</v>
      </c>
      <c r="M14" s="251">
        <v>38</v>
      </c>
      <c r="N14" s="450">
        <v>1</v>
      </c>
      <c r="O14" s="142">
        <v>0</v>
      </c>
      <c r="P14" s="146">
        <f t="shared" si="0"/>
        <v>0</v>
      </c>
      <c r="Q14" s="142">
        <v>1</v>
      </c>
      <c r="R14" s="255">
        <f t="shared" si="1"/>
        <v>100</v>
      </c>
      <c r="S14" s="510">
        <v>1</v>
      </c>
      <c r="T14" s="142">
        <v>0</v>
      </c>
      <c r="U14" s="146">
        <f t="shared" si="2"/>
        <v>0</v>
      </c>
      <c r="V14" s="142">
        <v>1</v>
      </c>
      <c r="W14" s="255">
        <f t="shared" si="3"/>
        <v>100</v>
      </c>
      <c r="X14" s="510">
        <v>1</v>
      </c>
      <c r="Y14" s="142">
        <v>1</v>
      </c>
      <c r="Z14" s="146">
        <f t="shared" si="4"/>
        <v>100</v>
      </c>
      <c r="AA14" s="142">
        <v>0</v>
      </c>
      <c r="AB14" s="255">
        <f t="shared" si="5"/>
        <v>0</v>
      </c>
      <c r="AC14" s="450">
        <v>0</v>
      </c>
      <c r="AD14" s="142">
        <v>0</v>
      </c>
      <c r="AE14" s="146" t="s">
        <v>338</v>
      </c>
      <c r="AF14" s="142">
        <v>0</v>
      </c>
      <c r="AG14" s="255" t="s">
        <v>338</v>
      </c>
      <c r="AH14" s="450">
        <v>3</v>
      </c>
      <c r="AI14" s="142">
        <v>1</v>
      </c>
      <c r="AJ14" s="131">
        <v>33.33333333333333</v>
      </c>
      <c r="AK14" s="142">
        <v>2</v>
      </c>
      <c r="AL14" s="131">
        <v>66.66666666666666</v>
      </c>
      <c r="AM14" s="510">
        <v>1</v>
      </c>
      <c r="AN14" s="142">
        <v>1</v>
      </c>
      <c r="AO14" s="131">
        <v>100</v>
      </c>
      <c r="AP14" s="142">
        <v>0</v>
      </c>
      <c r="AQ14" s="251">
        <v>0</v>
      </c>
      <c r="AR14" s="394"/>
      <c r="AT14" s="563"/>
      <c r="AU14" s="563"/>
      <c r="AV14" s="563"/>
      <c r="AW14" s="563"/>
      <c r="AX14" s="563"/>
      <c r="AY14" s="563"/>
      <c r="AZ14" s="563"/>
    </row>
    <row r="15" spans="1:52" ht="12.75">
      <c r="A15" s="124" t="s">
        <v>89</v>
      </c>
      <c r="B15" s="269">
        <v>3</v>
      </c>
      <c r="C15" s="146">
        <v>33.33333333333333</v>
      </c>
      <c r="D15" s="255">
        <v>66.66666666666666</v>
      </c>
      <c r="E15" s="142">
        <v>1</v>
      </c>
      <c r="F15" s="146" t="s">
        <v>321</v>
      </c>
      <c r="G15" s="255" t="s">
        <v>321</v>
      </c>
      <c r="H15" s="269">
        <v>5</v>
      </c>
      <c r="I15" s="146">
        <v>100</v>
      </c>
      <c r="J15" s="271">
        <v>0</v>
      </c>
      <c r="K15" s="142">
        <v>4</v>
      </c>
      <c r="L15" s="131">
        <v>75</v>
      </c>
      <c r="M15" s="251">
        <v>25</v>
      </c>
      <c r="N15" s="450">
        <v>2</v>
      </c>
      <c r="O15" s="142">
        <v>2</v>
      </c>
      <c r="P15" s="146">
        <f t="shared" si="0"/>
        <v>100</v>
      </c>
      <c r="Q15" s="142">
        <v>0</v>
      </c>
      <c r="R15" s="255">
        <f t="shared" si="1"/>
        <v>0</v>
      </c>
      <c r="S15" s="510">
        <v>1</v>
      </c>
      <c r="T15" s="142">
        <v>0</v>
      </c>
      <c r="U15" s="146">
        <f t="shared" si="2"/>
        <v>0</v>
      </c>
      <c r="V15" s="142">
        <v>1</v>
      </c>
      <c r="W15" s="255">
        <f t="shared" si="3"/>
        <v>100</v>
      </c>
      <c r="X15" s="510">
        <v>1</v>
      </c>
      <c r="Y15" s="142">
        <v>1</v>
      </c>
      <c r="Z15" s="146">
        <f t="shared" si="4"/>
        <v>100</v>
      </c>
      <c r="AA15" s="142">
        <v>0</v>
      </c>
      <c r="AB15" s="255">
        <f t="shared" si="5"/>
        <v>0</v>
      </c>
      <c r="AC15" s="450">
        <v>4</v>
      </c>
      <c r="AD15" s="142">
        <v>4</v>
      </c>
      <c r="AE15" s="146">
        <v>100</v>
      </c>
      <c r="AF15" s="142">
        <v>0</v>
      </c>
      <c r="AG15" s="255">
        <v>0</v>
      </c>
      <c r="AH15" s="450">
        <v>8</v>
      </c>
      <c r="AI15" s="142">
        <v>7</v>
      </c>
      <c r="AJ15" s="131">
        <v>87.5</v>
      </c>
      <c r="AK15" s="142">
        <v>1</v>
      </c>
      <c r="AL15" s="131">
        <v>12.5</v>
      </c>
      <c r="AM15" s="510">
        <v>1</v>
      </c>
      <c r="AN15" s="142">
        <v>1</v>
      </c>
      <c r="AO15" s="131">
        <v>100</v>
      </c>
      <c r="AP15" s="142">
        <v>0</v>
      </c>
      <c r="AQ15" s="251">
        <v>0</v>
      </c>
      <c r="AR15" s="394"/>
      <c r="AT15" s="563"/>
      <c r="AU15" s="563"/>
      <c r="AV15" s="563"/>
      <c r="AW15" s="563"/>
      <c r="AX15" s="563"/>
      <c r="AY15" s="563"/>
      <c r="AZ15" s="563"/>
    </row>
    <row r="16" spans="1:52" ht="12.75">
      <c r="A16" s="124" t="s">
        <v>90</v>
      </c>
      <c r="B16" s="269">
        <v>359</v>
      </c>
      <c r="C16" s="146">
        <v>62.67409470752089</v>
      </c>
      <c r="D16" s="255">
        <v>37.32590529247911</v>
      </c>
      <c r="E16" s="142">
        <v>339</v>
      </c>
      <c r="F16" s="158">
        <v>56.04719764011799</v>
      </c>
      <c r="G16" s="158">
        <v>43.95280235988201</v>
      </c>
      <c r="H16" s="269">
        <v>480</v>
      </c>
      <c r="I16" s="146">
        <v>51.45833333333333</v>
      </c>
      <c r="J16" s="255">
        <v>48.541666666666664</v>
      </c>
      <c r="K16" s="142">
        <v>316</v>
      </c>
      <c r="L16" s="131">
        <v>47</v>
      </c>
      <c r="M16" s="251">
        <v>53</v>
      </c>
      <c r="N16" s="450">
        <v>47</v>
      </c>
      <c r="O16" s="142">
        <v>24</v>
      </c>
      <c r="P16" s="146">
        <f t="shared" si="0"/>
        <v>51.06382978723404</v>
      </c>
      <c r="Q16" s="142">
        <v>23</v>
      </c>
      <c r="R16" s="255">
        <f t="shared" si="1"/>
        <v>48.93617021276596</v>
      </c>
      <c r="S16" s="510">
        <v>32</v>
      </c>
      <c r="T16" s="142">
        <v>18</v>
      </c>
      <c r="U16" s="146">
        <f t="shared" si="2"/>
        <v>56.25</v>
      </c>
      <c r="V16" s="142">
        <v>14</v>
      </c>
      <c r="W16" s="255">
        <f t="shared" si="3"/>
        <v>43.75</v>
      </c>
      <c r="X16" s="510">
        <v>29</v>
      </c>
      <c r="Y16" s="142">
        <v>13</v>
      </c>
      <c r="Z16" s="146">
        <f t="shared" si="4"/>
        <v>44.827586206896555</v>
      </c>
      <c r="AA16" s="142">
        <v>16</v>
      </c>
      <c r="AB16" s="255">
        <f t="shared" si="5"/>
        <v>55.172413793103445</v>
      </c>
      <c r="AC16" s="450">
        <v>43</v>
      </c>
      <c r="AD16" s="142">
        <v>15</v>
      </c>
      <c r="AE16" s="146">
        <v>34.883720930232556</v>
      </c>
      <c r="AF16" s="142">
        <v>28</v>
      </c>
      <c r="AG16" s="255">
        <v>65.11627906976744</v>
      </c>
      <c r="AH16" s="450">
        <v>151</v>
      </c>
      <c r="AI16" s="142">
        <v>70</v>
      </c>
      <c r="AJ16" s="131">
        <v>46.35761589403973</v>
      </c>
      <c r="AK16" s="142">
        <v>81</v>
      </c>
      <c r="AL16" s="131">
        <v>53.64238410596026</v>
      </c>
      <c r="AM16" s="510">
        <v>37</v>
      </c>
      <c r="AN16" s="142">
        <v>21</v>
      </c>
      <c r="AO16" s="131">
        <v>56.75675675675676</v>
      </c>
      <c r="AP16" s="142">
        <v>16</v>
      </c>
      <c r="AQ16" s="251">
        <v>43.24324324324324</v>
      </c>
      <c r="AR16" s="394"/>
      <c r="AT16" s="563"/>
      <c r="AU16" s="563"/>
      <c r="AV16" s="563"/>
      <c r="AW16" s="563"/>
      <c r="AX16" s="563"/>
      <c r="AY16" s="563"/>
      <c r="AZ16" s="563"/>
    </row>
    <row r="17" spans="1:52" ht="12.75">
      <c r="A17" s="124" t="s">
        <v>147</v>
      </c>
      <c r="B17" s="269">
        <v>12879</v>
      </c>
      <c r="C17" s="146">
        <v>67</v>
      </c>
      <c r="D17" s="255">
        <v>33</v>
      </c>
      <c r="E17" s="142">
        <v>12307</v>
      </c>
      <c r="F17" s="158">
        <v>67.58340113913751</v>
      </c>
      <c r="G17" s="158">
        <v>32.416598860862486</v>
      </c>
      <c r="H17" s="269">
        <v>12821</v>
      </c>
      <c r="I17" s="146">
        <v>67.19444661102878</v>
      </c>
      <c r="J17" s="255">
        <v>32.80555338897122</v>
      </c>
      <c r="K17" s="142">
        <v>12502</v>
      </c>
      <c r="L17" s="131">
        <v>72</v>
      </c>
      <c r="M17" s="251">
        <v>28</v>
      </c>
      <c r="N17" s="450">
        <v>2549</v>
      </c>
      <c r="O17" s="142">
        <v>1785</v>
      </c>
      <c r="P17" s="146">
        <f t="shared" si="0"/>
        <v>70.02746174970576</v>
      </c>
      <c r="Q17" s="142">
        <v>764</v>
      </c>
      <c r="R17" s="255">
        <f t="shared" si="1"/>
        <v>29.972538250294235</v>
      </c>
      <c r="S17" s="510">
        <v>2703</v>
      </c>
      <c r="T17" s="142">
        <v>1900</v>
      </c>
      <c r="U17" s="146">
        <f t="shared" si="2"/>
        <v>70.29226785053643</v>
      </c>
      <c r="V17" s="142">
        <v>803</v>
      </c>
      <c r="W17" s="255">
        <f t="shared" si="3"/>
        <v>29.70773214946356</v>
      </c>
      <c r="X17" s="510">
        <v>2903</v>
      </c>
      <c r="Y17" s="142">
        <v>1993</v>
      </c>
      <c r="Z17" s="146">
        <f t="shared" si="4"/>
        <v>68.65311746469169</v>
      </c>
      <c r="AA17" s="142">
        <v>910</v>
      </c>
      <c r="AB17" s="255">
        <f t="shared" si="5"/>
        <v>31.3468825353083</v>
      </c>
      <c r="AC17" s="450">
        <v>3569</v>
      </c>
      <c r="AD17" s="142">
        <v>2545</v>
      </c>
      <c r="AE17" s="146">
        <v>71.30848977304566</v>
      </c>
      <c r="AF17" s="142">
        <v>1024</v>
      </c>
      <c r="AG17" s="255">
        <v>28.691510226954332</v>
      </c>
      <c r="AH17" s="450">
        <v>11724</v>
      </c>
      <c r="AI17" s="142">
        <v>8223</v>
      </c>
      <c r="AJ17" s="131">
        <v>70.1381780962129</v>
      </c>
      <c r="AK17" s="142">
        <v>3501</v>
      </c>
      <c r="AL17" s="131">
        <v>29.861821903787106</v>
      </c>
      <c r="AM17" s="510">
        <v>4207</v>
      </c>
      <c r="AN17" s="142">
        <v>2830</v>
      </c>
      <c r="AO17" s="131">
        <v>67.26883765153316</v>
      </c>
      <c r="AP17" s="142">
        <v>1377</v>
      </c>
      <c r="AQ17" s="251">
        <v>32.73116234846684</v>
      </c>
      <c r="AR17" s="394"/>
      <c r="AT17" s="563"/>
      <c r="AU17" s="563"/>
      <c r="AV17" s="563"/>
      <c r="AW17" s="563"/>
      <c r="AX17" s="563"/>
      <c r="AY17" s="563"/>
      <c r="AZ17" s="563"/>
    </row>
    <row r="18" spans="1:52" ht="13.5" customHeight="1">
      <c r="A18" s="785" t="s">
        <v>91</v>
      </c>
      <c r="B18" s="142">
        <v>1</v>
      </c>
      <c r="C18" s="146">
        <v>100</v>
      </c>
      <c r="D18" s="271">
        <v>0</v>
      </c>
      <c r="E18" s="142">
        <v>2</v>
      </c>
      <c r="F18" s="146" t="s">
        <v>321</v>
      </c>
      <c r="G18" s="255" t="s">
        <v>321</v>
      </c>
      <c r="H18" s="269">
        <v>2</v>
      </c>
      <c r="I18" s="146" t="s">
        <v>321</v>
      </c>
      <c r="J18" s="255" t="s">
        <v>321</v>
      </c>
      <c r="K18" s="142">
        <v>1</v>
      </c>
      <c r="L18" s="146" t="s">
        <v>321</v>
      </c>
      <c r="M18" s="255" t="s">
        <v>321</v>
      </c>
      <c r="N18" s="450">
        <v>0</v>
      </c>
      <c r="O18" s="142">
        <v>0</v>
      </c>
      <c r="P18" s="158" t="s">
        <v>338</v>
      </c>
      <c r="Q18" s="142">
        <v>0</v>
      </c>
      <c r="R18" s="158" t="s">
        <v>338</v>
      </c>
      <c r="S18" s="510">
        <v>0</v>
      </c>
      <c r="T18" s="142">
        <v>0</v>
      </c>
      <c r="U18" s="158" t="s">
        <v>338</v>
      </c>
      <c r="V18" s="142">
        <v>0</v>
      </c>
      <c r="W18" s="158" t="s">
        <v>338</v>
      </c>
      <c r="X18" s="510">
        <v>0</v>
      </c>
      <c r="Y18" s="142">
        <v>0</v>
      </c>
      <c r="Z18" s="158" t="s">
        <v>338</v>
      </c>
      <c r="AA18" s="142">
        <v>0</v>
      </c>
      <c r="AB18" s="158" t="s">
        <v>338</v>
      </c>
      <c r="AC18" s="450">
        <v>0</v>
      </c>
      <c r="AD18" s="142">
        <v>0</v>
      </c>
      <c r="AE18" s="146" t="s">
        <v>338</v>
      </c>
      <c r="AF18" s="142">
        <v>0</v>
      </c>
      <c r="AG18" s="255" t="s">
        <v>338</v>
      </c>
      <c r="AH18" s="450">
        <v>0</v>
      </c>
      <c r="AI18" s="142">
        <v>0</v>
      </c>
      <c r="AJ18" s="131" t="s">
        <v>338</v>
      </c>
      <c r="AK18" s="142">
        <v>0</v>
      </c>
      <c r="AL18" s="131" t="s">
        <v>338</v>
      </c>
      <c r="AM18" s="510">
        <v>0</v>
      </c>
      <c r="AN18" s="142">
        <v>0</v>
      </c>
      <c r="AO18" s="131" t="s">
        <v>338</v>
      </c>
      <c r="AP18" s="142">
        <v>0</v>
      </c>
      <c r="AQ18" s="251" t="s">
        <v>338</v>
      </c>
      <c r="AR18" s="394"/>
      <c r="AT18" s="563"/>
      <c r="AU18" s="563"/>
      <c r="AV18" s="563"/>
      <c r="AW18" s="563"/>
      <c r="AX18" s="563"/>
      <c r="AY18" s="563"/>
      <c r="AZ18" s="563"/>
    </row>
    <row r="19" spans="1:52" ht="14.25">
      <c r="A19" s="107" t="s">
        <v>112</v>
      </c>
      <c r="B19" s="269">
        <v>70535</v>
      </c>
      <c r="C19" s="146">
        <v>72.00918940382324</v>
      </c>
      <c r="D19" s="255">
        <v>27.99081059617675</v>
      </c>
      <c r="E19" s="142">
        <v>176567</v>
      </c>
      <c r="F19" s="158">
        <v>72.03528092179056</v>
      </c>
      <c r="G19" s="158">
        <v>27.964719078209445</v>
      </c>
      <c r="H19" s="269">
        <v>204321</v>
      </c>
      <c r="I19" s="146">
        <v>82.23334850553785</v>
      </c>
      <c r="J19" s="255">
        <v>17.766651494462145</v>
      </c>
      <c r="K19" s="142">
        <v>268137</v>
      </c>
      <c r="L19" s="131">
        <v>84</v>
      </c>
      <c r="M19" s="251">
        <v>16</v>
      </c>
      <c r="N19" s="450">
        <v>93138</v>
      </c>
      <c r="O19" s="142">
        <v>77288</v>
      </c>
      <c r="P19" s="146">
        <f t="shared" si="0"/>
        <v>82.98224140522666</v>
      </c>
      <c r="Q19" s="142">
        <v>15850</v>
      </c>
      <c r="R19" s="255">
        <f t="shared" si="1"/>
        <v>17.017758594773348</v>
      </c>
      <c r="S19" s="510">
        <v>100284</v>
      </c>
      <c r="T19" s="142">
        <v>86383</v>
      </c>
      <c r="U19" s="146">
        <f t="shared" si="2"/>
        <v>86.13836703761318</v>
      </c>
      <c r="V19" s="142">
        <v>13901</v>
      </c>
      <c r="W19" s="255">
        <f t="shared" si="3"/>
        <v>13.861632962386821</v>
      </c>
      <c r="X19" s="510">
        <v>92352</v>
      </c>
      <c r="Y19" s="142">
        <v>83211</v>
      </c>
      <c r="Z19" s="146">
        <f t="shared" si="4"/>
        <v>90.10200103950103</v>
      </c>
      <c r="AA19" s="142">
        <v>9141</v>
      </c>
      <c r="AB19" s="255">
        <f t="shared" si="5"/>
        <v>9.89799896049896</v>
      </c>
      <c r="AC19" s="450">
        <v>66369</v>
      </c>
      <c r="AD19" s="142">
        <v>61159</v>
      </c>
      <c r="AE19" s="146">
        <v>92.14994952462746</v>
      </c>
      <c r="AF19" s="142">
        <v>5210</v>
      </c>
      <c r="AG19" s="255">
        <v>7.850050475372539</v>
      </c>
      <c r="AH19" s="450">
        <v>352143</v>
      </c>
      <c r="AI19" s="142">
        <v>308041</v>
      </c>
      <c r="AJ19" s="131">
        <v>87.4761105573588</v>
      </c>
      <c r="AK19" s="142">
        <v>44102</v>
      </c>
      <c r="AL19" s="131">
        <v>12.5238894426412</v>
      </c>
      <c r="AM19" s="510">
        <v>27080</v>
      </c>
      <c r="AN19" s="142">
        <v>24214</v>
      </c>
      <c r="AO19" s="131">
        <v>89.4165435745938</v>
      </c>
      <c r="AP19" s="142">
        <v>2866</v>
      </c>
      <c r="AQ19" s="251">
        <v>10.583456425406204</v>
      </c>
      <c r="AR19" s="394"/>
      <c r="AT19" s="563"/>
      <c r="AU19" s="563"/>
      <c r="AV19" s="563"/>
      <c r="AW19" s="563"/>
      <c r="AX19" s="563"/>
      <c r="AY19" s="563"/>
      <c r="AZ19" s="563"/>
    </row>
    <row r="20" spans="1:52" ht="12.75">
      <c r="A20" s="124" t="s">
        <v>92</v>
      </c>
      <c r="B20" s="269">
        <v>418</v>
      </c>
      <c r="C20" s="146">
        <v>55.50239234449761</v>
      </c>
      <c r="D20" s="255">
        <v>44.49760765550239</v>
      </c>
      <c r="E20" s="142">
        <v>483</v>
      </c>
      <c r="F20" s="158">
        <v>59.175257731958766</v>
      </c>
      <c r="G20" s="158">
        <v>40.824742268041234</v>
      </c>
      <c r="H20" s="269">
        <v>209</v>
      </c>
      <c r="I20" s="146">
        <v>69.85645933014354</v>
      </c>
      <c r="J20" s="255">
        <v>30.14354066985646</v>
      </c>
      <c r="K20" s="142">
        <v>2</v>
      </c>
      <c r="L20" s="146" t="s">
        <v>321</v>
      </c>
      <c r="M20" s="255" t="s">
        <v>321</v>
      </c>
      <c r="N20" s="450">
        <v>0</v>
      </c>
      <c r="O20" s="142">
        <v>0</v>
      </c>
      <c r="P20" s="158" t="s">
        <v>338</v>
      </c>
      <c r="Q20" s="142">
        <v>0</v>
      </c>
      <c r="R20" s="158" t="s">
        <v>338</v>
      </c>
      <c r="S20" s="510">
        <v>0</v>
      </c>
      <c r="T20" s="142">
        <v>0</v>
      </c>
      <c r="U20" s="158" t="s">
        <v>338</v>
      </c>
      <c r="V20" s="142">
        <v>0</v>
      </c>
      <c r="W20" s="158" t="s">
        <v>338</v>
      </c>
      <c r="X20" s="510">
        <v>0</v>
      </c>
      <c r="Y20" s="142">
        <v>0</v>
      </c>
      <c r="Z20" s="158" t="s">
        <v>338</v>
      </c>
      <c r="AA20" s="142">
        <v>0</v>
      </c>
      <c r="AB20" s="158" t="s">
        <v>338</v>
      </c>
      <c r="AC20" s="450">
        <v>0</v>
      </c>
      <c r="AD20" s="142">
        <v>0</v>
      </c>
      <c r="AE20" s="146" t="s">
        <v>338</v>
      </c>
      <c r="AF20" s="142">
        <v>0</v>
      </c>
      <c r="AG20" s="255" t="s">
        <v>338</v>
      </c>
      <c r="AH20" s="450">
        <v>0</v>
      </c>
      <c r="AI20" s="142">
        <v>0</v>
      </c>
      <c r="AJ20" s="131" t="s">
        <v>338</v>
      </c>
      <c r="AK20" s="142">
        <v>0</v>
      </c>
      <c r="AL20" s="131" t="s">
        <v>338</v>
      </c>
      <c r="AM20" s="510">
        <v>0</v>
      </c>
      <c r="AN20" s="142">
        <v>0</v>
      </c>
      <c r="AO20" s="131" t="s">
        <v>338</v>
      </c>
      <c r="AP20" s="142">
        <v>0</v>
      </c>
      <c r="AQ20" s="251" t="s">
        <v>338</v>
      </c>
      <c r="AR20" s="394"/>
      <c r="AT20" s="563"/>
      <c r="AU20" s="563"/>
      <c r="AV20" s="563"/>
      <c r="AW20" s="563"/>
      <c r="AX20" s="563"/>
      <c r="AY20" s="563"/>
      <c r="AZ20" s="563"/>
    </row>
    <row r="21" spans="1:52" ht="12.75">
      <c r="A21" s="124" t="s">
        <v>93</v>
      </c>
      <c r="B21" s="269">
        <v>16</v>
      </c>
      <c r="C21" s="146">
        <v>88</v>
      </c>
      <c r="D21" s="255">
        <v>13</v>
      </c>
      <c r="E21" s="142">
        <v>30</v>
      </c>
      <c r="F21" s="158">
        <v>70</v>
      </c>
      <c r="G21" s="158">
        <v>30</v>
      </c>
      <c r="H21" s="269">
        <v>15</v>
      </c>
      <c r="I21" s="146">
        <v>93.33333333333333</v>
      </c>
      <c r="J21" s="255">
        <v>6.666666666666667</v>
      </c>
      <c r="K21" s="142">
        <v>12</v>
      </c>
      <c r="L21" s="131">
        <v>67</v>
      </c>
      <c r="M21" s="251">
        <v>33</v>
      </c>
      <c r="N21" s="450">
        <v>14</v>
      </c>
      <c r="O21" s="142">
        <v>11</v>
      </c>
      <c r="P21" s="146">
        <f t="shared" si="0"/>
        <v>78.57142857142857</v>
      </c>
      <c r="Q21" s="142">
        <v>3</v>
      </c>
      <c r="R21" s="255">
        <f t="shared" si="1"/>
        <v>21.428571428571427</v>
      </c>
      <c r="S21" s="510">
        <v>6</v>
      </c>
      <c r="T21" s="142">
        <v>4</v>
      </c>
      <c r="U21" s="146">
        <f t="shared" si="2"/>
        <v>66.66666666666666</v>
      </c>
      <c r="V21" s="142">
        <v>2</v>
      </c>
      <c r="W21" s="255">
        <f t="shared" si="3"/>
        <v>33.33333333333333</v>
      </c>
      <c r="X21" s="510">
        <v>2</v>
      </c>
      <c r="Y21" s="142">
        <v>1</v>
      </c>
      <c r="Z21" s="146">
        <f t="shared" si="4"/>
        <v>50</v>
      </c>
      <c r="AA21" s="142">
        <v>1</v>
      </c>
      <c r="AB21" s="255">
        <f t="shared" si="5"/>
        <v>50</v>
      </c>
      <c r="AC21" s="450">
        <v>3</v>
      </c>
      <c r="AD21" s="142">
        <v>3</v>
      </c>
      <c r="AE21" s="146">
        <v>100</v>
      </c>
      <c r="AF21" s="142">
        <v>0</v>
      </c>
      <c r="AG21" s="255">
        <v>0</v>
      </c>
      <c r="AH21" s="450">
        <v>25</v>
      </c>
      <c r="AI21" s="142">
        <v>19</v>
      </c>
      <c r="AJ21" s="131">
        <v>76</v>
      </c>
      <c r="AK21" s="142">
        <v>6</v>
      </c>
      <c r="AL21" s="131">
        <v>24</v>
      </c>
      <c r="AM21" s="510">
        <v>3</v>
      </c>
      <c r="AN21" s="142">
        <v>3</v>
      </c>
      <c r="AO21" s="131">
        <v>100</v>
      </c>
      <c r="AP21" s="142">
        <v>0</v>
      </c>
      <c r="AQ21" s="251">
        <v>0</v>
      </c>
      <c r="AR21" s="394"/>
      <c r="AT21" s="563"/>
      <c r="AU21" s="563"/>
      <c r="AV21" s="563"/>
      <c r="AW21" s="563"/>
      <c r="AX21" s="563"/>
      <c r="AY21" s="563"/>
      <c r="AZ21" s="563"/>
    </row>
    <row r="22" spans="1:52" ht="12.75">
      <c r="A22" s="124" t="s">
        <v>94</v>
      </c>
      <c r="B22" s="269">
        <v>56816</v>
      </c>
      <c r="C22" s="146">
        <v>83.03341902313625</v>
      </c>
      <c r="D22" s="255">
        <v>16.966580976863753</v>
      </c>
      <c r="E22" s="142">
        <v>37382</v>
      </c>
      <c r="F22" s="158">
        <v>83.46926224028665</v>
      </c>
      <c r="G22" s="158">
        <v>16.530737759713347</v>
      </c>
      <c r="H22" s="269">
        <v>20431</v>
      </c>
      <c r="I22" s="146">
        <v>88.7670696490627</v>
      </c>
      <c r="J22" s="255">
        <v>11.2329303509373</v>
      </c>
      <c r="K22" s="142">
        <v>1573</v>
      </c>
      <c r="L22" s="131">
        <v>80</v>
      </c>
      <c r="M22" s="251">
        <v>20</v>
      </c>
      <c r="N22" s="450">
        <v>239</v>
      </c>
      <c r="O22" s="142">
        <v>159</v>
      </c>
      <c r="P22" s="146">
        <f t="shared" si="0"/>
        <v>66.52719665271967</v>
      </c>
      <c r="Q22" s="142">
        <v>80</v>
      </c>
      <c r="R22" s="255">
        <f t="shared" si="1"/>
        <v>33.47280334728033</v>
      </c>
      <c r="S22" s="510">
        <v>249</v>
      </c>
      <c r="T22" s="142">
        <v>179</v>
      </c>
      <c r="U22" s="146">
        <f t="shared" si="2"/>
        <v>71.8875502008032</v>
      </c>
      <c r="V22" s="142">
        <v>70</v>
      </c>
      <c r="W22" s="255">
        <f t="shared" si="3"/>
        <v>28.11244979919679</v>
      </c>
      <c r="X22" s="510">
        <v>180</v>
      </c>
      <c r="Y22" s="142">
        <v>128</v>
      </c>
      <c r="Z22" s="146">
        <f t="shared" si="4"/>
        <v>71.11111111111111</v>
      </c>
      <c r="AA22" s="142">
        <v>52</v>
      </c>
      <c r="AB22" s="255">
        <f t="shared" si="5"/>
        <v>28.888888888888886</v>
      </c>
      <c r="AC22" s="450">
        <v>202</v>
      </c>
      <c r="AD22" s="142">
        <v>152</v>
      </c>
      <c r="AE22" s="146">
        <v>75.24752475247524</v>
      </c>
      <c r="AF22" s="142">
        <v>50</v>
      </c>
      <c r="AG22" s="255">
        <v>24.752475247524753</v>
      </c>
      <c r="AH22" s="450">
        <v>870</v>
      </c>
      <c r="AI22" s="142">
        <v>618</v>
      </c>
      <c r="AJ22" s="131">
        <v>71.03448275862068</v>
      </c>
      <c r="AK22" s="142">
        <v>252</v>
      </c>
      <c r="AL22" s="131">
        <v>28.965517241379313</v>
      </c>
      <c r="AM22" s="510">
        <v>158</v>
      </c>
      <c r="AN22" s="142">
        <v>124</v>
      </c>
      <c r="AO22" s="131">
        <v>78.48101265822784</v>
      </c>
      <c r="AP22" s="142">
        <v>34</v>
      </c>
      <c r="AQ22" s="251">
        <v>21.518987341772153</v>
      </c>
      <c r="AR22" s="394"/>
      <c r="AT22" s="563"/>
      <c r="AU22" s="563"/>
      <c r="AV22" s="563"/>
      <c r="AW22" s="563"/>
      <c r="AX22" s="563"/>
      <c r="AY22" s="563"/>
      <c r="AZ22" s="563"/>
    </row>
    <row r="23" spans="1:52" ht="12.75">
      <c r="A23" s="124" t="s">
        <v>95</v>
      </c>
      <c r="B23" s="269">
        <v>17721</v>
      </c>
      <c r="C23" s="146">
        <v>66.60658969304421</v>
      </c>
      <c r="D23" s="255">
        <v>33.393410306955786</v>
      </c>
      <c r="E23" s="142">
        <v>15749</v>
      </c>
      <c r="F23" s="158">
        <v>66.85471602434076</v>
      </c>
      <c r="G23" s="158">
        <v>33.145283975659225</v>
      </c>
      <c r="H23" s="269">
        <v>14192</v>
      </c>
      <c r="I23" s="146">
        <v>67.67192784667418</v>
      </c>
      <c r="J23" s="255">
        <v>32.32807215332581</v>
      </c>
      <c r="K23" s="142">
        <v>13528</v>
      </c>
      <c r="L23" s="131">
        <v>70</v>
      </c>
      <c r="M23" s="251">
        <v>30</v>
      </c>
      <c r="N23" s="450">
        <v>3628</v>
      </c>
      <c r="O23" s="142">
        <v>2499</v>
      </c>
      <c r="P23" s="146">
        <f t="shared" si="0"/>
        <v>68.88092613009923</v>
      </c>
      <c r="Q23" s="142">
        <v>1129</v>
      </c>
      <c r="R23" s="255">
        <f t="shared" si="1"/>
        <v>31.11907386990077</v>
      </c>
      <c r="S23" s="510">
        <v>3725</v>
      </c>
      <c r="T23" s="142">
        <v>2543</v>
      </c>
      <c r="U23" s="146">
        <f t="shared" si="2"/>
        <v>68.26845637583892</v>
      </c>
      <c r="V23" s="142">
        <v>1182</v>
      </c>
      <c r="W23" s="255">
        <f t="shared" si="3"/>
        <v>31.731543624161073</v>
      </c>
      <c r="X23" s="510">
        <v>3908</v>
      </c>
      <c r="Y23" s="142">
        <v>2612</v>
      </c>
      <c r="Z23" s="146">
        <f t="shared" si="4"/>
        <v>66.8372569089048</v>
      </c>
      <c r="AA23" s="142">
        <v>1296</v>
      </c>
      <c r="AB23" s="255">
        <f t="shared" si="5"/>
        <v>33.16274309109519</v>
      </c>
      <c r="AC23" s="450">
        <v>3908</v>
      </c>
      <c r="AD23" s="142">
        <v>3120</v>
      </c>
      <c r="AE23" s="146">
        <v>79.83623336745138</v>
      </c>
      <c r="AF23" s="142">
        <v>788</v>
      </c>
      <c r="AG23" s="255">
        <v>20.16376663254862</v>
      </c>
      <c r="AH23" s="450">
        <v>15169</v>
      </c>
      <c r="AI23" s="142">
        <v>10774</v>
      </c>
      <c r="AJ23" s="131">
        <v>71.02643549344056</v>
      </c>
      <c r="AK23" s="142">
        <v>4395</v>
      </c>
      <c r="AL23" s="131">
        <v>28.97356450655943</v>
      </c>
      <c r="AM23" s="510">
        <v>2162</v>
      </c>
      <c r="AN23" s="142">
        <v>1798</v>
      </c>
      <c r="AO23" s="131">
        <v>83.16373728029602</v>
      </c>
      <c r="AP23" s="142">
        <v>364</v>
      </c>
      <c r="AQ23" s="251">
        <v>16.836262719703978</v>
      </c>
      <c r="AR23" s="394"/>
      <c r="AT23" s="563"/>
      <c r="AU23" s="563"/>
      <c r="AV23" s="563"/>
      <c r="AW23" s="563"/>
      <c r="AX23" s="563"/>
      <c r="AY23" s="563"/>
      <c r="AZ23" s="563"/>
    </row>
    <row r="24" spans="1:52" ht="12.75">
      <c r="A24" s="124" t="s">
        <v>96</v>
      </c>
      <c r="B24" s="269">
        <v>0</v>
      </c>
      <c r="C24" s="146" t="s">
        <v>28</v>
      </c>
      <c r="D24" s="255" t="s">
        <v>28</v>
      </c>
      <c r="E24" s="142">
        <v>3</v>
      </c>
      <c r="F24" s="146" t="s">
        <v>321</v>
      </c>
      <c r="G24" s="255" t="s">
        <v>321</v>
      </c>
      <c r="H24" s="269">
        <v>0</v>
      </c>
      <c r="I24" s="146" t="s">
        <v>321</v>
      </c>
      <c r="J24" s="255" t="s">
        <v>321</v>
      </c>
      <c r="K24" s="142">
        <v>2</v>
      </c>
      <c r="L24" s="146" t="s">
        <v>321</v>
      </c>
      <c r="M24" s="255" t="s">
        <v>321</v>
      </c>
      <c r="N24" s="450">
        <v>0</v>
      </c>
      <c r="O24" s="142">
        <v>0</v>
      </c>
      <c r="P24" s="158" t="s">
        <v>338</v>
      </c>
      <c r="Q24" s="142">
        <v>0</v>
      </c>
      <c r="R24" s="158" t="s">
        <v>338</v>
      </c>
      <c r="S24" s="510">
        <v>0</v>
      </c>
      <c r="T24" s="142">
        <v>0</v>
      </c>
      <c r="U24" s="158" t="s">
        <v>338</v>
      </c>
      <c r="V24" s="142">
        <v>0</v>
      </c>
      <c r="W24" s="158" t="s">
        <v>338</v>
      </c>
      <c r="X24" s="510">
        <v>0</v>
      </c>
      <c r="Y24" s="142">
        <v>0</v>
      </c>
      <c r="Z24" s="158" t="s">
        <v>338</v>
      </c>
      <c r="AA24" s="142">
        <v>0</v>
      </c>
      <c r="AB24" s="158" t="s">
        <v>338</v>
      </c>
      <c r="AC24" s="450">
        <v>0</v>
      </c>
      <c r="AD24" s="142">
        <v>0</v>
      </c>
      <c r="AE24" s="146" t="s">
        <v>338</v>
      </c>
      <c r="AF24" s="142">
        <v>0</v>
      </c>
      <c r="AG24" s="255" t="s">
        <v>338</v>
      </c>
      <c r="AH24" s="450">
        <v>0</v>
      </c>
      <c r="AI24" s="142">
        <v>0</v>
      </c>
      <c r="AJ24" s="131" t="s">
        <v>338</v>
      </c>
      <c r="AK24" s="142">
        <v>0</v>
      </c>
      <c r="AL24" s="131" t="s">
        <v>338</v>
      </c>
      <c r="AM24" s="510">
        <v>1</v>
      </c>
      <c r="AN24" s="142">
        <v>0</v>
      </c>
      <c r="AO24" s="131">
        <v>0</v>
      </c>
      <c r="AP24" s="142">
        <v>1</v>
      </c>
      <c r="AQ24" s="251">
        <v>100</v>
      </c>
      <c r="AR24" s="394"/>
      <c r="AT24" s="563"/>
      <c r="AU24" s="563"/>
      <c r="AV24" s="563"/>
      <c r="AW24" s="563"/>
      <c r="AX24" s="563"/>
      <c r="AY24" s="563"/>
      <c r="AZ24" s="563"/>
    </row>
    <row r="25" spans="1:52" ht="12.75">
      <c r="A25" s="124" t="s">
        <v>97</v>
      </c>
      <c r="B25" s="269">
        <v>6032</v>
      </c>
      <c r="C25" s="146">
        <v>81</v>
      </c>
      <c r="D25" s="255">
        <v>19</v>
      </c>
      <c r="E25" s="142">
        <v>8101</v>
      </c>
      <c r="F25" s="158">
        <v>77.2417214436314</v>
      </c>
      <c r="G25" s="158">
        <v>22.758278556368598</v>
      </c>
      <c r="H25" s="269">
        <v>7743</v>
      </c>
      <c r="I25" s="146">
        <v>83.946790649619</v>
      </c>
      <c r="J25" s="255">
        <v>16.05320935038099</v>
      </c>
      <c r="K25" s="142">
        <v>4150</v>
      </c>
      <c r="L25" s="131">
        <v>83</v>
      </c>
      <c r="M25" s="251">
        <v>17</v>
      </c>
      <c r="N25" s="450">
        <v>912</v>
      </c>
      <c r="O25" s="142">
        <v>731</v>
      </c>
      <c r="P25" s="146">
        <f t="shared" si="0"/>
        <v>80.15350877192982</v>
      </c>
      <c r="Q25" s="142">
        <v>181</v>
      </c>
      <c r="R25" s="255">
        <f t="shared" si="1"/>
        <v>19.846491228070175</v>
      </c>
      <c r="S25" s="510">
        <v>1118</v>
      </c>
      <c r="T25" s="142">
        <v>950</v>
      </c>
      <c r="U25" s="146">
        <f t="shared" si="2"/>
        <v>84.97316636851521</v>
      </c>
      <c r="V25" s="142">
        <v>168</v>
      </c>
      <c r="W25" s="255">
        <f t="shared" si="3"/>
        <v>15.026833631484795</v>
      </c>
      <c r="X25" s="510">
        <v>849</v>
      </c>
      <c r="Y25" s="142">
        <v>697</v>
      </c>
      <c r="Z25" s="146">
        <f t="shared" si="4"/>
        <v>82.09658421672556</v>
      </c>
      <c r="AA25" s="142">
        <v>152</v>
      </c>
      <c r="AB25" s="255">
        <f t="shared" si="5"/>
        <v>17.90341578327444</v>
      </c>
      <c r="AC25" s="450">
        <v>912</v>
      </c>
      <c r="AD25" s="142">
        <v>816</v>
      </c>
      <c r="AE25" s="146">
        <v>89.47368421052632</v>
      </c>
      <c r="AF25" s="142">
        <v>96</v>
      </c>
      <c r="AG25" s="255">
        <v>10.526315789473683</v>
      </c>
      <c r="AH25" s="450">
        <v>3791</v>
      </c>
      <c r="AI25" s="142">
        <v>3194</v>
      </c>
      <c r="AJ25" s="131">
        <v>84.2521762068056</v>
      </c>
      <c r="AK25" s="142">
        <v>597</v>
      </c>
      <c r="AL25" s="131">
        <v>15.747823793194407</v>
      </c>
      <c r="AM25" s="510">
        <v>567</v>
      </c>
      <c r="AN25" s="142">
        <v>523</v>
      </c>
      <c r="AO25" s="131">
        <v>92.23985890652557</v>
      </c>
      <c r="AP25" s="142">
        <v>44</v>
      </c>
      <c r="AQ25" s="251">
        <v>7.760141093474426</v>
      </c>
      <c r="AR25" s="394"/>
      <c r="AT25" s="563"/>
      <c r="AU25" s="563"/>
      <c r="AV25" s="563"/>
      <c r="AW25" s="563"/>
      <c r="AX25" s="563"/>
      <c r="AY25" s="563"/>
      <c r="AZ25" s="563"/>
    </row>
    <row r="26" spans="1:52" ht="12.75">
      <c r="A26" s="124" t="s">
        <v>98</v>
      </c>
      <c r="B26" s="269">
        <v>28786</v>
      </c>
      <c r="C26" s="146">
        <v>60.88313850636512</v>
      </c>
      <c r="D26" s="255">
        <v>39.11686149363488</v>
      </c>
      <c r="E26" s="142">
        <v>43081</v>
      </c>
      <c r="F26" s="158">
        <v>63.717122048522526</v>
      </c>
      <c r="G26" s="158">
        <v>36.282877951477474</v>
      </c>
      <c r="H26" s="269">
        <v>51868</v>
      </c>
      <c r="I26" s="146">
        <v>65.1634919410812</v>
      </c>
      <c r="J26" s="255">
        <v>34.83650805891879</v>
      </c>
      <c r="K26" s="142">
        <v>50271</v>
      </c>
      <c r="L26" s="131">
        <v>68</v>
      </c>
      <c r="M26" s="251">
        <v>32</v>
      </c>
      <c r="N26" s="450">
        <v>13170</v>
      </c>
      <c r="O26" s="142">
        <v>8684</v>
      </c>
      <c r="P26" s="146">
        <f t="shared" si="0"/>
        <v>65.93773728170083</v>
      </c>
      <c r="Q26" s="142">
        <v>4486</v>
      </c>
      <c r="R26" s="255">
        <f t="shared" si="1"/>
        <v>34.062262718299166</v>
      </c>
      <c r="S26" s="510">
        <v>17190</v>
      </c>
      <c r="T26" s="142">
        <v>10815</v>
      </c>
      <c r="U26" s="146">
        <f t="shared" si="2"/>
        <v>62.91448516579406</v>
      </c>
      <c r="V26" s="142">
        <v>6375</v>
      </c>
      <c r="W26" s="255">
        <f t="shared" si="3"/>
        <v>37.08551483420594</v>
      </c>
      <c r="X26" s="510">
        <v>19917</v>
      </c>
      <c r="Y26" s="142">
        <v>13313</v>
      </c>
      <c r="Z26" s="146">
        <f t="shared" si="4"/>
        <v>66.84239594316414</v>
      </c>
      <c r="AA26" s="142">
        <v>6604</v>
      </c>
      <c r="AB26" s="255">
        <f t="shared" si="5"/>
        <v>33.15760405683587</v>
      </c>
      <c r="AC26" s="450">
        <v>13982</v>
      </c>
      <c r="AD26" s="142">
        <v>10661</v>
      </c>
      <c r="AE26" s="146">
        <v>76.24803318552425</v>
      </c>
      <c r="AF26" s="142">
        <v>3321</v>
      </c>
      <c r="AG26" s="255">
        <v>23.751966814475757</v>
      </c>
      <c r="AH26" s="450">
        <v>64259</v>
      </c>
      <c r="AI26" s="142">
        <v>43473</v>
      </c>
      <c r="AJ26" s="131">
        <v>67.65278015530899</v>
      </c>
      <c r="AK26" s="142">
        <v>20786</v>
      </c>
      <c r="AL26" s="131">
        <v>32.34721984469102</v>
      </c>
      <c r="AM26" s="510">
        <v>5170</v>
      </c>
      <c r="AN26" s="142">
        <v>4341</v>
      </c>
      <c r="AO26" s="131">
        <v>83.9651837524178</v>
      </c>
      <c r="AP26" s="142">
        <v>829</v>
      </c>
      <c r="AQ26" s="251">
        <v>16.034816247582203</v>
      </c>
      <c r="AR26" s="394"/>
      <c r="AT26" s="563"/>
      <c r="AU26" s="563"/>
      <c r="AV26" s="563"/>
      <c r="AW26" s="563"/>
      <c r="AX26" s="563"/>
      <c r="AY26" s="563"/>
      <c r="AZ26" s="563"/>
    </row>
    <row r="27" spans="1:52" ht="12.75">
      <c r="A27" s="124" t="s">
        <v>99</v>
      </c>
      <c r="B27" s="269">
        <v>2</v>
      </c>
      <c r="C27" s="146">
        <v>50</v>
      </c>
      <c r="D27" s="255">
        <v>50</v>
      </c>
      <c r="E27" s="142">
        <v>6</v>
      </c>
      <c r="F27" s="158">
        <v>83</v>
      </c>
      <c r="G27" s="158">
        <v>17</v>
      </c>
      <c r="H27" s="269">
        <v>2</v>
      </c>
      <c r="I27" s="146" t="s">
        <v>321</v>
      </c>
      <c r="J27" s="255" t="s">
        <v>321</v>
      </c>
      <c r="K27" s="142">
        <v>6</v>
      </c>
      <c r="L27" s="131">
        <v>83</v>
      </c>
      <c r="M27" s="251">
        <v>17</v>
      </c>
      <c r="N27" s="450">
        <v>7</v>
      </c>
      <c r="O27" s="142">
        <v>5</v>
      </c>
      <c r="P27" s="146">
        <f t="shared" si="0"/>
        <v>71.42857142857143</v>
      </c>
      <c r="Q27" s="142">
        <v>2</v>
      </c>
      <c r="R27" s="255">
        <f t="shared" si="1"/>
        <v>28.57142857142857</v>
      </c>
      <c r="S27" s="510">
        <v>7</v>
      </c>
      <c r="T27" s="142">
        <v>3</v>
      </c>
      <c r="U27" s="146">
        <f t="shared" si="2"/>
        <v>42.857142857142854</v>
      </c>
      <c r="V27" s="142">
        <v>4</v>
      </c>
      <c r="W27" s="255">
        <f t="shared" si="3"/>
        <v>57.14285714285714</v>
      </c>
      <c r="X27" s="510">
        <v>48</v>
      </c>
      <c r="Y27" s="142">
        <v>32</v>
      </c>
      <c r="Z27" s="146">
        <f t="shared" si="4"/>
        <v>66.66666666666666</v>
      </c>
      <c r="AA27" s="142">
        <v>16</v>
      </c>
      <c r="AB27" s="255">
        <f t="shared" si="5"/>
        <v>33.33333333333333</v>
      </c>
      <c r="AC27" s="450">
        <v>30</v>
      </c>
      <c r="AD27" s="142">
        <v>14</v>
      </c>
      <c r="AE27" s="146">
        <v>46.666666666666664</v>
      </c>
      <c r="AF27" s="142">
        <v>16</v>
      </c>
      <c r="AG27" s="255">
        <v>53.333333333333336</v>
      </c>
      <c r="AH27" s="450">
        <v>92</v>
      </c>
      <c r="AI27" s="142">
        <v>54</v>
      </c>
      <c r="AJ27" s="131">
        <v>58.69565217391305</v>
      </c>
      <c r="AK27" s="142">
        <v>38</v>
      </c>
      <c r="AL27" s="131">
        <v>41.30434782608695</v>
      </c>
      <c r="AM27" s="510">
        <v>21</v>
      </c>
      <c r="AN27" s="142">
        <v>16</v>
      </c>
      <c r="AO27" s="131">
        <v>76.19047619047619</v>
      </c>
      <c r="AP27" s="142">
        <v>5</v>
      </c>
      <c r="AQ27" s="251">
        <v>23.809523809523807</v>
      </c>
      <c r="AR27" s="394"/>
      <c r="AT27" s="563"/>
      <c r="AU27" s="563"/>
      <c r="AV27" s="563"/>
      <c r="AW27" s="563"/>
      <c r="AX27" s="563"/>
      <c r="AY27" s="563"/>
      <c r="AZ27" s="563"/>
    </row>
    <row r="28" spans="1:52" ht="12.75">
      <c r="A28" s="124" t="s">
        <v>100</v>
      </c>
      <c r="B28" s="269">
        <v>241</v>
      </c>
      <c r="C28" s="146">
        <v>61.82572614107884</v>
      </c>
      <c r="D28" s="255">
        <v>38.17427385892116</v>
      </c>
      <c r="E28" s="142">
        <v>234</v>
      </c>
      <c r="F28" s="158">
        <v>63.67521367521367</v>
      </c>
      <c r="G28" s="158">
        <v>36.324786324786324</v>
      </c>
      <c r="H28" s="269">
        <v>243</v>
      </c>
      <c r="I28" s="146">
        <v>63.37448559670782</v>
      </c>
      <c r="J28" s="255">
        <v>36.62551440329218</v>
      </c>
      <c r="K28" s="142">
        <v>205</v>
      </c>
      <c r="L28" s="131">
        <v>64</v>
      </c>
      <c r="M28" s="251">
        <v>36</v>
      </c>
      <c r="N28" s="450">
        <v>58</v>
      </c>
      <c r="O28" s="142">
        <v>31</v>
      </c>
      <c r="P28" s="146">
        <f t="shared" si="0"/>
        <v>53.44827586206896</v>
      </c>
      <c r="Q28" s="142">
        <v>27</v>
      </c>
      <c r="R28" s="255">
        <f t="shared" si="1"/>
        <v>46.55172413793103</v>
      </c>
      <c r="S28" s="510">
        <v>86</v>
      </c>
      <c r="T28" s="142">
        <v>49</v>
      </c>
      <c r="U28" s="146">
        <f t="shared" si="2"/>
        <v>56.97674418604651</v>
      </c>
      <c r="V28" s="142">
        <v>37</v>
      </c>
      <c r="W28" s="255">
        <f t="shared" si="3"/>
        <v>43.02325581395349</v>
      </c>
      <c r="X28" s="510">
        <v>59</v>
      </c>
      <c r="Y28" s="142">
        <v>34</v>
      </c>
      <c r="Z28" s="146">
        <f t="shared" si="4"/>
        <v>57.6271186440678</v>
      </c>
      <c r="AA28" s="142">
        <v>25</v>
      </c>
      <c r="AB28" s="255">
        <f t="shared" si="5"/>
        <v>42.3728813559322</v>
      </c>
      <c r="AC28" s="450">
        <v>72</v>
      </c>
      <c r="AD28" s="142">
        <v>51</v>
      </c>
      <c r="AE28" s="146">
        <v>70.83333333333334</v>
      </c>
      <c r="AF28" s="142">
        <v>21</v>
      </c>
      <c r="AG28" s="255">
        <v>29.166666666666668</v>
      </c>
      <c r="AH28" s="450">
        <v>275</v>
      </c>
      <c r="AI28" s="142">
        <v>165</v>
      </c>
      <c r="AJ28" s="131">
        <v>60</v>
      </c>
      <c r="AK28" s="142">
        <v>110</v>
      </c>
      <c r="AL28" s="131">
        <v>40</v>
      </c>
      <c r="AM28" s="510">
        <v>23</v>
      </c>
      <c r="AN28" s="142">
        <v>16</v>
      </c>
      <c r="AO28" s="131">
        <v>69.56521739130434</v>
      </c>
      <c r="AP28" s="142">
        <v>7</v>
      </c>
      <c r="AQ28" s="251">
        <v>30.434782608695656</v>
      </c>
      <c r="AR28" s="394"/>
      <c r="AT28" s="563"/>
      <c r="AU28" s="563"/>
      <c r="AV28" s="563"/>
      <c r="AW28" s="563"/>
      <c r="AX28" s="563"/>
      <c r="AY28" s="563"/>
      <c r="AZ28" s="563"/>
    </row>
    <row r="29" spans="1:52" ht="12.75">
      <c r="A29" s="124" t="s">
        <v>101</v>
      </c>
      <c r="B29" s="269">
        <v>78</v>
      </c>
      <c r="C29" s="146">
        <v>55.12820512820513</v>
      </c>
      <c r="D29" s="255">
        <v>44.871794871794876</v>
      </c>
      <c r="E29" s="142">
        <v>79</v>
      </c>
      <c r="F29" s="158">
        <v>67.90123456790124</v>
      </c>
      <c r="G29" s="158">
        <v>32.098765432098766</v>
      </c>
      <c r="H29" s="269">
        <v>110</v>
      </c>
      <c r="I29" s="146">
        <v>43.63636363636363</v>
      </c>
      <c r="J29" s="255">
        <v>56.36363636363636</v>
      </c>
      <c r="K29" s="142">
        <v>120</v>
      </c>
      <c r="L29" s="131">
        <v>45</v>
      </c>
      <c r="M29" s="251">
        <v>55</v>
      </c>
      <c r="N29" s="450">
        <v>31</v>
      </c>
      <c r="O29" s="142">
        <v>10</v>
      </c>
      <c r="P29" s="146">
        <f t="shared" si="0"/>
        <v>32.25806451612903</v>
      </c>
      <c r="Q29" s="142">
        <v>21</v>
      </c>
      <c r="R29" s="255">
        <f t="shared" si="1"/>
        <v>67.74193548387096</v>
      </c>
      <c r="S29" s="510">
        <v>23</v>
      </c>
      <c r="T29" s="142">
        <v>15</v>
      </c>
      <c r="U29" s="146">
        <f t="shared" si="2"/>
        <v>65.21739130434783</v>
      </c>
      <c r="V29" s="142">
        <v>8</v>
      </c>
      <c r="W29" s="255">
        <f t="shared" si="3"/>
        <v>34.78260869565217</v>
      </c>
      <c r="X29" s="510">
        <v>16</v>
      </c>
      <c r="Y29" s="142">
        <v>7</v>
      </c>
      <c r="Z29" s="146">
        <f t="shared" si="4"/>
        <v>43.75</v>
      </c>
      <c r="AA29" s="142">
        <v>9</v>
      </c>
      <c r="AB29" s="255">
        <f t="shared" si="5"/>
        <v>56.25</v>
      </c>
      <c r="AC29" s="450">
        <v>36</v>
      </c>
      <c r="AD29" s="142">
        <v>23</v>
      </c>
      <c r="AE29" s="146">
        <v>63.888888888888886</v>
      </c>
      <c r="AF29" s="142">
        <v>13</v>
      </c>
      <c r="AG29" s="255">
        <v>36.11111111111111</v>
      </c>
      <c r="AH29" s="450">
        <v>106</v>
      </c>
      <c r="AI29" s="142">
        <v>55</v>
      </c>
      <c r="AJ29" s="131">
        <v>51.886792452830186</v>
      </c>
      <c r="AK29" s="142">
        <v>51</v>
      </c>
      <c r="AL29" s="131">
        <v>48.113207547169814</v>
      </c>
      <c r="AM29" s="510">
        <v>28</v>
      </c>
      <c r="AN29" s="142">
        <v>14</v>
      </c>
      <c r="AO29" s="131">
        <v>50</v>
      </c>
      <c r="AP29" s="142">
        <v>14</v>
      </c>
      <c r="AQ29" s="251">
        <v>50</v>
      </c>
      <c r="AR29" s="394"/>
      <c r="AT29" s="563"/>
      <c r="AU29" s="563"/>
      <c r="AV29" s="563"/>
      <c r="AW29" s="563"/>
      <c r="AX29" s="563"/>
      <c r="AY29" s="563"/>
      <c r="AZ29" s="563"/>
    </row>
    <row r="30" spans="1:52" ht="12.75">
      <c r="A30" s="124" t="s">
        <v>102</v>
      </c>
      <c r="B30" s="269">
        <v>0</v>
      </c>
      <c r="C30" s="146" t="s">
        <v>28</v>
      </c>
      <c r="D30" s="255" t="s">
        <v>28</v>
      </c>
      <c r="E30" s="142">
        <v>1</v>
      </c>
      <c r="F30" s="146" t="s">
        <v>321</v>
      </c>
      <c r="G30" s="255" t="s">
        <v>321</v>
      </c>
      <c r="H30" s="269">
        <v>1</v>
      </c>
      <c r="I30" s="146" t="s">
        <v>321</v>
      </c>
      <c r="J30" s="255" t="s">
        <v>321</v>
      </c>
      <c r="K30" s="142">
        <v>17</v>
      </c>
      <c r="L30" s="131">
        <v>53</v>
      </c>
      <c r="M30" s="251">
        <v>47</v>
      </c>
      <c r="N30" s="450">
        <v>9</v>
      </c>
      <c r="O30" s="142">
        <v>5</v>
      </c>
      <c r="P30" s="146">
        <f t="shared" si="0"/>
        <v>55.55555555555556</v>
      </c>
      <c r="Q30" s="142">
        <v>4</v>
      </c>
      <c r="R30" s="255">
        <f t="shared" si="1"/>
        <v>44.44444444444444</v>
      </c>
      <c r="S30" s="510">
        <v>9</v>
      </c>
      <c r="T30" s="142">
        <v>4</v>
      </c>
      <c r="U30" s="146">
        <f t="shared" si="2"/>
        <v>44.44444444444444</v>
      </c>
      <c r="V30" s="142">
        <v>5</v>
      </c>
      <c r="W30" s="255">
        <f t="shared" si="3"/>
        <v>55.55555555555556</v>
      </c>
      <c r="X30" s="510">
        <v>15</v>
      </c>
      <c r="Y30" s="142">
        <v>8</v>
      </c>
      <c r="Z30" s="146">
        <f t="shared" si="4"/>
        <v>53.333333333333336</v>
      </c>
      <c r="AA30" s="142">
        <v>7</v>
      </c>
      <c r="AB30" s="255">
        <f t="shared" si="5"/>
        <v>46.666666666666664</v>
      </c>
      <c r="AC30" s="450">
        <v>22</v>
      </c>
      <c r="AD30" s="142">
        <v>17</v>
      </c>
      <c r="AE30" s="146">
        <v>77.27272727272727</v>
      </c>
      <c r="AF30" s="142">
        <v>5</v>
      </c>
      <c r="AG30" s="255">
        <v>22.727272727272727</v>
      </c>
      <c r="AH30" s="450">
        <v>55</v>
      </c>
      <c r="AI30" s="142">
        <v>34</v>
      </c>
      <c r="AJ30" s="131">
        <v>61.81818181818181</v>
      </c>
      <c r="AK30" s="142">
        <v>21</v>
      </c>
      <c r="AL30" s="131">
        <v>38.18181818181819</v>
      </c>
      <c r="AM30" s="510">
        <v>26</v>
      </c>
      <c r="AN30" s="142">
        <v>17</v>
      </c>
      <c r="AO30" s="131">
        <v>65.38461538461539</v>
      </c>
      <c r="AP30" s="142">
        <v>9</v>
      </c>
      <c r="AQ30" s="251">
        <v>34.61538461538461</v>
      </c>
      <c r="AR30" s="394"/>
      <c r="AS30" s="95"/>
      <c r="AT30" s="563"/>
      <c r="AU30" s="563"/>
      <c r="AV30" s="563"/>
      <c r="AW30" s="563"/>
      <c r="AX30" s="563"/>
      <c r="AY30" s="563"/>
      <c r="AZ30" s="563"/>
    </row>
    <row r="31" spans="1:52" ht="12.75">
      <c r="A31" s="124" t="s">
        <v>148</v>
      </c>
      <c r="B31" s="310">
        <v>1645</v>
      </c>
      <c r="C31" s="168">
        <v>59.7323600973236</v>
      </c>
      <c r="D31" s="261">
        <v>40.2676399026764</v>
      </c>
      <c r="E31" s="166">
        <v>1658</v>
      </c>
      <c r="F31" s="262">
        <v>62.839879154078545</v>
      </c>
      <c r="G31" s="262">
        <v>37.160120845921455</v>
      </c>
      <c r="H31" s="310">
        <v>2302</v>
      </c>
      <c r="I31" s="168">
        <v>56.68983492615117</v>
      </c>
      <c r="J31" s="261">
        <v>43.31016507384883</v>
      </c>
      <c r="K31" s="142">
        <v>2966</v>
      </c>
      <c r="L31" s="131">
        <v>61</v>
      </c>
      <c r="M31" s="251">
        <v>39</v>
      </c>
      <c r="N31" s="450">
        <v>794</v>
      </c>
      <c r="O31" s="142">
        <v>512</v>
      </c>
      <c r="P31" s="146">
        <f t="shared" si="0"/>
        <v>64.48362720403023</v>
      </c>
      <c r="Q31" s="142">
        <v>282</v>
      </c>
      <c r="R31" s="255">
        <f t="shared" si="1"/>
        <v>35.51637279596977</v>
      </c>
      <c r="S31" s="510">
        <v>657</v>
      </c>
      <c r="T31" s="142">
        <v>384</v>
      </c>
      <c r="U31" s="146">
        <f t="shared" si="2"/>
        <v>58.44748858447488</v>
      </c>
      <c r="V31" s="142">
        <v>273</v>
      </c>
      <c r="W31" s="255">
        <f t="shared" si="3"/>
        <v>41.55251141552511</v>
      </c>
      <c r="X31" s="510">
        <v>939</v>
      </c>
      <c r="Y31" s="142">
        <v>476</v>
      </c>
      <c r="Z31" s="146">
        <f t="shared" si="4"/>
        <v>50.69222577209798</v>
      </c>
      <c r="AA31" s="142">
        <v>463</v>
      </c>
      <c r="AB31" s="255">
        <f t="shared" si="5"/>
        <v>49.30777422790202</v>
      </c>
      <c r="AC31" s="450">
        <v>1388</v>
      </c>
      <c r="AD31" s="142">
        <v>902</v>
      </c>
      <c r="AE31" s="146">
        <v>64.98559077809799</v>
      </c>
      <c r="AF31" s="142">
        <v>486</v>
      </c>
      <c r="AG31" s="255">
        <v>35.014409221902014</v>
      </c>
      <c r="AH31" s="450">
        <v>3778</v>
      </c>
      <c r="AI31" s="142">
        <v>2274</v>
      </c>
      <c r="AJ31" s="131">
        <v>60.19057702488089</v>
      </c>
      <c r="AK31" s="142">
        <v>1504</v>
      </c>
      <c r="AL31" s="131">
        <v>39.80942297511911</v>
      </c>
      <c r="AM31" s="510">
        <v>1086</v>
      </c>
      <c r="AN31" s="142">
        <v>841</v>
      </c>
      <c r="AO31" s="131">
        <v>77.44014732965009</v>
      </c>
      <c r="AP31" s="142">
        <v>245</v>
      </c>
      <c r="AQ31" s="251">
        <v>22.55985267034991</v>
      </c>
      <c r="AR31" s="394"/>
      <c r="AS31" s="95"/>
      <c r="AT31" s="563"/>
      <c r="AU31" s="563"/>
      <c r="AV31" s="563"/>
      <c r="AW31" s="563"/>
      <c r="AX31" s="563"/>
      <c r="AY31" s="563"/>
      <c r="AZ31" s="563"/>
    </row>
    <row r="32" spans="1:52" ht="14.25">
      <c r="A32" s="124" t="s">
        <v>287</v>
      </c>
      <c r="B32" s="242" t="s">
        <v>28</v>
      </c>
      <c r="C32" s="168" t="s">
        <v>28</v>
      </c>
      <c r="D32" s="261" t="s">
        <v>28</v>
      </c>
      <c r="E32" s="242" t="s">
        <v>28</v>
      </c>
      <c r="F32" s="168" t="s">
        <v>28</v>
      </c>
      <c r="G32" s="261" t="s">
        <v>28</v>
      </c>
      <c r="H32" s="242" t="s">
        <v>28</v>
      </c>
      <c r="I32" s="168" t="s">
        <v>28</v>
      </c>
      <c r="J32" s="261" t="s">
        <v>28</v>
      </c>
      <c r="K32" s="242" t="s">
        <v>28</v>
      </c>
      <c r="L32" s="168" t="s">
        <v>28</v>
      </c>
      <c r="M32" s="261" t="s">
        <v>28</v>
      </c>
      <c r="N32" s="450">
        <v>0</v>
      </c>
      <c r="O32" s="142">
        <v>0</v>
      </c>
      <c r="P32" s="158" t="s">
        <v>338</v>
      </c>
      <c r="Q32" s="142">
        <v>0</v>
      </c>
      <c r="R32" s="158" t="s">
        <v>338</v>
      </c>
      <c r="S32" s="510">
        <v>0</v>
      </c>
      <c r="T32" s="142">
        <v>0</v>
      </c>
      <c r="U32" s="158" t="s">
        <v>338</v>
      </c>
      <c r="V32" s="142">
        <v>0</v>
      </c>
      <c r="W32" s="158" t="s">
        <v>338</v>
      </c>
      <c r="X32" s="510">
        <v>8</v>
      </c>
      <c r="Y32" s="142">
        <v>0</v>
      </c>
      <c r="Z32" s="146">
        <f t="shared" si="4"/>
        <v>0</v>
      </c>
      <c r="AA32" s="142">
        <v>8</v>
      </c>
      <c r="AB32" s="255">
        <f t="shared" si="5"/>
        <v>100</v>
      </c>
      <c r="AC32" s="450">
        <v>179</v>
      </c>
      <c r="AD32" s="142">
        <v>81</v>
      </c>
      <c r="AE32" s="146">
        <v>45.2513966480447</v>
      </c>
      <c r="AF32" s="142">
        <v>98</v>
      </c>
      <c r="AG32" s="255">
        <v>54.7486033519553</v>
      </c>
      <c r="AH32" s="450">
        <v>187</v>
      </c>
      <c r="AI32" s="142">
        <v>81</v>
      </c>
      <c r="AJ32" s="131">
        <v>43.31550802139038</v>
      </c>
      <c r="AK32" s="142">
        <v>106</v>
      </c>
      <c r="AL32" s="131">
        <v>56.68449197860963</v>
      </c>
      <c r="AM32" s="510">
        <v>591</v>
      </c>
      <c r="AN32" s="142">
        <v>419</v>
      </c>
      <c r="AO32" s="131">
        <v>70.89678510998309</v>
      </c>
      <c r="AP32" s="142">
        <v>172</v>
      </c>
      <c r="AQ32" s="251">
        <v>29.103214890016922</v>
      </c>
      <c r="AR32" s="394"/>
      <c r="AS32" s="95"/>
      <c r="AT32" s="563"/>
      <c r="AU32" s="563"/>
      <c r="AV32" s="563"/>
      <c r="AW32" s="563"/>
      <c r="AX32" s="563"/>
      <c r="AY32" s="563"/>
      <c r="AZ32" s="563"/>
    </row>
    <row r="33" spans="1:52" ht="12.75">
      <c r="A33" s="124" t="s">
        <v>104</v>
      </c>
      <c r="B33" s="310">
        <v>845</v>
      </c>
      <c r="C33" s="168">
        <v>71.76749703440095</v>
      </c>
      <c r="D33" s="261">
        <v>28.23250296559905</v>
      </c>
      <c r="E33" s="166">
        <v>869</v>
      </c>
      <c r="F33" s="262">
        <v>68.58457997698504</v>
      </c>
      <c r="G33" s="262">
        <v>31.41542002301496</v>
      </c>
      <c r="H33" s="310">
        <v>1073</v>
      </c>
      <c r="I33" s="168">
        <v>64.77166821994408</v>
      </c>
      <c r="J33" s="261">
        <v>35.22833178005592</v>
      </c>
      <c r="K33" s="142">
        <v>981</v>
      </c>
      <c r="L33" s="131">
        <v>62</v>
      </c>
      <c r="M33" s="251">
        <v>38</v>
      </c>
      <c r="N33" s="450">
        <v>164</v>
      </c>
      <c r="O33" s="142">
        <v>106</v>
      </c>
      <c r="P33" s="146">
        <f t="shared" si="0"/>
        <v>64.63414634146342</v>
      </c>
      <c r="Q33" s="142">
        <v>58</v>
      </c>
      <c r="R33" s="255">
        <f t="shared" si="1"/>
        <v>35.36585365853659</v>
      </c>
      <c r="S33" s="510">
        <v>157</v>
      </c>
      <c r="T33" s="142">
        <v>100</v>
      </c>
      <c r="U33" s="146">
        <f t="shared" si="2"/>
        <v>63.69426751592356</v>
      </c>
      <c r="V33" s="142">
        <v>57</v>
      </c>
      <c r="W33" s="255">
        <f t="shared" si="3"/>
        <v>36.30573248407643</v>
      </c>
      <c r="X33" s="510">
        <v>124</v>
      </c>
      <c r="Y33" s="142">
        <v>71</v>
      </c>
      <c r="Z33" s="146">
        <f t="shared" si="4"/>
        <v>57.25806451612904</v>
      </c>
      <c r="AA33" s="142">
        <v>53</v>
      </c>
      <c r="AB33" s="255">
        <f t="shared" si="5"/>
        <v>42.74193548387097</v>
      </c>
      <c r="AC33" s="450">
        <v>176</v>
      </c>
      <c r="AD33" s="142">
        <v>110</v>
      </c>
      <c r="AE33" s="146">
        <v>62.5</v>
      </c>
      <c r="AF33" s="142">
        <v>66</v>
      </c>
      <c r="AG33" s="255">
        <v>37.5</v>
      </c>
      <c r="AH33" s="450">
        <v>621</v>
      </c>
      <c r="AI33" s="142">
        <v>387</v>
      </c>
      <c r="AJ33" s="131">
        <v>62.31884057971014</v>
      </c>
      <c r="AK33" s="142">
        <v>234</v>
      </c>
      <c r="AL33" s="131">
        <v>37.68115942028986</v>
      </c>
      <c r="AM33" s="510">
        <v>96</v>
      </c>
      <c r="AN33" s="142">
        <v>83</v>
      </c>
      <c r="AO33" s="131">
        <v>86.45833333333334</v>
      </c>
      <c r="AP33" s="142">
        <v>13</v>
      </c>
      <c r="AQ33" s="251">
        <v>13.541666666666666</v>
      </c>
      <c r="AR33" s="394"/>
      <c r="AS33" s="95"/>
      <c r="AT33" s="563"/>
      <c r="AU33" s="563"/>
      <c r="AV33" s="563"/>
      <c r="AW33" s="563"/>
      <c r="AX33" s="563"/>
      <c r="AY33" s="563"/>
      <c r="AZ33" s="563"/>
    </row>
    <row r="34" spans="1:52" ht="14.25">
      <c r="A34" s="107" t="s">
        <v>395</v>
      </c>
      <c r="B34" s="310" t="s">
        <v>28</v>
      </c>
      <c r="C34" s="168" t="s">
        <v>28</v>
      </c>
      <c r="D34" s="261" t="s">
        <v>28</v>
      </c>
      <c r="E34" s="166" t="s">
        <v>28</v>
      </c>
      <c r="F34" s="262" t="s">
        <v>28</v>
      </c>
      <c r="G34" s="262" t="s">
        <v>28</v>
      </c>
      <c r="H34" s="310" t="s">
        <v>28</v>
      </c>
      <c r="I34" s="168" t="s">
        <v>28</v>
      </c>
      <c r="J34" s="261" t="s">
        <v>28</v>
      </c>
      <c r="K34" s="142" t="s">
        <v>28</v>
      </c>
      <c r="L34" s="131" t="s">
        <v>28</v>
      </c>
      <c r="M34" s="251" t="s">
        <v>28</v>
      </c>
      <c r="N34" s="450">
        <v>0</v>
      </c>
      <c r="O34" s="142">
        <v>0</v>
      </c>
      <c r="P34" s="158" t="s">
        <v>338</v>
      </c>
      <c r="Q34" s="142">
        <v>0</v>
      </c>
      <c r="R34" s="158" t="s">
        <v>338</v>
      </c>
      <c r="S34" s="510">
        <v>0</v>
      </c>
      <c r="T34" s="142">
        <v>0</v>
      </c>
      <c r="U34" s="158" t="s">
        <v>338</v>
      </c>
      <c r="V34" s="142">
        <v>0</v>
      </c>
      <c r="W34" s="158" t="s">
        <v>338</v>
      </c>
      <c r="X34" s="510">
        <v>0</v>
      </c>
      <c r="Y34" s="142">
        <v>0</v>
      </c>
      <c r="Z34" s="158" t="s">
        <v>338</v>
      </c>
      <c r="AA34" s="142">
        <v>0</v>
      </c>
      <c r="AB34" s="158" t="s">
        <v>338</v>
      </c>
      <c r="AC34" s="450">
        <v>0</v>
      </c>
      <c r="AD34" s="142">
        <v>0</v>
      </c>
      <c r="AE34" s="146" t="s">
        <v>338</v>
      </c>
      <c r="AF34" s="142">
        <v>0</v>
      </c>
      <c r="AG34" s="255" t="s">
        <v>338</v>
      </c>
      <c r="AH34" s="450">
        <v>0</v>
      </c>
      <c r="AI34" s="142">
        <v>0</v>
      </c>
      <c r="AJ34" s="131" t="s">
        <v>338</v>
      </c>
      <c r="AK34" s="142">
        <v>0</v>
      </c>
      <c r="AL34" s="131" t="s">
        <v>338</v>
      </c>
      <c r="AM34" s="510">
        <v>23</v>
      </c>
      <c r="AN34" s="142">
        <v>0</v>
      </c>
      <c r="AO34" s="131">
        <v>0</v>
      </c>
      <c r="AP34" s="142">
        <v>23</v>
      </c>
      <c r="AQ34" s="251">
        <v>100</v>
      </c>
      <c r="AR34" s="394"/>
      <c r="AS34" s="95"/>
      <c r="AT34" s="563"/>
      <c r="AU34" s="563"/>
      <c r="AV34" s="563"/>
      <c r="AW34" s="563"/>
      <c r="AX34" s="563"/>
      <c r="AY34" s="563"/>
      <c r="AZ34" s="563"/>
    </row>
    <row r="35" spans="1:52" ht="12.75">
      <c r="A35" s="124" t="s">
        <v>105</v>
      </c>
      <c r="B35" s="310">
        <v>119</v>
      </c>
      <c r="C35" s="168">
        <v>83.19327731092437</v>
      </c>
      <c r="D35" s="261">
        <v>16.80672268907563</v>
      </c>
      <c r="E35" s="166">
        <v>118</v>
      </c>
      <c r="F35" s="262">
        <v>74.57627118644068</v>
      </c>
      <c r="G35" s="262">
        <v>25.423728813559322</v>
      </c>
      <c r="H35" s="310">
        <v>136</v>
      </c>
      <c r="I35" s="168">
        <v>71.32352941176471</v>
      </c>
      <c r="J35" s="261">
        <v>28.676470588235293</v>
      </c>
      <c r="K35" s="142">
        <v>56</v>
      </c>
      <c r="L35" s="131">
        <v>63</v>
      </c>
      <c r="M35" s="251">
        <v>38</v>
      </c>
      <c r="N35" s="450">
        <v>13</v>
      </c>
      <c r="O35" s="142">
        <v>12</v>
      </c>
      <c r="P35" s="146">
        <f t="shared" si="0"/>
        <v>92.3076923076923</v>
      </c>
      <c r="Q35" s="142">
        <v>1</v>
      </c>
      <c r="R35" s="255">
        <f t="shared" si="1"/>
        <v>7.6923076923076925</v>
      </c>
      <c r="S35" s="510">
        <v>7</v>
      </c>
      <c r="T35" s="142">
        <v>4</v>
      </c>
      <c r="U35" s="146">
        <f t="shared" si="2"/>
        <v>57.14285714285714</v>
      </c>
      <c r="V35" s="142">
        <v>3</v>
      </c>
      <c r="W35" s="255">
        <f t="shared" si="3"/>
        <v>42.857142857142854</v>
      </c>
      <c r="X35" s="510">
        <v>4</v>
      </c>
      <c r="Y35" s="142">
        <v>3</v>
      </c>
      <c r="Z35" s="146">
        <f t="shared" si="4"/>
        <v>75</v>
      </c>
      <c r="AA35" s="142">
        <v>1</v>
      </c>
      <c r="AB35" s="255">
        <f t="shared" si="5"/>
        <v>25</v>
      </c>
      <c r="AC35" s="450">
        <v>2</v>
      </c>
      <c r="AD35" s="142">
        <v>2</v>
      </c>
      <c r="AE35" s="146">
        <v>100</v>
      </c>
      <c r="AF35" s="142">
        <v>0</v>
      </c>
      <c r="AG35" s="255">
        <v>0</v>
      </c>
      <c r="AH35" s="450">
        <v>26</v>
      </c>
      <c r="AI35" s="142">
        <v>21</v>
      </c>
      <c r="AJ35" s="131">
        <v>80.76923076923077</v>
      </c>
      <c r="AK35" s="142">
        <v>5</v>
      </c>
      <c r="AL35" s="131">
        <v>19.230769230769234</v>
      </c>
      <c r="AM35" s="510">
        <v>2</v>
      </c>
      <c r="AN35" s="142">
        <v>2</v>
      </c>
      <c r="AO35" s="131">
        <v>100</v>
      </c>
      <c r="AP35" s="142">
        <v>0</v>
      </c>
      <c r="AQ35" s="251">
        <v>0</v>
      </c>
      <c r="AR35" s="394"/>
      <c r="AS35" s="95"/>
      <c r="AT35" s="563"/>
      <c r="AU35" s="563"/>
      <c r="AV35" s="563"/>
      <c r="AW35" s="563"/>
      <c r="AX35" s="563"/>
      <c r="AY35" s="563"/>
      <c r="AZ35" s="563"/>
    </row>
    <row r="36" spans="1:52" ht="12.75">
      <c r="A36" s="124" t="s">
        <v>106</v>
      </c>
      <c r="B36" s="310">
        <v>4725</v>
      </c>
      <c r="C36" s="168">
        <v>71.36170212765958</v>
      </c>
      <c r="D36" s="261">
        <v>28.638297872340424</v>
      </c>
      <c r="E36" s="166">
        <v>4509</v>
      </c>
      <c r="F36" s="262">
        <v>73</v>
      </c>
      <c r="G36" s="262">
        <v>27</v>
      </c>
      <c r="H36" s="310">
        <v>7408</v>
      </c>
      <c r="I36" s="168">
        <v>71.4767818574514</v>
      </c>
      <c r="J36" s="261">
        <v>28.523218142548597</v>
      </c>
      <c r="K36" s="142">
        <v>6859</v>
      </c>
      <c r="L36" s="131">
        <v>74</v>
      </c>
      <c r="M36" s="251">
        <v>26</v>
      </c>
      <c r="N36" s="450">
        <v>1649</v>
      </c>
      <c r="O36" s="142">
        <v>1216</v>
      </c>
      <c r="P36" s="146">
        <f t="shared" si="0"/>
        <v>73.74166161309886</v>
      </c>
      <c r="Q36" s="142">
        <v>433</v>
      </c>
      <c r="R36" s="255">
        <f t="shared" si="1"/>
        <v>26.258338386901155</v>
      </c>
      <c r="S36" s="510">
        <v>1700</v>
      </c>
      <c r="T36" s="142">
        <v>1176</v>
      </c>
      <c r="U36" s="146">
        <f t="shared" si="2"/>
        <v>69.17647058823529</v>
      </c>
      <c r="V36" s="142">
        <v>524</v>
      </c>
      <c r="W36" s="255">
        <f t="shared" si="3"/>
        <v>30.823529411764707</v>
      </c>
      <c r="X36" s="510">
        <v>1496</v>
      </c>
      <c r="Y36" s="142">
        <v>1184</v>
      </c>
      <c r="Z36" s="146">
        <f t="shared" si="4"/>
        <v>79.14438502673798</v>
      </c>
      <c r="AA36" s="142">
        <v>312</v>
      </c>
      <c r="AB36" s="255">
        <f t="shared" si="5"/>
        <v>20.855614973262032</v>
      </c>
      <c r="AC36" s="450">
        <v>851</v>
      </c>
      <c r="AD36" s="142">
        <v>721</v>
      </c>
      <c r="AE36" s="146">
        <v>84.72385428907168</v>
      </c>
      <c r="AF36" s="142">
        <v>130</v>
      </c>
      <c r="AG36" s="255">
        <v>15.276145710928319</v>
      </c>
      <c r="AH36" s="450">
        <v>5696</v>
      </c>
      <c r="AI36" s="142">
        <v>4297</v>
      </c>
      <c r="AJ36" s="131">
        <v>75.43890449438202</v>
      </c>
      <c r="AK36" s="142">
        <v>1399</v>
      </c>
      <c r="AL36" s="131">
        <v>24.561095505617978</v>
      </c>
      <c r="AM36" s="510">
        <v>400</v>
      </c>
      <c r="AN36" s="142">
        <v>352</v>
      </c>
      <c r="AO36" s="131">
        <v>88</v>
      </c>
      <c r="AP36" s="142">
        <v>48</v>
      </c>
      <c r="AQ36" s="251">
        <v>12</v>
      </c>
      <c r="AR36" s="394"/>
      <c r="AS36" s="95"/>
      <c r="AT36" s="563"/>
      <c r="AU36" s="563"/>
      <c r="AV36" s="563"/>
      <c r="AW36" s="563"/>
      <c r="AX36" s="563"/>
      <c r="AY36" s="563"/>
      <c r="AZ36" s="563"/>
    </row>
    <row r="37" spans="1:52" ht="14.25">
      <c r="A37" s="124" t="s">
        <v>288</v>
      </c>
      <c r="B37" s="242" t="s">
        <v>28</v>
      </c>
      <c r="C37" s="168" t="s">
        <v>28</v>
      </c>
      <c r="D37" s="261" t="s">
        <v>28</v>
      </c>
      <c r="E37" s="242" t="s">
        <v>28</v>
      </c>
      <c r="F37" s="168" t="s">
        <v>28</v>
      </c>
      <c r="G37" s="261" t="s">
        <v>28</v>
      </c>
      <c r="H37" s="242" t="s">
        <v>28</v>
      </c>
      <c r="I37" s="168" t="s">
        <v>28</v>
      </c>
      <c r="J37" s="261" t="s">
        <v>28</v>
      </c>
      <c r="K37" s="242" t="s">
        <v>28</v>
      </c>
      <c r="L37" s="168" t="s">
        <v>28</v>
      </c>
      <c r="M37" s="261" t="s">
        <v>28</v>
      </c>
      <c r="N37" s="450">
        <v>0</v>
      </c>
      <c r="O37" s="142">
        <v>0</v>
      </c>
      <c r="P37" s="158" t="s">
        <v>338</v>
      </c>
      <c r="Q37" s="142">
        <v>0</v>
      </c>
      <c r="R37" s="158" t="s">
        <v>338</v>
      </c>
      <c r="S37" s="510">
        <v>0</v>
      </c>
      <c r="T37" s="142">
        <v>0</v>
      </c>
      <c r="U37" s="158" t="s">
        <v>338</v>
      </c>
      <c r="V37" s="142">
        <v>0</v>
      </c>
      <c r="W37" s="158" t="s">
        <v>338</v>
      </c>
      <c r="X37" s="510">
        <v>0</v>
      </c>
      <c r="Y37" s="142">
        <v>0</v>
      </c>
      <c r="Z37" s="158" t="s">
        <v>338</v>
      </c>
      <c r="AA37" s="142">
        <v>0</v>
      </c>
      <c r="AB37" s="158" t="s">
        <v>338</v>
      </c>
      <c r="AC37" s="450">
        <v>0</v>
      </c>
      <c r="AD37" s="142">
        <v>0</v>
      </c>
      <c r="AE37" s="146" t="s">
        <v>338</v>
      </c>
      <c r="AF37" s="142">
        <v>0</v>
      </c>
      <c r="AG37" s="255" t="s">
        <v>338</v>
      </c>
      <c r="AH37" s="450">
        <v>0</v>
      </c>
      <c r="AI37" s="142">
        <v>0</v>
      </c>
      <c r="AJ37" s="131" t="s">
        <v>338</v>
      </c>
      <c r="AK37" s="142">
        <v>0</v>
      </c>
      <c r="AL37" s="131" t="s">
        <v>338</v>
      </c>
      <c r="AM37" s="510">
        <v>7</v>
      </c>
      <c r="AN37" s="142">
        <v>2</v>
      </c>
      <c r="AO37" s="131">
        <v>28.57142857142857</v>
      </c>
      <c r="AP37" s="142">
        <v>5</v>
      </c>
      <c r="AQ37" s="251">
        <v>71.42857142857143</v>
      </c>
      <c r="AR37" s="394"/>
      <c r="AS37" s="95"/>
      <c r="AT37" s="563"/>
      <c r="AU37" s="563"/>
      <c r="AV37" s="563"/>
      <c r="AW37" s="563"/>
      <c r="AX37" s="563"/>
      <c r="AY37" s="563"/>
      <c r="AZ37" s="563"/>
    </row>
    <row r="38" spans="1:52" ht="12.75">
      <c r="A38" s="124" t="s">
        <v>107</v>
      </c>
      <c r="B38" s="310">
        <v>3</v>
      </c>
      <c r="C38" s="168">
        <v>100</v>
      </c>
      <c r="D38" s="274">
        <v>0</v>
      </c>
      <c r="E38" s="166">
        <v>8</v>
      </c>
      <c r="F38" s="262">
        <v>75</v>
      </c>
      <c r="G38" s="262">
        <v>25</v>
      </c>
      <c r="H38" s="310">
        <v>6</v>
      </c>
      <c r="I38" s="168">
        <v>83.33333333333334</v>
      </c>
      <c r="J38" s="261">
        <v>16.666666666666664</v>
      </c>
      <c r="K38" s="142">
        <v>12</v>
      </c>
      <c r="L38" s="131">
        <v>92</v>
      </c>
      <c r="M38" s="251">
        <v>8</v>
      </c>
      <c r="N38" s="450">
        <v>0</v>
      </c>
      <c r="O38" s="142">
        <v>0</v>
      </c>
      <c r="P38" s="158" t="s">
        <v>338</v>
      </c>
      <c r="Q38" s="142">
        <v>0</v>
      </c>
      <c r="R38" s="158" t="s">
        <v>338</v>
      </c>
      <c r="S38" s="510">
        <v>3</v>
      </c>
      <c r="T38" s="142">
        <v>1</v>
      </c>
      <c r="U38" s="146">
        <f t="shared" si="2"/>
        <v>33.33333333333333</v>
      </c>
      <c r="V38" s="142">
        <v>2</v>
      </c>
      <c r="W38" s="255">
        <f t="shared" si="3"/>
        <v>66.66666666666666</v>
      </c>
      <c r="X38" s="510">
        <v>0</v>
      </c>
      <c r="Y38" s="142">
        <v>0</v>
      </c>
      <c r="Z38" s="158" t="s">
        <v>338</v>
      </c>
      <c r="AA38" s="142">
        <v>0</v>
      </c>
      <c r="AB38" s="158" t="s">
        <v>338</v>
      </c>
      <c r="AC38" s="450">
        <v>0</v>
      </c>
      <c r="AD38" s="142">
        <v>0</v>
      </c>
      <c r="AE38" s="146" t="s">
        <v>338</v>
      </c>
      <c r="AF38" s="142">
        <v>0</v>
      </c>
      <c r="AG38" s="255" t="s">
        <v>338</v>
      </c>
      <c r="AH38" s="450">
        <v>3</v>
      </c>
      <c r="AI38" s="142">
        <v>1</v>
      </c>
      <c r="AJ38" s="131">
        <v>33.33333333333333</v>
      </c>
      <c r="AK38" s="142">
        <v>2</v>
      </c>
      <c r="AL38" s="131">
        <v>66.66666666666666</v>
      </c>
      <c r="AM38" s="510">
        <v>2</v>
      </c>
      <c r="AN38" s="142">
        <v>0</v>
      </c>
      <c r="AO38" s="131">
        <v>0</v>
      </c>
      <c r="AP38" s="142">
        <v>2</v>
      </c>
      <c r="AQ38" s="251">
        <v>100</v>
      </c>
      <c r="AR38" s="394"/>
      <c r="AS38" s="95"/>
      <c r="AT38" s="563"/>
      <c r="AU38" s="563"/>
      <c r="AV38" s="563"/>
      <c r="AW38" s="563"/>
      <c r="AX38" s="563"/>
      <c r="AY38" s="563"/>
      <c r="AZ38" s="563"/>
    </row>
    <row r="39" spans="1:52" s="791" customFormat="1" ht="20.25" customHeight="1">
      <c r="A39" s="169" t="s">
        <v>68</v>
      </c>
      <c r="B39" s="311">
        <f>SUM(B7:B38)</f>
        <v>279264</v>
      </c>
      <c r="C39" s="312">
        <v>74</v>
      </c>
      <c r="D39" s="313">
        <v>26</v>
      </c>
      <c r="E39" s="395">
        <f>SUM(E7:E38)</f>
        <v>380220</v>
      </c>
      <c r="F39" s="312">
        <v>73</v>
      </c>
      <c r="G39" s="312">
        <v>27</v>
      </c>
      <c r="H39" s="311">
        <v>433633</v>
      </c>
      <c r="I39" s="314">
        <v>79</v>
      </c>
      <c r="J39" s="315">
        <v>21</v>
      </c>
      <c r="K39" s="165">
        <f>SUM(K7:K38)</f>
        <v>465497</v>
      </c>
      <c r="L39" s="137">
        <v>80</v>
      </c>
      <c r="M39" s="252">
        <v>20</v>
      </c>
      <c r="N39" s="511">
        <v>139861</v>
      </c>
      <c r="O39" s="170">
        <v>112192</v>
      </c>
      <c r="P39" s="150">
        <f t="shared" si="0"/>
        <v>80.21678666676199</v>
      </c>
      <c r="Q39" s="170">
        <v>27669</v>
      </c>
      <c r="R39" s="256">
        <f t="shared" si="1"/>
        <v>19.783213333238</v>
      </c>
      <c r="S39" s="511">
        <v>150608</v>
      </c>
      <c r="T39" s="170">
        <v>123225</v>
      </c>
      <c r="U39" s="150">
        <f t="shared" si="2"/>
        <v>81.81836290236907</v>
      </c>
      <c r="V39" s="170">
        <v>27383</v>
      </c>
      <c r="W39" s="256">
        <f t="shared" si="3"/>
        <v>18.181637097630936</v>
      </c>
      <c r="X39" s="511">
        <v>144120</v>
      </c>
      <c r="Y39" s="170">
        <v>121270</v>
      </c>
      <c r="Z39" s="150">
        <f t="shared" si="4"/>
        <v>84.1451568137663</v>
      </c>
      <c r="AA39" s="170">
        <v>22850</v>
      </c>
      <c r="AB39" s="256">
        <f t="shared" si="5"/>
        <v>15.854843186233694</v>
      </c>
      <c r="AC39" s="511">
        <v>111334</v>
      </c>
      <c r="AD39" s="170">
        <v>96843</v>
      </c>
      <c r="AE39" s="150">
        <v>86.98420967539117</v>
      </c>
      <c r="AF39" s="170">
        <v>14491</v>
      </c>
      <c r="AG39" s="256">
        <v>13.015790324608833</v>
      </c>
      <c r="AH39" s="511">
        <v>545923</v>
      </c>
      <c r="AI39" s="170">
        <v>453530</v>
      </c>
      <c r="AJ39" s="512">
        <v>83.07581838464398</v>
      </c>
      <c r="AK39" s="170">
        <v>92393</v>
      </c>
      <c r="AL39" s="512">
        <v>16.924181615356012</v>
      </c>
      <c r="AM39" s="511">
        <v>54432</v>
      </c>
      <c r="AN39" s="170">
        <v>46148</v>
      </c>
      <c r="AO39" s="512">
        <v>84.78101116990005</v>
      </c>
      <c r="AP39" s="170">
        <v>8284</v>
      </c>
      <c r="AQ39" s="513">
        <v>15.218988830099942</v>
      </c>
      <c r="AR39" s="394"/>
      <c r="AS39" s="790"/>
      <c r="AT39" s="563"/>
      <c r="AU39" s="563"/>
      <c r="AV39" s="563"/>
      <c r="AW39" s="563"/>
      <c r="AX39" s="563"/>
      <c r="AY39" s="563"/>
      <c r="AZ39" s="563"/>
    </row>
    <row r="40" spans="1:45" s="791" customFormat="1" ht="20.25" customHeight="1">
      <c r="A40" s="235"/>
      <c r="B40" s="258"/>
      <c r="C40" s="259"/>
      <c r="D40" s="259"/>
      <c r="E40" s="258"/>
      <c r="F40" s="259"/>
      <c r="G40" s="259"/>
      <c r="H40" s="258"/>
      <c r="I40" s="257"/>
      <c r="J40" s="257"/>
      <c r="K40" s="258"/>
      <c r="L40" s="391"/>
      <c r="M40" s="391"/>
      <c r="N40" s="258"/>
      <c r="O40" s="258"/>
      <c r="P40" s="146"/>
      <c r="Q40" s="258"/>
      <c r="R40" s="146"/>
      <c r="S40" s="258"/>
      <c r="T40" s="258"/>
      <c r="U40" s="146"/>
      <c r="V40" s="258"/>
      <c r="W40" s="146"/>
      <c r="X40" s="258"/>
      <c r="Y40" s="258"/>
      <c r="Z40" s="146"/>
      <c r="AA40" s="258"/>
      <c r="AB40" s="146"/>
      <c r="AC40" s="258"/>
      <c r="AD40" s="258"/>
      <c r="AE40" s="146"/>
      <c r="AF40" s="258"/>
      <c r="AG40" s="146"/>
      <c r="AH40" s="258"/>
      <c r="AI40" s="258"/>
      <c r="AJ40" s="131"/>
      <c r="AK40" s="258"/>
      <c r="AL40" s="391"/>
      <c r="AM40" s="258"/>
      <c r="AN40" s="258"/>
      <c r="AO40" s="258"/>
      <c r="AP40" s="258"/>
      <c r="AQ40" s="391"/>
      <c r="AR40" s="394"/>
      <c r="AS40" s="790"/>
    </row>
    <row r="41" spans="1:43" ht="12.75">
      <c r="A41" s="419" t="s">
        <v>32</v>
      </c>
      <c r="B41" s="393"/>
      <c r="C41" s="393"/>
      <c r="D41" s="124"/>
      <c r="E41" s="393"/>
      <c r="F41" s="393"/>
      <c r="G41" s="124"/>
      <c r="H41" s="393"/>
      <c r="I41" s="393"/>
      <c r="J41" s="124"/>
      <c r="K41" s="95"/>
      <c r="L41" s="110"/>
      <c r="M41" s="155"/>
      <c r="O41" s="124"/>
      <c r="Q41" s="110"/>
      <c r="T41" s="124"/>
      <c r="V41" s="110"/>
      <c r="Y41" s="124"/>
      <c r="AA41" s="110"/>
      <c r="AD41" s="124"/>
      <c r="AF41" s="110"/>
      <c r="AH41" s="95"/>
      <c r="AI41" s="124"/>
      <c r="AJ41" s="110"/>
      <c r="AK41" s="110"/>
      <c r="AL41" s="155"/>
      <c r="AM41" s="95"/>
      <c r="AN41" s="124"/>
      <c r="AO41" s="110"/>
      <c r="AP41" s="110"/>
      <c r="AQ41" s="155"/>
    </row>
    <row r="42" spans="1:40" ht="12.75">
      <c r="A42" s="90" t="s">
        <v>328</v>
      </c>
      <c r="B42" s="139"/>
      <c r="C42" s="139"/>
      <c r="D42" s="139"/>
      <c r="E42" s="139"/>
      <c r="F42" s="139"/>
      <c r="G42" s="139"/>
      <c r="H42" s="139"/>
      <c r="I42" s="139"/>
      <c r="J42" s="139"/>
      <c r="O42" s="139"/>
      <c r="T42" s="139"/>
      <c r="Y42" s="139"/>
      <c r="AD42" s="139"/>
      <c r="AI42" s="139"/>
      <c r="AN42" s="139"/>
    </row>
    <row r="43" spans="1:43" ht="12.75">
      <c r="A43" s="139"/>
      <c r="B43" s="139"/>
      <c r="C43" s="139"/>
      <c r="D43" s="139"/>
      <c r="E43" s="139"/>
      <c r="F43" s="139"/>
      <c r="G43" s="139"/>
      <c r="H43" s="139"/>
      <c r="I43" s="139"/>
      <c r="J43" s="139"/>
      <c r="K43" s="394"/>
      <c r="L43" s="394"/>
      <c r="M43" s="394"/>
      <c r="N43" s="394"/>
      <c r="O43" s="792"/>
      <c r="Q43" s="394"/>
      <c r="S43" s="394"/>
      <c r="T43" s="792"/>
      <c r="V43" s="394"/>
      <c r="X43" s="394"/>
      <c r="Y43" s="792"/>
      <c r="AA43" s="394"/>
      <c r="AC43" s="394"/>
      <c r="AD43" s="792"/>
      <c r="AF43" s="394"/>
      <c r="AH43" s="394"/>
      <c r="AI43" s="792"/>
      <c r="AJ43" s="394"/>
      <c r="AK43" s="394"/>
      <c r="AL43" s="394"/>
      <c r="AM43" s="394"/>
      <c r="AN43" s="792"/>
      <c r="AO43" s="394"/>
      <c r="AP43" s="394"/>
      <c r="AQ43" s="394"/>
    </row>
    <row r="44" spans="1:43" ht="12.75">
      <c r="A44" s="316" t="s">
        <v>33</v>
      </c>
      <c r="B44" s="166"/>
      <c r="C44" s="317"/>
      <c r="D44" s="317"/>
      <c r="E44" s="260"/>
      <c r="F44" s="260"/>
      <c r="G44" s="318"/>
      <c r="H44" s="166"/>
      <c r="I44" s="319"/>
      <c r="J44" s="319"/>
      <c r="K44" s="131"/>
      <c r="L44" s="95"/>
      <c r="M44" s="95"/>
      <c r="O44" s="319"/>
      <c r="Q44" s="167"/>
      <c r="T44" s="319"/>
      <c r="V44" s="167"/>
      <c r="Y44" s="319"/>
      <c r="AA44" s="167"/>
      <c r="AD44" s="319"/>
      <c r="AF44" s="167"/>
      <c r="AH44" s="131"/>
      <c r="AI44" s="319"/>
      <c r="AJ44" s="95"/>
      <c r="AK44" s="167"/>
      <c r="AL44" s="95"/>
      <c r="AM44" s="131"/>
      <c r="AN44" s="319"/>
      <c r="AO44" s="95"/>
      <c r="AP44" s="167"/>
      <c r="AQ44" s="95"/>
    </row>
    <row r="45" spans="1:43" ht="12.75">
      <c r="A45" s="93" t="s">
        <v>149</v>
      </c>
      <c r="B45" s="93"/>
      <c r="C45" s="93"/>
      <c r="D45" s="93"/>
      <c r="E45" s="124"/>
      <c r="F45" s="124"/>
      <c r="G45" s="124"/>
      <c r="H45" s="124"/>
      <c r="I45" s="319"/>
      <c r="J45" s="319"/>
      <c r="K45" s="131"/>
      <c r="L45" s="95"/>
      <c r="M45" s="95"/>
      <c r="O45" s="319"/>
      <c r="Q45" s="167"/>
      <c r="T45" s="319"/>
      <c r="V45" s="167"/>
      <c r="Y45" s="319"/>
      <c r="AA45" s="167"/>
      <c r="AD45" s="319"/>
      <c r="AF45" s="167"/>
      <c r="AH45" s="131"/>
      <c r="AI45" s="319"/>
      <c r="AJ45" s="95"/>
      <c r="AK45" s="167"/>
      <c r="AL45" s="95"/>
      <c r="AM45" s="131"/>
      <c r="AN45" s="319"/>
      <c r="AO45" s="95"/>
      <c r="AP45" s="167"/>
      <c r="AQ45" s="95"/>
    </row>
    <row r="46" spans="1:40" ht="12.75">
      <c r="A46" s="793" t="s">
        <v>150</v>
      </c>
      <c r="B46" s="139"/>
      <c r="C46" s="139"/>
      <c r="D46" s="139"/>
      <c r="E46" s="139"/>
      <c r="F46" s="139"/>
      <c r="G46" s="139"/>
      <c r="H46" s="139"/>
      <c r="I46" s="139"/>
      <c r="J46" s="139"/>
      <c r="O46" s="139"/>
      <c r="T46" s="139"/>
      <c r="Y46" s="139"/>
      <c r="AD46" s="139"/>
      <c r="AI46" s="139"/>
      <c r="AN46" s="139"/>
    </row>
    <row r="47" spans="1:40" ht="12.75">
      <c r="A47" s="793" t="s">
        <v>276</v>
      </c>
      <c r="B47" s="139"/>
      <c r="C47" s="139"/>
      <c r="D47" s="139"/>
      <c r="E47" s="139"/>
      <c r="F47" s="139"/>
      <c r="G47" s="139"/>
      <c r="H47" s="139"/>
      <c r="I47" s="139"/>
      <c r="J47" s="139"/>
      <c r="O47" s="139"/>
      <c r="T47" s="139"/>
      <c r="Y47" s="139"/>
      <c r="AD47" s="139"/>
      <c r="AI47" s="139"/>
      <c r="AN47" s="139"/>
    </row>
    <row r="48" spans="1:40" ht="12.75">
      <c r="A48" s="793" t="s">
        <v>277</v>
      </c>
      <c r="B48" s="139"/>
      <c r="C48" s="139"/>
      <c r="D48" s="139"/>
      <c r="E48" s="139"/>
      <c r="F48" s="139"/>
      <c r="G48" s="139"/>
      <c r="H48" s="139"/>
      <c r="I48" s="139"/>
      <c r="J48" s="139"/>
      <c r="O48" s="139"/>
      <c r="T48" s="139"/>
      <c r="Y48" s="139"/>
      <c r="AD48" s="139"/>
      <c r="AI48" s="139"/>
      <c r="AN48" s="139"/>
    </row>
    <row r="49" spans="1:40" ht="12.75">
      <c r="A49" s="64" t="s">
        <v>394</v>
      </c>
      <c r="B49" s="139"/>
      <c r="C49" s="139"/>
      <c r="D49" s="139"/>
      <c r="E49" s="139"/>
      <c r="F49" s="139"/>
      <c r="G49" s="139"/>
      <c r="H49" s="139"/>
      <c r="I49" s="139"/>
      <c r="J49" s="139"/>
      <c r="O49" s="139"/>
      <c r="T49" s="139"/>
      <c r="Y49" s="139"/>
      <c r="AD49" s="139"/>
      <c r="AI49" s="139"/>
      <c r="AN49" s="139"/>
    </row>
    <row r="50" ht="12.75">
      <c r="A50" s="64" t="s">
        <v>327</v>
      </c>
    </row>
    <row r="51" ht="12.75">
      <c r="A51" s="64" t="s">
        <v>326</v>
      </c>
    </row>
  </sheetData>
  <sheetProtection/>
  <protectedRanges>
    <protectedRange sqref="M41 AL41 AQ41" name="Range1_1_1"/>
  </protectedRanges>
  <mergeCells count="21">
    <mergeCell ref="AT6:AY6"/>
    <mergeCell ref="A4:A6"/>
    <mergeCell ref="H5:J5"/>
    <mergeCell ref="B5:D5"/>
    <mergeCell ref="E5:G5"/>
    <mergeCell ref="H4:J4"/>
    <mergeCell ref="B4:D4"/>
    <mergeCell ref="E4:G4"/>
    <mergeCell ref="S5:W5"/>
    <mergeCell ref="X5:AB5"/>
    <mergeCell ref="X4:AB4"/>
    <mergeCell ref="S4:W4"/>
    <mergeCell ref="K5:M5"/>
    <mergeCell ref="K4:M4"/>
    <mergeCell ref="N5:R5"/>
    <mergeCell ref="N4:R4"/>
    <mergeCell ref="AM5:AQ5"/>
    <mergeCell ref="AM4:AQ4"/>
    <mergeCell ref="AH5:AL5"/>
    <mergeCell ref="AC4:AL4"/>
    <mergeCell ref="AC5:AG5"/>
  </mergeCells>
  <hyperlinks>
    <hyperlink ref="AG1" location="Index!A1" display="Index"/>
    <hyperlink ref="R1" location="Index!A1" display="Index"/>
    <hyperlink ref="W1" location="Index!A1" display="Index"/>
    <hyperlink ref="AB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29" r:id="rId1"/>
  <headerFooter alignWithMargins="0">
    <oddHeader>&amp;CTribunal Statistics Quarterly
April to June 2014</oddHead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W55"/>
  <sheetViews>
    <sheetView workbookViewId="0" topLeftCell="A1">
      <pane xSplit="1" ySplit="7" topLeftCell="AN8" activePane="bottomRight" state="frozen"/>
      <selection pane="topLeft" activeCell="A1" sqref="A1"/>
      <selection pane="topRight" activeCell="B1" sqref="B1"/>
      <selection pane="bottomLeft" activeCell="A8" sqref="A8"/>
      <selection pane="bottomRight" activeCell="AY41" sqref="AY41"/>
    </sheetView>
  </sheetViews>
  <sheetFormatPr defaultColWidth="9.140625" defaultRowHeight="12.75"/>
  <cols>
    <col min="1" max="1" width="33.28125" style="91" customWidth="1"/>
    <col min="2" max="2" width="11.421875" style="91" bestFit="1" customWidth="1"/>
    <col min="3" max="3" width="8.7109375" style="91" customWidth="1"/>
    <col min="4" max="4" width="9.8515625" style="91" bestFit="1" customWidth="1"/>
    <col min="5" max="5" width="11.421875" style="91" bestFit="1" customWidth="1"/>
    <col min="6" max="6" width="8.7109375" style="91" customWidth="1"/>
    <col min="7" max="7" width="9.8515625" style="91" bestFit="1" customWidth="1"/>
    <col min="8" max="8" width="10.8515625" style="91" customWidth="1"/>
    <col min="9" max="10" width="9.00390625" style="91" customWidth="1"/>
    <col min="11" max="11" width="10.8515625" style="91" customWidth="1"/>
    <col min="12" max="13" width="9.00390625" style="91" customWidth="1"/>
    <col min="14" max="14" width="10.8515625" style="91" customWidth="1"/>
    <col min="15" max="16" width="9.00390625" style="91" customWidth="1"/>
    <col min="17" max="17" width="10.8515625" style="91" customWidth="1"/>
    <col min="18" max="34" width="9.00390625" style="91" customWidth="1"/>
    <col min="35" max="36" width="9.140625" style="91" customWidth="1"/>
    <col min="37" max="39" width="9.00390625" style="91" customWidth="1"/>
    <col min="40" max="40" width="10.8515625" style="91" customWidth="1"/>
    <col min="41" max="41" width="9.140625" style="91" customWidth="1"/>
    <col min="42" max="44" width="9.00390625" style="91" customWidth="1"/>
    <col min="45" max="45" width="10.8515625" style="91" customWidth="1"/>
    <col min="46" max="46" width="9.140625" style="91" customWidth="1"/>
    <col min="47" max="49" width="9.00390625" style="91" customWidth="1"/>
    <col min="50" max="16384" width="9.140625" style="91" customWidth="1"/>
  </cols>
  <sheetData>
    <row r="1" spans="1:45" ht="15">
      <c r="A1" s="104" t="s">
        <v>151</v>
      </c>
      <c r="B1" s="105"/>
      <c r="C1" s="105"/>
      <c r="D1" s="105"/>
      <c r="E1" s="105"/>
      <c r="F1" s="105"/>
      <c r="G1" s="105"/>
      <c r="H1" s="105"/>
      <c r="I1" s="105"/>
      <c r="J1" s="105"/>
      <c r="K1" s="95"/>
      <c r="L1" s="95"/>
      <c r="M1" s="95"/>
      <c r="N1" s="95"/>
      <c r="O1" s="95"/>
      <c r="P1" s="95"/>
      <c r="Q1" s="95"/>
      <c r="AM1" s="7" t="s">
        <v>12</v>
      </c>
      <c r="AN1" s="95"/>
      <c r="AS1" s="95"/>
    </row>
    <row r="2" spans="1:45" ht="15">
      <c r="A2" s="104" t="s">
        <v>265</v>
      </c>
      <c r="B2" s="105"/>
      <c r="C2" s="105"/>
      <c r="D2" s="105"/>
      <c r="E2" s="105"/>
      <c r="F2" s="105"/>
      <c r="G2" s="105"/>
      <c r="H2" s="105"/>
      <c r="I2" s="105"/>
      <c r="J2" s="105"/>
      <c r="K2" s="95"/>
      <c r="L2" s="95"/>
      <c r="M2" s="95"/>
      <c r="N2" s="95"/>
      <c r="O2" s="95"/>
      <c r="P2" s="95"/>
      <c r="Q2" s="95"/>
      <c r="AN2" s="95"/>
      <c r="AS2" s="95"/>
    </row>
    <row r="3" spans="1:45" ht="15">
      <c r="A3" s="171"/>
      <c r="B3" s="124"/>
      <c r="C3" s="124"/>
      <c r="D3" s="94"/>
      <c r="E3" s="124"/>
      <c r="F3" s="124"/>
      <c r="G3" s="94"/>
      <c r="H3" s="124"/>
      <c r="I3" s="94"/>
      <c r="J3" s="124"/>
      <c r="K3" s="95"/>
      <c r="L3" s="94"/>
      <c r="M3" s="95"/>
      <c r="N3" s="95"/>
      <c r="O3" s="95"/>
      <c r="P3" s="95"/>
      <c r="Q3" s="95"/>
      <c r="AN3" s="95"/>
      <c r="AS3" s="95"/>
    </row>
    <row r="4" spans="1:49" ht="14.25">
      <c r="A4" s="886" t="s">
        <v>80</v>
      </c>
      <c r="B4" s="839" t="s">
        <v>332</v>
      </c>
      <c r="C4" s="840"/>
      <c r="D4" s="841"/>
      <c r="E4" s="839" t="s">
        <v>333</v>
      </c>
      <c r="F4" s="840"/>
      <c r="G4" s="841"/>
      <c r="H4" s="830" t="s">
        <v>15</v>
      </c>
      <c r="I4" s="831"/>
      <c r="J4" s="832"/>
      <c r="K4" s="639" t="s">
        <v>74</v>
      </c>
      <c r="L4" s="640"/>
      <c r="M4" s="641"/>
      <c r="N4" s="640" t="s">
        <v>17</v>
      </c>
      <c r="O4" s="640"/>
      <c r="P4" s="641"/>
      <c r="Q4" s="640" t="s">
        <v>18</v>
      </c>
      <c r="R4" s="640"/>
      <c r="S4" s="641"/>
      <c r="T4" s="639" t="s">
        <v>255</v>
      </c>
      <c r="U4" s="640"/>
      <c r="V4" s="640"/>
      <c r="W4" s="640"/>
      <c r="X4" s="640"/>
      <c r="Y4" s="640"/>
      <c r="Z4" s="640"/>
      <c r="AA4" s="640"/>
      <c r="AB4" s="640"/>
      <c r="AC4" s="640"/>
      <c r="AD4" s="640"/>
      <c r="AE4" s="640"/>
      <c r="AF4" s="640"/>
      <c r="AG4" s="640"/>
      <c r="AH4" s="641"/>
      <c r="AI4" s="882" t="s">
        <v>255</v>
      </c>
      <c r="AJ4" s="882"/>
      <c r="AK4" s="882"/>
      <c r="AL4" s="882"/>
      <c r="AM4" s="882"/>
      <c r="AN4" s="882"/>
      <c r="AO4" s="882"/>
      <c r="AP4" s="882"/>
      <c r="AQ4" s="882"/>
      <c r="AR4" s="882"/>
      <c r="AS4" s="639" t="s">
        <v>397</v>
      </c>
      <c r="AT4" s="640"/>
      <c r="AU4" s="640"/>
      <c r="AV4" s="640"/>
      <c r="AW4" s="641"/>
    </row>
    <row r="5" spans="1:49" ht="12.75">
      <c r="A5" s="887"/>
      <c r="B5" s="873" t="s">
        <v>23</v>
      </c>
      <c r="C5" s="874"/>
      <c r="D5" s="875"/>
      <c r="E5" s="873" t="s">
        <v>23</v>
      </c>
      <c r="F5" s="874"/>
      <c r="G5" s="875"/>
      <c r="H5" s="889" t="s">
        <v>23</v>
      </c>
      <c r="I5" s="890"/>
      <c r="J5" s="891"/>
      <c r="K5" s="892" t="s">
        <v>23</v>
      </c>
      <c r="L5" s="893"/>
      <c r="M5" s="894"/>
      <c r="N5" s="640" t="s">
        <v>23</v>
      </c>
      <c r="O5" s="640"/>
      <c r="P5" s="641"/>
      <c r="Q5" s="640" t="s">
        <v>23</v>
      </c>
      <c r="R5" s="640"/>
      <c r="S5" s="641"/>
      <c r="T5" s="640" t="s">
        <v>283</v>
      </c>
      <c r="U5" s="640"/>
      <c r="V5" s="640"/>
      <c r="W5" s="640"/>
      <c r="X5" s="641"/>
      <c r="Y5" s="640" t="s">
        <v>284</v>
      </c>
      <c r="Z5" s="640"/>
      <c r="AA5" s="640"/>
      <c r="AB5" s="640"/>
      <c r="AC5" s="641"/>
      <c r="AD5" s="640" t="s">
        <v>285</v>
      </c>
      <c r="AE5" s="640"/>
      <c r="AF5" s="640"/>
      <c r="AG5" s="640"/>
      <c r="AH5" s="641"/>
      <c r="AI5" s="640" t="s">
        <v>286</v>
      </c>
      <c r="AJ5" s="640"/>
      <c r="AK5" s="640"/>
      <c r="AL5" s="640"/>
      <c r="AM5" s="641"/>
      <c r="AN5" s="640" t="s">
        <v>23</v>
      </c>
      <c r="AO5" s="640"/>
      <c r="AP5" s="640"/>
      <c r="AQ5" s="640"/>
      <c r="AR5" s="641"/>
      <c r="AS5" s="640" t="s">
        <v>283</v>
      </c>
      <c r="AT5" s="640"/>
      <c r="AU5" s="640"/>
      <c r="AV5" s="640"/>
      <c r="AW5" s="641"/>
    </row>
    <row r="6" spans="1:49" ht="12.75" customHeight="1">
      <c r="A6" s="887"/>
      <c r="B6" s="895" t="s">
        <v>154</v>
      </c>
      <c r="C6" s="817" t="s">
        <v>324</v>
      </c>
      <c r="D6" s="822" t="s">
        <v>325</v>
      </c>
      <c r="E6" s="895" t="s">
        <v>154</v>
      </c>
      <c r="F6" s="817" t="s">
        <v>324</v>
      </c>
      <c r="G6" s="822" t="s">
        <v>325</v>
      </c>
      <c r="H6" s="883" t="s">
        <v>154</v>
      </c>
      <c r="I6" s="876" t="s">
        <v>324</v>
      </c>
      <c r="J6" s="877" t="s">
        <v>325</v>
      </c>
      <c r="K6" s="883" t="s">
        <v>154</v>
      </c>
      <c r="L6" s="876" t="s">
        <v>324</v>
      </c>
      <c r="M6" s="877" t="s">
        <v>325</v>
      </c>
      <c r="N6" s="885" t="s">
        <v>155</v>
      </c>
      <c r="O6" s="876" t="s">
        <v>324</v>
      </c>
      <c r="P6" s="877" t="s">
        <v>325</v>
      </c>
      <c r="Q6" s="879" t="s">
        <v>155</v>
      </c>
      <c r="R6" s="876" t="s">
        <v>324</v>
      </c>
      <c r="S6" s="877" t="s">
        <v>325</v>
      </c>
      <c r="T6" s="885" t="s">
        <v>155</v>
      </c>
      <c r="U6" s="879" t="s">
        <v>393</v>
      </c>
      <c r="V6" s="876" t="s">
        <v>324</v>
      </c>
      <c r="W6" s="817" t="s">
        <v>354</v>
      </c>
      <c r="X6" s="877" t="s">
        <v>325</v>
      </c>
      <c r="Y6" s="885" t="s">
        <v>155</v>
      </c>
      <c r="Z6" s="879" t="s">
        <v>393</v>
      </c>
      <c r="AA6" s="876" t="s">
        <v>324</v>
      </c>
      <c r="AB6" s="817" t="s">
        <v>354</v>
      </c>
      <c r="AC6" s="877" t="s">
        <v>325</v>
      </c>
      <c r="AD6" s="885" t="s">
        <v>155</v>
      </c>
      <c r="AE6" s="879" t="s">
        <v>393</v>
      </c>
      <c r="AF6" s="876" t="s">
        <v>324</v>
      </c>
      <c r="AG6" s="817" t="s">
        <v>354</v>
      </c>
      <c r="AH6" s="877" t="s">
        <v>325</v>
      </c>
      <c r="AI6" s="885" t="s">
        <v>155</v>
      </c>
      <c r="AJ6" s="879" t="s">
        <v>393</v>
      </c>
      <c r="AK6" s="876" t="s">
        <v>324</v>
      </c>
      <c r="AL6" s="817" t="s">
        <v>354</v>
      </c>
      <c r="AM6" s="877" t="s">
        <v>325</v>
      </c>
      <c r="AN6" s="879" t="s">
        <v>155</v>
      </c>
      <c r="AO6" s="879" t="s">
        <v>393</v>
      </c>
      <c r="AP6" s="876" t="s">
        <v>324</v>
      </c>
      <c r="AQ6" s="817" t="s">
        <v>354</v>
      </c>
      <c r="AR6" s="877" t="s">
        <v>325</v>
      </c>
      <c r="AS6" s="879" t="s">
        <v>155</v>
      </c>
      <c r="AT6" s="879" t="s">
        <v>393</v>
      </c>
      <c r="AU6" s="876" t="s">
        <v>324</v>
      </c>
      <c r="AV6" s="817" t="s">
        <v>354</v>
      </c>
      <c r="AW6" s="877" t="s">
        <v>325</v>
      </c>
    </row>
    <row r="7" spans="1:49" ht="42.75" customHeight="1">
      <c r="A7" s="888"/>
      <c r="B7" s="884"/>
      <c r="C7" s="829"/>
      <c r="D7" s="833"/>
      <c r="E7" s="884"/>
      <c r="F7" s="829"/>
      <c r="G7" s="833"/>
      <c r="H7" s="884"/>
      <c r="I7" s="843"/>
      <c r="J7" s="881"/>
      <c r="K7" s="884"/>
      <c r="L7" s="843"/>
      <c r="M7" s="881"/>
      <c r="N7" s="880"/>
      <c r="O7" s="843"/>
      <c r="P7" s="881"/>
      <c r="Q7" s="880"/>
      <c r="R7" s="843"/>
      <c r="S7" s="881"/>
      <c r="T7" s="885"/>
      <c r="U7" s="880"/>
      <c r="V7" s="872"/>
      <c r="W7" s="829"/>
      <c r="X7" s="878"/>
      <c r="Y7" s="885"/>
      <c r="Z7" s="880"/>
      <c r="AA7" s="872"/>
      <c r="AB7" s="829"/>
      <c r="AC7" s="878"/>
      <c r="AD7" s="885"/>
      <c r="AE7" s="880"/>
      <c r="AF7" s="872"/>
      <c r="AG7" s="829"/>
      <c r="AH7" s="878"/>
      <c r="AI7" s="885"/>
      <c r="AJ7" s="880"/>
      <c r="AK7" s="872"/>
      <c r="AL7" s="829"/>
      <c r="AM7" s="878"/>
      <c r="AN7" s="880"/>
      <c r="AO7" s="880"/>
      <c r="AP7" s="843"/>
      <c r="AQ7" s="829"/>
      <c r="AR7" s="881"/>
      <c r="AS7" s="880"/>
      <c r="AT7" s="880"/>
      <c r="AU7" s="843"/>
      <c r="AV7" s="829"/>
      <c r="AW7" s="881"/>
    </row>
    <row r="8" spans="1:49" ht="12.75">
      <c r="A8" s="164" t="s">
        <v>81</v>
      </c>
      <c r="B8" s="269">
        <v>3352</v>
      </c>
      <c r="C8" s="456">
        <v>63.36515513126491</v>
      </c>
      <c r="D8" s="455">
        <v>35.71002386634845</v>
      </c>
      <c r="E8" s="269">
        <v>2782</v>
      </c>
      <c r="F8" s="456">
        <v>67.61322789360172</v>
      </c>
      <c r="G8" s="455">
        <v>30.373831775700932</v>
      </c>
      <c r="H8" s="272">
        <v>2488</v>
      </c>
      <c r="I8" s="173">
        <v>70</v>
      </c>
      <c r="J8" s="273">
        <v>29</v>
      </c>
      <c r="K8" s="381">
        <v>2406</v>
      </c>
      <c r="L8" s="173">
        <v>74</v>
      </c>
      <c r="M8" s="273">
        <v>24</v>
      </c>
      <c r="N8" s="174">
        <v>3591</v>
      </c>
      <c r="O8" s="175">
        <v>73</v>
      </c>
      <c r="P8" s="276">
        <v>26</v>
      </c>
      <c r="Q8" s="172">
        <v>3820</v>
      </c>
      <c r="R8" s="176">
        <v>71.8848167539267</v>
      </c>
      <c r="S8" s="452">
        <v>27.146596858638745</v>
      </c>
      <c r="T8" s="28">
        <v>975</v>
      </c>
      <c r="U8" s="28">
        <v>696</v>
      </c>
      <c r="V8" s="130">
        <f aca="true" t="shared" si="0" ref="V8:V40">U8/T8*100</f>
        <v>71.38461538461539</v>
      </c>
      <c r="W8" s="28">
        <v>268</v>
      </c>
      <c r="X8" s="514">
        <f aca="true" t="shared" si="1" ref="X8:X40">W8/T8*100</f>
        <v>27.487179487179485</v>
      </c>
      <c r="Y8" s="28">
        <v>1010</v>
      </c>
      <c r="Z8" s="28">
        <v>733</v>
      </c>
      <c r="AA8" s="130">
        <f aca="true" t="shared" si="2" ref="AA8:AA40">Z8/Y8*100</f>
        <v>72.57425742574257</v>
      </c>
      <c r="AB8" s="28">
        <v>272</v>
      </c>
      <c r="AC8" s="514">
        <f aca="true" t="shared" si="3" ref="AC8:AC40">AB8/Y8*100</f>
        <v>26.930693069306933</v>
      </c>
      <c r="AD8" s="28">
        <v>1215</v>
      </c>
      <c r="AE8" s="28">
        <v>849</v>
      </c>
      <c r="AF8" s="130">
        <f aca="true" t="shared" si="4" ref="AF8:AF40">AE8/AD8*100</f>
        <v>69.87654320987654</v>
      </c>
      <c r="AG8" s="28">
        <v>350</v>
      </c>
      <c r="AH8" s="514">
        <f aca="true" t="shared" si="5" ref="AH8:AH40">AG8/AD8*100</f>
        <v>28.80658436213992</v>
      </c>
      <c r="AI8" s="28">
        <v>1112</v>
      </c>
      <c r="AJ8" s="28">
        <v>773</v>
      </c>
      <c r="AK8" s="130">
        <v>69.51438848920863</v>
      </c>
      <c r="AL8" s="28">
        <v>331</v>
      </c>
      <c r="AM8" s="514">
        <v>29.76618705035971</v>
      </c>
      <c r="AN8" s="28">
        <v>4312</v>
      </c>
      <c r="AO8" s="28">
        <v>3051</v>
      </c>
      <c r="AP8" s="176">
        <v>70.75602968460112</v>
      </c>
      <c r="AQ8" s="28">
        <v>1221</v>
      </c>
      <c r="AR8" s="452">
        <v>28.316326530612244</v>
      </c>
      <c r="AS8" s="28">
        <v>589</v>
      </c>
      <c r="AT8" s="28">
        <v>394</v>
      </c>
      <c r="AU8" s="176">
        <v>66.893039049236</v>
      </c>
      <c r="AV8" s="28">
        <v>187</v>
      </c>
      <c r="AW8" s="452">
        <v>31.748726655348047</v>
      </c>
    </row>
    <row r="9" spans="1:49" ht="12.75">
      <c r="A9" s="124" t="s">
        <v>82</v>
      </c>
      <c r="B9" s="269">
        <v>57830</v>
      </c>
      <c r="C9" s="167">
        <v>52.53847484004842</v>
      </c>
      <c r="D9" s="167">
        <v>45.68217188310565</v>
      </c>
      <c r="E9" s="269">
        <v>53880</v>
      </c>
      <c r="F9" s="167">
        <v>55.313659985152185</v>
      </c>
      <c r="G9" s="167">
        <v>43.02709725315516</v>
      </c>
      <c r="H9" s="269">
        <v>52435</v>
      </c>
      <c r="I9" s="168">
        <v>57</v>
      </c>
      <c r="J9" s="261">
        <v>41</v>
      </c>
      <c r="K9" s="253">
        <v>50879</v>
      </c>
      <c r="L9" s="168">
        <v>60</v>
      </c>
      <c r="M9" s="261">
        <v>38</v>
      </c>
      <c r="N9" s="28">
        <v>75462</v>
      </c>
      <c r="O9" s="129">
        <v>59</v>
      </c>
      <c r="P9" s="246">
        <v>40</v>
      </c>
      <c r="Q9" s="142">
        <v>72892</v>
      </c>
      <c r="R9" s="131">
        <v>57.51522800856061</v>
      </c>
      <c r="S9" s="251">
        <v>41.23634966800198</v>
      </c>
      <c r="T9" s="28">
        <v>16227</v>
      </c>
      <c r="U9" s="28">
        <v>9372</v>
      </c>
      <c r="V9" s="130">
        <f t="shared" si="0"/>
        <v>57.7555925309669</v>
      </c>
      <c r="W9" s="28">
        <v>6626</v>
      </c>
      <c r="X9" s="514">
        <f t="shared" si="1"/>
        <v>40.83317926911937</v>
      </c>
      <c r="Y9" s="28">
        <v>15700</v>
      </c>
      <c r="Z9" s="28">
        <v>9176</v>
      </c>
      <c r="AA9" s="130">
        <f t="shared" si="2"/>
        <v>58.445859872611464</v>
      </c>
      <c r="AB9" s="28">
        <v>6319</v>
      </c>
      <c r="AC9" s="514">
        <f t="shared" si="3"/>
        <v>40.2484076433121</v>
      </c>
      <c r="AD9" s="28">
        <v>13938</v>
      </c>
      <c r="AE9" s="28">
        <v>7892</v>
      </c>
      <c r="AF9" s="130">
        <f t="shared" si="4"/>
        <v>56.62218395752618</v>
      </c>
      <c r="AG9" s="28">
        <v>5843</v>
      </c>
      <c r="AH9" s="514">
        <f t="shared" si="5"/>
        <v>41.92136604964845</v>
      </c>
      <c r="AI9" s="28">
        <v>12478</v>
      </c>
      <c r="AJ9" s="28">
        <v>6824</v>
      </c>
      <c r="AK9" s="130">
        <v>54.6882513223273</v>
      </c>
      <c r="AL9" s="28">
        <v>5447</v>
      </c>
      <c r="AM9" s="514">
        <v>43.65282897900305</v>
      </c>
      <c r="AN9" s="253">
        <v>58343</v>
      </c>
      <c r="AO9" s="28">
        <v>33264</v>
      </c>
      <c r="AP9" s="131">
        <v>57.01455187426083</v>
      </c>
      <c r="AQ9" s="28">
        <v>24235</v>
      </c>
      <c r="AR9" s="251">
        <v>41.53883070805409</v>
      </c>
      <c r="AS9" s="253">
        <v>6894</v>
      </c>
      <c r="AT9" s="28">
        <v>3493</v>
      </c>
      <c r="AU9" s="131">
        <v>50.667246881346095</v>
      </c>
      <c r="AV9" s="28">
        <v>3303</v>
      </c>
      <c r="AW9" s="251">
        <v>47.911227154047</v>
      </c>
    </row>
    <row r="10" spans="1:49" ht="12.75">
      <c r="A10" s="124" t="s">
        <v>83</v>
      </c>
      <c r="B10" s="269">
        <v>308</v>
      </c>
      <c r="C10" s="167">
        <v>85.3896103896104</v>
      </c>
      <c r="D10" s="167">
        <v>14.61038961038961</v>
      </c>
      <c r="E10" s="269">
        <v>397</v>
      </c>
      <c r="F10" s="167">
        <v>86.90176322418137</v>
      </c>
      <c r="G10" s="167">
        <v>12.594458438287154</v>
      </c>
      <c r="H10" s="269">
        <v>375</v>
      </c>
      <c r="I10" s="168">
        <v>91</v>
      </c>
      <c r="J10" s="261">
        <v>8</v>
      </c>
      <c r="K10" s="253">
        <v>337</v>
      </c>
      <c r="L10" s="168">
        <v>90</v>
      </c>
      <c r="M10" s="261">
        <v>10</v>
      </c>
      <c r="N10" s="28">
        <v>368</v>
      </c>
      <c r="O10" s="129">
        <v>86</v>
      </c>
      <c r="P10" s="246">
        <v>14</v>
      </c>
      <c r="Q10" s="142">
        <v>344</v>
      </c>
      <c r="R10" s="131">
        <v>81.97674418604652</v>
      </c>
      <c r="S10" s="251">
        <v>17.151162790697676</v>
      </c>
      <c r="T10" s="28">
        <v>91</v>
      </c>
      <c r="U10" s="28">
        <v>67</v>
      </c>
      <c r="V10" s="130">
        <f t="shared" si="0"/>
        <v>73.62637362637363</v>
      </c>
      <c r="W10" s="28">
        <v>22</v>
      </c>
      <c r="X10" s="514">
        <f t="shared" si="1"/>
        <v>24.175824175824175</v>
      </c>
      <c r="Y10" s="28">
        <v>56</v>
      </c>
      <c r="Z10" s="28">
        <v>46</v>
      </c>
      <c r="AA10" s="130">
        <f t="shared" si="2"/>
        <v>82.14285714285714</v>
      </c>
      <c r="AB10" s="28">
        <v>10</v>
      </c>
      <c r="AC10" s="514">
        <f t="shared" si="3"/>
        <v>17.857142857142858</v>
      </c>
      <c r="AD10" s="28">
        <v>69</v>
      </c>
      <c r="AE10" s="28">
        <v>56</v>
      </c>
      <c r="AF10" s="130">
        <f t="shared" si="4"/>
        <v>81.15942028985508</v>
      </c>
      <c r="AG10" s="28">
        <v>13</v>
      </c>
      <c r="AH10" s="514">
        <f t="shared" si="5"/>
        <v>18.84057971014493</v>
      </c>
      <c r="AI10" s="28">
        <v>74</v>
      </c>
      <c r="AJ10" s="28">
        <v>58</v>
      </c>
      <c r="AK10" s="130">
        <v>78.37837837837837</v>
      </c>
      <c r="AL10" s="28">
        <v>15</v>
      </c>
      <c r="AM10" s="514">
        <v>20.27027027027027</v>
      </c>
      <c r="AN10" s="253">
        <v>290</v>
      </c>
      <c r="AO10" s="28">
        <v>227</v>
      </c>
      <c r="AP10" s="131">
        <v>78.27586206896552</v>
      </c>
      <c r="AQ10" s="28">
        <v>60</v>
      </c>
      <c r="AR10" s="251">
        <v>20.689655172413794</v>
      </c>
      <c r="AS10" s="253">
        <v>40</v>
      </c>
      <c r="AT10" s="28">
        <v>30</v>
      </c>
      <c r="AU10" s="131">
        <v>75</v>
      </c>
      <c r="AV10" s="28">
        <v>9</v>
      </c>
      <c r="AW10" s="251">
        <v>22.5</v>
      </c>
    </row>
    <row r="11" spans="1:49" ht="12.75">
      <c r="A11" s="124" t="s">
        <v>84</v>
      </c>
      <c r="B11" s="269">
        <v>1130</v>
      </c>
      <c r="C11" s="167">
        <v>80.17699115044248</v>
      </c>
      <c r="D11" s="167">
        <v>18.672566371681416</v>
      </c>
      <c r="E11" s="269">
        <v>693</v>
      </c>
      <c r="F11" s="167">
        <v>82.25108225108225</v>
      </c>
      <c r="G11" s="167">
        <v>17.17171717171717</v>
      </c>
      <c r="H11" s="269">
        <v>762</v>
      </c>
      <c r="I11" s="168">
        <v>85</v>
      </c>
      <c r="J11" s="261">
        <v>14</v>
      </c>
      <c r="K11" s="253">
        <v>846</v>
      </c>
      <c r="L11" s="168">
        <v>88</v>
      </c>
      <c r="M11" s="261">
        <v>11</v>
      </c>
      <c r="N11" s="28">
        <v>1408</v>
      </c>
      <c r="O11" s="129">
        <v>86</v>
      </c>
      <c r="P11" s="246">
        <v>13</v>
      </c>
      <c r="Q11" s="142">
        <v>1487</v>
      </c>
      <c r="R11" s="131">
        <v>83.38937457969065</v>
      </c>
      <c r="S11" s="251">
        <v>15.870880968392736</v>
      </c>
      <c r="T11" s="28">
        <v>352</v>
      </c>
      <c r="U11" s="28">
        <v>294</v>
      </c>
      <c r="V11" s="130">
        <f t="shared" si="0"/>
        <v>83.52272727272727</v>
      </c>
      <c r="W11" s="28">
        <v>56</v>
      </c>
      <c r="X11" s="514">
        <f t="shared" si="1"/>
        <v>15.909090909090908</v>
      </c>
      <c r="Y11" s="28">
        <v>358</v>
      </c>
      <c r="Z11" s="28">
        <v>305</v>
      </c>
      <c r="AA11" s="130">
        <f t="shared" si="2"/>
        <v>85.19553072625699</v>
      </c>
      <c r="AB11" s="28">
        <v>50</v>
      </c>
      <c r="AC11" s="514">
        <f t="shared" si="3"/>
        <v>13.966480446927374</v>
      </c>
      <c r="AD11" s="28">
        <v>336</v>
      </c>
      <c r="AE11" s="28">
        <v>288</v>
      </c>
      <c r="AF11" s="130">
        <f t="shared" si="4"/>
        <v>85.71428571428571</v>
      </c>
      <c r="AG11" s="28">
        <v>44</v>
      </c>
      <c r="AH11" s="514">
        <f t="shared" si="5"/>
        <v>13.095238095238097</v>
      </c>
      <c r="AI11" s="28">
        <v>352</v>
      </c>
      <c r="AJ11" s="28">
        <v>285</v>
      </c>
      <c r="AK11" s="130">
        <v>80.9659090909091</v>
      </c>
      <c r="AL11" s="28">
        <v>62</v>
      </c>
      <c r="AM11" s="514">
        <v>17.613636363636363</v>
      </c>
      <c r="AN11" s="253">
        <v>1398</v>
      </c>
      <c r="AO11" s="28">
        <v>1172</v>
      </c>
      <c r="AP11" s="131">
        <v>83.8340486409156</v>
      </c>
      <c r="AQ11" s="28">
        <v>212</v>
      </c>
      <c r="AR11" s="251">
        <v>15.164520743919885</v>
      </c>
      <c r="AS11" s="253">
        <v>285</v>
      </c>
      <c r="AT11" s="28">
        <v>215</v>
      </c>
      <c r="AU11" s="131">
        <v>75.43859649122807</v>
      </c>
      <c r="AV11" s="28">
        <v>66</v>
      </c>
      <c r="AW11" s="251">
        <v>23.157894736842106</v>
      </c>
    </row>
    <row r="12" spans="1:49" ht="12.75">
      <c r="A12" s="124" t="s">
        <v>85</v>
      </c>
      <c r="B12" s="269">
        <v>836</v>
      </c>
      <c r="C12" s="167">
        <v>84.80861244019138</v>
      </c>
      <c r="D12" s="167">
        <v>14.832535885167463</v>
      </c>
      <c r="E12" s="269">
        <v>914</v>
      </c>
      <c r="F12" s="167">
        <v>86.43326039387308</v>
      </c>
      <c r="G12" s="167">
        <v>13.238512035010942</v>
      </c>
      <c r="H12" s="269">
        <v>1066</v>
      </c>
      <c r="I12" s="168">
        <v>88</v>
      </c>
      <c r="J12" s="261">
        <v>11</v>
      </c>
      <c r="K12" s="253">
        <v>1112</v>
      </c>
      <c r="L12" s="168">
        <v>91</v>
      </c>
      <c r="M12" s="261">
        <v>8</v>
      </c>
      <c r="N12" s="28">
        <v>1081</v>
      </c>
      <c r="O12" s="129">
        <v>88</v>
      </c>
      <c r="P12" s="246">
        <v>11</v>
      </c>
      <c r="Q12" s="142">
        <v>994</v>
      </c>
      <c r="R12" s="131">
        <v>88.02816901408451</v>
      </c>
      <c r="S12" s="251">
        <v>11.368209255533198</v>
      </c>
      <c r="T12" s="28">
        <v>251</v>
      </c>
      <c r="U12" s="28">
        <v>223</v>
      </c>
      <c r="V12" s="130">
        <f t="shared" si="0"/>
        <v>88.84462151394422</v>
      </c>
      <c r="W12" s="28">
        <v>25</v>
      </c>
      <c r="X12" s="514">
        <f t="shared" si="1"/>
        <v>9.9601593625498</v>
      </c>
      <c r="Y12" s="28">
        <v>321</v>
      </c>
      <c r="Z12" s="28">
        <v>284</v>
      </c>
      <c r="AA12" s="130">
        <f t="shared" si="2"/>
        <v>88.47352024922118</v>
      </c>
      <c r="AB12" s="28">
        <v>36</v>
      </c>
      <c r="AC12" s="514">
        <f t="shared" si="3"/>
        <v>11.214953271028037</v>
      </c>
      <c r="AD12" s="28">
        <v>254</v>
      </c>
      <c r="AE12" s="28">
        <v>219</v>
      </c>
      <c r="AF12" s="130">
        <f t="shared" si="4"/>
        <v>86.22047244094489</v>
      </c>
      <c r="AG12" s="28">
        <v>34</v>
      </c>
      <c r="AH12" s="514">
        <f t="shared" si="5"/>
        <v>13.385826771653544</v>
      </c>
      <c r="AI12" s="28">
        <v>236</v>
      </c>
      <c r="AJ12" s="28">
        <v>196</v>
      </c>
      <c r="AK12" s="130">
        <v>83.05084745762711</v>
      </c>
      <c r="AL12" s="28">
        <v>38</v>
      </c>
      <c r="AM12" s="514">
        <v>16.101694915254235</v>
      </c>
      <c r="AN12" s="253">
        <v>1062</v>
      </c>
      <c r="AO12" s="28">
        <v>922</v>
      </c>
      <c r="AP12" s="131">
        <v>86.81732580037664</v>
      </c>
      <c r="AQ12" s="28">
        <v>133</v>
      </c>
      <c r="AR12" s="251">
        <v>12.523540489642185</v>
      </c>
      <c r="AS12" s="253">
        <v>243</v>
      </c>
      <c r="AT12" s="28">
        <v>209</v>
      </c>
      <c r="AU12" s="131">
        <v>86.0082304526749</v>
      </c>
      <c r="AV12" s="28">
        <v>34</v>
      </c>
      <c r="AW12" s="251">
        <v>13.991769547325102</v>
      </c>
    </row>
    <row r="13" spans="1:49" ht="12.75">
      <c r="A13" s="124" t="s">
        <v>86</v>
      </c>
      <c r="B13" s="269">
        <v>3099</v>
      </c>
      <c r="C13" s="167">
        <v>51.40367860600193</v>
      </c>
      <c r="D13" s="167">
        <v>46.563407550822845</v>
      </c>
      <c r="E13" s="269">
        <v>3232</v>
      </c>
      <c r="F13" s="167">
        <v>52.722772277227726</v>
      </c>
      <c r="G13" s="167">
        <v>45.79207920792079</v>
      </c>
      <c r="H13" s="269">
        <v>3163</v>
      </c>
      <c r="I13" s="168">
        <v>54</v>
      </c>
      <c r="J13" s="261">
        <v>43</v>
      </c>
      <c r="K13" s="253">
        <v>2554</v>
      </c>
      <c r="L13" s="168">
        <v>55</v>
      </c>
      <c r="M13" s="261">
        <v>42</v>
      </c>
      <c r="N13" s="28">
        <v>3173</v>
      </c>
      <c r="O13" s="129">
        <v>56</v>
      </c>
      <c r="P13" s="246">
        <v>40</v>
      </c>
      <c r="Q13" s="142">
        <v>2950</v>
      </c>
      <c r="R13" s="131">
        <v>55.254237288135585</v>
      </c>
      <c r="S13" s="251">
        <v>40.88135593220339</v>
      </c>
      <c r="T13" s="28">
        <v>640</v>
      </c>
      <c r="U13" s="28">
        <v>341</v>
      </c>
      <c r="V13" s="130">
        <f t="shared" si="0"/>
        <v>53.28125</v>
      </c>
      <c r="W13" s="28">
        <v>268</v>
      </c>
      <c r="X13" s="514">
        <f t="shared" si="1"/>
        <v>41.875</v>
      </c>
      <c r="Y13" s="28">
        <v>698</v>
      </c>
      <c r="Z13" s="28">
        <v>386</v>
      </c>
      <c r="AA13" s="130">
        <f t="shared" si="2"/>
        <v>55.30085959885387</v>
      </c>
      <c r="AB13" s="28">
        <v>294</v>
      </c>
      <c r="AC13" s="514">
        <f t="shared" si="3"/>
        <v>42.12034383954155</v>
      </c>
      <c r="AD13" s="28">
        <v>605</v>
      </c>
      <c r="AE13" s="28">
        <v>314</v>
      </c>
      <c r="AF13" s="130">
        <f t="shared" si="4"/>
        <v>51.90082644628099</v>
      </c>
      <c r="AG13" s="28">
        <v>282</v>
      </c>
      <c r="AH13" s="514">
        <f t="shared" si="5"/>
        <v>46.611570247933884</v>
      </c>
      <c r="AI13" s="28">
        <v>596</v>
      </c>
      <c r="AJ13" s="28">
        <v>270</v>
      </c>
      <c r="AK13" s="130">
        <v>45.302013422818796</v>
      </c>
      <c r="AL13" s="28">
        <v>305</v>
      </c>
      <c r="AM13" s="514">
        <v>51.174496644295296</v>
      </c>
      <c r="AN13" s="253">
        <v>2539</v>
      </c>
      <c r="AO13" s="28">
        <v>1311</v>
      </c>
      <c r="AP13" s="131">
        <v>51.634501772351314</v>
      </c>
      <c r="AQ13" s="28">
        <v>1149</v>
      </c>
      <c r="AR13" s="251">
        <v>45.254037022449786</v>
      </c>
      <c r="AS13" s="253">
        <v>549</v>
      </c>
      <c r="AT13" s="28">
        <v>230</v>
      </c>
      <c r="AU13" s="131">
        <v>41.8943533697632</v>
      </c>
      <c r="AV13" s="28">
        <v>297</v>
      </c>
      <c r="AW13" s="251">
        <v>54.09836065573771</v>
      </c>
    </row>
    <row r="14" spans="1:49" ht="12.75">
      <c r="A14" s="124" t="s">
        <v>87</v>
      </c>
      <c r="B14" s="269">
        <v>513</v>
      </c>
      <c r="C14" s="167">
        <v>88.69395711500975</v>
      </c>
      <c r="D14" s="167">
        <v>10.916179337231968</v>
      </c>
      <c r="E14" s="269">
        <v>697</v>
      </c>
      <c r="F14" s="167">
        <v>84.07460545193686</v>
      </c>
      <c r="G14" s="167">
        <v>14.634146341463413</v>
      </c>
      <c r="H14" s="269">
        <v>873</v>
      </c>
      <c r="I14" s="168">
        <v>84</v>
      </c>
      <c r="J14" s="261">
        <v>15</v>
      </c>
      <c r="K14" s="253">
        <v>1621</v>
      </c>
      <c r="L14" s="168">
        <v>89</v>
      </c>
      <c r="M14" s="261">
        <v>10</v>
      </c>
      <c r="N14" s="28">
        <v>2663</v>
      </c>
      <c r="O14" s="129">
        <v>87</v>
      </c>
      <c r="P14" s="246">
        <v>12</v>
      </c>
      <c r="Q14" s="142">
        <v>2392</v>
      </c>
      <c r="R14" s="131">
        <v>76.12876254180601</v>
      </c>
      <c r="S14" s="251">
        <v>22.5752508361204</v>
      </c>
      <c r="T14" s="28">
        <v>576</v>
      </c>
      <c r="U14" s="28">
        <v>452</v>
      </c>
      <c r="V14" s="130">
        <f t="shared" si="0"/>
        <v>78.47222222222221</v>
      </c>
      <c r="W14" s="28">
        <v>116</v>
      </c>
      <c r="X14" s="514">
        <f t="shared" si="1"/>
        <v>20.13888888888889</v>
      </c>
      <c r="Y14" s="28">
        <v>554</v>
      </c>
      <c r="Z14" s="28">
        <v>456</v>
      </c>
      <c r="AA14" s="130">
        <f t="shared" si="2"/>
        <v>82.31046931407943</v>
      </c>
      <c r="AB14" s="28">
        <v>89</v>
      </c>
      <c r="AC14" s="514">
        <f t="shared" si="3"/>
        <v>16.064981949458485</v>
      </c>
      <c r="AD14" s="28">
        <v>1068</v>
      </c>
      <c r="AE14" s="28">
        <v>887</v>
      </c>
      <c r="AF14" s="130">
        <f t="shared" si="4"/>
        <v>83.05243445692884</v>
      </c>
      <c r="AG14" s="28">
        <v>163</v>
      </c>
      <c r="AH14" s="514">
        <f t="shared" si="5"/>
        <v>15.262172284644196</v>
      </c>
      <c r="AI14" s="28">
        <v>1599</v>
      </c>
      <c r="AJ14" s="28">
        <v>1215</v>
      </c>
      <c r="AK14" s="130">
        <v>75.98499061913697</v>
      </c>
      <c r="AL14" s="28">
        <v>360</v>
      </c>
      <c r="AM14" s="514">
        <v>22.5140712945591</v>
      </c>
      <c r="AN14" s="253">
        <v>3797</v>
      </c>
      <c r="AO14" s="28">
        <v>3010</v>
      </c>
      <c r="AP14" s="131">
        <v>79.27311035027654</v>
      </c>
      <c r="AQ14" s="28">
        <v>728</v>
      </c>
      <c r="AR14" s="251">
        <v>19.173031340532</v>
      </c>
      <c r="AS14" s="253">
        <v>1930</v>
      </c>
      <c r="AT14" s="28">
        <v>1257</v>
      </c>
      <c r="AU14" s="131">
        <v>65.12953367875647</v>
      </c>
      <c r="AV14" s="28">
        <v>660</v>
      </c>
      <c r="AW14" s="251">
        <v>34.196891191709845</v>
      </c>
    </row>
    <row r="15" spans="1:49" ht="12.75">
      <c r="A15" s="124" t="s">
        <v>88</v>
      </c>
      <c r="B15" s="269">
        <v>1</v>
      </c>
      <c r="C15" s="451" t="s">
        <v>321</v>
      </c>
      <c r="D15" s="168" t="s">
        <v>321</v>
      </c>
      <c r="E15" s="269">
        <v>0</v>
      </c>
      <c r="F15" s="167" t="s">
        <v>28</v>
      </c>
      <c r="G15" s="167" t="s">
        <v>28</v>
      </c>
      <c r="H15" s="253">
        <v>0</v>
      </c>
      <c r="I15" s="168" t="s">
        <v>28</v>
      </c>
      <c r="J15" s="261" t="s">
        <v>28</v>
      </c>
      <c r="K15" s="253">
        <v>1</v>
      </c>
      <c r="L15" s="168" t="s">
        <v>321</v>
      </c>
      <c r="M15" s="274" t="s">
        <v>321</v>
      </c>
      <c r="N15" s="28">
        <v>1</v>
      </c>
      <c r="O15" s="168" t="s">
        <v>321</v>
      </c>
      <c r="P15" s="274" t="s">
        <v>321</v>
      </c>
      <c r="Q15" s="142">
        <v>5</v>
      </c>
      <c r="R15" s="131">
        <v>100</v>
      </c>
      <c r="S15" s="251">
        <v>0</v>
      </c>
      <c r="T15" s="28">
        <v>0</v>
      </c>
      <c r="U15" s="28">
        <v>0</v>
      </c>
      <c r="V15" s="130" t="s">
        <v>338</v>
      </c>
      <c r="W15" s="28">
        <v>0</v>
      </c>
      <c r="X15" s="514" t="s">
        <v>338</v>
      </c>
      <c r="Y15" s="28">
        <v>0</v>
      </c>
      <c r="Z15" s="28">
        <v>0</v>
      </c>
      <c r="AA15" s="130" t="s">
        <v>338</v>
      </c>
      <c r="AB15" s="28">
        <v>0</v>
      </c>
      <c r="AC15" s="514" t="s">
        <v>338</v>
      </c>
      <c r="AD15" s="28">
        <v>1</v>
      </c>
      <c r="AE15" s="28">
        <v>1</v>
      </c>
      <c r="AF15" s="130">
        <f t="shared" si="4"/>
        <v>100</v>
      </c>
      <c r="AG15" s="28">
        <v>0</v>
      </c>
      <c r="AH15" s="514">
        <f t="shared" si="5"/>
        <v>0</v>
      </c>
      <c r="AI15" s="28">
        <v>0</v>
      </c>
      <c r="AJ15" s="28">
        <v>0</v>
      </c>
      <c r="AK15" s="130"/>
      <c r="AL15" s="28">
        <v>0</v>
      </c>
      <c r="AM15" s="514"/>
      <c r="AN15" s="253">
        <v>1</v>
      </c>
      <c r="AO15" s="28">
        <v>1</v>
      </c>
      <c r="AP15" s="131">
        <v>100</v>
      </c>
      <c r="AQ15" s="28">
        <v>0</v>
      </c>
      <c r="AR15" s="251">
        <v>0</v>
      </c>
      <c r="AS15" s="253">
        <v>1</v>
      </c>
      <c r="AT15" s="28">
        <v>1</v>
      </c>
      <c r="AU15" s="131">
        <v>100</v>
      </c>
      <c r="AV15" s="28">
        <v>0</v>
      </c>
      <c r="AW15" s="251">
        <v>0</v>
      </c>
    </row>
    <row r="16" spans="1:49" ht="12.75">
      <c r="A16" s="124" t="s">
        <v>89</v>
      </c>
      <c r="B16" s="269">
        <v>3</v>
      </c>
      <c r="C16" s="451" t="s">
        <v>321</v>
      </c>
      <c r="D16" s="168" t="s">
        <v>321</v>
      </c>
      <c r="E16" s="269">
        <v>3</v>
      </c>
      <c r="F16" s="451" t="s">
        <v>321</v>
      </c>
      <c r="G16" s="168" t="s">
        <v>321</v>
      </c>
      <c r="H16" s="253">
        <v>1</v>
      </c>
      <c r="I16" s="168" t="s">
        <v>321</v>
      </c>
      <c r="J16" s="274" t="s">
        <v>321</v>
      </c>
      <c r="K16" s="253">
        <v>1</v>
      </c>
      <c r="L16" s="168" t="s">
        <v>321</v>
      </c>
      <c r="M16" s="274" t="s">
        <v>321</v>
      </c>
      <c r="N16" s="28">
        <v>5</v>
      </c>
      <c r="O16" s="129">
        <v>100</v>
      </c>
      <c r="P16" s="246">
        <v>0</v>
      </c>
      <c r="Q16" s="142">
        <v>3</v>
      </c>
      <c r="R16" s="168" t="s">
        <v>321</v>
      </c>
      <c r="S16" s="274" t="s">
        <v>321</v>
      </c>
      <c r="T16" s="28">
        <v>2</v>
      </c>
      <c r="U16" s="28">
        <v>2</v>
      </c>
      <c r="V16" s="130">
        <f t="shared" si="0"/>
        <v>100</v>
      </c>
      <c r="W16" s="28">
        <v>0</v>
      </c>
      <c r="X16" s="514">
        <f t="shared" si="1"/>
        <v>0</v>
      </c>
      <c r="Y16" s="28">
        <v>0</v>
      </c>
      <c r="Z16" s="28">
        <v>0</v>
      </c>
      <c r="AA16" s="130" t="s">
        <v>338</v>
      </c>
      <c r="AB16" s="28">
        <v>0</v>
      </c>
      <c r="AC16" s="514" t="s">
        <v>338</v>
      </c>
      <c r="AD16" s="28">
        <v>1</v>
      </c>
      <c r="AE16" s="28">
        <v>1</v>
      </c>
      <c r="AF16" s="130">
        <f t="shared" si="4"/>
        <v>100</v>
      </c>
      <c r="AG16" s="28">
        <v>0</v>
      </c>
      <c r="AH16" s="514">
        <f t="shared" si="5"/>
        <v>0</v>
      </c>
      <c r="AI16" s="28">
        <v>4</v>
      </c>
      <c r="AJ16" s="28">
        <v>4</v>
      </c>
      <c r="AK16" s="130">
        <v>100</v>
      </c>
      <c r="AL16" s="28">
        <v>0</v>
      </c>
      <c r="AM16" s="514">
        <v>0</v>
      </c>
      <c r="AN16" s="253">
        <v>7</v>
      </c>
      <c r="AO16" s="28">
        <v>7</v>
      </c>
      <c r="AP16" s="131">
        <v>100</v>
      </c>
      <c r="AQ16" s="28">
        <v>0</v>
      </c>
      <c r="AR16" s="251">
        <v>0</v>
      </c>
      <c r="AS16" s="253">
        <v>1</v>
      </c>
      <c r="AT16" s="28">
        <v>1</v>
      </c>
      <c r="AU16" s="131">
        <v>100</v>
      </c>
      <c r="AV16" s="28">
        <v>0</v>
      </c>
      <c r="AW16" s="251">
        <v>0</v>
      </c>
    </row>
    <row r="17" spans="1:49" ht="12.75">
      <c r="A17" s="124" t="s">
        <v>90</v>
      </c>
      <c r="B17" s="269">
        <v>278</v>
      </c>
      <c r="C17" s="167">
        <v>41.007194244604314</v>
      </c>
      <c r="D17" s="167">
        <v>58.27338129496403</v>
      </c>
      <c r="E17" s="269">
        <v>223</v>
      </c>
      <c r="F17" s="167">
        <v>52.01793721973094</v>
      </c>
      <c r="G17" s="167">
        <v>47.08520179372198</v>
      </c>
      <c r="H17" s="269">
        <v>225</v>
      </c>
      <c r="I17" s="168">
        <v>54</v>
      </c>
      <c r="J17" s="261">
        <v>45</v>
      </c>
      <c r="K17" s="253">
        <v>190</v>
      </c>
      <c r="L17" s="168">
        <v>62</v>
      </c>
      <c r="M17" s="261">
        <v>38</v>
      </c>
      <c r="N17" s="28">
        <v>247</v>
      </c>
      <c r="O17" s="129">
        <v>53</v>
      </c>
      <c r="P17" s="246">
        <v>47</v>
      </c>
      <c r="Q17" s="142">
        <v>150</v>
      </c>
      <c r="R17" s="131">
        <v>68</v>
      </c>
      <c r="S17" s="251">
        <v>30</v>
      </c>
      <c r="T17" s="28">
        <v>24</v>
      </c>
      <c r="U17" s="28">
        <v>16</v>
      </c>
      <c r="V17" s="130">
        <f t="shared" si="0"/>
        <v>66.66666666666666</v>
      </c>
      <c r="W17" s="28">
        <v>7</v>
      </c>
      <c r="X17" s="514">
        <f t="shared" si="1"/>
        <v>29.166666666666668</v>
      </c>
      <c r="Y17" s="28">
        <v>18</v>
      </c>
      <c r="Z17" s="28">
        <v>12</v>
      </c>
      <c r="AA17" s="130">
        <f t="shared" si="2"/>
        <v>66.66666666666666</v>
      </c>
      <c r="AB17" s="28">
        <v>5</v>
      </c>
      <c r="AC17" s="514">
        <f t="shared" si="3"/>
        <v>27.77777777777778</v>
      </c>
      <c r="AD17" s="28">
        <v>13</v>
      </c>
      <c r="AE17" s="28">
        <v>8</v>
      </c>
      <c r="AF17" s="130">
        <f t="shared" si="4"/>
        <v>61.53846153846154</v>
      </c>
      <c r="AG17" s="28">
        <v>5</v>
      </c>
      <c r="AH17" s="514">
        <f t="shared" si="5"/>
        <v>38.46153846153847</v>
      </c>
      <c r="AI17" s="28">
        <v>15</v>
      </c>
      <c r="AJ17" s="28">
        <v>11</v>
      </c>
      <c r="AK17" s="130">
        <v>73.33333333333333</v>
      </c>
      <c r="AL17" s="28">
        <v>4</v>
      </c>
      <c r="AM17" s="514">
        <v>26.666666666666668</v>
      </c>
      <c r="AN17" s="253">
        <v>70</v>
      </c>
      <c r="AO17" s="28">
        <v>47</v>
      </c>
      <c r="AP17" s="131">
        <v>67.14285714285714</v>
      </c>
      <c r="AQ17" s="28">
        <v>21</v>
      </c>
      <c r="AR17" s="251">
        <v>30</v>
      </c>
      <c r="AS17" s="253">
        <v>21</v>
      </c>
      <c r="AT17" s="28">
        <v>14</v>
      </c>
      <c r="AU17" s="131">
        <v>66.66666666666666</v>
      </c>
      <c r="AV17" s="28">
        <v>7</v>
      </c>
      <c r="AW17" s="251">
        <v>33.33333333333333</v>
      </c>
    </row>
    <row r="18" spans="1:49" ht="12.75">
      <c r="A18" s="124" t="s">
        <v>147</v>
      </c>
      <c r="B18" s="269">
        <v>7653</v>
      </c>
      <c r="C18" s="167">
        <v>69.0186854828172</v>
      </c>
      <c r="D18" s="167">
        <v>29.70077093950085</v>
      </c>
      <c r="E18" s="269">
        <v>6973</v>
      </c>
      <c r="F18" s="167">
        <v>69.69740427362684</v>
      </c>
      <c r="G18" s="167">
        <v>29.241359529614225</v>
      </c>
      <c r="H18" s="269">
        <v>8576</v>
      </c>
      <c r="I18" s="168">
        <v>74</v>
      </c>
      <c r="J18" s="261">
        <v>25</v>
      </c>
      <c r="K18" s="253">
        <v>8310</v>
      </c>
      <c r="L18" s="168">
        <v>76</v>
      </c>
      <c r="M18" s="261">
        <v>23</v>
      </c>
      <c r="N18" s="28">
        <v>8615</v>
      </c>
      <c r="O18" s="129">
        <v>78</v>
      </c>
      <c r="P18" s="246">
        <v>21</v>
      </c>
      <c r="Q18" s="142">
        <v>9058</v>
      </c>
      <c r="R18" s="131">
        <v>77</v>
      </c>
      <c r="S18" s="251">
        <v>21</v>
      </c>
      <c r="T18" s="28">
        <v>1785</v>
      </c>
      <c r="U18" s="28">
        <v>1343</v>
      </c>
      <c r="V18" s="130">
        <f t="shared" si="0"/>
        <v>75.23809523809524</v>
      </c>
      <c r="W18" s="28">
        <v>419</v>
      </c>
      <c r="X18" s="514">
        <f t="shared" si="1"/>
        <v>23.473389355742295</v>
      </c>
      <c r="Y18" s="28">
        <v>1900</v>
      </c>
      <c r="Z18" s="28">
        <v>1443</v>
      </c>
      <c r="AA18" s="130">
        <f t="shared" si="2"/>
        <v>75.94736842105263</v>
      </c>
      <c r="AB18" s="28">
        <v>432</v>
      </c>
      <c r="AC18" s="514">
        <f t="shared" si="3"/>
        <v>22.736842105263158</v>
      </c>
      <c r="AD18" s="28">
        <v>1993</v>
      </c>
      <c r="AE18" s="28">
        <v>1587</v>
      </c>
      <c r="AF18" s="130">
        <f t="shared" si="4"/>
        <v>79.62870045158054</v>
      </c>
      <c r="AG18" s="28">
        <v>383</v>
      </c>
      <c r="AH18" s="514">
        <f t="shared" si="5"/>
        <v>19.21726041144004</v>
      </c>
      <c r="AI18" s="28">
        <v>2545</v>
      </c>
      <c r="AJ18" s="28">
        <v>1942</v>
      </c>
      <c r="AK18" s="130">
        <v>76.30648330058939</v>
      </c>
      <c r="AL18" s="28">
        <v>575</v>
      </c>
      <c r="AM18" s="514">
        <v>22.593320235756384</v>
      </c>
      <c r="AN18" s="253">
        <v>8223</v>
      </c>
      <c r="AO18" s="28">
        <v>6315</v>
      </c>
      <c r="AP18" s="131">
        <v>76.79678949288581</v>
      </c>
      <c r="AQ18" s="28">
        <v>1809</v>
      </c>
      <c r="AR18" s="251">
        <v>21.999270339292227</v>
      </c>
      <c r="AS18" s="253">
        <v>2830</v>
      </c>
      <c r="AT18" s="28">
        <v>2140</v>
      </c>
      <c r="AU18" s="131">
        <v>75.61837455830388</v>
      </c>
      <c r="AV18" s="28">
        <v>646</v>
      </c>
      <c r="AW18" s="251">
        <v>22.82685512367491</v>
      </c>
    </row>
    <row r="19" spans="1:49" ht="12.75">
      <c r="A19" s="124" t="s">
        <v>91</v>
      </c>
      <c r="B19" s="269">
        <v>0</v>
      </c>
      <c r="C19" s="114" t="s">
        <v>28</v>
      </c>
      <c r="D19" s="114" t="s">
        <v>28</v>
      </c>
      <c r="E19" s="269">
        <v>0</v>
      </c>
      <c r="F19" s="114" t="s">
        <v>28</v>
      </c>
      <c r="G19" s="114" t="s">
        <v>28</v>
      </c>
      <c r="H19" s="253">
        <v>1</v>
      </c>
      <c r="I19" s="168" t="s">
        <v>321</v>
      </c>
      <c r="J19" s="274" t="s">
        <v>321</v>
      </c>
      <c r="K19" s="253">
        <v>2</v>
      </c>
      <c r="L19" s="168" t="s">
        <v>321</v>
      </c>
      <c r="M19" s="274" t="s">
        <v>321</v>
      </c>
      <c r="N19" s="28">
        <v>1</v>
      </c>
      <c r="O19" s="129">
        <v>100</v>
      </c>
      <c r="P19" s="246">
        <v>0</v>
      </c>
      <c r="Q19" s="142">
        <v>0</v>
      </c>
      <c r="R19" s="131">
        <v>0</v>
      </c>
      <c r="S19" s="251">
        <v>0</v>
      </c>
      <c r="T19" s="28">
        <v>0</v>
      </c>
      <c r="U19" s="28">
        <v>0</v>
      </c>
      <c r="V19" s="130" t="s">
        <v>338</v>
      </c>
      <c r="W19" s="28">
        <v>0</v>
      </c>
      <c r="X19" s="514" t="s">
        <v>338</v>
      </c>
      <c r="Y19" s="28">
        <v>0</v>
      </c>
      <c r="Z19" s="28">
        <v>0</v>
      </c>
      <c r="AA19" s="130" t="s">
        <v>338</v>
      </c>
      <c r="AB19" s="28">
        <v>0</v>
      </c>
      <c r="AC19" s="514" t="s">
        <v>338</v>
      </c>
      <c r="AD19" s="28">
        <v>0</v>
      </c>
      <c r="AE19" s="28">
        <v>0</v>
      </c>
      <c r="AF19" s="130" t="s">
        <v>338</v>
      </c>
      <c r="AG19" s="28">
        <v>0</v>
      </c>
      <c r="AH19" s="514" t="s">
        <v>338</v>
      </c>
      <c r="AI19" s="28">
        <v>0</v>
      </c>
      <c r="AJ19" s="28">
        <v>0</v>
      </c>
      <c r="AK19" s="130"/>
      <c r="AL19" s="28">
        <v>0</v>
      </c>
      <c r="AM19" s="514"/>
      <c r="AN19" s="253">
        <v>0</v>
      </c>
      <c r="AO19" s="28">
        <v>0</v>
      </c>
      <c r="AP19" s="131"/>
      <c r="AQ19" s="28">
        <v>0</v>
      </c>
      <c r="AR19" s="251"/>
      <c r="AS19" s="253">
        <v>0</v>
      </c>
      <c r="AT19" s="28">
        <v>0</v>
      </c>
      <c r="AU19" s="131">
        <v>0</v>
      </c>
      <c r="AV19" s="28">
        <v>0</v>
      </c>
      <c r="AW19" s="251">
        <v>0</v>
      </c>
    </row>
    <row r="20" spans="1:49" ht="14.25">
      <c r="A20" s="124" t="s">
        <v>112</v>
      </c>
      <c r="B20" s="269">
        <v>0</v>
      </c>
      <c r="C20" s="114" t="s">
        <v>28</v>
      </c>
      <c r="D20" s="114" t="s">
        <v>28</v>
      </c>
      <c r="E20" s="269">
        <v>27</v>
      </c>
      <c r="F20" s="167">
        <v>96.29629629629629</v>
      </c>
      <c r="G20" s="167">
        <v>3.7037037037037033</v>
      </c>
      <c r="H20" s="269">
        <v>50791</v>
      </c>
      <c r="I20" s="168">
        <v>62</v>
      </c>
      <c r="J20" s="261">
        <v>37</v>
      </c>
      <c r="K20" s="253">
        <v>127114</v>
      </c>
      <c r="L20" s="168">
        <v>62</v>
      </c>
      <c r="M20" s="261">
        <v>37</v>
      </c>
      <c r="N20" s="28">
        <v>168020</v>
      </c>
      <c r="O20" s="129">
        <v>60</v>
      </c>
      <c r="P20" s="246">
        <v>39</v>
      </c>
      <c r="Q20" s="142">
        <v>224375</v>
      </c>
      <c r="R20" s="131">
        <v>57</v>
      </c>
      <c r="S20" s="251">
        <v>43</v>
      </c>
      <c r="T20" s="28">
        <v>77288</v>
      </c>
      <c r="U20" s="28">
        <v>44516</v>
      </c>
      <c r="V20" s="130">
        <f t="shared" si="0"/>
        <v>57.597557188696825</v>
      </c>
      <c r="W20" s="28">
        <v>32485</v>
      </c>
      <c r="X20" s="514">
        <f t="shared" si="1"/>
        <v>42.03110444053411</v>
      </c>
      <c r="Y20" s="28">
        <v>86383</v>
      </c>
      <c r="Z20" s="28">
        <v>48724</v>
      </c>
      <c r="AA20" s="130">
        <f t="shared" si="2"/>
        <v>56.404616649109194</v>
      </c>
      <c r="AB20" s="28">
        <v>37346</v>
      </c>
      <c r="AC20" s="514">
        <f t="shared" si="3"/>
        <v>43.233043538659224</v>
      </c>
      <c r="AD20" s="28">
        <v>83211</v>
      </c>
      <c r="AE20" s="28">
        <v>45370</v>
      </c>
      <c r="AF20" s="130">
        <f t="shared" si="4"/>
        <v>54.52404129261757</v>
      </c>
      <c r="AG20" s="28">
        <v>37514</v>
      </c>
      <c r="AH20" s="514">
        <f t="shared" si="5"/>
        <v>45.08298181730781</v>
      </c>
      <c r="AI20" s="28">
        <v>61159</v>
      </c>
      <c r="AJ20" s="28">
        <v>31625</v>
      </c>
      <c r="AK20" s="130">
        <v>51.70947857224611</v>
      </c>
      <c r="AL20" s="28">
        <v>29198</v>
      </c>
      <c r="AM20" s="514">
        <v>47.74113376608512</v>
      </c>
      <c r="AN20" s="253">
        <v>308041</v>
      </c>
      <c r="AO20" s="28">
        <v>170235</v>
      </c>
      <c r="AP20" s="131">
        <v>55.263747358306205</v>
      </c>
      <c r="AQ20" s="28">
        <v>136543</v>
      </c>
      <c r="AR20" s="251">
        <v>44.32624228592947</v>
      </c>
      <c r="AS20" s="253">
        <v>24214</v>
      </c>
      <c r="AT20" s="28">
        <v>11811</v>
      </c>
      <c r="AU20" s="131">
        <v>48.77756669695217</v>
      </c>
      <c r="AV20" s="28">
        <v>12248</v>
      </c>
      <c r="AW20" s="251">
        <v>50.58230775584372</v>
      </c>
    </row>
    <row r="21" spans="1:49" ht="12.75">
      <c r="A21" s="124" t="s">
        <v>92</v>
      </c>
      <c r="B21" s="253" t="s">
        <v>28</v>
      </c>
      <c r="C21" s="114" t="s">
        <v>28</v>
      </c>
      <c r="D21" s="114" t="s">
        <v>28</v>
      </c>
      <c r="E21" s="253" t="s">
        <v>28</v>
      </c>
      <c r="F21" s="114" t="s">
        <v>28</v>
      </c>
      <c r="G21" s="114" t="s">
        <v>28</v>
      </c>
      <c r="H21" s="253">
        <v>232</v>
      </c>
      <c r="I21" s="168">
        <v>95</v>
      </c>
      <c r="J21" s="261">
        <v>5</v>
      </c>
      <c r="K21" s="253">
        <v>287</v>
      </c>
      <c r="L21" s="168">
        <v>93</v>
      </c>
      <c r="M21" s="261">
        <v>7</v>
      </c>
      <c r="N21" s="28">
        <v>146</v>
      </c>
      <c r="O21" s="129">
        <v>93</v>
      </c>
      <c r="P21" s="246">
        <v>7</v>
      </c>
      <c r="Q21" s="142">
        <v>2</v>
      </c>
      <c r="R21" s="168" t="s">
        <v>321</v>
      </c>
      <c r="S21" s="274" t="s">
        <v>321</v>
      </c>
      <c r="T21" s="28">
        <v>0</v>
      </c>
      <c r="U21" s="28">
        <v>0</v>
      </c>
      <c r="V21" s="130" t="s">
        <v>338</v>
      </c>
      <c r="W21" s="28">
        <v>0</v>
      </c>
      <c r="X21" s="514" t="s">
        <v>338</v>
      </c>
      <c r="Y21" s="28">
        <v>0</v>
      </c>
      <c r="Z21" s="28">
        <v>0</v>
      </c>
      <c r="AA21" s="130" t="s">
        <v>338</v>
      </c>
      <c r="AB21" s="28">
        <v>0</v>
      </c>
      <c r="AC21" s="514" t="s">
        <v>338</v>
      </c>
      <c r="AD21" s="28">
        <v>0</v>
      </c>
      <c r="AE21" s="28">
        <v>0</v>
      </c>
      <c r="AF21" s="130" t="s">
        <v>338</v>
      </c>
      <c r="AG21" s="28">
        <v>0</v>
      </c>
      <c r="AH21" s="514" t="s">
        <v>338</v>
      </c>
      <c r="AI21" s="28">
        <v>0</v>
      </c>
      <c r="AJ21" s="28">
        <v>0</v>
      </c>
      <c r="AK21" s="130"/>
      <c r="AL21" s="28">
        <v>0</v>
      </c>
      <c r="AM21" s="514"/>
      <c r="AN21" s="253">
        <v>0</v>
      </c>
      <c r="AO21" s="28">
        <v>0</v>
      </c>
      <c r="AP21" s="131"/>
      <c r="AQ21" s="28">
        <v>0</v>
      </c>
      <c r="AR21" s="251"/>
      <c r="AS21" s="253">
        <v>0</v>
      </c>
      <c r="AT21" s="28">
        <v>0</v>
      </c>
      <c r="AU21" s="131">
        <v>0</v>
      </c>
      <c r="AV21" s="28">
        <v>0</v>
      </c>
      <c r="AW21" s="251">
        <v>0</v>
      </c>
    </row>
    <row r="22" spans="1:49" ht="12.75">
      <c r="A22" s="124" t="s">
        <v>93</v>
      </c>
      <c r="B22" s="269">
        <v>13</v>
      </c>
      <c r="C22" s="167">
        <v>84.61538461538461</v>
      </c>
      <c r="D22" s="167">
        <v>15.384615384615385</v>
      </c>
      <c r="E22" s="269">
        <v>11</v>
      </c>
      <c r="F22" s="167">
        <v>90.9090909090909</v>
      </c>
      <c r="G22" s="167">
        <v>9.090909090909092</v>
      </c>
      <c r="H22" s="269">
        <v>14</v>
      </c>
      <c r="I22" s="168">
        <v>93</v>
      </c>
      <c r="J22" s="274">
        <v>0</v>
      </c>
      <c r="K22" s="253">
        <v>21</v>
      </c>
      <c r="L22" s="168">
        <v>100</v>
      </c>
      <c r="M22" s="274">
        <v>0</v>
      </c>
      <c r="N22" s="28">
        <v>14</v>
      </c>
      <c r="O22" s="129">
        <v>79</v>
      </c>
      <c r="P22" s="246">
        <v>21</v>
      </c>
      <c r="Q22" s="142">
        <v>8</v>
      </c>
      <c r="R22" s="131">
        <v>87.5</v>
      </c>
      <c r="S22" s="251">
        <v>12.5</v>
      </c>
      <c r="T22" s="28">
        <v>11</v>
      </c>
      <c r="U22" s="28">
        <v>9</v>
      </c>
      <c r="V22" s="130">
        <f t="shared" si="0"/>
        <v>81.81818181818183</v>
      </c>
      <c r="W22" s="28">
        <v>2</v>
      </c>
      <c r="X22" s="514">
        <f t="shared" si="1"/>
        <v>18.181818181818183</v>
      </c>
      <c r="Y22" s="28">
        <v>4</v>
      </c>
      <c r="Z22" s="28">
        <v>4</v>
      </c>
      <c r="AA22" s="130">
        <f t="shared" si="2"/>
        <v>100</v>
      </c>
      <c r="AB22" s="28">
        <v>0</v>
      </c>
      <c r="AC22" s="514">
        <f t="shared" si="3"/>
        <v>0</v>
      </c>
      <c r="AD22" s="28">
        <v>1</v>
      </c>
      <c r="AE22" s="28">
        <v>1</v>
      </c>
      <c r="AF22" s="130">
        <f t="shared" si="4"/>
        <v>100</v>
      </c>
      <c r="AG22" s="28">
        <v>0</v>
      </c>
      <c r="AH22" s="514">
        <f t="shared" si="5"/>
        <v>0</v>
      </c>
      <c r="AI22" s="28">
        <v>3</v>
      </c>
      <c r="AJ22" s="28">
        <v>3</v>
      </c>
      <c r="AK22" s="130">
        <v>100</v>
      </c>
      <c r="AL22" s="28">
        <v>0</v>
      </c>
      <c r="AM22" s="514">
        <v>0</v>
      </c>
      <c r="AN22" s="253">
        <v>19</v>
      </c>
      <c r="AO22" s="28">
        <v>17</v>
      </c>
      <c r="AP22" s="131">
        <v>89.47368421052632</v>
      </c>
      <c r="AQ22" s="28">
        <v>2</v>
      </c>
      <c r="AR22" s="251">
        <v>10.526315789473683</v>
      </c>
      <c r="AS22" s="253">
        <v>3</v>
      </c>
      <c r="AT22" s="28">
        <v>3</v>
      </c>
      <c r="AU22" s="131">
        <v>100</v>
      </c>
      <c r="AV22" s="28">
        <v>0</v>
      </c>
      <c r="AW22" s="251">
        <v>0</v>
      </c>
    </row>
    <row r="23" spans="1:49" ht="12.75">
      <c r="A23" s="124" t="s">
        <v>94</v>
      </c>
      <c r="B23" s="269">
        <v>57310</v>
      </c>
      <c r="C23" s="167">
        <v>48.478450532193335</v>
      </c>
      <c r="D23" s="167">
        <v>51.17257023207119</v>
      </c>
      <c r="E23" s="269">
        <v>62928</v>
      </c>
      <c r="F23" s="167">
        <v>49.33415967454869</v>
      </c>
      <c r="G23" s="167">
        <v>50.30511060259344</v>
      </c>
      <c r="H23" s="269">
        <v>47201</v>
      </c>
      <c r="I23" s="168">
        <v>49</v>
      </c>
      <c r="J23" s="261">
        <v>51</v>
      </c>
      <c r="K23" s="253">
        <v>31198</v>
      </c>
      <c r="L23" s="168">
        <v>50</v>
      </c>
      <c r="M23" s="274">
        <v>50</v>
      </c>
      <c r="N23" s="28">
        <v>18136</v>
      </c>
      <c r="O23" s="129">
        <v>49</v>
      </c>
      <c r="P23" s="246">
        <v>51</v>
      </c>
      <c r="Q23" s="142">
        <v>1264</v>
      </c>
      <c r="R23" s="131">
        <v>58.38607594936709</v>
      </c>
      <c r="S23" s="251">
        <v>40.26898734177215</v>
      </c>
      <c r="T23" s="28">
        <v>159</v>
      </c>
      <c r="U23" s="28">
        <v>105</v>
      </c>
      <c r="V23" s="130">
        <f t="shared" si="0"/>
        <v>66.0377358490566</v>
      </c>
      <c r="W23" s="28">
        <v>51</v>
      </c>
      <c r="X23" s="514">
        <f t="shared" si="1"/>
        <v>32.075471698113205</v>
      </c>
      <c r="Y23" s="28">
        <v>179</v>
      </c>
      <c r="Z23" s="28">
        <v>110</v>
      </c>
      <c r="AA23" s="130">
        <f t="shared" si="2"/>
        <v>61.452513966480446</v>
      </c>
      <c r="AB23" s="28">
        <v>69</v>
      </c>
      <c r="AC23" s="514">
        <f t="shared" si="3"/>
        <v>38.547486033519554</v>
      </c>
      <c r="AD23" s="28">
        <v>128</v>
      </c>
      <c r="AE23" s="28">
        <v>91</v>
      </c>
      <c r="AF23" s="130">
        <f t="shared" si="4"/>
        <v>71.09375</v>
      </c>
      <c r="AG23" s="28">
        <v>37</v>
      </c>
      <c r="AH23" s="514">
        <f t="shared" si="5"/>
        <v>28.90625</v>
      </c>
      <c r="AI23" s="28">
        <v>152</v>
      </c>
      <c r="AJ23" s="28">
        <v>106</v>
      </c>
      <c r="AK23" s="130">
        <v>69.73684210526315</v>
      </c>
      <c r="AL23" s="28">
        <v>45</v>
      </c>
      <c r="AM23" s="514">
        <v>29.605263157894733</v>
      </c>
      <c r="AN23" s="253">
        <v>618</v>
      </c>
      <c r="AO23" s="28">
        <v>412</v>
      </c>
      <c r="AP23" s="131">
        <v>66.66666666666666</v>
      </c>
      <c r="AQ23" s="28">
        <v>202</v>
      </c>
      <c r="AR23" s="251">
        <v>32.68608414239482</v>
      </c>
      <c r="AS23" s="253">
        <v>124</v>
      </c>
      <c r="AT23" s="28">
        <v>77</v>
      </c>
      <c r="AU23" s="131">
        <v>62.096774193548384</v>
      </c>
      <c r="AV23" s="28">
        <v>44</v>
      </c>
      <c r="AW23" s="251">
        <v>35.483870967741936</v>
      </c>
    </row>
    <row r="24" spans="1:49" ht="12.75">
      <c r="A24" s="124" t="s">
        <v>95</v>
      </c>
      <c r="B24" s="269">
        <v>12830</v>
      </c>
      <c r="C24" s="167">
        <v>64.38035853468433</v>
      </c>
      <c r="D24" s="167">
        <v>34.57521434138737</v>
      </c>
      <c r="E24" s="269">
        <v>12167</v>
      </c>
      <c r="F24" s="167">
        <v>66.4913290046848</v>
      </c>
      <c r="G24" s="167">
        <v>32.62924303443741</v>
      </c>
      <c r="H24" s="269">
        <v>11794</v>
      </c>
      <c r="I24" s="168">
        <v>70</v>
      </c>
      <c r="J24" s="261">
        <v>29</v>
      </c>
      <c r="K24" s="253">
        <v>10504</v>
      </c>
      <c r="L24" s="168">
        <v>71</v>
      </c>
      <c r="M24" s="261">
        <v>28</v>
      </c>
      <c r="N24" s="28">
        <v>9604</v>
      </c>
      <c r="O24" s="129">
        <v>73</v>
      </c>
      <c r="P24" s="246">
        <v>26</v>
      </c>
      <c r="Q24" s="142">
        <v>9503</v>
      </c>
      <c r="R24" s="131">
        <v>72.34557508155319</v>
      </c>
      <c r="S24" s="251">
        <v>26.549510680837628</v>
      </c>
      <c r="T24" s="28">
        <v>2499</v>
      </c>
      <c r="U24" s="28">
        <v>1873</v>
      </c>
      <c r="V24" s="130">
        <f t="shared" si="0"/>
        <v>74.9499799919968</v>
      </c>
      <c r="W24" s="28">
        <v>596</v>
      </c>
      <c r="X24" s="514">
        <f t="shared" si="1"/>
        <v>23.84953981592637</v>
      </c>
      <c r="Y24" s="28">
        <v>2543</v>
      </c>
      <c r="Z24" s="28">
        <v>1826</v>
      </c>
      <c r="AA24" s="130">
        <f t="shared" si="2"/>
        <v>71.80495477782148</v>
      </c>
      <c r="AB24" s="28">
        <v>678</v>
      </c>
      <c r="AC24" s="514">
        <f t="shared" si="3"/>
        <v>26.661423515532835</v>
      </c>
      <c r="AD24" s="28">
        <v>2612</v>
      </c>
      <c r="AE24" s="28">
        <v>1903</v>
      </c>
      <c r="AF24" s="130">
        <f t="shared" si="4"/>
        <v>72.85604900459418</v>
      </c>
      <c r="AG24" s="28">
        <v>678</v>
      </c>
      <c r="AH24" s="514">
        <f t="shared" si="5"/>
        <v>25.957120980091887</v>
      </c>
      <c r="AI24" s="28">
        <v>3120</v>
      </c>
      <c r="AJ24" s="28">
        <v>2307</v>
      </c>
      <c r="AK24" s="130">
        <v>73.9423076923077</v>
      </c>
      <c r="AL24" s="28">
        <v>777</v>
      </c>
      <c r="AM24" s="514">
        <v>24.903846153846153</v>
      </c>
      <c r="AN24" s="253">
        <v>10774</v>
      </c>
      <c r="AO24" s="28">
        <v>7909</v>
      </c>
      <c r="AP24" s="131">
        <v>73.40820493781325</v>
      </c>
      <c r="AQ24" s="28">
        <v>2729</v>
      </c>
      <c r="AR24" s="251">
        <v>25.32949693707073</v>
      </c>
      <c r="AS24" s="253">
        <v>1798</v>
      </c>
      <c r="AT24" s="28">
        <v>1255</v>
      </c>
      <c r="AU24" s="131">
        <v>69.79977753058955</v>
      </c>
      <c r="AV24" s="28">
        <v>525</v>
      </c>
      <c r="AW24" s="251">
        <v>29.199110122358174</v>
      </c>
    </row>
    <row r="25" spans="1:49" ht="12.75">
      <c r="A25" s="124" t="s">
        <v>96</v>
      </c>
      <c r="B25" s="269">
        <v>0</v>
      </c>
      <c r="C25" s="167" t="s">
        <v>28</v>
      </c>
      <c r="D25" s="167" t="s">
        <v>28</v>
      </c>
      <c r="E25" s="269">
        <v>0</v>
      </c>
      <c r="F25" s="167" t="s">
        <v>28</v>
      </c>
      <c r="G25" s="167" t="s">
        <v>28</v>
      </c>
      <c r="H25" s="253">
        <v>0</v>
      </c>
      <c r="I25" s="168" t="s">
        <v>321</v>
      </c>
      <c r="J25" s="274" t="s">
        <v>321</v>
      </c>
      <c r="K25" s="253">
        <v>3</v>
      </c>
      <c r="L25" s="168" t="s">
        <v>321</v>
      </c>
      <c r="M25" s="274" t="s">
        <v>321</v>
      </c>
      <c r="N25" s="28">
        <v>0</v>
      </c>
      <c r="O25" s="129">
        <v>0</v>
      </c>
      <c r="P25" s="246">
        <v>0</v>
      </c>
      <c r="Q25" s="142">
        <v>2</v>
      </c>
      <c r="R25" s="168" t="s">
        <v>321</v>
      </c>
      <c r="S25" s="274" t="s">
        <v>321</v>
      </c>
      <c r="T25" s="28">
        <v>0</v>
      </c>
      <c r="U25" s="28">
        <v>0</v>
      </c>
      <c r="V25" s="130" t="s">
        <v>338</v>
      </c>
      <c r="W25" s="28">
        <v>0</v>
      </c>
      <c r="X25" s="514" t="s">
        <v>338</v>
      </c>
      <c r="Y25" s="28">
        <v>0</v>
      </c>
      <c r="Z25" s="28">
        <v>0</v>
      </c>
      <c r="AA25" s="130" t="s">
        <v>338</v>
      </c>
      <c r="AB25" s="28">
        <v>0</v>
      </c>
      <c r="AC25" s="514" t="s">
        <v>338</v>
      </c>
      <c r="AD25" s="28">
        <v>0</v>
      </c>
      <c r="AE25" s="28">
        <v>0</v>
      </c>
      <c r="AF25" s="130" t="s">
        <v>338</v>
      </c>
      <c r="AG25" s="28">
        <v>0</v>
      </c>
      <c r="AH25" s="514" t="s">
        <v>338</v>
      </c>
      <c r="AI25" s="28">
        <v>0</v>
      </c>
      <c r="AJ25" s="28">
        <v>0</v>
      </c>
      <c r="AK25" s="130"/>
      <c r="AL25" s="28">
        <v>0</v>
      </c>
      <c r="AM25" s="514"/>
      <c r="AN25" s="253">
        <v>0</v>
      </c>
      <c r="AO25" s="28">
        <v>0</v>
      </c>
      <c r="AP25" s="131"/>
      <c r="AQ25" s="28">
        <v>0</v>
      </c>
      <c r="AR25" s="251"/>
      <c r="AS25" s="253">
        <v>0</v>
      </c>
      <c r="AT25" s="28">
        <v>0</v>
      </c>
      <c r="AU25" s="131">
        <v>0</v>
      </c>
      <c r="AV25" s="28">
        <v>0</v>
      </c>
      <c r="AW25" s="251">
        <v>0</v>
      </c>
    </row>
    <row r="26" spans="1:49" ht="12.75">
      <c r="A26" s="124" t="s">
        <v>97</v>
      </c>
      <c r="B26" s="269">
        <v>6046</v>
      </c>
      <c r="C26" s="167">
        <v>58.12107178299703</v>
      </c>
      <c r="D26" s="167">
        <v>39.94376447237843</v>
      </c>
      <c r="E26" s="269">
        <v>5266</v>
      </c>
      <c r="F26" s="167">
        <v>60.083554880364595</v>
      </c>
      <c r="G26" s="167">
        <v>37.67565514622105</v>
      </c>
      <c r="H26" s="269">
        <v>4870</v>
      </c>
      <c r="I26" s="168">
        <v>60</v>
      </c>
      <c r="J26" s="261">
        <v>38</v>
      </c>
      <c r="K26" s="253">
        <v>6253</v>
      </c>
      <c r="L26" s="168">
        <v>62</v>
      </c>
      <c r="M26" s="261">
        <v>35</v>
      </c>
      <c r="N26" s="28">
        <v>6500</v>
      </c>
      <c r="O26" s="129">
        <v>64</v>
      </c>
      <c r="P26" s="246">
        <v>33</v>
      </c>
      <c r="Q26" s="142">
        <v>3427</v>
      </c>
      <c r="R26" s="131">
        <v>66.44295302013423</v>
      </c>
      <c r="S26" s="251">
        <v>30.726583017216225</v>
      </c>
      <c r="T26" s="28">
        <v>731</v>
      </c>
      <c r="U26" s="28">
        <v>493</v>
      </c>
      <c r="V26" s="130">
        <f t="shared" si="0"/>
        <v>67.44186046511628</v>
      </c>
      <c r="W26" s="28">
        <v>226</v>
      </c>
      <c r="X26" s="514">
        <f t="shared" si="1"/>
        <v>30.91655266757866</v>
      </c>
      <c r="Y26" s="28">
        <v>950</v>
      </c>
      <c r="Z26" s="28">
        <v>634</v>
      </c>
      <c r="AA26" s="130">
        <f t="shared" si="2"/>
        <v>66.73684210526316</v>
      </c>
      <c r="AB26" s="28">
        <v>297</v>
      </c>
      <c r="AC26" s="514">
        <f t="shared" si="3"/>
        <v>31.263157894736842</v>
      </c>
      <c r="AD26" s="28">
        <v>697</v>
      </c>
      <c r="AE26" s="28">
        <v>465</v>
      </c>
      <c r="AF26" s="130">
        <f t="shared" si="4"/>
        <v>66.71449067431851</v>
      </c>
      <c r="AG26" s="28">
        <v>213</v>
      </c>
      <c r="AH26" s="514">
        <f t="shared" si="5"/>
        <v>30.55954088952654</v>
      </c>
      <c r="AI26" s="28">
        <v>816</v>
      </c>
      <c r="AJ26" s="28">
        <v>565</v>
      </c>
      <c r="AK26" s="130">
        <v>69.24019607843137</v>
      </c>
      <c r="AL26" s="28">
        <v>223</v>
      </c>
      <c r="AM26" s="514">
        <v>27.328431372549016</v>
      </c>
      <c r="AN26" s="253">
        <v>3194</v>
      </c>
      <c r="AO26" s="28">
        <v>2157</v>
      </c>
      <c r="AP26" s="131">
        <v>67.53287413901064</v>
      </c>
      <c r="AQ26" s="28">
        <v>959</v>
      </c>
      <c r="AR26" s="251">
        <v>30.02504696305573</v>
      </c>
      <c r="AS26" s="253">
        <v>523</v>
      </c>
      <c r="AT26" s="28">
        <v>349</v>
      </c>
      <c r="AU26" s="131">
        <v>66.73040152963671</v>
      </c>
      <c r="AV26" s="28">
        <v>156</v>
      </c>
      <c r="AW26" s="251">
        <v>29.82791586998088</v>
      </c>
    </row>
    <row r="27" spans="1:49" ht="12.75">
      <c r="A27" s="124" t="s">
        <v>98</v>
      </c>
      <c r="B27" s="269">
        <v>7511</v>
      </c>
      <c r="C27" s="167">
        <v>71.60165091199573</v>
      </c>
      <c r="D27" s="167">
        <v>27.852483024896816</v>
      </c>
      <c r="E27" s="269">
        <v>9246</v>
      </c>
      <c r="F27" s="167">
        <v>74.69175859831279</v>
      </c>
      <c r="G27" s="167">
        <v>24.64849664719879</v>
      </c>
      <c r="H27" s="269">
        <v>17534</v>
      </c>
      <c r="I27" s="168">
        <v>82</v>
      </c>
      <c r="J27" s="261">
        <v>18</v>
      </c>
      <c r="K27" s="253">
        <v>27493</v>
      </c>
      <c r="L27" s="168">
        <v>86</v>
      </c>
      <c r="M27" s="261">
        <v>13</v>
      </c>
      <c r="N27" s="28">
        <v>33799</v>
      </c>
      <c r="O27" s="129">
        <v>85</v>
      </c>
      <c r="P27" s="246">
        <v>15</v>
      </c>
      <c r="Q27" s="142">
        <v>33976</v>
      </c>
      <c r="R27" s="131">
        <v>82.74075818224628</v>
      </c>
      <c r="S27" s="251">
        <v>16.93842712502943</v>
      </c>
      <c r="T27" s="28">
        <v>8684</v>
      </c>
      <c r="U27" s="28">
        <v>7015</v>
      </c>
      <c r="V27" s="130">
        <f t="shared" si="0"/>
        <v>80.78074619990787</v>
      </c>
      <c r="W27" s="28">
        <v>1643</v>
      </c>
      <c r="X27" s="514">
        <f t="shared" si="1"/>
        <v>18.91985260248733</v>
      </c>
      <c r="Y27" s="28">
        <v>10815</v>
      </c>
      <c r="Z27" s="28">
        <v>8805</v>
      </c>
      <c r="AA27" s="130">
        <f t="shared" si="2"/>
        <v>81.41470180305132</v>
      </c>
      <c r="AB27" s="28">
        <v>1949</v>
      </c>
      <c r="AC27" s="514">
        <f t="shared" si="3"/>
        <v>18.021266759130835</v>
      </c>
      <c r="AD27" s="28">
        <v>13313</v>
      </c>
      <c r="AE27" s="28">
        <v>11015</v>
      </c>
      <c r="AF27" s="130">
        <f t="shared" si="4"/>
        <v>82.73867648163449</v>
      </c>
      <c r="AG27" s="28">
        <v>2247</v>
      </c>
      <c r="AH27" s="514">
        <f t="shared" si="5"/>
        <v>16.878239314955305</v>
      </c>
      <c r="AI27" s="28">
        <v>10661</v>
      </c>
      <c r="AJ27" s="28">
        <v>8309</v>
      </c>
      <c r="AK27" s="130">
        <v>77.93827971109653</v>
      </c>
      <c r="AL27" s="28">
        <v>2308</v>
      </c>
      <c r="AM27" s="514">
        <v>21.649001031798143</v>
      </c>
      <c r="AN27" s="253">
        <v>43473</v>
      </c>
      <c r="AO27" s="28">
        <v>35144</v>
      </c>
      <c r="AP27" s="131">
        <v>80.84098175879282</v>
      </c>
      <c r="AQ27" s="28">
        <v>8147</v>
      </c>
      <c r="AR27" s="251">
        <v>18.74036758447772</v>
      </c>
      <c r="AS27" s="253">
        <v>4341</v>
      </c>
      <c r="AT27" s="28">
        <v>3032</v>
      </c>
      <c r="AU27" s="131">
        <v>69.84565768256162</v>
      </c>
      <c r="AV27" s="28">
        <v>1287</v>
      </c>
      <c r="AW27" s="251">
        <v>29.647546648237732</v>
      </c>
    </row>
    <row r="28" spans="1:49" ht="12.75">
      <c r="A28" s="124" t="s">
        <v>99</v>
      </c>
      <c r="B28" s="269">
        <v>1</v>
      </c>
      <c r="C28" s="451" t="s">
        <v>321</v>
      </c>
      <c r="D28" s="168" t="s">
        <v>321</v>
      </c>
      <c r="E28" s="269">
        <v>0</v>
      </c>
      <c r="F28" s="114" t="s">
        <v>28</v>
      </c>
      <c r="G28" s="114" t="s">
        <v>28</v>
      </c>
      <c r="H28" s="253">
        <v>1</v>
      </c>
      <c r="I28" s="168" t="s">
        <v>321</v>
      </c>
      <c r="J28" s="274" t="s">
        <v>321</v>
      </c>
      <c r="K28" s="253">
        <v>5</v>
      </c>
      <c r="L28" s="168">
        <v>60</v>
      </c>
      <c r="M28" s="261">
        <v>40</v>
      </c>
      <c r="N28" s="28">
        <v>2</v>
      </c>
      <c r="O28" s="168" t="s">
        <v>321</v>
      </c>
      <c r="P28" s="274" t="s">
        <v>321</v>
      </c>
      <c r="Q28" s="142">
        <v>5</v>
      </c>
      <c r="R28" s="131">
        <v>100</v>
      </c>
      <c r="S28" s="251">
        <v>0</v>
      </c>
      <c r="T28" s="28">
        <v>5</v>
      </c>
      <c r="U28" s="28">
        <v>1</v>
      </c>
      <c r="V28" s="130">
        <f t="shared" si="0"/>
        <v>20</v>
      </c>
      <c r="W28" s="28">
        <v>4</v>
      </c>
      <c r="X28" s="514">
        <f t="shared" si="1"/>
        <v>80</v>
      </c>
      <c r="Y28" s="28">
        <v>3</v>
      </c>
      <c r="Z28" s="28">
        <v>2</v>
      </c>
      <c r="AA28" s="130">
        <f t="shared" si="2"/>
        <v>66.66666666666666</v>
      </c>
      <c r="AB28" s="28">
        <v>1</v>
      </c>
      <c r="AC28" s="514">
        <f t="shared" si="3"/>
        <v>33.33333333333333</v>
      </c>
      <c r="AD28" s="28">
        <v>32</v>
      </c>
      <c r="AE28" s="28">
        <v>31</v>
      </c>
      <c r="AF28" s="130">
        <f t="shared" si="4"/>
        <v>96.875</v>
      </c>
      <c r="AG28" s="28">
        <v>1</v>
      </c>
      <c r="AH28" s="514">
        <f t="shared" si="5"/>
        <v>3.125</v>
      </c>
      <c r="AI28" s="28">
        <v>14</v>
      </c>
      <c r="AJ28" s="28">
        <v>10</v>
      </c>
      <c r="AK28" s="130">
        <v>71.42857142857143</v>
      </c>
      <c r="AL28" s="28">
        <v>4</v>
      </c>
      <c r="AM28" s="514">
        <v>28.57142857142857</v>
      </c>
      <c r="AN28" s="253">
        <v>54</v>
      </c>
      <c r="AO28" s="28">
        <v>44</v>
      </c>
      <c r="AP28" s="131">
        <v>81.48148148148148</v>
      </c>
      <c r="AQ28" s="28">
        <v>10</v>
      </c>
      <c r="AR28" s="251">
        <v>18.51851851851852</v>
      </c>
      <c r="AS28" s="253">
        <v>16</v>
      </c>
      <c r="AT28" s="28">
        <v>11</v>
      </c>
      <c r="AU28" s="131">
        <v>68.75</v>
      </c>
      <c r="AV28" s="28">
        <v>5</v>
      </c>
      <c r="AW28" s="251">
        <v>31.25</v>
      </c>
    </row>
    <row r="29" spans="1:49" ht="12.75">
      <c r="A29" s="124" t="s">
        <v>100</v>
      </c>
      <c r="B29" s="269">
        <v>58</v>
      </c>
      <c r="C29" s="167">
        <v>93.10344827586206</v>
      </c>
      <c r="D29" s="167">
        <v>6.896551724137931</v>
      </c>
      <c r="E29" s="269">
        <v>96</v>
      </c>
      <c r="F29" s="167">
        <v>89.58333333333334</v>
      </c>
      <c r="G29" s="167">
        <v>10.416666666666668</v>
      </c>
      <c r="H29" s="269">
        <v>149</v>
      </c>
      <c r="I29" s="168">
        <v>85</v>
      </c>
      <c r="J29" s="261">
        <v>15</v>
      </c>
      <c r="K29" s="253">
        <v>149</v>
      </c>
      <c r="L29" s="168">
        <v>89</v>
      </c>
      <c r="M29" s="261">
        <v>11</v>
      </c>
      <c r="N29" s="28">
        <v>154</v>
      </c>
      <c r="O29" s="129">
        <v>90</v>
      </c>
      <c r="P29" s="246">
        <v>8</v>
      </c>
      <c r="Q29" s="142">
        <v>131</v>
      </c>
      <c r="R29" s="131">
        <v>90.07633587786259</v>
      </c>
      <c r="S29" s="251">
        <v>9.923664122137405</v>
      </c>
      <c r="T29" s="28">
        <v>31</v>
      </c>
      <c r="U29" s="28">
        <v>30</v>
      </c>
      <c r="V29" s="130">
        <f t="shared" si="0"/>
        <v>96.7741935483871</v>
      </c>
      <c r="W29" s="28">
        <v>1</v>
      </c>
      <c r="X29" s="514">
        <f t="shared" si="1"/>
        <v>3.225806451612903</v>
      </c>
      <c r="Y29" s="28">
        <v>49</v>
      </c>
      <c r="Z29" s="28">
        <v>40</v>
      </c>
      <c r="AA29" s="130">
        <f t="shared" si="2"/>
        <v>81.63265306122449</v>
      </c>
      <c r="AB29" s="28">
        <v>9</v>
      </c>
      <c r="AC29" s="514">
        <f t="shared" si="3"/>
        <v>18.367346938775512</v>
      </c>
      <c r="AD29" s="28">
        <v>34</v>
      </c>
      <c r="AE29" s="28">
        <v>32</v>
      </c>
      <c r="AF29" s="130">
        <f t="shared" si="4"/>
        <v>94.11764705882352</v>
      </c>
      <c r="AG29" s="28">
        <v>2</v>
      </c>
      <c r="AH29" s="514">
        <f t="shared" si="5"/>
        <v>5.88235294117647</v>
      </c>
      <c r="AI29" s="28">
        <v>51</v>
      </c>
      <c r="AJ29" s="28">
        <v>43</v>
      </c>
      <c r="AK29" s="130">
        <v>84.31372549019608</v>
      </c>
      <c r="AL29" s="28">
        <v>7</v>
      </c>
      <c r="AM29" s="514">
        <v>13.725490196078432</v>
      </c>
      <c r="AN29" s="253">
        <v>165</v>
      </c>
      <c r="AO29" s="28">
        <v>145</v>
      </c>
      <c r="AP29" s="131">
        <v>87.87878787878788</v>
      </c>
      <c r="AQ29" s="28">
        <v>19</v>
      </c>
      <c r="AR29" s="251">
        <v>11.515151515151516</v>
      </c>
      <c r="AS29" s="253">
        <v>16</v>
      </c>
      <c r="AT29" s="28">
        <v>15</v>
      </c>
      <c r="AU29" s="131">
        <v>93.75</v>
      </c>
      <c r="AV29" s="28">
        <v>0</v>
      </c>
      <c r="AW29" s="251">
        <v>0</v>
      </c>
    </row>
    <row r="30" spans="1:49" ht="12.75">
      <c r="A30" s="124" t="s">
        <v>101</v>
      </c>
      <c r="B30" s="269">
        <v>151</v>
      </c>
      <c r="C30" s="167">
        <v>63.576158940397356</v>
      </c>
      <c r="D30" s="167">
        <v>33.77483443708609</v>
      </c>
      <c r="E30" s="269">
        <v>71</v>
      </c>
      <c r="F30" s="167">
        <v>60.56338028169014</v>
      </c>
      <c r="G30" s="167">
        <v>35.2112676056338</v>
      </c>
      <c r="H30" s="269">
        <v>43</v>
      </c>
      <c r="I30" s="168">
        <v>56</v>
      </c>
      <c r="J30" s="261">
        <v>42</v>
      </c>
      <c r="K30" s="253">
        <v>54</v>
      </c>
      <c r="L30" s="168">
        <v>59</v>
      </c>
      <c r="M30" s="261">
        <v>35</v>
      </c>
      <c r="N30" s="28">
        <v>48</v>
      </c>
      <c r="O30" s="129">
        <v>67</v>
      </c>
      <c r="P30" s="246">
        <v>29</v>
      </c>
      <c r="Q30" s="142">
        <v>54</v>
      </c>
      <c r="R30" s="131">
        <v>55.55555555555556</v>
      </c>
      <c r="S30" s="251">
        <v>42.592592592592595</v>
      </c>
      <c r="T30" s="28">
        <v>10</v>
      </c>
      <c r="U30" s="28">
        <v>5</v>
      </c>
      <c r="V30" s="130">
        <f t="shared" si="0"/>
        <v>50</v>
      </c>
      <c r="W30" s="28">
        <v>5</v>
      </c>
      <c r="X30" s="514">
        <f t="shared" si="1"/>
        <v>50</v>
      </c>
      <c r="Y30" s="28">
        <v>15</v>
      </c>
      <c r="Z30" s="28">
        <v>12</v>
      </c>
      <c r="AA30" s="130">
        <f t="shared" si="2"/>
        <v>80</v>
      </c>
      <c r="AB30" s="28">
        <v>3</v>
      </c>
      <c r="AC30" s="514">
        <f t="shared" si="3"/>
        <v>20</v>
      </c>
      <c r="AD30" s="28">
        <v>7</v>
      </c>
      <c r="AE30" s="28">
        <v>2</v>
      </c>
      <c r="AF30" s="130">
        <f t="shared" si="4"/>
        <v>28.57142857142857</v>
      </c>
      <c r="AG30" s="28">
        <v>4</v>
      </c>
      <c r="AH30" s="514">
        <f t="shared" si="5"/>
        <v>57.14285714285714</v>
      </c>
      <c r="AI30" s="28">
        <v>23</v>
      </c>
      <c r="AJ30" s="28">
        <v>16</v>
      </c>
      <c r="AK30" s="130">
        <v>69.56521739130434</v>
      </c>
      <c r="AL30" s="28">
        <v>6</v>
      </c>
      <c r="AM30" s="514">
        <v>26.08695652173913</v>
      </c>
      <c r="AN30" s="253">
        <v>55</v>
      </c>
      <c r="AO30" s="28">
        <v>35</v>
      </c>
      <c r="AP30" s="131">
        <v>63.63636363636363</v>
      </c>
      <c r="AQ30" s="28">
        <v>18</v>
      </c>
      <c r="AR30" s="251">
        <v>32.72727272727273</v>
      </c>
      <c r="AS30" s="253">
        <v>14</v>
      </c>
      <c r="AT30" s="28">
        <v>5</v>
      </c>
      <c r="AU30" s="131">
        <v>35.714285714285715</v>
      </c>
      <c r="AV30" s="28">
        <v>9</v>
      </c>
      <c r="AW30" s="251">
        <v>64.28571428571429</v>
      </c>
    </row>
    <row r="31" spans="1:49" ht="12.75">
      <c r="A31" s="124" t="s">
        <v>102</v>
      </c>
      <c r="B31" s="269">
        <v>7</v>
      </c>
      <c r="C31" s="167">
        <v>85.71428571428571</v>
      </c>
      <c r="D31" s="167">
        <v>14.285714285714285</v>
      </c>
      <c r="E31" s="269">
        <v>2</v>
      </c>
      <c r="F31" s="167">
        <v>50</v>
      </c>
      <c r="G31" s="167">
        <v>50</v>
      </c>
      <c r="H31" s="253">
        <v>0</v>
      </c>
      <c r="I31" s="168" t="s">
        <v>28</v>
      </c>
      <c r="J31" s="261" t="s">
        <v>28</v>
      </c>
      <c r="K31" s="253">
        <v>1</v>
      </c>
      <c r="L31" s="168" t="s">
        <v>321</v>
      </c>
      <c r="M31" s="274" t="s">
        <v>321</v>
      </c>
      <c r="N31" s="28">
        <v>1</v>
      </c>
      <c r="O31" s="168" t="s">
        <v>321</v>
      </c>
      <c r="P31" s="274" t="s">
        <v>321</v>
      </c>
      <c r="Q31" s="142">
        <v>9</v>
      </c>
      <c r="R31" s="131">
        <v>88.88888888888889</v>
      </c>
      <c r="S31" s="251">
        <v>11.11111111111111</v>
      </c>
      <c r="T31" s="28">
        <v>5</v>
      </c>
      <c r="U31" s="28">
        <v>4</v>
      </c>
      <c r="V31" s="130">
        <f t="shared" si="0"/>
        <v>80</v>
      </c>
      <c r="W31" s="28">
        <v>1</v>
      </c>
      <c r="X31" s="514">
        <f t="shared" si="1"/>
        <v>20</v>
      </c>
      <c r="Y31" s="28">
        <v>4</v>
      </c>
      <c r="Z31" s="28">
        <v>3</v>
      </c>
      <c r="AA31" s="130">
        <f t="shared" si="2"/>
        <v>75</v>
      </c>
      <c r="AB31" s="28">
        <v>1</v>
      </c>
      <c r="AC31" s="514">
        <f t="shared" si="3"/>
        <v>25</v>
      </c>
      <c r="AD31" s="28">
        <v>8</v>
      </c>
      <c r="AE31" s="28">
        <v>7</v>
      </c>
      <c r="AF31" s="130">
        <f t="shared" si="4"/>
        <v>87.5</v>
      </c>
      <c r="AG31" s="28">
        <v>1</v>
      </c>
      <c r="AH31" s="514">
        <f t="shared" si="5"/>
        <v>12.5</v>
      </c>
      <c r="AI31" s="28">
        <v>17</v>
      </c>
      <c r="AJ31" s="28">
        <v>12</v>
      </c>
      <c r="AK31" s="130">
        <v>70.58823529411765</v>
      </c>
      <c r="AL31" s="28">
        <v>5</v>
      </c>
      <c r="AM31" s="514">
        <v>29.411764705882355</v>
      </c>
      <c r="AN31" s="253">
        <v>34</v>
      </c>
      <c r="AO31" s="28">
        <v>26</v>
      </c>
      <c r="AP31" s="131">
        <v>76.47058823529412</v>
      </c>
      <c r="AQ31" s="28">
        <v>8</v>
      </c>
      <c r="AR31" s="251">
        <v>23.52941176470588</v>
      </c>
      <c r="AS31" s="253">
        <v>17</v>
      </c>
      <c r="AT31" s="28">
        <v>9</v>
      </c>
      <c r="AU31" s="131">
        <v>52.94117647058824</v>
      </c>
      <c r="AV31" s="28">
        <v>8</v>
      </c>
      <c r="AW31" s="251">
        <v>47.05882352941176</v>
      </c>
    </row>
    <row r="32" spans="1:49" ht="12.75">
      <c r="A32" s="124" t="s">
        <v>148</v>
      </c>
      <c r="B32" s="269">
        <v>1000</v>
      </c>
      <c r="C32" s="167">
        <v>63.4</v>
      </c>
      <c r="D32" s="167">
        <v>35.4</v>
      </c>
      <c r="E32" s="269">
        <v>884</v>
      </c>
      <c r="F32" s="167">
        <v>69.68325791855203</v>
      </c>
      <c r="G32" s="167">
        <v>29.185520361990953</v>
      </c>
      <c r="H32" s="310">
        <v>985</v>
      </c>
      <c r="I32" s="168">
        <v>75</v>
      </c>
      <c r="J32" s="261">
        <v>23</v>
      </c>
      <c r="K32" s="242">
        <v>1044</v>
      </c>
      <c r="L32" s="168">
        <v>75</v>
      </c>
      <c r="M32" s="261">
        <v>23</v>
      </c>
      <c r="N32" s="232">
        <v>1305</v>
      </c>
      <c r="O32" s="249">
        <v>76</v>
      </c>
      <c r="P32" s="320">
        <v>23</v>
      </c>
      <c r="Q32" s="142">
        <v>1820</v>
      </c>
      <c r="R32" s="131">
        <v>73</v>
      </c>
      <c r="S32" s="251">
        <v>25</v>
      </c>
      <c r="T32" s="28">
        <v>512</v>
      </c>
      <c r="U32" s="28">
        <v>376</v>
      </c>
      <c r="V32" s="130">
        <f t="shared" si="0"/>
        <v>73.4375</v>
      </c>
      <c r="W32" s="28">
        <v>126</v>
      </c>
      <c r="X32" s="514">
        <f t="shared" si="1"/>
        <v>24.609375</v>
      </c>
      <c r="Y32" s="28">
        <v>384</v>
      </c>
      <c r="Z32" s="28">
        <v>281</v>
      </c>
      <c r="AA32" s="130">
        <f t="shared" si="2"/>
        <v>73.17708333333334</v>
      </c>
      <c r="AB32" s="28">
        <v>96</v>
      </c>
      <c r="AC32" s="514">
        <f t="shared" si="3"/>
        <v>25</v>
      </c>
      <c r="AD32" s="28">
        <v>476</v>
      </c>
      <c r="AE32" s="28">
        <v>370</v>
      </c>
      <c r="AF32" s="130">
        <f t="shared" si="4"/>
        <v>77.73109243697479</v>
      </c>
      <c r="AG32" s="28">
        <v>99</v>
      </c>
      <c r="AH32" s="514">
        <f t="shared" si="5"/>
        <v>20.798319327731093</v>
      </c>
      <c r="AI32" s="28">
        <v>902</v>
      </c>
      <c r="AJ32" s="28">
        <v>665</v>
      </c>
      <c r="AK32" s="130">
        <v>73.72505543237251</v>
      </c>
      <c r="AL32" s="28">
        <v>230</v>
      </c>
      <c r="AM32" s="514">
        <v>25.49889135254989</v>
      </c>
      <c r="AN32" s="253">
        <v>2274</v>
      </c>
      <c r="AO32" s="28">
        <v>1692</v>
      </c>
      <c r="AP32" s="131">
        <v>74.40633245382587</v>
      </c>
      <c r="AQ32" s="28">
        <v>551</v>
      </c>
      <c r="AR32" s="251">
        <v>24.23043095866315</v>
      </c>
      <c r="AS32" s="253">
        <v>841</v>
      </c>
      <c r="AT32" s="28">
        <v>583</v>
      </c>
      <c r="AU32" s="131">
        <v>69.32223543400713</v>
      </c>
      <c r="AV32" s="28">
        <v>251</v>
      </c>
      <c r="AW32" s="251">
        <v>29.845422116527942</v>
      </c>
    </row>
    <row r="33" spans="1:49" ht="14.25">
      <c r="A33" s="124" t="s">
        <v>289</v>
      </c>
      <c r="B33" s="253" t="s">
        <v>28</v>
      </c>
      <c r="C33" s="114" t="s">
        <v>28</v>
      </c>
      <c r="D33" s="114" t="s">
        <v>28</v>
      </c>
      <c r="E33" s="253" t="s">
        <v>28</v>
      </c>
      <c r="F33" s="114" t="s">
        <v>28</v>
      </c>
      <c r="G33" s="114" t="s">
        <v>28</v>
      </c>
      <c r="H33" s="242" t="s">
        <v>28</v>
      </c>
      <c r="I33" s="168" t="s">
        <v>28</v>
      </c>
      <c r="J33" s="261" t="s">
        <v>28</v>
      </c>
      <c r="K33" s="242" t="s">
        <v>28</v>
      </c>
      <c r="L33" s="168" t="s">
        <v>28</v>
      </c>
      <c r="M33" s="261" t="s">
        <v>28</v>
      </c>
      <c r="N33" s="242" t="s">
        <v>28</v>
      </c>
      <c r="O33" s="168" t="s">
        <v>28</v>
      </c>
      <c r="P33" s="261" t="s">
        <v>28</v>
      </c>
      <c r="Q33" s="232" t="s">
        <v>28</v>
      </c>
      <c r="R33" s="168" t="s">
        <v>28</v>
      </c>
      <c r="S33" s="261" t="s">
        <v>28</v>
      </c>
      <c r="T33" s="28">
        <v>0</v>
      </c>
      <c r="U33" s="28">
        <v>0</v>
      </c>
      <c r="V33" s="130" t="s">
        <v>338</v>
      </c>
      <c r="W33" s="28">
        <v>0</v>
      </c>
      <c r="X33" s="514" t="s">
        <v>338</v>
      </c>
      <c r="Y33" s="28">
        <v>0</v>
      </c>
      <c r="Z33" s="28">
        <v>0</v>
      </c>
      <c r="AA33" s="130" t="s">
        <v>338</v>
      </c>
      <c r="AB33" s="28">
        <v>0</v>
      </c>
      <c r="AC33" s="514" t="s">
        <v>338</v>
      </c>
      <c r="AD33" s="28">
        <v>0</v>
      </c>
      <c r="AE33" s="28">
        <v>0</v>
      </c>
      <c r="AF33" s="130" t="s">
        <v>338</v>
      </c>
      <c r="AG33" s="28">
        <v>0</v>
      </c>
      <c r="AH33" s="514" t="s">
        <v>338</v>
      </c>
      <c r="AI33" s="28">
        <v>81</v>
      </c>
      <c r="AJ33" s="28">
        <v>60</v>
      </c>
      <c r="AK33" s="130">
        <v>74.07407407407408</v>
      </c>
      <c r="AL33" s="28">
        <v>21</v>
      </c>
      <c r="AM33" s="514">
        <v>25.925925925925924</v>
      </c>
      <c r="AN33" s="253">
        <v>81</v>
      </c>
      <c r="AO33" s="28">
        <v>60</v>
      </c>
      <c r="AP33" s="131">
        <v>74.07407407407408</v>
      </c>
      <c r="AQ33" s="28">
        <v>21</v>
      </c>
      <c r="AR33" s="251">
        <v>25.925925925925924</v>
      </c>
      <c r="AS33" s="253">
        <v>419</v>
      </c>
      <c r="AT33" s="28">
        <v>269</v>
      </c>
      <c r="AU33" s="131">
        <v>64.20047732696898</v>
      </c>
      <c r="AV33" s="28">
        <v>144</v>
      </c>
      <c r="AW33" s="251">
        <v>34.36754176610978</v>
      </c>
    </row>
    <row r="34" spans="1:49" ht="12.75">
      <c r="A34" s="124" t="s">
        <v>104</v>
      </c>
      <c r="B34" s="269">
        <v>450</v>
      </c>
      <c r="C34" s="167">
        <v>88.44444444444444</v>
      </c>
      <c r="D34" s="167">
        <v>11.333333333333332</v>
      </c>
      <c r="E34" s="269">
        <v>415</v>
      </c>
      <c r="F34" s="167">
        <v>89.87951807228916</v>
      </c>
      <c r="G34" s="167">
        <v>10.120481927710843</v>
      </c>
      <c r="H34" s="310">
        <v>608</v>
      </c>
      <c r="I34" s="168">
        <v>94</v>
      </c>
      <c r="J34" s="261">
        <v>6</v>
      </c>
      <c r="K34" s="242">
        <v>599</v>
      </c>
      <c r="L34" s="168">
        <v>92</v>
      </c>
      <c r="M34" s="261">
        <v>7</v>
      </c>
      <c r="N34" s="232">
        <v>695</v>
      </c>
      <c r="O34" s="249">
        <v>91</v>
      </c>
      <c r="P34" s="320">
        <v>8</v>
      </c>
      <c r="Q34" s="142">
        <v>610</v>
      </c>
      <c r="R34" s="131">
        <v>92.62295081967213</v>
      </c>
      <c r="S34" s="251">
        <v>6.229508196721312</v>
      </c>
      <c r="T34" s="28">
        <v>106</v>
      </c>
      <c r="U34" s="28">
        <v>92</v>
      </c>
      <c r="V34" s="130">
        <f t="shared" si="0"/>
        <v>86.79245283018868</v>
      </c>
      <c r="W34" s="28">
        <v>14</v>
      </c>
      <c r="X34" s="514">
        <f t="shared" si="1"/>
        <v>13.20754716981132</v>
      </c>
      <c r="Y34" s="28">
        <v>100</v>
      </c>
      <c r="Z34" s="28">
        <v>84</v>
      </c>
      <c r="AA34" s="130">
        <f t="shared" si="2"/>
        <v>84</v>
      </c>
      <c r="AB34" s="28">
        <v>14</v>
      </c>
      <c r="AC34" s="514">
        <f t="shared" si="3"/>
        <v>14.000000000000002</v>
      </c>
      <c r="AD34" s="28">
        <v>71</v>
      </c>
      <c r="AE34" s="28">
        <v>61</v>
      </c>
      <c r="AF34" s="130">
        <f t="shared" si="4"/>
        <v>85.91549295774648</v>
      </c>
      <c r="AG34" s="28">
        <v>9</v>
      </c>
      <c r="AH34" s="514">
        <f t="shared" si="5"/>
        <v>12.676056338028168</v>
      </c>
      <c r="AI34" s="28">
        <v>110</v>
      </c>
      <c r="AJ34" s="28">
        <v>98</v>
      </c>
      <c r="AK34" s="130">
        <v>89.0909090909091</v>
      </c>
      <c r="AL34" s="28">
        <v>10</v>
      </c>
      <c r="AM34" s="514">
        <v>9.090909090909092</v>
      </c>
      <c r="AN34" s="253">
        <v>387</v>
      </c>
      <c r="AO34" s="28">
        <v>335</v>
      </c>
      <c r="AP34" s="131">
        <v>86.56330749354005</v>
      </c>
      <c r="AQ34" s="28">
        <v>47</v>
      </c>
      <c r="AR34" s="251">
        <v>12.144702842377262</v>
      </c>
      <c r="AS34" s="253">
        <v>83</v>
      </c>
      <c r="AT34" s="28">
        <v>74</v>
      </c>
      <c r="AU34" s="131">
        <v>89.1566265060241</v>
      </c>
      <c r="AV34" s="28">
        <v>8</v>
      </c>
      <c r="AW34" s="251">
        <v>9.63855421686747</v>
      </c>
    </row>
    <row r="35" spans="1:49" ht="12.75">
      <c r="A35" s="107" t="s">
        <v>369</v>
      </c>
      <c r="B35" s="269"/>
      <c r="C35" s="167"/>
      <c r="D35" s="167"/>
      <c r="E35" s="269"/>
      <c r="F35" s="167"/>
      <c r="G35" s="167"/>
      <c r="H35" s="310"/>
      <c r="I35" s="168"/>
      <c r="J35" s="261"/>
      <c r="K35" s="242"/>
      <c r="L35" s="168"/>
      <c r="M35" s="261"/>
      <c r="N35" s="232"/>
      <c r="O35" s="249"/>
      <c r="P35" s="320"/>
      <c r="Q35" s="142"/>
      <c r="R35" s="131"/>
      <c r="S35" s="251"/>
      <c r="T35" s="28">
        <v>0</v>
      </c>
      <c r="U35" s="28">
        <v>0</v>
      </c>
      <c r="V35" s="130" t="s">
        <v>338</v>
      </c>
      <c r="W35" s="28">
        <v>0</v>
      </c>
      <c r="X35" s="514" t="s">
        <v>338</v>
      </c>
      <c r="Y35" s="28">
        <v>0</v>
      </c>
      <c r="Z35" s="28">
        <v>0</v>
      </c>
      <c r="AA35" s="130" t="s">
        <v>338</v>
      </c>
      <c r="AB35" s="28">
        <v>0</v>
      </c>
      <c r="AC35" s="514" t="s">
        <v>338</v>
      </c>
      <c r="AD35" s="28">
        <v>0</v>
      </c>
      <c r="AE35" s="28">
        <v>0</v>
      </c>
      <c r="AF35" s="130" t="s">
        <v>338</v>
      </c>
      <c r="AG35" s="28">
        <v>0</v>
      </c>
      <c r="AH35" s="514" t="s">
        <v>338</v>
      </c>
      <c r="AI35" s="28">
        <v>0</v>
      </c>
      <c r="AJ35" s="28">
        <v>0</v>
      </c>
      <c r="AK35" s="130"/>
      <c r="AL35" s="28">
        <v>0</v>
      </c>
      <c r="AM35" s="514"/>
      <c r="AN35" s="253">
        <v>0</v>
      </c>
      <c r="AO35" s="28">
        <v>0</v>
      </c>
      <c r="AP35" s="131"/>
      <c r="AQ35" s="28">
        <v>0</v>
      </c>
      <c r="AR35" s="251"/>
      <c r="AS35" s="253">
        <v>0</v>
      </c>
      <c r="AT35" s="28">
        <v>0</v>
      </c>
      <c r="AU35" s="131">
        <v>0</v>
      </c>
      <c r="AV35" s="28">
        <v>0</v>
      </c>
      <c r="AW35" s="251">
        <v>0</v>
      </c>
    </row>
    <row r="36" spans="1:49" ht="12.75">
      <c r="A36" s="124" t="s">
        <v>105</v>
      </c>
      <c r="B36" s="269">
        <v>107</v>
      </c>
      <c r="C36" s="167">
        <v>56.074766355140184</v>
      </c>
      <c r="D36" s="167">
        <v>43.925233644859816</v>
      </c>
      <c r="E36" s="269">
        <v>85</v>
      </c>
      <c r="F36" s="167">
        <v>51.76470588235295</v>
      </c>
      <c r="G36" s="167">
        <v>44.70588235294118</v>
      </c>
      <c r="H36" s="310">
        <v>99</v>
      </c>
      <c r="I36" s="168">
        <v>55</v>
      </c>
      <c r="J36" s="261">
        <v>45</v>
      </c>
      <c r="K36" s="242">
        <v>88</v>
      </c>
      <c r="L36" s="168">
        <v>63</v>
      </c>
      <c r="M36" s="261">
        <v>36</v>
      </c>
      <c r="N36" s="232">
        <v>97</v>
      </c>
      <c r="O36" s="249">
        <v>56</v>
      </c>
      <c r="P36" s="320">
        <v>43</v>
      </c>
      <c r="Q36" s="142">
        <v>35</v>
      </c>
      <c r="R36" s="131">
        <v>65.71428571428571</v>
      </c>
      <c r="S36" s="251">
        <v>34.285714285714285</v>
      </c>
      <c r="T36" s="28">
        <v>12</v>
      </c>
      <c r="U36" s="28">
        <v>7</v>
      </c>
      <c r="V36" s="130">
        <f t="shared" si="0"/>
        <v>58.333333333333336</v>
      </c>
      <c r="W36" s="28">
        <v>5</v>
      </c>
      <c r="X36" s="514">
        <f t="shared" si="1"/>
        <v>41.66666666666667</v>
      </c>
      <c r="Y36" s="28">
        <v>4</v>
      </c>
      <c r="Z36" s="28">
        <v>4</v>
      </c>
      <c r="AA36" s="130">
        <f t="shared" si="2"/>
        <v>100</v>
      </c>
      <c r="AB36" s="28">
        <v>0</v>
      </c>
      <c r="AC36" s="514">
        <f t="shared" si="3"/>
        <v>0</v>
      </c>
      <c r="AD36" s="28">
        <v>3</v>
      </c>
      <c r="AE36" s="28">
        <v>3</v>
      </c>
      <c r="AF36" s="130">
        <f t="shared" si="4"/>
        <v>100</v>
      </c>
      <c r="AG36" s="28">
        <v>0</v>
      </c>
      <c r="AH36" s="514">
        <f t="shared" si="5"/>
        <v>0</v>
      </c>
      <c r="AI36" s="28">
        <v>2</v>
      </c>
      <c r="AJ36" s="28">
        <v>1</v>
      </c>
      <c r="AK36" s="130">
        <v>50</v>
      </c>
      <c r="AL36" s="28">
        <v>1</v>
      </c>
      <c r="AM36" s="514">
        <v>50</v>
      </c>
      <c r="AN36" s="253">
        <v>21</v>
      </c>
      <c r="AO36" s="28">
        <v>15</v>
      </c>
      <c r="AP36" s="131">
        <v>71.42857142857143</v>
      </c>
      <c r="AQ36" s="28">
        <v>6</v>
      </c>
      <c r="AR36" s="251">
        <v>28.57142857142857</v>
      </c>
      <c r="AS36" s="253">
        <v>2</v>
      </c>
      <c r="AT36" s="28">
        <v>0</v>
      </c>
      <c r="AU36" s="131">
        <v>0</v>
      </c>
      <c r="AV36" s="28">
        <v>2</v>
      </c>
      <c r="AW36" s="251">
        <v>100</v>
      </c>
    </row>
    <row r="37" spans="1:49" ht="12.75">
      <c r="A37" s="124" t="s">
        <v>106</v>
      </c>
      <c r="B37" s="269">
        <v>2309</v>
      </c>
      <c r="C37" s="167">
        <v>85.9246427024686</v>
      </c>
      <c r="D37" s="167">
        <v>13.815504547423126</v>
      </c>
      <c r="E37" s="269">
        <v>2803</v>
      </c>
      <c r="F37" s="167">
        <v>85.87227970032109</v>
      </c>
      <c r="G37" s="167">
        <v>13.663931501962184</v>
      </c>
      <c r="H37" s="310">
        <v>3350</v>
      </c>
      <c r="I37" s="168">
        <v>87</v>
      </c>
      <c r="J37" s="261">
        <v>12</v>
      </c>
      <c r="K37" s="242">
        <v>3272</v>
      </c>
      <c r="L37" s="168">
        <v>91</v>
      </c>
      <c r="M37" s="261">
        <v>9</v>
      </c>
      <c r="N37" s="232">
        <v>5295</v>
      </c>
      <c r="O37" s="249">
        <v>92</v>
      </c>
      <c r="P37" s="320">
        <v>7</v>
      </c>
      <c r="Q37" s="142">
        <v>5068</v>
      </c>
      <c r="R37" s="131">
        <v>91.85082872928176</v>
      </c>
      <c r="S37" s="251">
        <v>7.853196527229676</v>
      </c>
      <c r="T37" s="28">
        <v>1216</v>
      </c>
      <c r="U37" s="28">
        <v>1123</v>
      </c>
      <c r="V37" s="130">
        <f t="shared" si="0"/>
        <v>92.35197368421053</v>
      </c>
      <c r="W37" s="28">
        <v>92</v>
      </c>
      <c r="X37" s="514">
        <f t="shared" si="1"/>
        <v>7.565789473684211</v>
      </c>
      <c r="Y37" s="28">
        <v>1176</v>
      </c>
      <c r="Z37" s="28">
        <v>1077</v>
      </c>
      <c r="AA37" s="130">
        <f t="shared" si="2"/>
        <v>91.58163265306123</v>
      </c>
      <c r="AB37" s="28">
        <v>93</v>
      </c>
      <c r="AC37" s="514">
        <f t="shared" si="3"/>
        <v>7.908163265306123</v>
      </c>
      <c r="AD37" s="28">
        <v>1184</v>
      </c>
      <c r="AE37" s="28">
        <v>1079</v>
      </c>
      <c r="AF37" s="130">
        <f t="shared" si="4"/>
        <v>91.13175675675676</v>
      </c>
      <c r="AG37" s="28">
        <v>100</v>
      </c>
      <c r="AH37" s="514">
        <f t="shared" si="5"/>
        <v>8.445945945945946</v>
      </c>
      <c r="AI37" s="28">
        <v>721</v>
      </c>
      <c r="AJ37" s="28">
        <v>637</v>
      </c>
      <c r="AK37" s="130">
        <v>88.3495145631068</v>
      </c>
      <c r="AL37" s="28">
        <v>77</v>
      </c>
      <c r="AM37" s="514">
        <v>10.679611650485436</v>
      </c>
      <c r="AN37" s="253">
        <v>4297</v>
      </c>
      <c r="AO37" s="28">
        <v>3916</v>
      </c>
      <c r="AP37" s="131">
        <v>91.1333488480335</v>
      </c>
      <c r="AQ37" s="28">
        <v>362</v>
      </c>
      <c r="AR37" s="251">
        <v>8.424482196881545</v>
      </c>
      <c r="AS37" s="253">
        <v>352</v>
      </c>
      <c r="AT37" s="28">
        <v>288</v>
      </c>
      <c r="AU37" s="131">
        <v>81.81818181818183</v>
      </c>
      <c r="AV37" s="28">
        <v>63</v>
      </c>
      <c r="AW37" s="251">
        <v>17.897727272727273</v>
      </c>
    </row>
    <row r="38" spans="1:49" ht="14.25">
      <c r="A38" s="124" t="s">
        <v>290</v>
      </c>
      <c r="B38" s="253" t="s">
        <v>28</v>
      </c>
      <c r="C38" s="114" t="s">
        <v>28</v>
      </c>
      <c r="D38" s="114" t="s">
        <v>28</v>
      </c>
      <c r="E38" s="253" t="s">
        <v>28</v>
      </c>
      <c r="F38" s="114" t="s">
        <v>28</v>
      </c>
      <c r="G38" s="114" t="s">
        <v>28</v>
      </c>
      <c r="H38" s="242" t="s">
        <v>28</v>
      </c>
      <c r="I38" s="168" t="s">
        <v>28</v>
      </c>
      <c r="J38" s="261" t="s">
        <v>28</v>
      </c>
      <c r="K38" s="242" t="s">
        <v>28</v>
      </c>
      <c r="L38" s="168" t="s">
        <v>28</v>
      </c>
      <c r="M38" s="261" t="s">
        <v>28</v>
      </c>
      <c r="N38" s="242" t="s">
        <v>28</v>
      </c>
      <c r="O38" s="168" t="s">
        <v>28</v>
      </c>
      <c r="P38" s="261" t="s">
        <v>28</v>
      </c>
      <c r="Q38" s="232" t="s">
        <v>28</v>
      </c>
      <c r="R38" s="168" t="s">
        <v>28</v>
      </c>
      <c r="S38" s="261" t="s">
        <v>28</v>
      </c>
      <c r="T38" s="28">
        <v>0</v>
      </c>
      <c r="U38" s="28">
        <v>0</v>
      </c>
      <c r="V38" s="130" t="s">
        <v>338</v>
      </c>
      <c r="W38" s="28">
        <v>0</v>
      </c>
      <c r="X38" s="514" t="s">
        <v>338</v>
      </c>
      <c r="Y38" s="28">
        <v>0</v>
      </c>
      <c r="Z38" s="28">
        <v>0</v>
      </c>
      <c r="AA38" s="130" t="s">
        <v>338</v>
      </c>
      <c r="AB38" s="28">
        <v>0</v>
      </c>
      <c r="AC38" s="514" t="s">
        <v>338</v>
      </c>
      <c r="AD38" s="28">
        <v>0</v>
      </c>
      <c r="AE38" s="28">
        <v>0</v>
      </c>
      <c r="AF38" s="130" t="s">
        <v>338</v>
      </c>
      <c r="AG38" s="28">
        <v>0</v>
      </c>
      <c r="AH38" s="514" t="s">
        <v>338</v>
      </c>
      <c r="AI38" s="28">
        <v>0</v>
      </c>
      <c r="AJ38" s="28">
        <v>0</v>
      </c>
      <c r="AK38" s="130"/>
      <c r="AL38" s="28">
        <v>0</v>
      </c>
      <c r="AM38" s="514"/>
      <c r="AN38" s="253">
        <v>0</v>
      </c>
      <c r="AO38" s="28">
        <v>0</v>
      </c>
      <c r="AP38" s="131"/>
      <c r="AQ38" s="28">
        <v>0</v>
      </c>
      <c r="AR38" s="251"/>
      <c r="AS38" s="253">
        <v>2</v>
      </c>
      <c r="AT38" s="28">
        <v>1</v>
      </c>
      <c r="AU38" s="131">
        <v>50</v>
      </c>
      <c r="AV38" s="28">
        <v>1</v>
      </c>
      <c r="AW38" s="251">
        <v>50</v>
      </c>
    </row>
    <row r="39" spans="1:49" ht="12.75">
      <c r="A39" s="124" t="s">
        <v>107</v>
      </c>
      <c r="B39" s="269">
        <v>10</v>
      </c>
      <c r="C39" s="167">
        <v>80</v>
      </c>
      <c r="D39" s="167">
        <v>20</v>
      </c>
      <c r="E39" s="269">
        <v>7</v>
      </c>
      <c r="F39" s="167">
        <v>100</v>
      </c>
      <c r="G39" s="167">
        <v>0</v>
      </c>
      <c r="H39" s="310">
        <v>3</v>
      </c>
      <c r="I39" s="168">
        <v>67</v>
      </c>
      <c r="J39" s="261">
        <v>33</v>
      </c>
      <c r="K39" s="242">
        <v>6</v>
      </c>
      <c r="L39" s="168">
        <v>83</v>
      </c>
      <c r="M39" s="261">
        <v>17</v>
      </c>
      <c r="N39" s="232">
        <v>5</v>
      </c>
      <c r="O39" s="249">
        <v>100</v>
      </c>
      <c r="P39" s="320">
        <v>0</v>
      </c>
      <c r="Q39" s="142">
        <v>11</v>
      </c>
      <c r="R39" s="131">
        <v>100</v>
      </c>
      <c r="S39" s="251">
        <v>0</v>
      </c>
      <c r="T39" s="28">
        <v>0</v>
      </c>
      <c r="U39" s="28">
        <v>0</v>
      </c>
      <c r="V39" s="130" t="s">
        <v>338</v>
      </c>
      <c r="W39" s="28">
        <v>0</v>
      </c>
      <c r="X39" s="514" t="s">
        <v>338</v>
      </c>
      <c r="Y39" s="28">
        <v>1</v>
      </c>
      <c r="Z39" s="28">
        <v>1</v>
      </c>
      <c r="AA39" s="130">
        <f t="shared" si="2"/>
        <v>100</v>
      </c>
      <c r="AB39" s="28">
        <v>0</v>
      </c>
      <c r="AC39" s="514">
        <f t="shared" si="3"/>
        <v>0</v>
      </c>
      <c r="AD39" s="28">
        <v>0</v>
      </c>
      <c r="AE39" s="28">
        <v>0</v>
      </c>
      <c r="AF39" s="130" t="s">
        <v>338</v>
      </c>
      <c r="AG39" s="28">
        <v>0</v>
      </c>
      <c r="AH39" s="514" t="s">
        <v>338</v>
      </c>
      <c r="AI39" s="28">
        <v>0</v>
      </c>
      <c r="AJ39" s="28">
        <v>0</v>
      </c>
      <c r="AK39" s="130"/>
      <c r="AL39" s="28">
        <v>0</v>
      </c>
      <c r="AM39" s="514"/>
      <c r="AN39" s="253">
        <v>1</v>
      </c>
      <c r="AO39" s="28">
        <v>1</v>
      </c>
      <c r="AP39" s="131">
        <v>100</v>
      </c>
      <c r="AQ39" s="28">
        <v>0</v>
      </c>
      <c r="AR39" s="251">
        <v>0</v>
      </c>
      <c r="AS39" s="253">
        <v>0</v>
      </c>
      <c r="AT39" s="28">
        <v>0</v>
      </c>
      <c r="AU39" s="131">
        <v>0</v>
      </c>
      <c r="AV39" s="28">
        <v>0</v>
      </c>
      <c r="AW39" s="251">
        <v>0</v>
      </c>
    </row>
    <row r="40" spans="1:49" ht="25.5" customHeight="1">
      <c r="A40" s="169" t="s">
        <v>68</v>
      </c>
      <c r="B40" s="311">
        <v>162806</v>
      </c>
      <c r="C40" s="379">
        <v>55</v>
      </c>
      <c r="D40" s="380">
        <v>44</v>
      </c>
      <c r="E40" s="311">
        <v>163802</v>
      </c>
      <c r="F40" s="379">
        <v>57</v>
      </c>
      <c r="G40" s="380">
        <v>42</v>
      </c>
      <c r="H40" s="275">
        <v>207639</v>
      </c>
      <c r="I40" s="314">
        <v>61</v>
      </c>
      <c r="J40" s="315">
        <v>38</v>
      </c>
      <c r="K40" s="382">
        <v>276350</v>
      </c>
      <c r="L40" s="314">
        <v>64</v>
      </c>
      <c r="M40" s="315">
        <v>35</v>
      </c>
      <c r="N40" s="321">
        <v>340436</v>
      </c>
      <c r="O40" s="250">
        <v>64</v>
      </c>
      <c r="P40" s="322">
        <v>35</v>
      </c>
      <c r="Q40" s="170">
        <f>SUM(Q8:Q39)</f>
        <v>374395</v>
      </c>
      <c r="R40" s="137">
        <v>61.52806527864956</v>
      </c>
      <c r="S40" s="252">
        <v>37.812203688617636</v>
      </c>
      <c r="T40" s="515">
        <f>SUM(T8:T39)</f>
        <v>112192</v>
      </c>
      <c r="U40" s="515">
        <f>SUM(U8:U39)</f>
        <v>68455</v>
      </c>
      <c r="V40" s="516">
        <f t="shared" si="0"/>
        <v>61.01593696520251</v>
      </c>
      <c r="W40" s="517">
        <f>SUM(W8:W39)</f>
        <v>43058</v>
      </c>
      <c r="X40" s="518">
        <f t="shared" si="1"/>
        <v>38.378850541928124</v>
      </c>
      <c r="Y40" s="519">
        <f>SUM(Y8:Y39)</f>
        <v>123225</v>
      </c>
      <c r="Z40" s="520">
        <f>SUM(Z8:Z39)</f>
        <v>74448</v>
      </c>
      <c r="AA40" s="516">
        <f t="shared" si="2"/>
        <v>60.41631162507608</v>
      </c>
      <c r="AB40" s="520">
        <f>SUM(AB8:AB39)</f>
        <v>48063</v>
      </c>
      <c r="AC40" s="518">
        <f t="shared" si="3"/>
        <v>39.00426049908703</v>
      </c>
      <c r="AD40" s="519">
        <f>SUM(AD8:AD39)</f>
        <v>121270</v>
      </c>
      <c r="AE40" s="520">
        <f>SUM(AE8:AE39)</f>
        <v>72532</v>
      </c>
      <c r="AF40" s="516">
        <f t="shared" si="4"/>
        <v>59.810340562381455</v>
      </c>
      <c r="AG40" s="520">
        <f>SUM(AG8:AG39)</f>
        <v>48022</v>
      </c>
      <c r="AH40" s="518">
        <f t="shared" si="5"/>
        <v>39.59924136224953</v>
      </c>
      <c r="AI40" s="519">
        <v>96843</v>
      </c>
      <c r="AJ40" s="520">
        <v>56035</v>
      </c>
      <c r="AK40" s="516">
        <v>57.86169366913458</v>
      </c>
      <c r="AL40" s="520">
        <v>40049</v>
      </c>
      <c r="AM40" s="518">
        <v>41.354563571967</v>
      </c>
      <c r="AN40" s="519">
        <v>453530</v>
      </c>
      <c r="AO40" s="520">
        <v>271470</v>
      </c>
      <c r="AP40" s="137">
        <v>59.85712080788481</v>
      </c>
      <c r="AQ40" s="520">
        <v>179192</v>
      </c>
      <c r="AR40" s="252">
        <v>39.510506471457234</v>
      </c>
      <c r="AS40" s="519">
        <v>46148</v>
      </c>
      <c r="AT40" s="520">
        <v>25766</v>
      </c>
      <c r="AU40" s="137">
        <v>55.83340556470486</v>
      </c>
      <c r="AV40" s="520">
        <v>19960</v>
      </c>
      <c r="AW40" s="252">
        <v>43.25214527173442</v>
      </c>
    </row>
    <row r="41" spans="1:49" ht="25.5" customHeight="1">
      <c r="A41" s="235"/>
      <c r="B41" s="258"/>
      <c r="C41" s="393"/>
      <c r="D41" s="124"/>
      <c r="E41" s="258"/>
      <c r="F41" s="393"/>
      <c r="G41" s="124"/>
      <c r="H41" s="258"/>
      <c r="I41" s="257"/>
      <c r="J41" s="257"/>
      <c r="K41" s="258"/>
      <c r="L41" s="257"/>
      <c r="M41" s="257"/>
      <c r="N41" s="258"/>
      <c r="O41" s="323"/>
      <c r="P41" s="323"/>
      <c r="Q41" s="258"/>
      <c r="R41" s="391"/>
      <c r="S41" s="391"/>
      <c r="T41" s="258"/>
      <c r="U41" s="258"/>
      <c r="V41" s="391"/>
      <c r="W41" s="258"/>
      <c r="X41" s="391"/>
      <c r="Y41" s="258"/>
      <c r="Z41" s="258"/>
      <c r="AA41" s="391"/>
      <c r="AB41" s="258"/>
      <c r="AC41" s="391"/>
      <c r="AD41" s="258"/>
      <c r="AE41" s="258"/>
      <c r="AF41" s="391"/>
      <c r="AG41" s="258"/>
      <c r="AH41" s="391"/>
      <c r="AI41" s="258"/>
      <c r="AJ41" s="258"/>
      <c r="AK41" s="130"/>
      <c r="AL41" s="258"/>
      <c r="AM41" s="130"/>
      <c r="AN41" s="258"/>
      <c r="AO41" s="258"/>
      <c r="AP41" s="391"/>
      <c r="AQ41" s="258"/>
      <c r="AR41" s="391"/>
      <c r="AS41" s="258"/>
      <c r="AT41" s="258"/>
      <c r="AU41" s="391"/>
      <c r="AV41" s="258"/>
      <c r="AW41" s="391"/>
    </row>
    <row r="42" spans="1:49" ht="12.75">
      <c r="A42" s="419" t="s">
        <v>32</v>
      </c>
      <c r="B42" s="139"/>
      <c r="C42" s="139"/>
      <c r="D42" s="139"/>
      <c r="E42" s="139"/>
      <c r="F42" s="139"/>
      <c r="G42" s="139"/>
      <c r="H42" s="443"/>
      <c r="I42" s="317"/>
      <c r="J42" s="317"/>
      <c r="K42" s="232"/>
      <c r="L42" s="260"/>
      <c r="M42" s="260"/>
      <c r="N42" s="318"/>
      <c r="O42" s="323"/>
      <c r="P42" s="323"/>
      <c r="Q42" s="95"/>
      <c r="R42" s="95"/>
      <c r="S42" s="95"/>
      <c r="T42" s="95"/>
      <c r="U42" s="95"/>
      <c r="V42" s="95"/>
      <c r="W42" s="95"/>
      <c r="X42" s="95"/>
      <c r="Y42" s="95"/>
      <c r="Z42" s="95"/>
      <c r="AA42" s="95"/>
      <c r="AB42" s="95"/>
      <c r="AC42" s="95"/>
      <c r="AD42" s="95"/>
      <c r="AE42" s="95"/>
      <c r="AF42" s="95"/>
      <c r="AG42" s="95"/>
      <c r="AH42" s="95"/>
      <c r="AN42" s="95"/>
      <c r="AP42" s="95"/>
      <c r="AR42" s="95"/>
      <c r="AS42" s="95"/>
      <c r="AU42" s="95"/>
      <c r="AW42" s="95"/>
    </row>
    <row r="43" spans="1:49" ht="12.75">
      <c r="A43" s="90" t="s">
        <v>328</v>
      </c>
      <c r="B43" s="139"/>
      <c r="C43" s="139"/>
      <c r="D43" s="139"/>
      <c r="E43" s="139"/>
      <c r="F43" s="139"/>
      <c r="G43" s="139"/>
      <c r="H43" s="426"/>
      <c r="I43" s="426"/>
      <c r="J43" s="426"/>
      <c r="K43" s="426"/>
      <c r="L43" s="426"/>
      <c r="M43" s="426"/>
      <c r="N43" s="318"/>
      <c r="O43" s="323"/>
      <c r="P43" s="323"/>
      <c r="Q43" s="95"/>
      <c r="R43" s="95"/>
      <c r="S43" s="95"/>
      <c r="T43" s="95"/>
      <c r="U43" s="95"/>
      <c r="V43" s="95"/>
      <c r="W43" s="95"/>
      <c r="X43" s="95"/>
      <c r="Y43" s="95"/>
      <c r="Z43" s="95"/>
      <c r="AA43" s="95"/>
      <c r="AB43" s="95"/>
      <c r="AC43" s="95"/>
      <c r="AD43" s="95"/>
      <c r="AE43" s="95"/>
      <c r="AF43" s="95"/>
      <c r="AG43" s="95"/>
      <c r="AH43" s="95"/>
      <c r="AN43" s="95"/>
      <c r="AP43" s="95"/>
      <c r="AR43" s="95"/>
      <c r="AS43" s="95"/>
      <c r="AU43" s="95"/>
      <c r="AW43" s="95"/>
    </row>
    <row r="44" spans="1:49" ht="12.75">
      <c r="A44" s="426"/>
      <c r="B44" s="166"/>
      <c r="C44" s="317"/>
      <c r="D44" s="317"/>
      <c r="E44" s="166"/>
      <c r="F44" s="317"/>
      <c r="G44" s="317"/>
      <c r="H44" s="443"/>
      <c r="I44" s="317"/>
      <c r="J44" s="317"/>
      <c r="K44" s="232"/>
      <c r="L44" s="260"/>
      <c r="M44" s="260"/>
      <c r="N44" s="318"/>
      <c r="O44" s="323"/>
      <c r="P44" s="323"/>
      <c r="Q44" s="95"/>
      <c r="R44" s="95"/>
      <c r="S44" s="95"/>
      <c r="T44" s="95"/>
      <c r="U44" s="95"/>
      <c r="V44" s="95"/>
      <c r="W44" s="95"/>
      <c r="X44" s="95"/>
      <c r="Y44" s="95"/>
      <c r="Z44" s="95"/>
      <c r="AA44" s="95"/>
      <c r="AB44" s="95"/>
      <c r="AC44" s="95"/>
      <c r="AD44" s="95"/>
      <c r="AE44" s="95"/>
      <c r="AF44" s="95"/>
      <c r="AG44" s="95"/>
      <c r="AH44" s="95"/>
      <c r="AN44" s="95"/>
      <c r="AP44" s="95"/>
      <c r="AR44" s="95"/>
      <c r="AS44" s="95"/>
      <c r="AU44" s="95"/>
      <c r="AW44" s="95"/>
    </row>
    <row r="45" spans="1:49" ht="12.75">
      <c r="A45" s="444" t="s">
        <v>33</v>
      </c>
      <c r="B45" s="93"/>
      <c r="C45" s="93"/>
      <c r="D45" s="93"/>
      <c r="E45" s="93"/>
      <c r="F45" s="93"/>
      <c r="G45" s="93"/>
      <c r="H45" s="443"/>
      <c r="I45" s="317"/>
      <c r="J45" s="317"/>
      <c r="K45" s="232"/>
      <c r="L45" s="260"/>
      <c r="M45" s="260"/>
      <c r="N45" s="318"/>
      <c r="O45" s="323"/>
      <c r="P45" s="323"/>
      <c r="Q45" s="95"/>
      <c r="R45" s="95"/>
      <c r="S45" s="95"/>
      <c r="T45" s="95"/>
      <c r="U45" s="95"/>
      <c r="V45" s="95"/>
      <c r="W45" s="95"/>
      <c r="X45" s="95"/>
      <c r="Y45" s="95"/>
      <c r="Z45" s="95"/>
      <c r="AA45" s="95"/>
      <c r="AB45" s="95"/>
      <c r="AC45" s="95"/>
      <c r="AD45" s="95"/>
      <c r="AE45" s="95"/>
      <c r="AF45" s="95"/>
      <c r="AG45" s="95"/>
      <c r="AH45" s="95"/>
      <c r="AN45" s="95"/>
      <c r="AP45" s="95"/>
      <c r="AR45" s="95"/>
      <c r="AS45" s="95"/>
      <c r="AU45" s="95"/>
      <c r="AW45" s="95"/>
    </row>
    <row r="46" spans="1:49" ht="12.75">
      <c r="A46" s="445" t="s">
        <v>174</v>
      </c>
      <c r="B46" s="139"/>
      <c r="C46" s="139"/>
      <c r="D46" s="139"/>
      <c r="E46" s="139"/>
      <c r="F46" s="139"/>
      <c r="G46" s="139"/>
      <c r="H46" s="445"/>
      <c r="I46" s="445"/>
      <c r="J46" s="445"/>
      <c r="K46" s="426"/>
      <c r="L46" s="426"/>
      <c r="M46" s="426"/>
      <c r="N46" s="124"/>
      <c r="O46" s="124"/>
      <c r="P46" s="124"/>
      <c r="Q46" s="95"/>
      <c r="R46" s="95"/>
      <c r="S46" s="95"/>
      <c r="T46" s="95"/>
      <c r="U46" s="95"/>
      <c r="V46" s="95"/>
      <c r="W46" s="95"/>
      <c r="X46" s="95"/>
      <c r="Y46" s="95"/>
      <c r="Z46" s="95"/>
      <c r="AA46" s="95"/>
      <c r="AB46" s="95"/>
      <c r="AC46" s="95"/>
      <c r="AD46" s="95"/>
      <c r="AE46" s="95"/>
      <c r="AF46" s="95"/>
      <c r="AG46" s="95"/>
      <c r="AH46" s="95"/>
      <c r="AN46" s="95"/>
      <c r="AP46" s="95"/>
      <c r="AR46" s="95"/>
      <c r="AS46" s="95"/>
      <c r="AU46" s="95"/>
      <c r="AW46" s="95"/>
    </row>
    <row r="47" spans="1:49" ht="12.75">
      <c r="A47" s="445" t="s">
        <v>152</v>
      </c>
      <c r="B47" s="139"/>
      <c r="C47" s="139"/>
      <c r="D47" s="139"/>
      <c r="E47" s="139"/>
      <c r="F47" s="139"/>
      <c r="G47" s="139"/>
      <c r="H47" s="446"/>
      <c r="I47" s="446"/>
      <c r="J47" s="446"/>
      <c r="K47" s="426"/>
      <c r="L47" s="426"/>
      <c r="M47" s="426"/>
      <c r="N47" s="124"/>
      <c r="O47" s="124"/>
      <c r="P47" s="124"/>
      <c r="Q47" s="95"/>
      <c r="R47" s="95"/>
      <c r="S47" s="95"/>
      <c r="T47" s="95"/>
      <c r="U47" s="95"/>
      <c r="V47" s="95"/>
      <c r="W47" s="95"/>
      <c r="X47" s="95"/>
      <c r="Y47" s="95"/>
      <c r="Z47" s="95"/>
      <c r="AA47" s="95"/>
      <c r="AB47" s="95"/>
      <c r="AC47" s="95"/>
      <c r="AD47" s="95"/>
      <c r="AE47" s="95"/>
      <c r="AF47" s="95"/>
      <c r="AG47" s="95"/>
      <c r="AH47" s="95"/>
      <c r="AN47" s="95"/>
      <c r="AP47" s="95"/>
      <c r="AR47" s="95"/>
      <c r="AS47" s="95"/>
      <c r="AU47" s="95"/>
      <c r="AW47" s="95"/>
    </row>
    <row r="48" spans="1:49" ht="12.75">
      <c r="A48" s="445" t="s">
        <v>153</v>
      </c>
      <c r="B48" s="139"/>
      <c r="C48" s="139"/>
      <c r="D48" s="139"/>
      <c r="E48" s="139"/>
      <c r="F48" s="139"/>
      <c r="G48" s="139"/>
      <c r="H48" s="446"/>
      <c r="I48" s="446"/>
      <c r="J48" s="446"/>
      <c r="K48" s="426"/>
      <c r="L48" s="426"/>
      <c r="M48" s="426"/>
      <c r="N48" s="124"/>
      <c r="O48" s="124"/>
      <c r="P48" s="124"/>
      <c r="Q48" s="95"/>
      <c r="R48" s="95"/>
      <c r="S48" s="95"/>
      <c r="T48" s="95"/>
      <c r="U48" s="95"/>
      <c r="V48" s="95"/>
      <c r="W48" s="95"/>
      <c r="X48" s="95"/>
      <c r="Y48" s="95"/>
      <c r="Z48" s="95"/>
      <c r="AA48" s="95"/>
      <c r="AB48" s="95"/>
      <c r="AC48" s="95"/>
      <c r="AD48" s="95"/>
      <c r="AE48" s="95"/>
      <c r="AF48" s="95"/>
      <c r="AG48" s="95"/>
      <c r="AH48" s="95"/>
      <c r="AN48" s="95"/>
      <c r="AP48" s="95"/>
      <c r="AR48" s="95"/>
      <c r="AS48" s="95"/>
      <c r="AU48" s="95"/>
      <c r="AW48" s="95"/>
    </row>
    <row r="49" spans="1:49" ht="12.75">
      <c r="A49" s="445" t="s">
        <v>278</v>
      </c>
      <c r="B49" s="139"/>
      <c r="C49" s="139"/>
      <c r="D49" s="139"/>
      <c r="E49" s="139"/>
      <c r="F49" s="139"/>
      <c r="G49" s="139"/>
      <c r="H49" s="426"/>
      <c r="I49" s="426"/>
      <c r="J49" s="426"/>
      <c r="K49" s="426"/>
      <c r="L49" s="426"/>
      <c r="M49" s="426"/>
      <c r="N49" s="124"/>
      <c r="O49" s="124"/>
      <c r="P49" s="124"/>
      <c r="Q49" s="95"/>
      <c r="R49" s="95"/>
      <c r="S49" s="95"/>
      <c r="T49" s="95"/>
      <c r="U49" s="95"/>
      <c r="V49" s="95"/>
      <c r="W49" s="95"/>
      <c r="X49" s="95"/>
      <c r="Y49" s="95"/>
      <c r="Z49" s="95"/>
      <c r="AA49" s="95"/>
      <c r="AB49" s="95"/>
      <c r="AC49" s="95"/>
      <c r="AD49" s="95"/>
      <c r="AE49" s="95"/>
      <c r="AF49" s="95"/>
      <c r="AG49" s="95"/>
      <c r="AH49" s="95"/>
      <c r="AN49" s="95"/>
      <c r="AP49" s="95"/>
      <c r="AR49" s="95"/>
      <c r="AS49" s="95"/>
      <c r="AU49" s="95"/>
      <c r="AW49" s="95"/>
    </row>
    <row r="50" spans="1:16" ht="12.75">
      <c r="A50" s="445" t="s">
        <v>279</v>
      </c>
      <c r="H50" s="794"/>
      <c r="I50" s="794"/>
      <c r="J50" s="794"/>
      <c r="K50" s="794"/>
      <c r="L50" s="794"/>
      <c r="M50" s="794"/>
      <c r="N50" s="139"/>
      <c r="O50" s="139"/>
      <c r="P50" s="139"/>
    </row>
    <row r="51" spans="1:13" ht="12.75">
      <c r="A51" s="445" t="s">
        <v>334</v>
      </c>
      <c r="H51" s="423"/>
      <c r="I51" s="423"/>
      <c r="J51" s="423"/>
      <c r="K51" s="423"/>
      <c r="L51" s="423"/>
      <c r="M51" s="423"/>
    </row>
    <row r="52" spans="1:13" ht="12.75">
      <c r="A52" s="64"/>
      <c r="H52" s="423"/>
      <c r="I52" s="423"/>
      <c r="J52" s="423"/>
      <c r="K52" s="423"/>
      <c r="L52" s="423"/>
      <c r="M52" s="423"/>
    </row>
    <row r="53" spans="1:13" ht="12.75">
      <c r="A53" s="64" t="s">
        <v>327</v>
      </c>
      <c r="H53" s="423"/>
      <c r="I53" s="423"/>
      <c r="J53" s="423"/>
      <c r="K53" s="423"/>
      <c r="L53" s="423"/>
      <c r="M53" s="423"/>
    </row>
    <row r="54" spans="1:13" ht="12.75">
      <c r="A54" s="64" t="s">
        <v>326</v>
      </c>
      <c r="H54" s="423"/>
      <c r="I54" s="423"/>
      <c r="J54" s="423"/>
      <c r="K54" s="423"/>
      <c r="L54" s="423"/>
      <c r="M54" s="423"/>
    </row>
    <row r="55" spans="1:13" ht="12.75">
      <c r="A55" s="423"/>
      <c r="H55" s="423"/>
      <c r="I55" s="423"/>
      <c r="J55" s="423"/>
      <c r="K55" s="423"/>
      <c r="L55" s="423"/>
      <c r="M55" s="423"/>
    </row>
  </sheetData>
  <mergeCells count="70">
    <mergeCell ref="T4:AH4"/>
    <mergeCell ref="AD5:AH5"/>
    <mergeCell ref="AD6:AD7"/>
    <mergeCell ref="AE6:AE7"/>
    <mergeCell ref="AF6:AF7"/>
    <mergeCell ref="AG6:AG7"/>
    <mergeCell ref="AH6:AH7"/>
    <mergeCell ref="Y5:AC5"/>
    <mergeCell ref="Y6:Y7"/>
    <mergeCell ref="Z6:Z7"/>
    <mergeCell ref="T5:X5"/>
    <mergeCell ref="T6:T7"/>
    <mergeCell ref="U6:U7"/>
    <mergeCell ref="V6:V7"/>
    <mergeCell ref="W6:W7"/>
    <mergeCell ref="X6:X7"/>
    <mergeCell ref="G6:G7"/>
    <mergeCell ref="B6:B7"/>
    <mergeCell ref="C6:C7"/>
    <mergeCell ref="D6:D7"/>
    <mergeCell ref="B4:D4"/>
    <mergeCell ref="B5:D5"/>
    <mergeCell ref="E6:E7"/>
    <mergeCell ref="F6:F7"/>
    <mergeCell ref="A4:A7"/>
    <mergeCell ref="H5:J5"/>
    <mergeCell ref="K5:M5"/>
    <mergeCell ref="AI6:AI7"/>
    <mergeCell ref="AI5:AM5"/>
    <mergeCell ref="AK6:AK7"/>
    <mergeCell ref="H4:J4"/>
    <mergeCell ref="K4:M4"/>
    <mergeCell ref="E4:G4"/>
    <mergeCell ref="E5:G5"/>
    <mergeCell ref="H6:H7"/>
    <mergeCell ref="M6:M7"/>
    <mergeCell ref="N6:N7"/>
    <mergeCell ref="O6:O7"/>
    <mergeCell ref="I6:I7"/>
    <mergeCell ref="J6:J7"/>
    <mergeCell ref="L6:L7"/>
    <mergeCell ref="K6:K7"/>
    <mergeCell ref="Q4:S4"/>
    <mergeCell ref="Q5:S5"/>
    <mergeCell ref="Q6:Q7"/>
    <mergeCell ref="N5:P5"/>
    <mergeCell ref="R6:R7"/>
    <mergeCell ref="N4:P4"/>
    <mergeCell ref="S6:S7"/>
    <mergeCell ref="P6:P7"/>
    <mergeCell ref="AI4:AR4"/>
    <mergeCell ref="AN5:AR5"/>
    <mergeCell ref="AN6:AN7"/>
    <mergeCell ref="AP6:AP7"/>
    <mergeCell ref="AR6:AR7"/>
    <mergeCell ref="AM6:AM7"/>
    <mergeCell ref="AO6:AO7"/>
    <mergeCell ref="AQ6:AQ7"/>
    <mergeCell ref="AJ6:AJ7"/>
    <mergeCell ref="AL6:AL7"/>
    <mergeCell ref="AA6:AA7"/>
    <mergeCell ref="AB6:AB7"/>
    <mergeCell ref="AC6:AC7"/>
    <mergeCell ref="AS4:AW4"/>
    <mergeCell ref="AS5:AW5"/>
    <mergeCell ref="AS6:AS7"/>
    <mergeCell ref="AT6:AT7"/>
    <mergeCell ref="AU6:AU7"/>
    <mergeCell ref="AV6:AV7"/>
    <mergeCell ref="AW6:AW7"/>
  </mergeCells>
  <hyperlinks>
    <hyperlink ref="AM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27" r:id="rId1"/>
  <headerFooter alignWithMargins="0">
    <oddHeader>&amp;CTribunal Statistics Quarterly
April to June 2014</oddHead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96"/>
  <sheetViews>
    <sheetView tabSelected="1" workbookViewId="0" topLeftCell="E1">
      <selection activeCell="J33" sqref="J33"/>
    </sheetView>
  </sheetViews>
  <sheetFormatPr defaultColWidth="9.140625" defaultRowHeight="12.75"/>
  <cols>
    <col min="1" max="1" width="53.421875" style="2" customWidth="1"/>
    <col min="2" max="2" width="12.57421875" style="2" bestFit="1" customWidth="1"/>
    <col min="3" max="4" width="9.421875" style="2" customWidth="1"/>
    <col min="5" max="6" width="9.421875" style="4" customWidth="1"/>
    <col min="7" max="7" width="11.28125" style="38" customWidth="1"/>
    <col min="8" max="8" width="9.421875" style="38" customWidth="1"/>
    <col min="9" max="9" width="11.7109375" style="38" customWidth="1"/>
    <col min="10" max="10" width="11.8515625" style="38" customWidth="1"/>
    <col min="11" max="12" width="13.140625" style="38" customWidth="1"/>
    <col min="13" max="14" width="12.28125" style="2" customWidth="1"/>
    <col min="15" max="15" width="11.57421875" style="2" customWidth="1"/>
    <col min="16" max="16" width="9.140625" style="13" customWidth="1"/>
    <col min="17" max="16384" width="9.140625" style="2" customWidth="1"/>
  </cols>
  <sheetData>
    <row r="1" spans="1:16" ht="12.75" customHeight="1">
      <c r="A1" s="825" t="s">
        <v>180</v>
      </c>
      <c r="B1" s="825"/>
      <c r="C1" s="825"/>
      <c r="D1" s="826"/>
      <c r="E1" s="826"/>
      <c r="F1" s="37"/>
      <c r="M1" s="38"/>
      <c r="N1" s="38"/>
      <c r="O1" s="670" t="s">
        <v>12</v>
      </c>
      <c r="P1" s="10"/>
    </row>
    <row r="2" spans="1:15" ht="12.75">
      <c r="A2" s="111" t="s">
        <v>418</v>
      </c>
      <c r="B2" s="10"/>
      <c r="C2" s="10"/>
      <c r="D2" s="9"/>
      <c r="E2" s="37"/>
      <c r="F2" s="37"/>
      <c r="G2" s="11"/>
      <c r="H2" s="11"/>
      <c r="I2" s="11"/>
      <c r="J2" s="11"/>
      <c r="K2" s="11"/>
      <c r="L2" s="11"/>
      <c r="M2" s="39"/>
      <c r="N2" s="39"/>
      <c r="O2" s="41"/>
    </row>
    <row r="3" spans="1:15" ht="12.75">
      <c r="A3" s="47"/>
      <c r="B3" s="42"/>
      <c r="C3" s="42"/>
      <c r="D3" s="42"/>
      <c r="E3" s="43"/>
      <c r="F3" s="45"/>
      <c r="G3" s="46"/>
      <c r="H3" s="46"/>
      <c r="I3" s="46"/>
      <c r="J3" s="46"/>
      <c r="K3" s="46"/>
      <c r="L3" s="46"/>
      <c r="M3" s="44"/>
      <c r="N3" s="47"/>
      <c r="O3" s="48"/>
    </row>
    <row r="4" spans="1:15" ht="12.75" customHeight="1">
      <c r="A4" s="827"/>
      <c r="B4" s="361" t="s">
        <v>13</v>
      </c>
      <c r="C4" s="202" t="s">
        <v>14</v>
      </c>
      <c r="D4" s="361" t="s">
        <v>15</v>
      </c>
      <c r="E4" s="295" t="s">
        <v>16</v>
      </c>
      <c r="F4" s="295" t="s">
        <v>17</v>
      </c>
      <c r="G4" s="624" t="s">
        <v>18</v>
      </c>
      <c r="H4" s="834" t="s">
        <v>255</v>
      </c>
      <c r="I4" s="835"/>
      <c r="J4" s="835"/>
      <c r="K4" s="836"/>
      <c r="L4" s="587" t="s">
        <v>397</v>
      </c>
      <c r="M4" s="817" t="s">
        <v>415</v>
      </c>
      <c r="N4" s="817" t="s">
        <v>416</v>
      </c>
      <c r="O4" s="822" t="s">
        <v>417</v>
      </c>
    </row>
    <row r="5" spans="1:15" ht="34.5" customHeight="1">
      <c r="A5" s="896"/>
      <c r="B5" s="198" t="s">
        <v>342</v>
      </c>
      <c r="C5" s="292" t="s">
        <v>342</v>
      </c>
      <c r="D5" s="292" t="s">
        <v>342</v>
      </c>
      <c r="E5" s="292" t="s">
        <v>342</v>
      </c>
      <c r="F5" s="292" t="s">
        <v>342</v>
      </c>
      <c r="G5" s="292" t="s">
        <v>342</v>
      </c>
      <c r="H5" s="357" t="s">
        <v>339</v>
      </c>
      <c r="I5" s="49" t="s">
        <v>340</v>
      </c>
      <c r="J5" s="49" t="s">
        <v>341</v>
      </c>
      <c r="K5" s="292" t="s">
        <v>342</v>
      </c>
      <c r="L5" s="198" t="s">
        <v>339</v>
      </c>
      <c r="M5" s="821"/>
      <c r="N5" s="821"/>
      <c r="O5" s="823"/>
    </row>
    <row r="6" spans="1:16" ht="21" customHeight="1">
      <c r="A6" s="599" t="s">
        <v>25</v>
      </c>
      <c r="B6" s="542">
        <f>SUM(B8:B12,B15:B51)</f>
        <v>364557</v>
      </c>
      <c r="C6" s="542">
        <f aca="true" t="shared" si="0" ref="C6:J6">SUM(C8:C12,C15:C51)</f>
        <v>462526</v>
      </c>
      <c r="D6" s="542">
        <f t="shared" si="0"/>
        <v>629456</v>
      </c>
      <c r="E6" s="542">
        <f t="shared" si="0"/>
        <v>756181</v>
      </c>
      <c r="F6" s="542">
        <f t="shared" si="0"/>
        <v>762014</v>
      </c>
      <c r="G6" s="542">
        <f t="shared" si="0"/>
        <v>901142</v>
      </c>
      <c r="H6" s="172">
        <f t="shared" si="0"/>
        <v>930238</v>
      </c>
      <c r="I6" s="172">
        <f t="shared" si="0"/>
        <v>940140</v>
      </c>
      <c r="J6" s="172">
        <f t="shared" si="0"/>
        <v>850944</v>
      </c>
      <c r="K6" s="542">
        <f>SUM(K8:K12,K15:K51)</f>
        <v>663742</v>
      </c>
      <c r="L6" s="542">
        <f>SUM(L8:L12,L15:L51)</f>
        <v>609551</v>
      </c>
      <c r="M6" s="51">
        <f>(L6-H6)/H6</f>
        <v>-0.3447365082914265</v>
      </c>
      <c r="N6" s="51">
        <f>(L6-K6)/K6</f>
        <v>-0.08164467519005879</v>
      </c>
      <c r="O6" s="406">
        <f>L6/$L$6</f>
        <v>1</v>
      </c>
      <c r="P6" s="277"/>
    </row>
    <row r="7" spans="1:15" ht="12.75">
      <c r="A7" s="31"/>
      <c r="B7" s="363"/>
      <c r="C7" s="189"/>
      <c r="D7" s="189"/>
      <c r="E7" s="189"/>
      <c r="F7" s="189"/>
      <c r="G7" s="187"/>
      <c r="H7" s="363"/>
      <c r="I7" s="50"/>
      <c r="J7" s="50"/>
      <c r="K7" s="187"/>
      <c r="L7" s="189"/>
      <c r="M7" s="51"/>
      <c r="N7" s="51"/>
      <c r="O7" s="191"/>
    </row>
    <row r="8" spans="1:15" ht="27" customHeight="1">
      <c r="A8" s="31" t="s">
        <v>156</v>
      </c>
      <c r="B8" s="364">
        <v>63384</v>
      </c>
      <c r="C8" s="189">
        <v>88434</v>
      </c>
      <c r="D8" s="204">
        <v>58019</v>
      </c>
      <c r="E8" s="189">
        <v>42394</v>
      </c>
      <c r="F8" s="189">
        <v>28911</v>
      </c>
      <c r="G8" s="187">
        <v>40322</v>
      </c>
      <c r="H8" s="368">
        <v>45043</v>
      </c>
      <c r="I8" s="53">
        <v>53605</v>
      </c>
      <c r="J8" s="53">
        <v>54735</v>
      </c>
      <c r="K8" s="187">
        <v>49160</v>
      </c>
      <c r="L8" s="189">
        <v>43643</v>
      </c>
      <c r="M8" s="54">
        <f>(L8-H8)/H8</f>
        <v>-0.03108141109606376</v>
      </c>
      <c r="N8" s="54">
        <f>(L8-K8)/K8</f>
        <v>-0.1122253864930838</v>
      </c>
      <c r="O8" s="193">
        <f>L8/$L$6</f>
        <v>0.07159860290607349</v>
      </c>
    </row>
    <row r="9" spans="1:15" ht="27" customHeight="1">
      <c r="A9" s="31" t="s">
        <v>373</v>
      </c>
      <c r="B9" s="364" t="s">
        <v>28</v>
      </c>
      <c r="C9" s="363" t="s">
        <v>28</v>
      </c>
      <c r="D9" s="364" t="s">
        <v>28</v>
      </c>
      <c r="E9" s="189">
        <v>4781</v>
      </c>
      <c r="F9" s="189">
        <v>5594</v>
      </c>
      <c r="G9" s="187">
        <v>3321</v>
      </c>
      <c r="H9" s="368">
        <v>2267</v>
      </c>
      <c r="I9" s="53">
        <v>2212</v>
      </c>
      <c r="J9" s="53">
        <v>1913</v>
      </c>
      <c r="K9" s="604">
        <v>2345</v>
      </c>
      <c r="L9" s="556">
        <v>3019</v>
      </c>
      <c r="M9" s="54">
        <f aca="true" t="shared" si="1" ref="M9:M51">(L9-H9)/H9</f>
        <v>0.3317159241288046</v>
      </c>
      <c r="N9" s="54">
        <f aca="true" t="shared" si="2" ref="N9:N51">(L9-K9)/K9</f>
        <v>0.28742004264392323</v>
      </c>
      <c r="O9" s="193">
        <f aca="true" t="shared" si="3" ref="O9:O51">L9/$L$6</f>
        <v>0.004952825932530666</v>
      </c>
    </row>
    <row r="10" spans="1:16" s="38" customFormat="1" ht="27" customHeight="1">
      <c r="A10" s="31" t="s">
        <v>433</v>
      </c>
      <c r="B10" s="364" t="s">
        <v>28</v>
      </c>
      <c r="C10" s="363" t="s">
        <v>28</v>
      </c>
      <c r="D10" s="364" t="s">
        <v>28</v>
      </c>
      <c r="E10" s="189" t="s">
        <v>28</v>
      </c>
      <c r="F10" s="189" t="s">
        <v>28</v>
      </c>
      <c r="G10" s="187" t="s">
        <v>28</v>
      </c>
      <c r="H10" s="368" t="s">
        <v>28</v>
      </c>
      <c r="I10" s="53" t="s">
        <v>28</v>
      </c>
      <c r="J10" s="53">
        <v>5637</v>
      </c>
      <c r="K10" s="604">
        <v>7799</v>
      </c>
      <c r="L10" s="795">
        <v>7610</v>
      </c>
      <c r="M10" s="54" t="s">
        <v>28</v>
      </c>
      <c r="N10" s="54">
        <f>(L10-K10)/K10</f>
        <v>-0.024233876137966407</v>
      </c>
      <c r="O10" s="193">
        <f>L10/$L$6</f>
        <v>0.012484599319827218</v>
      </c>
      <c r="P10" s="47"/>
    </row>
    <row r="11" spans="1:15" ht="12.75">
      <c r="A11" s="31" t="s">
        <v>26</v>
      </c>
      <c r="B11" s="365" t="s">
        <v>28</v>
      </c>
      <c r="C11" s="365" t="s">
        <v>28</v>
      </c>
      <c r="D11" s="365" t="s">
        <v>28</v>
      </c>
      <c r="E11" s="374">
        <v>369</v>
      </c>
      <c r="F11" s="373">
        <v>358</v>
      </c>
      <c r="G11" s="370">
        <v>417</v>
      </c>
      <c r="H11" s="350">
        <v>442</v>
      </c>
      <c r="I11" s="83">
        <v>420</v>
      </c>
      <c r="J11" s="83">
        <v>342</v>
      </c>
      <c r="K11" s="187">
        <v>333</v>
      </c>
      <c r="L11" s="189">
        <v>442</v>
      </c>
      <c r="M11" s="54">
        <f>(L11-H11)/H11</f>
        <v>0</v>
      </c>
      <c r="N11" s="54">
        <f t="shared" si="2"/>
        <v>0.32732732732732733</v>
      </c>
      <c r="O11" s="193">
        <f t="shared" si="3"/>
        <v>0.0007251239026759041</v>
      </c>
    </row>
    <row r="12" spans="1:15" ht="12.75">
      <c r="A12" s="31" t="s">
        <v>27</v>
      </c>
      <c r="B12" s="364">
        <v>239255</v>
      </c>
      <c r="C12" s="189">
        <v>290248</v>
      </c>
      <c r="D12" s="204">
        <v>404835</v>
      </c>
      <c r="E12" s="189">
        <v>484255</v>
      </c>
      <c r="F12" s="189">
        <v>540765</v>
      </c>
      <c r="G12" s="187">
        <v>609251</v>
      </c>
      <c r="H12" s="368">
        <v>617054</v>
      </c>
      <c r="I12" s="53">
        <v>625371</v>
      </c>
      <c r="J12" s="53">
        <v>589628</v>
      </c>
      <c r="K12" s="187">
        <v>483136</v>
      </c>
      <c r="L12" s="189">
        <v>461499</v>
      </c>
      <c r="M12" s="54">
        <f t="shared" si="1"/>
        <v>-0.25209300968796894</v>
      </c>
      <c r="N12" s="54">
        <f t="shared" si="2"/>
        <v>-0.04478449132335409</v>
      </c>
      <c r="O12" s="193">
        <f t="shared" si="3"/>
        <v>0.7571130225362603</v>
      </c>
    </row>
    <row r="13" spans="1:17" ht="12.75">
      <c r="A13" s="65" t="s">
        <v>426</v>
      </c>
      <c r="B13" s="534">
        <v>22463</v>
      </c>
      <c r="C13" s="229">
        <v>29822</v>
      </c>
      <c r="D13" s="532">
        <v>33845</v>
      </c>
      <c r="E13" s="229">
        <v>28455</v>
      </c>
      <c r="F13" s="229">
        <v>26502</v>
      </c>
      <c r="G13" s="230">
        <v>23529</v>
      </c>
      <c r="H13" s="533">
        <v>22526</v>
      </c>
      <c r="I13" s="113">
        <v>20301</v>
      </c>
      <c r="J13" s="113">
        <v>15092</v>
      </c>
      <c r="K13" s="230">
        <v>13603</v>
      </c>
      <c r="L13" s="229">
        <v>7957</v>
      </c>
      <c r="M13" s="54">
        <f t="shared" si="1"/>
        <v>-0.6467637396785936</v>
      </c>
      <c r="N13" s="54">
        <f t="shared" si="2"/>
        <v>-0.41505550246269207</v>
      </c>
      <c r="O13" s="193">
        <f t="shared" si="3"/>
        <v>0.013053870799982282</v>
      </c>
      <c r="Q13" s="13"/>
    </row>
    <row r="14" spans="1:17" ht="12.75">
      <c r="A14" s="65" t="s">
        <v>427</v>
      </c>
      <c r="B14" s="534">
        <v>216792</v>
      </c>
      <c r="C14" s="229">
        <v>260426</v>
      </c>
      <c r="D14" s="532">
        <v>370990</v>
      </c>
      <c r="E14" s="229">
        <v>455800</v>
      </c>
      <c r="F14" s="229">
        <v>514263</v>
      </c>
      <c r="G14" s="230">
        <v>585722</v>
      </c>
      <c r="H14" s="533">
        <v>594528</v>
      </c>
      <c r="I14" s="113">
        <v>605070</v>
      </c>
      <c r="J14" s="113">
        <v>574536</v>
      </c>
      <c r="K14" s="230">
        <v>469533</v>
      </c>
      <c r="L14" s="796">
        <v>453542</v>
      </c>
      <c r="M14" s="54">
        <f t="shared" si="1"/>
        <v>-0.2371393777921309</v>
      </c>
      <c r="N14" s="54">
        <f t="shared" si="2"/>
        <v>-0.034057244112767365</v>
      </c>
      <c r="O14" s="193">
        <f t="shared" si="3"/>
        <v>0.744059151736278</v>
      </c>
      <c r="Q14" s="17"/>
    </row>
    <row r="15" spans="1:15" ht="12.75">
      <c r="A15" s="66" t="s">
        <v>29</v>
      </c>
      <c r="B15" s="364">
        <v>44516</v>
      </c>
      <c r="C15" s="189">
        <v>66383</v>
      </c>
      <c r="D15" s="204">
        <v>138822</v>
      </c>
      <c r="E15" s="189">
        <v>194150</v>
      </c>
      <c r="F15" s="189">
        <v>145208</v>
      </c>
      <c r="G15" s="187">
        <v>204304</v>
      </c>
      <c r="H15" s="368">
        <v>221601</v>
      </c>
      <c r="I15" s="53">
        <v>215208</v>
      </c>
      <c r="J15" s="53">
        <v>154762</v>
      </c>
      <c r="K15" s="187">
        <v>78347</v>
      </c>
      <c r="L15" s="189">
        <v>49987</v>
      </c>
      <c r="M15" s="54">
        <f t="shared" si="1"/>
        <v>-0.7744279132314384</v>
      </c>
      <c r="N15" s="54">
        <f t="shared" si="2"/>
        <v>-0.36197939933883877</v>
      </c>
      <c r="O15" s="193">
        <f t="shared" si="3"/>
        <v>0.08200626362683353</v>
      </c>
    </row>
    <row r="16" spans="1:15" ht="12.75">
      <c r="A16" s="31" t="s">
        <v>30</v>
      </c>
      <c r="B16" s="365" t="s">
        <v>28</v>
      </c>
      <c r="C16" s="365" t="s">
        <v>28</v>
      </c>
      <c r="D16" s="204">
        <v>4836</v>
      </c>
      <c r="E16" s="189">
        <v>4457</v>
      </c>
      <c r="F16" s="189">
        <v>4457</v>
      </c>
      <c r="G16" s="187">
        <v>4139</v>
      </c>
      <c r="H16" s="368">
        <v>4198</v>
      </c>
      <c r="I16" s="53">
        <v>3640</v>
      </c>
      <c r="J16" s="53">
        <v>3482</v>
      </c>
      <c r="K16" s="187">
        <v>3425</v>
      </c>
      <c r="L16" s="189">
        <v>3780</v>
      </c>
      <c r="M16" s="54">
        <f t="shared" si="1"/>
        <v>-0.0995712243925679</v>
      </c>
      <c r="N16" s="54">
        <f t="shared" si="2"/>
        <v>0.10364963503649635</v>
      </c>
      <c r="O16" s="193">
        <f t="shared" si="3"/>
        <v>0.006201285864513388</v>
      </c>
    </row>
    <row r="17" spans="1:19" ht="20.25" customHeight="1">
      <c r="A17" s="56" t="s">
        <v>291</v>
      </c>
      <c r="B17" s="364">
        <v>1960</v>
      </c>
      <c r="C17" s="189">
        <v>1637</v>
      </c>
      <c r="D17" s="204">
        <v>1049</v>
      </c>
      <c r="E17" s="189">
        <v>1196</v>
      </c>
      <c r="F17" s="189">
        <v>1092</v>
      </c>
      <c r="G17" s="187">
        <v>1029</v>
      </c>
      <c r="H17" s="368">
        <v>1034</v>
      </c>
      <c r="I17" s="53">
        <v>1029</v>
      </c>
      <c r="J17" s="53">
        <v>1077</v>
      </c>
      <c r="K17" s="187">
        <v>1030</v>
      </c>
      <c r="L17" s="189">
        <v>938</v>
      </c>
      <c r="M17" s="54">
        <f t="shared" si="1"/>
        <v>-0.09284332688588008</v>
      </c>
      <c r="N17" s="54">
        <f t="shared" si="2"/>
        <v>-0.08932038834951456</v>
      </c>
      <c r="O17" s="193">
        <f t="shared" si="3"/>
        <v>0.0015388376034162852</v>
      </c>
      <c r="R17" s="38"/>
      <c r="S17" s="38"/>
    </row>
    <row r="18" spans="1:19" ht="14.25">
      <c r="A18" s="56" t="s">
        <v>292</v>
      </c>
      <c r="B18" s="365" t="s">
        <v>28</v>
      </c>
      <c r="C18" s="365" t="s">
        <v>28</v>
      </c>
      <c r="D18" s="365" t="s">
        <v>28</v>
      </c>
      <c r="E18" s="365" t="s">
        <v>28</v>
      </c>
      <c r="F18" s="374">
        <v>310</v>
      </c>
      <c r="G18" s="370">
        <v>311</v>
      </c>
      <c r="H18" s="368">
        <v>319</v>
      </c>
      <c r="I18" s="53">
        <v>303</v>
      </c>
      <c r="J18" s="53">
        <v>307</v>
      </c>
      <c r="K18" s="187">
        <v>294</v>
      </c>
      <c r="L18" s="189">
        <v>306</v>
      </c>
      <c r="M18" s="54">
        <f t="shared" si="1"/>
        <v>-0.04075235109717868</v>
      </c>
      <c r="N18" s="54">
        <f t="shared" si="2"/>
        <v>0.04081632653061224</v>
      </c>
      <c r="O18" s="193">
        <f t="shared" si="3"/>
        <v>0.0005020088556987028</v>
      </c>
      <c r="R18" s="38"/>
      <c r="S18" s="38"/>
    </row>
    <row r="19" spans="1:19" ht="14.25">
      <c r="A19" s="56" t="s">
        <v>298</v>
      </c>
      <c r="B19" s="365" t="s">
        <v>28</v>
      </c>
      <c r="C19" s="365" t="s">
        <v>28</v>
      </c>
      <c r="D19" s="365" t="s">
        <v>28</v>
      </c>
      <c r="E19" s="365" t="s">
        <v>28</v>
      </c>
      <c r="F19" s="375">
        <v>0</v>
      </c>
      <c r="G19" s="370">
        <v>0</v>
      </c>
      <c r="H19" s="368">
        <v>0</v>
      </c>
      <c r="I19" s="53">
        <v>0</v>
      </c>
      <c r="J19" s="53">
        <v>0</v>
      </c>
      <c r="K19" s="187">
        <v>0</v>
      </c>
      <c r="L19" s="189">
        <v>0</v>
      </c>
      <c r="M19" s="54" t="s">
        <v>321</v>
      </c>
      <c r="N19" s="54" t="s">
        <v>321</v>
      </c>
      <c r="O19" s="193">
        <f t="shared" si="3"/>
        <v>0</v>
      </c>
      <c r="R19" s="38"/>
      <c r="S19" s="38"/>
    </row>
    <row r="20" spans="1:21" ht="12.75">
      <c r="A20" s="56" t="s">
        <v>38</v>
      </c>
      <c r="B20" s="366">
        <v>80</v>
      </c>
      <c r="C20" s="374">
        <v>43</v>
      </c>
      <c r="D20" s="205">
        <v>319</v>
      </c>
      <c r="E20" s="374">
        <v>137</v>
      </c>
      <c r="F20" s="374">
        <v>96</v>
      </c>
      <c r="G20" s="370">
        <v>131</v>
      </c>
      <c r="H20" s="368">
        <v>43</v>
      </c>
      <c r="I20" s="53">
        <v>14</v>
      </c>
      <c r="J20" s="53">
        <v>25</v>
      </c>
      <c r="K20" s="187">
        <v>13</v>
      </c>
      <c r="L20" s="189">
        <v>27</v>
      </c>
      <c r="M20" s="54">
        <f t="shared" si="1"/>
        <v>-0.37209302325581395</v>
      </c>
      <c r="N20" s="54">
        <f t="shared" si="2"/>
        <v>1.0769230769230769</v>
      </c>
      <c r="O20" s="193">
        <f t="shared" si="3"/>
        <v>4.4294899032238486E-05</v>
      </c>
      <c r="Q20" s="13"/>
      <c r="R20" s="47"/>
      <c r="S20" s="47"/>
      <c r="T20" s="13"/>
      <c r="U20" s="13"/>
    </row>
    <row r="21" spans="1:21" ht="12.75">
      <c r="A21" s="56" t="s">
        <v>39</v>
      </c>
      <c r="B21" s="366">
        <v>147</v>
      </c>
      <c r="C21" s="374">
        <v>96</v>
      </c>
      <c r="D21" s="205">
        <v>109</v>
      </c>
      <c r="E21" s="374">
        <v>45</v>
      </c>
      <c r="F21" s="374">
        <v>27</v>
      </c>
      <c r="G21" s="370">
        <v>15</v>
      </c>
      <c r="H21" s="368">
        <v>21</v>
      </c>
      <c r="I21" s="53">
        <v>23</v>
      </c>
      <c r="J21" s="53">
        <v>38</v>
      </c>
      <c r="K21" s="187">
        <v>32</v>
      </c>
      <c r="L21" s="189">
        <v>28</v>
      </c>
      <c r="M21" s="54">
        <f t="shared" si="1"/>
        <v>0.3333333333333333</v>
      </c>
      <c r="N21" s="54">
        <f t="shared" si="2"/>
        <v>-0.125</v>
      </c>
      <c r="O21" s="193">
        <f t="shared" si="3"/>
        <v>4.593545084824732E-05</v>
      </c>
      <c r="Q21" s="13"/>
      <c r="R21" s="304"/>
      <c r="S21" s="303"/>
      <c r="T21" s="13"/>
      <c r="U21" s="13"/>
    </row>
    <row r="22" spans="1:21" ht="14.25">
      <c r="A22" s="56" t="s">
        <v>159</v>
      </c>
      <c r="B22" s="366">
        <v>0</v>
      </c>
      <c r="C22" s="374">
        <v>3</v>
      </c>
      <c r="D22" s="205">
        <v>0</v>
      </c>
      <c r="E22" s="374">
        <v>4</v>
      </c>
      <c r="F22" s="374">
        <v>0</v>
      </c>
      <c r="G22" s="370">
        <v>4</v>
      </c>
      <c r="H22" s="368">
        <v>6</v>
      </c>
      <c r="I22" s="53">
        <v>6</v>
      </c>
      <c r="J22" s="53">
        <v>8</v>
      </c>
      <c r="K22" s="187">
        <v>7</v>
      </c>
      <c r="L22" s="189">
        <v>11</v>
      </c>
      <c r="M22" s="54">
        <f t="shared" si="1"/>
        <v>0.8333333333333334</v>
      </c>
      <c r="N22" s="54">
        <f t="shared" si="2"/>
        <v>0.5714285714285714</v>
      </c>
      <c r="O22" s="193">
        <f t="shared" si="3"/>
        <v>1.8046069976097162E-05</v>
      </c>
      <c r="Q22" s="13"/>
      <c r="R22" s="293"/>
      <c r="S22" s="303"/>
      <c r="T22" s="13"/>
      <c r="U22" s="13"/>
    </row>
    <row r="23" spans="1:21" ht="12.75">
      <c r="A23" s="56" t="s">
        <v>40</v>
      </c>
      <c r="B23" s="366">
        <v>0</v>
      </c>
      <c r="C23" s="374">
        <v>0</v>
      </c>
      <c r="D23" s="205">
        <v>2</v>
      </c>
      <c r="E23" s="374">
        <v>5</v>
      </c>
      <c r="F23" s="374">
        <v>3</v>
      </c>
      <c r="G23" s="370">
        <v>4</v>
      </c>
      <c r="H23" s="368">
        <v>0</v>
      </c>
      <c r="I23" s="53">
        <v>0</v>
      </c>
      <c r="J23" s="53">
        <v>1</v>
      </c>
      <c r="K23" s="187">
        <v>1</v>
      </c>
      <c r="L23" s="189">
        <v>0</v>
      </c>
      <c r="M23" s="54" t="s">
        <v>321</v>
      </c>
      <c r="N23" s="54">
        <f t="shared" si="2"/>
        <v>-1</v>
      </c>
      <c r="O23" s="193">
        <f t="shared" si="3"/>
        <v>0</v>
      </c>
      <c r="Q23" s="13"/>
      <c r="R23" s="304"/>
      <c r="S23" s="303"/>
      <c r="T23" s="13"/>
      <c r="U23" s="13"/>
    </row>
    <row r="24" spans="1:21" ht="14.25">
      <c r="A24" s="56" t="s">
        <v>160</v>
      </c>
      <c r="B24" s="365" t="s">
        <v>28</v>
      </c>
      <c r="C24" s="365" t="s">
        <v>28</v>
      </c>
      <c r="D24" s="365" t="s">
        <v>28</v>
      </c>
      <c r="E24" s="365" t="s">
        <v>28</v>
      </c>
      <c r="F24" s="376" t="s">
        <v>28</v>
      </c>
      <c r="G24" s="370">
        <v>1</v>
      </c>
      <c r="H24" s="368">
        <v>2</v>
      </c>
      <c r="I24" s="53">
        <v>6</v>
      </c>
      <c r="J24" s="53">
        <v>5</v>
      </c>
      <c r="K24" s="187">
        <v>5</v>
      </c>
      <c r="L24" s="189">
        <v>6</v>
      </c>
      <c r="M24" s="54" t="s">
        <v>321</v>
      </c>
      <c r="N24" s="54">
        <f t="shared" si="2"/>
        <v>0.2</v>
      </c>
      <c r="O24" s="193">
        <f t="shared" si="3"/>
        <v>9.843310896052997E-06</v>
      </c>
      <c r="Q24" s="13"/>
      <c r="R24" s="293"/>
      <c r="S24" s="303"/>
      <c r="T24" s="13"/>
      <c r="U24" s="13"/>
    </row>
    <row r="25" spans="1:21" ht="14.25">
      <c r="A25" s="56" t="s">
        <v>519</v>
      </c>
      <c r="B25" s="200" t="s">
        <v>28</v>
      </c>
      <c r="C25" s="200" t="s">
        <v>28</v>
      </c>
      <c r="D25" s="200" t="s">
        <v>28</v>
      </c>
      <c r="E25" s="209" t="s">
        <v>28</v>
      </c>
      <c r="F25" s="209" t="s">
        <v>28</v>
      </c>
      <c r="G25" s="200" t="s">
        <v>28</v>
      </c>
      <c r="H25" s="702" t="s">
        <v>28</v>
      </c>
      <c r="I25" s="702" t="s">
        <v>28</v>
      </c>
      <c r="J25" s="702" t="s">
        <v>28</v>
      </c>
      <c r="K25" s="702" t="s">
        <v>28</v>
      </c>
      <c r="L25" s="189">
        <v>0</v>
      </c>
      <c r="M25" s="54" t="s">
        <v>321</v>
      </c>
      <c r="N25" s="54" t="s">
        <v>321</v>
      </c>
      <c r="O25" s="193">
        <f>L25/$L$6</f>
        <v>0</v>
      </c>
      <c r="Q25" s="13"/>
      <c r="R25" s="293"/>
      <c r="S25" s="303"/>
      <c r="T25" s="13"/>
      <c r="U25" s="13"/>
    </row>
    <row r="26" spans="1:21" ht="14.25">
      <c r="A26" s="56" t="s">
        <v>161</v>
      </c>
      <c r="B26" s="366">
        <v>0</v>
      </c>
      <c r="C26" s="374">
        <v>5</v>
      </c>
      <c r="D26" s="205">
        <v>0</v>
      </c>
      <c r="E26" s="374">
        <v>8</v>
      </c>
      <c r="F26" s="374">
        <v>15</v>
      </c>
      <c r="G26" s="370">
        <v>14</v>
      </c>
      <c r="H26" s="368">
        <v>6</v>
      </c>
      <c r="I26" s="53">
        <v>7</v>
      </c>
      <c r="J26" s="53">
        <v>2</v>
      </c>
      <c r="K26" s="187">
        <v>6</v>
      </c>
      <c r="L26" s="189">
        <v>4</v>
      </c>
      <c r="M26" s="54">
        <f>(L26-H26)/H26</f>
        <v>-0.3333333333333333</v>
      </c>
      <c r="N26" s="54">
        <f t="shared" si="2"/>
        <v>-0.3333333333333333</v>
      </c>
      <c r="O26" s="193">
        <f t="shared" si="3"/>
        <v>6.562207264035331E-06</v>
      </c>
      <c r="Q26" s="13"/>
      <c r="R26" s="304"/>
      <c r="S26" s="303"/>
      <c r="T26" s="13"/>
      <c r="U26" s="13"/>
    </row>
    <row r="27" spans="1:21" ht="12.75">
      <c r="A27" s="56" t="s">
        <v>41</v>
      </c>
      <c r="B27" s="364">
        <v>2094</v>
      </c>
      <c r="C27" s="189">
        <v>1704</v>
      </c>
      <c r="D27" s="204">
        <v>2751</v>
      </c>
      <c r="E27" s="189">
        <v>1887</v>
      </c>
      <c r="F27" s="189">
        <v>2252</v>
      </c>
      <c r="G27" s="187">
        <v>2135</v>
      </c>
      <c r="H27" s="368">
        <v>2072</v>
      </c>
      <c r="I27" s="53">
        <v>2072</v>
      </c>
      <c r="J27" s="53">
        <v>1991</v>
      </c>
      <c r="K27" s="187">
        <v>1905</v>
      </c>
      <c r="L27" s="189">
        <v>1881</v>
      </c>
      <c r="M27" s="54">
        <f t="shared" si="1"/>
        <v>-0.09218146718146718</v>
      </c>
      <c r="N27" s="54">
        <f t="shared" si="2"/>
        <v>-0.012598425196850394</v>
      </c>
      <c r="O27" s="193">
        <f t="shared" si="3"/>
        <v>0.0030858779659126145</v>
      </c>
      <c r="Q27" s="13"/>
      <c r="R27" s="304"/>
      <c r="S27" s="303"/>
      <c r="T27" s="13"/>
      <c r="U27" s="13"/>
    </row>
    <row r="28" spans="1:21" ht="14.25">
      <c r="A28" s="56" t="s">
        <v>520</v>
      </c>
      <c r="B28" s="200" t="s">
        <v>28</v>
      </c>
      <c r="C28" s="200" t="s">
        <v>28</v>
      </c>
      <c r="D28" s="200" t="s">
        <v>28</v>
      </c>
      <c r="E28" s="200" t="s">
        <v>28</v>
      </c>
      <c r="F28" s="200" t="s">
        <v>28</v>
      </c>
      <c r="G28" s="200" t="s">
        <v>28</v>
      </c>
      <c r="H28" s="399" t="s">
        <v>28</v>
      </c>
      <c r="I28" s="702" t="s">
        <v>28</v>
      </c>
      <c r="J28" s="702" t="s">
        <v>28</v>
      </c>
      <c r="K28" s="209" t="s">
        <v>28</v>
      </c>
      <c r="L28" s="189">
        <v>0</v>
      </c>
      <c r="M28" s="54" t="s">
        <v>321</v>
      </c>
      <c r="N28" s="54" t="s">
        <v>321</v>
      </c>
      <c r="O28" s="193">
        <f t="shared" si="3"/>
        <v>0</v>
      </c>
      <c r="Q28" s="13"/>
      <c r="R28" s="304"/>
      <c r="S28" s="303"/>
      <c r="T28" s="13"/>
      <c r="U28" s="13"/>
    </row>
    <row r="29" spans="1:21" ht="14.25">
      <c r="A29" s="56" t="s">
        <v>162</v>
      </c>
      <c r="B29" s="366">
        <v>0</v>
      </c>
      <c r="C29" s="374">
        <v>0</v>
      </c>
      <c r="D29" s="205">
        <v>0</v>
      </c>
      <c r="E29" s="374">
        <v>0</v>
      </c>
      <c r="F29" s="374">
        <v>0</v>
      </c>
      <c r="G29" s="370">
        <v>32</v>
      </c>
      <c r="H29" s="368">
        <v>3</v>
      </c>
      <c r="I29" s="53">
        <v>0</v>
      </c>
      <c r="J29" s="53">
        <v>0</v>
      </c>
      <c r="K29" s="187">
        <v>1</v>
      </c>
      <c r="L29" s="189">
        <v>1</v>
      </c>
      <c r="M29" s="54">
        <f t="shared" si="1"/>
        <v>-0.6666666666666666</v>
      </c>
      <c r="N29" s="54">
        <f t="shared" si="2"/>
        <v>0</v>
      </c>
      <c r="O29" s="193">
        <f t="shared" si="3"/>
        <v>1.6405518160088328E-06</v>
      </c>
      <c r="Q29" s="13"/>
      <c r="R29" s="304"/>
      <c r="S29" s="303"/>
      <c r="T29" s="13"/>
      <c r="U29" s="13"/>
    </row>
    <row r="30" spans="1:21" ht="14.25">
      <c r="A30" s="56" t="s">
        <v>163</v>
      </c>
      <c r="B30" s="366">
        <v>0</v>
      </c>
      <c r="C30" s="374">
        <v>1</v>
      </c>
      <c r="D30" s="205">
        <v>3</v>
      </c>
      <c r="E30" s="374">
        <v>0</v>
      </c>
      <c r="F30" s="374">
        <v>0</v>
      </c>
      <c r="G30" s="370">
        <v>0</v>
      </c>
      <c r="H30" s="368">
        <v>0</v>
      </c>
      <c r="I30" s="53">
        <v>0</v>
      </c>
      <c r="J30" s="53">
        <v>1</v>
      </c>
      <c r="K30" s="187">
        <v>0</v>
      </c>
      <c r="L30" s="189">
        <v>5</v>
      </c>
      <c r="M30" s="54" t="s">
        <v>321</v>
      </c>
      <c r="N30" s="54" t="s">
        <v>321</v>
      </c>
      <c r="O30" s="193">
        <f t="shared" si="3"/>
        <v>8.202759080044163E-06</v>
      </c>
      <c r="Q30" s="13"/>
      <c r="R30" s="304"/>
      <c r="S30" s="303"/>
      <c r="T30" s="13"/>
      <c r="U30" s="13"/>
    </row>
    <row r="31" spans="1:21" ht="14.25">
      <c r="A31" s="56" t="s">
        <v>299</v>
      </c>
      <c r="B31" s="365" t="s">
        <v>28</v>
      </c>
      <c r="C31" s="365" t="s">
        <v>28</v>
      </c>
      <c r="D31" s="365" t="s">
        <v>28</v>
      </c>
      <c r="E31" s="365" t="s">
        <v>28</v>
      </c>
      <c r="F31" s="376" t="s">
        <v>28</v>
      </c>
      <c r="G31" s="370">
        <v>0</v>
      </c>
      <c r="H31" s="368">
        <v>0</v>
      </c>
      <c r="I31" s="53">
        <v>0</v>
      </c>
      <c r="J31" s="53">
        <v>0</v>
      </c>
      <c r="K31" s="187">
        <v>0</v>
      </c>
      <c r="L31" s="189">
        <v>0</v>
      </c>
      <c r="M31" s="54" t="s">
        <v>321</v>
      </c>
      <c r="N31" s="54" t="s">
        <v>321</v>
      </c>
      <c r="O31" s="193">
        <f t="shared" si="3"/>
        <v>0</v>
      </c>
      <c r="Q31" s="13"/>
      <c r="R31" s="304"/>
      <c r="S31" s="303"/>
      <c r="T31" s="13"/>
      <c r="U31" s="13"/>
    </row>
    <row r="32" spans="1:21" s="38" customFormat="1" ht="12.75">
      <c r="A32" s="56" t="s">
        <v>42</v>
      </c>
      <c r="B32" s="366">
        <v>17</v>
      </c>
      <c r="C32" s="374">
        <v>18</v>
      </c>
      <c r="D32" s="205">
        <v>20</v>
      </c>
      <c r="E32" s="374">
        <v>716</v>
      </c>
      <c r="F32" s="374">
        <v>771</v>
      </c>
      <c r="G32" s="370">
        <v>38</v>
      </c>
      <c r="H32" s="368">
        <v>23</v>
      </c>
      <c r="I32" s="53">
        <v>25</v>
      </c>
      <c r="J32" s="53">
        <v>27</v>
      </c>
      <c r="K32" s="187">
        <v>30</v>
      </c>
      <c r="L32" s="189">
        <v>29</v>
      </c>
      <c r="M32" s="54">
        <f t="shared" si="1"/>
        <v>0.2608695652173913</v>
      </c>
      <c r="N32" s="54">
        <f t="shared" si="2"/>
        <v>-0.03333333333333333</v>
      </c>
      <c r="O32" s="193">
        <f t="shared" si="3"/>
        <v>4.757600266425615E-05</v>
      </c>
      <c r="P32" s="47"/>
      <c r="Q32" s="47"/>
      <c r="R32" s="304"/>
      <c r="S32" s="303"/>
      <c r="T32" s="47"/>
      <c r="U32" s="47"/>
    </row>
    <row r="33" spans="1:21" ht="14.25">
      <c r="A33" s="56" t="s">
        <v>164</v>
      </c>
      <c r="B33" s="365" t="s">
        <v>28</v>
      </c>
      <c r="C33" s="365" t="s">
        <v>28</v>
      </c>
      <c r="D33" s="365" t="s">
        <v>28</v>
      </c>
      <c r="E33" s="365" t="s">
        <v>28</v>
      </c>
      <c r="F33" s="376" t="s">
        <v>28</v>
      </c>
      <c r="G33" s="370">
        <v>0</v>
      </c>
      <c r="H33" s="368">
        <v>0</v>
      </c>
      <c r="I33" s="53">
        <v>0</v>
      </c>
      <c r="J33" s="53">
        <v>0</v>
      </c>
      <c r="K33" s="187">
        <v>0</v>
      </c>
      <c r="L33" s="189">
        <v>0</v>
      </c>
      <c r="M33" s="54" t="s">
        <v>321</v>
      </c>
      <c r="N33" s="54" t="s">
        <v>321</v>
      </c>
      <c r="O33" s="193">
        <f t="shared" si="3"/>
        <v>0</v>
      </c>
      <c r="Q33" s="13"/>
      <c r="R33" s="304"/>
      <c r="S33" s="303"/>
      <c r="T33" s="13"/>
      <c r="U33" s="13"/>
    </row>
    <row r="34" spans="1:21" ht="12.75">
      <c r="A34" s="56" t="s">
        <v>43</v>
      </c>
      <c r="B34" s="366">
        <v>1</v>
      </c>
      <c r="C34" s="374">
        <v>1</v>
      </c>
      <c r="D34" s="205">
        <v>1</v>
      </c>
      <c r="E34" s="374">
        <v>4</v>
      </c>
      <c r="F34" s="374">
        <v>7</v>
      </c>
      <c r="G34" s="370">
        <v>6</v>
      </c>
      <c r="H34" s="368">
        <v>2</v>
      </c>
      <c r="I34" s="53">
        <v>3</v>
      </c>
      <c r="J34" s="53">
        <v>5</v>
      </c>
      <c r="K34" s="187">
        <v>12</v>
      </c>
      <c r="L34" s="189">
        <v>10</v>
      </c>
      <c r="M34" s="54" t="s">
        <v>321</v>
      </c>
      <c r="N34" s="54">
        <f t="shared" si="2"/>
        <v>-0.16666666666666666</v>
      </c>
      <c r="O34" s="193">
        <f t="shared" si="3"/>
        <v>1.6405518160088326E-05</v>
      </c>
      <c r="Q34" s="13"/>
      <c r="R34" s="304"/>
      <c r="S34" s="303"/>
      <c r="T34" s="13"/>
      <c r="U34" s="13"/>
    </row>
    <row r="35" spans="1:21" ht="12.75">
      <c r="A35" s="56" t="s">
        <v>44</v>
      </c>
      <c r="B35" s="366">
        <v>0</v>
      </c>
      <c r="C35" s="374">
        <v>0</v>
      </c>
      <c r="D35" s="205">
        <v>0</v>
      </c>
      <c r="E35" s="374">
        <v>1</v>
      </c>
      <c r="F35" s="374">
        <v>3</v>
      </c>
      <c r="G35" s="370">
        <v>2</v>
      </c>
      <c r="H35" s="368">
        <v>1</v>
      </c>
      <c r="I35" s="53">
        <v>2</v>
      </c>
      <c r="J35" s="53">
        <v>4</v>
      </c>
      <c r="K35" s="187">
        <v>2</v>
      </c>
      <c r="L35" s="189">
        <v>4</v>
      </c>
      <c r="M35" s="54" t="s">
        <v>321</v>
      </c>
      <c r="N35" s="54">
        <f t="shared" si="2"/>
        <v>1</v>
      </c>
      <c r="O35" s="193">
        <f t="shared" si="3"/>
        <v>6.562207264035331E-06</v>
      </c>
      <c r="Q35" s="13"/>
      <c r="R35" s="304"/>
      <c r="S35" s="303"/>
      <c r="T35" s="13"/>
      <c r="U35" s="13"/>
    </row>
    <row r="36" spans="1:21" ht="14.25">
      <c r="A36" s="56" t="s">
        <v>165</v>
      </c>
      <c r="B36" s="365" t="s">
        <v>28</v>
      </c>
      <c r="C36" s="365" t="s">
        <v>28</v>
      </c>
      <c r="D36" s="365" t="s">
        <v>28</v>
      </c>
      <c r="E36" s="365" t="s">
        <v>28</v>
      </c>
      <c r="F36" s="374">
        <v>15</v>
      </c>
      <c r="G36" s="370">
        <v>14</v>
      </c>
      <c r="H36" s="368">
        <v>19</v>
      </c>
      <c r="I36" s="53">
        <v>14</v>
      </c>
      <c r="J36" s="53">
        <v>13</v>
      </c>
      <c r="K36" s="187">
        <v>13</v>
      </c>
      <c r="L36" s="189">
        <v>14</v>
      </c>
      <c r="M36" s="54">
        <f t="shared" si="1"/>
        <v>-0.2631578947368421</v>
      </c>
      <c r="N36" s="54">
        <f t="shared" si="2"/>
        <v>0.07692307692307693</v>
      </c>
      <c r="O36" s="193">
        <f t="shared" si="3"/>
        <v>2.296772542412366E-05</v>
      </c>
      <c r="Q36" s="13"/>
      <c r="R36" s="304"/>
      <c r="S36" s="303"/>
      <c r="T36" s="13"/>
      <c r="U36" s="13"/>
    </row>
    <row r="37" spans="1:21" ht="14.25">
      <c r="A37" s="56" t="s">
        <v>319</v>
      </c>
      <c r="B37" s="366">
        <v>76</v>
      </c>
      <c r="C37" s="374">
        <v>65</v>
      </c>
      <c r="D37" s="205">
        <v>91</v>
      </c>
      <c r="E37" s="374">
        <v>78</v>
      </c>
      <c r="F37" s="374">
        <v>89</v>
      </c>
      <c r="G37" s="370">
        <v>113</v>
      </c>
      <c r="H37" s="368">
        <v>80</v>
      </c>
      <c r="I37" s="53">
        <v>46</v>
      </c>
      <c r="J37" s="53">
        <v>51</v>
      </c>
      <c r="K37" s="187">
        <v>53</v>
      </c>
      <c r="L37" s="189">
        <v>60</v>
      </c>
      <c r="M37" s="54">
        <f t="shared" si="1"/>
        <v>-0.25</v>
      </c>
      <c r="N37" s="54">
        <f t="shared" si="2"/>
        <v>0.1320754716981132</v>
      </c>
      <c r="O37" s="193">
        <f t="shared" si="3"/>
        <v>9.843310896052997E-05</v>
      </c>
      <c r="Q37" s="13"/>
      <c r="R37" s="304"/>
      <c r="S37" s="303"/>
      <c r="T37" s="13"/>
      <c r="U37" s="13"/>
    </row>
    <row r="38" spans="1:21" ht="12.75">
      <c r="A38" s="56" t="s">
        <v>45</v>
      </c>
      <c r="B38" s="366">
        <v>86</v>
      </c>
      <c r="C38" s="374">
        <v>145</v>
      </c>
      <c r="D38" s="205">
        <v>94</v>
      </c>
      <c r="E38" s="374">
        <v>127</v>
      </c>
      <c r="F38" s="374">
        <v>168</v>
      </c>
      <c r="G38" s="370">
        <v>127</v>
      </c>
      <c r="H38" s="368">
        <v>136</v>
      </c>
      <c r="I38" s="53">
        <v>172</v>
      </c>
      <c r="J38" s="53">
        <v>179</v>
      </c>
      <c r="K38" s="187">
        <v>155</v>
      </c>
      <c r="L38" s="189">
        <v>165</v>
      </c>
      <c r="M38" s="54">
        <f t="shared" si="1"/>
        <v>0.21323529411764705</v>
      </c>
      <c r="N38" s="54">
        <f t="shared" si="2"/>
        <v>0.06451612903225806</v>
      </c>
      <c r="O38" s="193">
        <f t="shared" si="3"/>
        <v>0.0002706910496414574</v>
      </c>
      <c r="Q38" s="13"/>
      <c r="R38" s="304"/>
      <c r="S38" s="303"/>
      <c r="T38" s="13"/>
      <c r="U38" s="13"/>
    </row>
    <row r="39" spans="1:21" ht="12.75">
      <c r="A39" s="56" t="s">
        <v>46</v>
      </c>
      <c r="B39" s="364">
        <v>1191</v>
      </c>
      <c r="C39" s="189">
        <v>1384</v>
      </c>
      <c r="D39" s="204">
        <v>1472</v>
      </c>
      <c r="E39" s="374">
        <v>636</v>
      </c>
      <c r="F39" s="374">
        <v>738</v>
      </c>
      <c r="G39" s="370">
        <v>740</v>
      </c>
      <c r="H39" s="368">
        <v>769</v>
      </c>
      <c r="I39" s="53">
        <v>713</v>
      </c>
      <c r="J39" s="53">
        <v>704</v>
      </c>
      <c r="K39" s="187">
        <v>678</v>
      </c>
      <c r="L39" s="189">
        <v>674</v>
      </c>
      <c r="M39" s="54">
        <f t="shared" si="1"/>
        <v>-0.1235370611183355</v>
      </c>
      <c r="N39" s="54">
        <f t="shared" si="2"/>
        <v>-0.0058997050147492625</v>
      </c>
      <c r="O39" s="193">
        <f t="shared" si="3"/>
        <v>0.0011057319239899533</v>
      </c>
      <c r="Q39" s="13"/>
      <c r="R39" s="304"/>
      <c r="S39" s="303"/>
      <c r="T39" s="13"/>
      <c r="U39" s="13"/>
    </row>
    <row r="40" spans="1:21" ht="14.25">
      <c r="A40" s="56" t="s">
        <v>166</v>
      </c>
      <c r="B40" s="365" t="s">
        <v>28</v>
      </c>
      <c r="C40" s="365" t="s">
        <v>28</v>
      </c>
      <c r="D40" s="205">
        <v>14</v>
      </c>
      <c r="E40" s="374">
        <v>6</v>
      </c>
      <c r="F40" s="374">
        <v>11</v>
      </c>
      <c r="G40" s="370">
        <v>1</v>
      </c>
      <c r="H40" s="368">
        <v>0</v>
      </c>
      <c r="I40" s="53">
        <v>0</v>
      </c>
      <c r="J40" s="53">
        <v>0</v>
      </c>
      <c r="K40" s="187">
        <v>0</v>
      </c>
      <c r="L40" s="189">
        <v>0</v>
      </c>
      <c r="M40" s="54" t="s">
        <v>321</v>
      </c>
      <c r="N40" s="54" t="s">
        <v>321</v>
      </c>
      <c r="O40" s="193">
        <f t="shared" si="3"/>
        <v>0</v>
      </c>
      <c r="Q40" s="13"/>
      <c r="R40" s="304"/>
      <c r="S40" s="303"/>
      <c r="T40" s="13"/>
      <c r="U40" s="13"/>
    </row>
    <row r="41" spans="1:21" ht="14.25">
      <c r="A41" s="56" t="s">
        <v>167</v>
      </c>
      <c r="B41" s="365" t="s">
        <v>28</v>
      </c>
      <c r="C41" s="365" t="s">
        <v>28</v>
      </c>
      <c r="D41" s="205">
        <v>57</v>
      </c>
      <c r="E41" s="374">
        <v>42</v>
      </c>
      <c r="F41" s="374">
        <v>18</v>
      </c>
      <c r="G41" s="370">
        <v>20</v>
      </c>
      <c r="H41" s="368">
        <v>13</v>
      </c>
      <c r="I41" s="53">
        <v>9</v>
      </c>
      <c r="J41" s="53">
        <v>8</v>
      </c>
      <c r="K41" s="187">
        <v>13</v>
      </c>
      <c r="L41" s="189">
        <v>11</v>
      </c>
      <c r="M41" s="54">
        <f t="shared" si="1"/>
        <v>-0.15384615384615385</v>
      </c>
      <c r="N41" s="54">
        <f t="shared" si="2"/>
        <v>-0.15384615384615385</v>
      </c>
      <c r="O41" s="193">
        <f t="shared" si="3"/>
        <v>1.8046069976097162E-05</v>
      </c>
      <c r="Q41" s="13"/>
      <c r="R41" s="304"/>
      <c r="S41" s="303"/>
      <c r="T41" s="13"/>
      <c r="U41" s="13"/>
    </row>
    <row r="42" spans="1:21" ht="14.25">
      <c r="A42" s="56" t="s">
        <v>168</v>
      </c>
      <c r="B42" s="365" t="s">
        <v>28</v>
      </c>
      <c r="C42" s="365" t="s">
        <v>28</v>
      </c>
      <c r="D42" s="205">
        <v>3</v>
      </c>
      <c r="E42" s="374">
        <v>1</v>
      </c>
      <c r="F42" s="374">
        <v>1</v>
      </c>
      <c r="G42" s="370">
        <v>2</v>
      </c>
      <c r="H42" s="368">
        <v>4</v>
      </c>
      <c r="I42" s="53">
        <v>3</v>
      </c>
      <c r="J42" s="53">
        <v>3</v>
      </c>
      <c r="K42" s="187">
        <v>0</v>
      </c>
      <c r="L42" s="189">
        <v>0</v>
      </c>
      <c r="M42" s="54" t="s">
        <v>321</v>
      </c>
      <c r="N42" s="54" t="s">
        <v>321</v>
      </c>
      <c r="O42" s="193">
        <f t="shared" si="3"/>
        <v>0</v>
      </c>
      <c r="Q42" s="13"/>
      <c r="R42" s="304"/>
      <c r="S42" s="19"/>
      <c r="T42" s="13"/>
      <c r="U42" s="13"/>
    </row>
    <row r="43" spans="1:21" ht="14.25">
      <c r="A43" s="56" t="s">
        <v>169</v>
      </c>
      <c r="B43" s="365" t="s">
        <v>28</v>
      </c>
      <c r="C43" s="365" t="s">
        <v>28</v>
      </c>
      <c r="D43" s="365" t="s">
        <v>28</v>
      </c>
      <c r="E43" s="365" t="s">
        <v>28</v>
      </c>
      <c r="F43" s="189">
        <v>3270</v>
      </c>
      <c r="G43" s="187">
        <v>3535</v>
      </c>
      <c r="H43" s="368">
        <v>3554</v>
      </c>
      <c r="I43" s="53">
        <v>3394</v>
      </c>
      <c r="J43" s="53">
        <v>3366</v>
      </c>
      <c r="K43" s="187">
        <v>3535</v>
      </c>
      <c r="L43" s="189">
        <v>3278</v>
      </c>
      <c r="M43" s="54">
        <f t="shared" si="1"/>
        <v>-0.07765897580191333</v>
      </c>
      <c r="N43" s="54">
        <f t="shared" si="2"/>
        <v>-0.0727015558698727</v>
      </c>
      <c r="O43" s="193">
        <f t="shared" si="3"/>
        <v>0.005377728852876954</v>
      </c>
      <c r="Q43" s="13"/>
      <c r="R43" s="180"/>
      <c r="S43" s="303"/>
      <c r="T43" s="13"/>
      <c r="U43" s="13"/>
    </row>
    <row r="44" spans="1:21" ht="14.25">
      <c r="A44" s="56" t="s">
        <v>330</v>
      </c>
      <c r="B44" s="366">
        <v>397</v>
      </c>
      <c r="C44" s="374">
        <v>535</v>
      </c>
      <c r="D44" s="376" t="s">
        <v>28</v>
      </c>
      <c r="E44" s="375" t="s">
        <v>28</v>
      </c>
      <c r="F44" s="375" t="s">
        <v>28</v>
      </c>
      <c r="G44" s="281" t="s">
        <v>28</v>
      </c>
      <c r="H44" s="369" t="s">
        <v>28</v>
      </c>
      <c r="I44" s="33" t="s">
        <v>28</v>
      </c>
      <c r="J44" s="33" t="s">
        <v>28</v>
      </c>
      <c r="K44" s="353" t="s">
        <v>28</v>
      </c>
      <c r="L44" s="353" t="s">
        <v>28</v>
      </c>
      <c r="M44" s="54" t="s">
        <v>321</v>
      </c>
      <c r="N44" s="54" t="s">
        <v>321</v>
      </c>
      <c r="O44" s="193" t="s">
        <v>321</v>
      </c>
      <c r="Q44" s="13"/>
      <c r="R44" s="61"/>
      <c r="S44" s="303"/>
      <c r="T44" s="13"/>
      <c r="U44" s="13"/>
    </row>
    <row r="45" spans="1:21" ht="12.75">
      <c r="A45" s="56" t="s">
        <v>47</v>
      </c>
      <c r="B45" s="364">
        <v>1405</v>
      </c>
      <c r="C45" s="374">
        <v>935</v>
      </c>
      <c r="D45" s="205">
        <v>1028</v>
      </c>
      <c r="E45" s="189">
        <v>1048</v>
      </c>
      <c r="F45" s="189">
        <v>1034</v>
      </c>
      <c r="G45" s="187">
        <v>1054</v>
      </c>
      <c r="H45" s="368">
        <v>1115</v>
      </c>
      <c r="I45" s="53">
        <v>1325</v>
      </c>
      <c r="J45" s="53">
        <v>1164</v>
      </c>
      <c r="K45" s="187">
        <v>1201</v>
      </c>
      <c r="L45" s="189">
        <v>1269</v>
      </c>
      <c r="M45" s="54">
        <f t="shared" si="1"/>
        <v>0.13811659192825113</v>
      </c>
      <c r="N45" s="54">
        <f t="shared" si="2"/>
        <v>0.05661948376353039</v>
      </c>
      <c r="O45" s="193">
        <f t="shared" si="3"/>
        <v>0.002081860254515209</v>
      </c>
      <c r="Q45" s="13"/>
      <c r="R45" s="180"/>
      <c r="S45" s="303"/>
      <c r="T45" s="13"/>
      <c r="U45" s="13"/>
    </row>
    <row r="46" spans="1:21" ht="14.25">
      <c r="A46" s="56" t="s">
        <v>170</v>
      </c>
      <c r="B46" s="365" t="s">
        <v>28</v>
      </c>
      <c r="C46" s="365" t="s">
        <v>28</v>
      </c>
      <c r="D46" s="204">
        <v>13456</v>
      </c>
      <c r="E46" s="189">
        <v>17556</v>
      </c>
      <c r="F46" s="189">
        <v>24273</v>
      </c>
      <c r="G46" s="187">
        <v>26965</v>
      </c>
      <c r="H46" s="368">
        <v>27459</v>
      </c>
      <c r="I46" s="53">
        <v>27659</v>
      </c>
      <c r="J46" s="53">
        <v>28732</v>
      </c>
      <c r="K46" s="187">
        <v>27246</v>
      </c>
      <c r="L46" s="189">
        <v>27497</v>
      </c>
      <c r="M46" s="54">
        <f t="shared" si="1"/>
        <v>0.00138388142321279</v>
      </c>
      <c r="N46" s="54">
        <f t="shared" si="2"/>
        <v>0.009212361447551934</v>
      </c>
      <c r="O46" s="193">
        <f t="shared" si="3"/>
        <v>0.04511025328479487</v>
      </c>
      <c r="Q46" s="13"/>
      <c r="R46" s="61"/>
      <c r="S46" s="303"/>
      <c r="T46" s="13"/>
      <c r="U46" s="13"/>
    </row>
    <row r="47" spans="1:21" ht="14.25">
      <c r="A47" s="56" t="s">
        <v>171</v>
      </c>
      <c r="B47" s="366">
        <v>194</v>
      </c>
      <c r="C47" s="374">
        <v>145</v>
      </c>
      <c r="D47" s="205">
        <v>123</v>
      </c>
      <c r="E47" s="374">
        <v>115</v>
      </c>
      <c r="F47" s="374">
        <v>87</v>
      </c>
      <c r="G47" s="370">
        <v>98</v>
      </c>
      <c r="H47" s="368">
        <v>88</v>
      </c>
      <c r="I47" s="53">
        <v>78</v>
      </c>
      <c r="J47" s="53">
        <v>102</v>
      </c>
      <c r="K47" s="187">
        <v>73</v>
      </c>
      <c r="L47" s="189">
        <v>100</v>
      </c>
      <c r="M47" s="54">
        <f t="shared" si="1"/>
        <v>0.13636363636363635</v>
      </c>
      <c r="N47" s="54">
        <f t="shared" si="2"/>
        <v>0.3698630136986301</v>
      </c>
      <c r="O47" s="193">
        <f t="shared" si="3"/>
        <v>0.00016405518160088328</v>
      </c>
      <c r="Q47" s="13"/>
      <c r="R47" s="61"/>
      <c r="S47" s="303"/>
      <c r="T47" s="13"/>
      <c r="U47" s="13"/>
    </row>
    <row r="48" spans="1:21" ht="12.75">
      <c r="A48" s="56" t="s">
        <v>48</v>
      </c>
      <c r="B48" s="364">
        <v>1727</v>
      </c>
      <c r="C48" s="374">
        <v>922</v>
      </c>
      <c r="D48" s="204">
        <v>1070</v>
      </c>
      <c r="E48" s="189">
        <v>1099</v>
      </c>
      <c r="F48" s="189">
        <v>1617</v>
      </c>
      <c r="G48" s="187">
        <v>2078</v>
      </c>
      <c r="H48" s="368">
        <v>1951</v>
      </c>
      <c r="I48" s="53">
        <v>1877</v>
      </c>
      <c r="J48" s="53">
        <v>1615</v>
      </c>
      <c r="K48" s="187">
        <v>1891</v>
      </c>
      <c r="L48" s="189">
        <v>2194</v>
      </c>
      <c r="M48" s="54">
        <f t="shared" si="1"/>
        <v>0.12455151204510508</v>
      </c>
      <c r="N48" s="54">
        <f t="shared" si="2"/>
        <v>0.16023268112109995</v>
      </c>
      <c r="O48" s="193">
        <f t="shared" si="3"/>
        <v>0.003599370684323379</v>
      </c>
      <c r="Q48" s="13"/>
      <c r="R48" s="304"/>
      <c r="S48" s="303"/>
      <c r="T48" s="13"/>
      <c r="U48" s="13"/>
    </row>
    <row r="49" spans="1:21" ht="14.25">
      <c r="A49" s="56" t="s">
        <v>172</v>
      </c>
      <c r="B49" s="365" t="s">
        <v>28</v>
      </c>
      <c r="C49" s="365" t="s">
        <v>28</v>
      </c>
      <c r="D49" s="376">
        <v>60</v>
      </c>
      <c r="E49" s="376">
        <v>118</v>
      </c>
      <c r="F49" s="205">
        <v>185</v>
      </c>
      <c r="G49" s="370">
        <v>222</v>
      </c>
      <c r="H49" s="368">
        <v>161</v>
      </c>
      <c r="I49" s="53">
        <v>200</v>
      </c>
      <c r="J49" s="53">
        <v>228</v>
      </c>
      <c r="K49" s="187">
        <v>222</v>
      </c>
      <c r="L49" s="189">
        <v>296</v>
      </c>
      <c r="M49" s="54">
        <f t="shared" si="1"/>
        <v>0.8385093167701864</v>
      </c>
      <c r="N49" s="54">
        <f t="shared" si="2"/>
        <v>0.3333333333333333</v>
      </c>
      <c r="O49" s="193">
        <f t="shared" si="3"/>
        <v>0.0004856033375386145</v>
      </c>
      <c r="Q49" s="13"/>
      <c r="R49" s="226"/>
      <c r="S49" s="303"/>
      <c r="T49" s="13"/>
      <c r="U49" s="13"/>
    </row>
    <row r="50" spans="1:21" ht="14.25">
      <c r="A50" s="56" t="s">
        <v>329</v>
      </c>
      <c r="B50" s="364">
        <v>7012</v>
      </c>
      <c r="C50" s="189">
        <v>8969</v>
      </c>
      <c r="D50" s="365" t="s">
        <v>28</v>
      </c>
      <c r="E50" s="365" t="s">
        <v>28</v>
      </c>
      <c r="F50" s="365" t="s">
        <v>28</v>
      </c>
      <c r="G50" s="283" t="s">
        <v>28</v>
      </c>
      <c r="H50" s="369" t="s">
        <v>28</v>
      </c>
      <c r="I50" s="33" t="s">
        <v>28</v>
      </c>
      <c r="J50" s="33" t="s">
        <v>28</v>
      </c>
      <c r="K50" s="353" t="s">
        <v>28</v>
      </c>
      <c r="L50" s="353" t="s">
        <v>28</v>
      </c>
      <c r="M50" s="54" t="s">
        <v>321</v>
      </c>
      <c r="N50" s="54" t="s">
        <v>321</v>
      </c>
      <c r="O50" s="193" t="s">
        <v>321</v>
      </c>
      <c r="Q50" s="13"/>
      <c r="R50" s="305"/>
      <c r="S50" s="19"/>
      <c r="T50" s="13"/>
      <c r="U50" s="13"/>
    </row>
    <row r="51" spans="1:21" ht="25.5">
      <c r="A51" s="69" t="s">
        <v>49</v>
      </c>
      <c r="B51" s="367">
        <v>1015</v>
      </c>
      <c r="C51" s="377">
        <v>853</v>
      </c>
      <c r="D51" s="378">
        <v>1222</v>
      </c>
      <c r="E51" s="377">
        <v>946</v>
      </c>
      <c r="F51" s="377">
        <v>639</v>
      </c>
      <c r="G51" s="372">
        <v>697</v>
      </c>
      <c r="H51" s="331">
        <v>752</v>
      </c>
      <c r="I51" s="58">
        <v>704</v>
      </c>
      <c r="J51" s="58">
        <v>789</v>
      </c>
      <c r="K51" s="211">
        <v>779</v>
      </c>
      <c r="L51" s="221">
        <v>763</v>
      </c>
      <c r="M51" s="60">
        <f t="shared" si="1"/>
        <v>0.014627659574468085</v>
      </c>
      <c r="N51" s="60">
        <f t="shared" si="2"/>
        <v>-0.02053915275994865</v>
      </c>
      <c r="O51" s="195">
        <f t="shared" si="3"/>
        <v>0.0012517410356147395</v>
      </c>
      <c r="Q51" s="13"/>
      <c r="R51" s="226"/>
      <c r="S51" s="303"/>
      <c r="T51" s="13"/>
      <c r="U51" s="13"/>
    </row>
    <row r="52" spans="1:21" s="38" customFormat="1" ht="12.75">
      <c r="A52" s="56"/>
      <c r="B52" s="86"/>
      <c r="C52" s="86"/>
      <c r="D52" s="86"/>
      <c r="E52" s="86"/>
      <c r="F52" s="86"/>
      <c r="G52" s="86"/>
      <c r="H52" s="86"/>
      <c r="I52" s="86"/>
      <c r="J52" s="86"/>
      <c r="K52" s="86"/>
      <c r="L52" s="86"/>
      <c r="M52" s="54"/>
      <c r="N52" s="54"/>
      <c r="O52" s="279"/>
      <c r="P52" s="47"/>
      <c r="Q52" s="47"/>
      <c r="R52" s="226"/>
      <c r="S52" s="303"/>
      <c r="T52" s="47"/>
      <c r="U52" s="47"/>
    </row>
    <row r="53" spans="1:21" s="38" customFormat="1" ht="12.75">
      <c r="A53" s="56"/>
      <c r="B53" s="86"/>
      <c r="C53" s="86"/>
      <c r="D53" s="86"/>
      <c r="E53" s="86"/>
      <c r="F53" s="86"/>
      <c r="G53" s="86"/>
      <c r="H53" s="86"/>
      <c r="I53" s="86"/>
      <c r="J53" s="86"/>
      <c r="K53" s="86"/>
      <c r="L53" s="86"/>
      <c r="M53" s="54"/>
      <c r="N53" s="54"/>
      <c r="O53" s="279"/>
      <c r="P53" s="47"/>
      <c r="Q53" s="47"/>
      <c r="R53" s="226"/>
      <c r="S53" s="303"/>
      <c r="T53" s="47"/>
      <c r="U53" s="47"/>
    </row>
    <row r="54" spans="1:21" ht="12.75">
      <c r="A54" s="20" t="s">
        <v>32</v>
      </c>
      <c r="B54" s="415"/>
      <c r="C54" s="415"/>
      <c r="D54" s="416"/>
      <c r="E54" s="433"/>
      <c r="F54" s="22"/>
      <c r="G54" s="19"/>
      <c r="H54" s="19"/>
      <c r="I54" s="19"/>
      <c r="J54" s="19"/>
      <c r="K54" s="19"/>
      <c r="L54" s="19"/>
      <c r="M54" s="9"/>
      <c r="N54" s="9"/>
      <c r="O54" s="83"/>
      <c r="Q54" s="13"/>
      <c r="R54" s="304"/>
      <c r="S54" s="303"/>
      <c r="T54" s="13"/>
      <c r="U54" s="13"/>
    </row>
    <row r="55" spans="1:21" ht="12.75">
      <c r="A55" s="398" t="s">
        <v>328</v>
      </c>
      <c r="B55" s="398"/>
      <c r="C55" s="398"/>
      <c r="D55" s="398"/>
      <c r="E55" s="398"/>
      <c r="F55" s="61"/>
      <c r="G55" s="324"/>
      <c r="H55" s="324"/>
      <c r="I55" s="324"/>
      <c r="J55" s="324"/>
      <c r="K55" s="324"/>
      <c r="L55" s="324"/>
      <c r="M55" s="9"/>
      <c r="N55" s="9"/>
      <c r="O55" s="9"/>
      <c r="Q55" s="13"/>
      <c r="R55" s="226"/>
      <c r="S55" s="303"/>
      <c r="T55" s="13"/>
      <c r="U55" s="13"/>
    </row>
    <row r="56" spans="1:21" ht="12.75">
      <c r="A56" s="419"/>
      <c r="B56" s="419"/>
      <c r="C56" s="419"/>
      <c r="D56" s="419"/>
      <c r="E56" s="63"/>
      <c r="F56" s="419"/>
      <c r="G56" s="9"/>
      <c r="H56" s="9"/>
      <c r="I56" s="9"/>
      <c r="J56" s="9"/>
      <c r="K56" s="9"/>
      <c r="L56" s="9"/>
      <c r="M56" s="9"/>
      <c r="N56" s="9"/>
      <c r="O56" s="9"/>
      <c r="Q56" s="13"/>
      <c r="R56" s="304"/>
      <c r="S56" s="303"/>
      <c r="T56" s="13"/>
      <c r="U56" s="13"/>
    </row>
    <row r="57" spans="1:21" ht="12.75">
      <c r="A57" s="419" t="s">
        <v>33</v>
      </c>
      <c r="B57" s="419"/>
      <c r="C57" s="419"/>
      <c r="D57" s="419"/>
      <c r="E57" s="63"/>
      <c r="F57" s="419"/>
      <c r="G57" s="9"/>
      <c r="H57" s="9"/>
      <c r="I57" s="9"/>
      <c r="J57" s="9"/>
      <c r="K57" s="9"/>
      <c r="L57" s="9"/>
      <c r="M57" s="9"/>
      <c r="N57" s="9"/>
      <c r="O57" s="9"/>
      <c r="Q57" s="13"/>
      <c r="R57" s="304"/>
      <c r="S57" s="303"/>
      <c r="T57" s="13"/>
      <c r="U57" s="13"/>
    </row>
    <row r="58" spans="1:21" ht="12.75">
      <c r="A58" s="64" t="s">
        <v>157</v>
      </c>
      <c r="B58" s="328"/>
      <c r="C58" s="328"/>
      <c r="D58" s="328"/>
      <c r="E58" s="328"/>
      <c r="F58" s="328"/>
      <c r="G58" s="55"/>
      <c r="H58" s="55"/>
      <c r="I58" s="55"/>
      <c r="J58" s="9"/>
      <c r="K58" s="177"/>
      <c r="L58" s="177"/>
      <c r="M58" s="55"/>
      <c r="N58" s="55"/>
      <c r="O58" s="55"/>
      <c r="Q58" s="13"/>
      <c r="R58" s="304"/>
      <c r="S58" s="303"/>
      <c r="T58" s="13"/>
      <c r="U58" s="13"/>
    </row>
    <row r="59" spans="1:21" ht="12.75">
      <c r="A59" s="64" t="s">
        <v>158</v>
      </c>
      <c r="B59" s="328"/>
      <c r="C59" s="328"/>
      <c r="D59" s="328"/>
      <c r="E59" s="328"/>
      <c r="F59" s="328"/>
      <c r="G59" s="55"/>
      <c r="H59" s="55"/>
      <c r="I59" s="55"/>
      <c r="J59" s="9"/>
      <c r="K59" s="177"/>
      <c r="L59" s="177"/>
      <c r="M59" s="55"/>
      <c r="N59" s="55"/>
      <c r="O59" s="55"/>
      <c r="Q59" s="13"/>
      <c r="R59" s="180"/>
      <c r="S59" s="303"/>
      <c r="T59" s="13"/>
      <c r="U59" s="13"/>
    </row>
    <row r="60" spans="1:21" ht="12.75">
      <c r="A60" s="64" t="s">
        <v>178</v>
      </c>
      <c r="B60" s="64"/>
      <c r="C60" s="64"/>
      <c r="D60" s="64"/>
      <c r="E60" s="64"/>
      <c r="F60" s="64"/>
      <c r="G60" s="9"/>
      <c r="H60" s="9"/>
      <c r="I60" s="9"/>
      <c r="J60" s="9"/>
      <c r="K60" s="177"/>
      <c r="L60" s="177"/>
      <c r="M60" s="9"/>
      <c r="N60" s="9"/>
      <c r="O60" s="9"/>
      <c r="Q60" s="13"/>
      <c r="R60" s="304"/>
      <c r="S60" s="303"/>
      <c r="T60" s="13"/>
      <c r="U60" s="13"/>
    </row>
    <row r="61" spans="1:21" ht="12.75">
      <c r="A61" s="64" t="s">
        <v>179</v>
      </c>
      <c r="B61" s="64"/>
      <c r="C61" s="64"/>
      <c r="D61" s="64"/>
      <c r="E61" s="64"/>
      <c r="F61" s="64"/>
      <c r="G61" s="9"/>
      <c r="H61" s="9"/>
      <c r="I61" s="9"/>
      <c r="J61" s="9"/>
      <c r="K61" s="177"/>
      <c r="L61" s="177"/>
      <c r="M61" s="9"/>
      <c r="N61" s="9"/>
      <c r="O61" s="9"/>
      <c r="Q61" s="13"/>
      <c r="R61" s="306"/>
      <c r="S61" s="303"/>
      <c r="T61" s="13"/>
      <c r="U61" s="13"/>
    </row>
    <row r="62" spans="1:21" ht="12.75">
      <c r="A62" s="325" t="s">
        <v>175</v>
      </c>
      <c r="B62" s="64"/>
      <c r="C62" s="64"/>
      <c r="D62" s="64"/>
      <c r="E62" s="64"/>
      <c r="F62" s="64"/>
      <c r="G62" s="9"/>
      <c r="H62" s="9"/>
      <c r="I62" s="9"/>
      <c r="J62" s="9"/>
      <c r="K62" s="177"/>
      <c r="L62" s="177"/>
      <c r="M62" s="9"/>
      <c r="N62" s="9"/>
      <c r="O62" s="9"/>
      <c r="Q62" s="13"/>
      <c r="R62" s="304"/>
      <c r="S62" s="303"/>
      <c r="T62" s="13"/>
      <c r="U62" s="13"/>
    </row>
    <row r="63" spans="1:21" ht="12.75">
      <c r="A63" s="64" t="s">
        <v>176</v>
      </c>
      <c r="B63" s="55"/>
      <c r="C63" s="55"/>
      <c r="D63" s="55"/>
      <c r="E63" s="55"/>
      <c r="F63" s="55"/>
      <c r="G63" s="55"/>
      <c r="H63" s="55"/>
      <c r="I63" s="55"/>
      <c r="J63" s="9"/>
      <c r="K63" s="177"/>
      <c r="L63" s="177"/>
      <c r="M63" s="55"/>
      <c r="N63" s="55"/>
      <c r="O63" s="55"/>
      <c r="Q63" s="13"/>
      <c r="R63" s="306"/>
      <c r="S63" s="303"/>
      <c r="T63" s="13"/>
      <c r="U63" s="13"/>
    </row>
    <row r="64" spans="1:21" ht="12.75">
      <c r="A64" s="64" t="s">
        <v>177</v>
      </c>
      <c r="B64" s="55"/>
      <c r="C64" s="55"/>
      <c r="D64" s="55"/>
      <c r="E64" s="55"/>
      <c r="F64" s="55"/>
      <c r="G64" s="55"/>
      <c r="H64" s="55"/>
      <c r="I64" s="9"/>
      <c r="J64" s="9"/>
      <c r="K64" s="177"/>
      <c r="L64" s="177"/>
      <c r="M64" s="55"/>
      <c r="N64" s="55"/>
      <c r="O64" s="55"/>
      <c r="Q64" s="13"/>
      <c r="R64" s="305"/>
      <c r="S64" s="19"/>
      <c r="T64" s="13"/>
      <c r="U64" s="13"/>
    </row>
    <row r="65" spans="1:21" ht="12.75">
      <c r="A65" s="64" t="s">
        <v>295</v>
      </c>
      <c r="B65" s="328"/>
      <c r="C65" s="328"/>
      <c r="D65" s="328"/>
      <c r="E65" s="328"/>
      <c r="F65" s="328"/>
      <c r="G65" s="328"/>
      <c r="H65" s="328"/>
      <c r="I65" s="328"/>
      <c r="J65" s="177"/>
      <c r="K65" s="177"/>
      <c r="L65" s="177"/>
      <c r="M65" s="328"/>
      <c r="N65" s="328"/>
      <c r="O65" s="328"/>
      <c r="P65" s="797"/>
      <c r="Q65" s="797"/>
      <c r="R65" s="797"/>
      <c r="S65" s="797"/>
      <c r="T65" s="13"/>
      <c r="U65" s="13"/>
    </row>
    <row r="66" spans="1:21" ht="12.75">
      <c r="A66" s="64" t="s">
        <v>331</v>
      </c>
      <c r="B66" s="27"/>
      <c r="C66" s="27"/>
      <c r="D66" s="27"/>
      <c r="E66" s="27"/>
      <c r="F66" s="27"/>
      <c r="G66" s="27"/>
      <c r="H66" s="27"/>
      <c r="I66" s="27"/>
      <c r="J66" s="9"/>
      <c r="K66" s="9"/>
      <c r="L66" s="9"/>
      <c r="M66" s="9"/>
      <c r="N66" s="9"/>
      <c r="O66" s="9"/>
      <c r="P66" s="9"/>
      <c r="Q66" s="9"/>
      <c r="R66" s="9"/>
      <c r="S66" s="9"/>
      <c r="T66" s="9"/>
      <c r="U66" s="13"/>
    </row>
    <row r="67" spans="1:16" ht="12.75">
      <c r="A67" s="64" t="s">
        <v>439</v>
      </c>
      <c r="B67" s="55"/>
      <c r="C67" s="55"/>
      <c r="D67" s="55"/>
      <c r="E67" s="55"/>
      <c r="F67" s="55"/>
      <c r="G67" s="55"/>
      <c r="H67" s="55"/>
      <c r="I67" s="55"/>
      <c r="J67" s="55"/>
      <c r="K67" s="2"/>
      <c r="L67" s="2"/>
      <c r="P67" s="2"/>
    </row>
    <row r="68" spans="1:21" ht="12.75">
      <c r="A68" s="64" t="s">
        <v>34</v>
      </c>
      <c r="B68" s="27"/>
      <c r="C68" s="27"/>
      <c r="D68" s="27"/>
      <c r="E68" s="27"/>
      <c r="F68" s="27"/>
      <c r="G68" s="9"/>
      <c r="H68" s="9"/>
      <c r="I68" s="9"/>
      <c r="J68" s="9"/>
      <c r="K68" s="9"/>
      <c r="L68" s="9"/>
      <c r="M68" s="9"/>
      <c r="N68" s="9"/>
      <c r="O68" s="9"/>
      <c r="Q68" s="13"/>
      <c r="R68" s="304"/>
      <c r="S68" s="303"/>
      <c r="T68" s="13"/>
      <c r="U68" s="13"/>
    </row>
    <row r="69" spans="1:21" ht="12.75">
      <c r="A69" s="64" t="s">
        <v>445</v>
      </c>
      <c r="B69" s="27"/>
      <c r="C69" s="27"/>
      <c r="D69" s="27"/>
      <c r="E69" s="27"/>
      <c r="F69" s="27"/>
      <c r="G69" s="9"/>
      <c r="H69" s="9"/>
      <c r="I69" s="9"/>
      <c r="J69" s="9"/>
      <c r="K69" s="9"/>
      <c r="L69" s="9"/>
      <c r="M69" s="9"/>
      <c r="N69" s="9"/>
      <c r="O69" s="9"/>
      <c r="Q69" s="13"/>
      <c r="R69" s="304"/>
      <c r="S69" s="303"/>
      <c r="T69" s="13"/>
      <c r="U69" s="13"/>
    </row>
    <row r="70" spans="1:21" ht="12.75">
      <c r="A70" s="64" t="s">
        <v>446</v>
      </c>
      <c r="B70" s="27"/>
      <c r="C70" s="27"/>
      <c r="D70" s="27"/>
      <c r="E70" s="27"/>
      <c r="F70" s="27"/>
      <c r="G70" s="9"/>
      <c r="H70" s="9"/>
      <c r="I70" s="9"/>
      <c r="J70" s="9"/>
      <c r="K70" s="9"/>
      <c r="L70" s="9"/>
      <c r="M70" s="9"/>
      <c r="N70" s="9"/>
      <c r="O70" s="9"/>
      <c r="Q70" s="13"/>
      <c r="R70" s="304"/>
      <c r="S70" s="303"/>
      <c r="T70" s="13"/>
      <c r="U70" s="13"/>
    </row>
    <row r="71" spans="1:21" ht="12.75">
      <c r="A71" s="64"/>
      <c r="B71" s="27"/>
      <c r="C71" s="27"/>
      <c r="D71" s="27"/>
      <c r="E71" s="27"/>
      <c r="F71" s="27"/>
      <c r="G71" s="9"/>
      <c r="H71" s="9"/>
      <c r="I71" s="9"/>
      <c r="J71" s="9"/>
      <c r="K71" s="9"/>
      <c r="L71" s="9"/>
      <c r="M71" s="9"/>
      <c r="N71" s="9"/>
      <c r="O71" s="9"/>
      <c r="Q71" s="13"/>
      <c r="R71" s="304"/>
      <c r="S71" s="303"/>
      <c r="T71" s="13"/>
      <c r="U71" s="13"/>
    </row>
    <row r="72" spans="1:21" ht="12.75">
      <c r="A72" s="64"/>
      <c r="B72" s="64"/>
      <c r="C72" s="64"/>
      <c r="D72" s="64"/>
      <c r="E72" s="227"/>
      <c r="F72" s="227"/>
      <c r="G72" s="9"/>
      <c r="H72" s="9"/>
      <c r="I72" s="9"/>
      <c r="J72" s="9"/>
      <c r="K72" s="9"/>
      <c r="L72" s="9"/>
      <c r="M72" s="9"/>
      <c r="N72" s="9"/>
      <c r="O72" s="9"/>
      <c r="Q72" s="13"/>
      <c r="R72" s="47"/>
      <c r="S72" s="47"/>
      <c r="T72" s="13"/>
      <c r="U72" s="13"/>
    </row>
    <row r="73" spans="1:21" ht="12.75">
      <c r="A73" s="55" t="s">
        <v>320</v>
      </c>
      <c r="B73" s="55"/>
      <c r="C73" s="55"/>
      <c r="D73" s="55"/>
      <c r="E73" s="1"/>
      <c r="F73" s="1"/>
      <c r="G73" s="9"/>
      <c r="H73" s="9"/>
      <c r="I73" s="9"/>
      <c r="J73" s="9"/>
      <c r="K73" s="9"/>
      <c r="L73" s="9"/>
      <c r="M73" s="55"/>
      <c r="N73" s="55"/>
      <c r="O73" s="55"/>
      <c r="Q73" s="13"/>
      <c r="R73" s="47"/>
      <c r="S73" s="47"/>
      <c r="T73" s="13"/>
      <c r="U73" s="13"/>
    </row>
    <row r="74" spans="1:21" ht="12.75">
      <c r="A74" s="55"/>
      <c r="B74" s="55"/>
      <c r="C74" s="55"/>
      <c r="D74" s="55"/>
      <c r="E74" s="1"/>
      <c r="F74" s="1"/>
      <c r="G74" s="9"/>
      <c r="H74" s="9"/>
      <c r="I74" s="9"/>
      <c r="J74" s="9"/>
      <c r="K74" s="9"/>
      <c r="L74" s="9"/>
      <c r="M74" s="55"/>
      <c r="N74" s="55"/>
      <c r="O74" s="55"/>
      <c r="Q74" s="13"/>
      <c r="R74" s="47"/>
      <c r="S74" s="47"/>
      <c r="T74" s="13"/>
      <c r="U74" s="13"/>
    </row>
    <row r="75" spans="1:21" ht="12.75">
      <c r="A75" s="64" t="s">
        <v>327</v>
      </c>
      <c r="B75" s="55"/>
      <c r="C75" s="55"/>
      <c r="D75" s="55"/>
      <c r="E75" s="1"/>
      <c r="F75" s="1"/>
      <c r="G75" s="9"/>
      <c r="H75" s="9"/>
      <c r="I75" s="9"/>
      <c r="J75" s="9"/>
      <c r="K75" s="9"/>
      <c r="L75" s="9"/>
      <c r="M75" s="55"/>
      <c r="N75" s="55"/>
      <c r="O75" s="55"/>
      <c r="Q75" s="13"/>
      <c r="R75" s="47"/>
      <c r="S75" s="47"/>
      <c r="T75" s="13"/>
      <c r="U75" s="13"/>
    </row>
    <row r="76" spans="1:21" ht="12.75">
      <c r="A76" s="64" t="s">
        <v>326</v>
      </c>
      <c r="B76" s="55"/>
      <c r="C76" s="55"/>
      <c r="D76" s="55"/>
      <c r="E76" s="1"/>
      <c r="F76" s="1"/>
      <c r="G76" s="9"/>
      <c r="H76" s="9"/>
      <c r="I76" s="9"/>
      <c r="J76" s="9"/>
      <c r="M76" s="55"/>
      <c r="N76" s="55"/>
      <c r="O76" s="55"/>
      <c r="Q76" s="13"/>
      <c r="R76" s="47"/>
      <c r="S76" s="47"/>
      <c r="T76" s="13"/>
      <c r="U76" s="13"/>
    </row>
    <row r="77" spans="17:21" ht="12.75">
      <c r="Q77" s="13"/>
      <c r="R77" s="47"/>
      <c r="S77" s="47"/>
      <c r="T77" s="13"/>
      <c r="U77" s="13"/>
    </row>
    <row r="78" spans="17:21" ht="12.75">
      <c r="Q78" s="13"/>
      <c r="R78" s="47"/>
      <c r="S78" s="47"/>
      <c r="T78" s="13"/>
      <c r="U78" s="13"/>
    </row>
    <row r="79" spans="17:21" ht="12.75">
      <c r="Q79" s="13"/>
      <c r="R79" s="47"/>
      <c r="S79" s="47"/>
      <c r="T79" s="13"/>
      <c r="U79" s="13"/>
    </row>
    <row r="80" spans="17:21" ht="12.75">
      <c r="Q80" s="13"/>
      <c r="R80" s="47"/>
      <c r="S80" s="47"/>
      <c r="T80" s="13"/>
      <c r="U80" s="13"/>
    </row>
    <row r="81" spans="17:21" ht="12.75">
      <c r="Q81" s="13"/>
      <c r="R81" s="47"/>
      <c r="S81" s="47"/>
      <c r="T81" s="13"/>
      <c r="U81" s="13"/>
    </row>
    <row r="82" spans="17:21" ht="12.75">
      <c r="Q82" s="13"/>
      <c r="R82" s="47"/>
      <c r="S82" s="47"/>
      <c r="T82" s="13"/>
      <c r="U82" s="13"/>
    </row>
    <row r="83" spans="17:21" ht="12.75">
      <c r="Q83" s="13"/>
      <c r="R83" s="47"/>
      <c r="S83" s="47"/>
      <c r="T83" s="13"/>
      <c r="U83" s="13"/>
    </row>
    <row r="84" spans="17:21" ht="12.75">
      <c r="Q84" s="13"/>
      <c r="R84" s="47"/>
      <c r="S84" s="47"/>
      <c r="T84" s="13"/>
      <c r="U84" s="13"/>
    </row>
    <row r="85" spans="17:21" ht="12.75">
      <c r="Q85" s="13"/>
      <c r="R85" s="47"/>
      <c r="S85" s="47"/>
      <c r="T85" s="13"/>
      <c r="U85" s="13"/>
    </row>
    <row r="86" spans="17:21" ht="12.75">
      <c r="Q86" s="13"/>
      <c r="R86" s="47"/>
      <c r="S86" s="47"/>
      <c r="T86" s="13"/>
      <c r="U86" s="13"/>
    </row>
    <row r="87" spans="17:21" ht="12.75">
      <c r="Q87" s="13"/>
      <c r="R87" s="47"/>
      <c r="S87" s="47"/>
      <c r="T87" s="13"/>
      <c r="U87" s="13"/>
    </row>
    <row r="88" spans="17:21" ht="12.75">
      <c r="Q88" s="13"/>
      <c r="R88" s="47"/>
      <c r="S88" s="47"/>
      <c r="T88" s="13"/>
      <c r="U88" s="13"/>
    </row>
    <row r="89" spans="17:21" ht="12.75">
      <c r="Q89" s="13"/>
      <c r="R89" s="47"/>
      <c r="S89" s="47"/>
      <c r="T89" s="13"/>
      <c r="U89" s="13"/>
    </row>
    <row r="90" spans="17:21" ht="12.75">
      <c r="Q90" s="13"/>
      <c r="R90" s="47"/>
      <c r="S90" s="47"/>
      <c r="T90" s="13"/>
      <c r="U90" s="13"/>
    </row>
    <row r="91" spans="17:21" ht="12.75">
      <c r="Q91" s="13"/>
      <c r="R91" s="47"/>
      <c r="S91" s="47"/>
      <c r="T91" s="13"/>
      <c r="U91" s="13"/>
    </row>
    <row r="92" spans="18:19" ht="12.75">
      <c r="R92" s="38"/>
      <c r="S92" s="38"/>
    </row>
    <row r="93" spans="18:19" ht="12.75">
      <c r="R93" s="38"/>
      <c r="S93" s="38"/>
    </row>
    <row r="94" spans="18:19" ht="12.75">
      <c r="R94" s="38"/>
      <c r="S94" s="38"/>
    </row>
    <row r="95" spans="18:19" ht="12.75">
      <c r="R95" s="38"/>
      <c r="S95" s="38"/>
    </row>
    <row r="96" spans="18:19" ht="12.75">
      <c r="R96" s="38"/>
      <c r="S96" s="38"/>
    </row>
  </sheetData>
  <sheetProtection/>
  <protectedRanges>
    <protectedRange sqref="E4 G55:J55 E56:E57 G3:J3" name="Range1"/>
    <protectedRange sqref="D61:E61" name="Range1_1_2"/>
    <protectedRange sqref="E58:E59" name="Range1_1_1"/>
    <protectedRange sqref="E8:E16" name="Range1_4"/>
    <protectedRange sqref="E34:E35 E29:E30 F19 F44:G44 E32 E17 E20:E23 E37:E42 E44:E48 E26:E27 E51" name="Range1_5"/>
    <protectedRange sqref="K55:L55 K3:L3 B5:G5 K5" name="Range1_11"/>
    <protectedRange sqref="E67" name="Range1_1_1_1"/>
  </protectedRanges>
  <mergeCells count="6">
    <mergeCell ref="O4:O5"/>
    <mergeCell ref="A1:E1"/>
    <mergeCell ref="A4:A5"/>
    <mergeCell ref="N4:N5"/>
    <mergeCell ref="M4:M5"/>
    <mergeCell ref="H4:K4"/>
  </mergeCells>
  <hyperlinks>
    <hyperlink ref="O1" location="Index!A1" display="Index"/>
  </hyperlinks>
  <printOptions horizontalCentered="1"/>
  <pageMargins left="0" right="0" top="0.3937007874015748" bottom="0.3937007874015748" header="0.5118110236220472" footer="0.5118110236220472"/>
  <pageSetup fitToHeight="1" fitToWidth="1" horizontalDpi="600" verticalDpi="600" orientation="landscape" paperSize="9" scale="55" r:id="rId2"/>
  <headerFooter alignWithMargins="0">
    <oddHeader>&amp;CTribunal Statistics Quarterly
April to June 2014</oddHead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E14" sqref="E14"/>
    </sheetView>
  </sheetViews>
  <sheetFormatPr defaultColWidth="9.140625" defaultRowHeight="12.75"/>
  <cols>
    <col min="1" max="1" width="34.8515625" style="0" customWidth="1"/>
    <col min="2" max="2" width="15.140625" style="0" bestFit="1" customWidth="1"/>
    <col min="3" max="3" width="16.28125" style="0" bestFit="1" customWidth="1"/>
    <col min="4" max="4" width="15.28125" style="0" bestFit="1" customWidth="1"/>
    <col min="5" max="5" width="14.7109375" style="0" customWidth="1"/>
    <col min="6" max="6" width="17.57421875" style="0" customWidth="1"/>
  </cols>
  <sheetData>
    <row r="1" spans="1:6" ht="12.75">
      <c r="A1" s="845" t="s">
        <v>181</v>
      </c>
      <c r="B1" s="845"/>
      <c r="C1" s="845"/>
      <c r="D1" s="846"/>
      <c r="E1" s="846"/>
      <c r="F1" s="846"/>
    </row>
    <row r="2" spans="1:7" ht="12.75">
      <c r="A2" s="111" t="s">
        <v>349</v>
      </c>
      <c r="B2" s="112"/>
      <c r="C2" s="112"/>
      <c r="D2" s="83"/>
      <c r="E2" s="83"/>
      <c r="F2" s="591"/>
      <c r="G2" s="309"/>
    </row>
    <row r="3" spans="1:6" ht="12.75">
      <c r="A3" s="12" t="s">
        <v>12</v>
      </c>
      <c r="B3" s="91"/>
      <c r="C3" s="91"/>
      <c r="D3" s="91"/>
      <c r="E3" s="91"/>
      <c r="F3" s="91"/>
    </row>
    <row r="4" spans="2:6" ht="12.75">
      <c r="B4" s="91"/>
      <c r="C4" s="91"/>
      <c r="D4" s="91"/>
      <c r="E4" s="91"/>
      <c r="F4" s="91"/>
    </row>
    <row r="5" spans="1:6" ht="25.5">
      <c r="A5" s="182" t="s">
        <v>182</v>
      </c>
      <c r="B5" s="29" t="s">
        <v>183</v>
      </c>
      <c r="C5" s="29" t="s">
        <v>280</v>
      </c>
      <c r="D5" s="29" t="s">
        <v>184</v>
      </c>
      <c r="E5" s="29" t="s">
        <v>281</v>
      </c>
      <c r="F5" s="95"/>
    </row>
    <row r="6" spans="1:6" ht="15" customHeight="1">
      <c r="A6" s="68" t="s">
        <v>185</v>
      </c>
      <c r="B6" s="183"/>
      <c r="C6" s="183"/>
      <c r="D6" s="183"/>
      <c r="E6" s="183"/>
      <c r="F6" s="95"/>
    </row>
    <row r="7" spans="1:6" ht="15" customHeight="1">
      <c r="A7" s="56" t="s">
        <v>255</v>
      </c>
      <c r="B7" s="284" t="s">
        <v>361</v>
      </c>
      <c r="C7" s="284" t="s">
        <v>362</v>
      </c>
      <c r="D7" s="284" t="s">
        <v>363</v>
      </c>
      <c r="E7" s="285" t="s">
        <v>367</v>
      </c>
      <c r="F7" s="95"/>
    </row>
    <row r="8" spans="1:6" ht="15" customHeight="1">
      <c r="A8" s="56" t="s">
        <v>18</v>
      </c>
      <c r="B8" s="284" t="s">
        <v>355</v>
      </c>
      <c r="C8" s="284" t="s">
        <v>356</v>
      </c>
      <c r="D8" s="284" t="s">
        <v>357</v>
      </c>
      <c r="E8" s="285" t="s">
        <v>368</v>
      </c>
      <c r="F8" s="95"/>
    </row>
    <row r="9" spans="1:6" ht="15" customHeight="1">
      <c r="A9" s="289" t="s">
        <v>186</v>
      </c>
      <c r="B9" s="286" t="s">
        <v>381</v>
      </c>
      <c r="C9" s="286" t="s">
        <v>382</v>
      </c>
      <c r="D9" s="286" t="s">
        <v>383</v>
      </c>
      <c r="E9" s="287" t="s">
        <v>382</v>
      </c>
      <c r="F9" s="95"/>
    </row>
    <row r="10" spans="1:6" ht="15" customHeight="1">
      <c r="A10" s="56"/>
      <c r="B10" s="284"/>
      <c r="C10" s="284"/>
      <c r="D10" s="284"/>
      <c r="E10" s="285"/>
      <c r="F10" s="95"/>
    </row>
    <row r="11" spans="1:6" ht="15" customHeight="1">
      <c r="A11" s="31" t="s">
        <v>431</v>
      </c>
      <c r="B11" s="285"/>
      <c r="C11" s="285"/>
      <c r="D11" s="285"/>
      <c r="E11" s="285"/>
      <c r="F11" s="95"/>
    </row>
    <row r="12" spans="1:6" ht="15" customHeight="1">
      <c r="A12" s="56" t="s">
        <v>255</v>
      </c>
      <c r="B12" s="285" t="s">
        <v>374</v>
      </c>
      <c r="C12" s="285" t="s">
        <v>375</v>
      </c>
      <c r="D12" s="285" t="s">
        <v>376</v>
      </c>
      <c r="E12" s="285" t="s">
        <v>377</v>
      </c>
      <c r="F12" s="285"/>
    </row>
    <row r="13" spans="1:6" ht="15" customHeight="1">
      <c r="A13" s="56" t="s">
        <v>18</v>
      </c>
      <c r="B13" s="285" t="s">
        <v>378</v>
      </c>
      <c r="C13" s="285" t="s">
        <v>366</v>
      </c>
      <c r="D13" s="285" t="s">
        <v>379</v>
      </c>
      <c r="E13" s="285" t="s">
        <v>380</v>
      </c>
      <c r="F13" s="285"/>
    </row>
    <row r="14" spans="1:6" ht="15" customHeight="1">
      <c r="A14" s="289" t="s">
        <v>186</v>
      </c>
      <c r="B14" s="287" t="s">
        <v>388</v>
      </c>
      <c r="C14" s="287" t="s">
        <v>389</v>
      </c>
      <c r="D14" s="287" t="s">
        <v>390</v>
      </c>
      <c r="E14" s="287" t="s">
        <v>391</v>
      </c>
      <c r="F14" s="95"/>
    </row>
    <row r="15" spans="1:6" ht="15" customHeight="1">
      <c r="A15" s="56"/>
      <c r="B15" s="285"/>
      <c r="C15" s="285"/>
      <c r="D15" s="285"/>
      <c r="E15" s="285"/>
      <c r="F15" s="95"/>
    </row>
    <row r="16" spans="1:6" ht="15" customHeight="1">
      <c r="A16" s="31" t="s">
        <v>188</v>
      </c>
      <c r="B16" s="285"/>
      <c r="C16" s="285"/>
      <c r="D16" s="285"/>
      <c r="E16" s="285"/>
      <c r="F16" s="95"/>
    </row>
    <row r="17" spans="1:6" ht="15" customHeight="1">
      <c r="A17" s="56" t="s">
        <v>255</v>
      </c>
      <c r="B17" s="285" t="s">
        <v>355</v>
      </c>
      <c r="C17" s="285" t="s">
        <v>365</v>
      </c>
      <c r="D17" s="285" t="s">
        <v>370</v>
      </c>
      <c r="E17" s="521" t="s">
        <v>368</v>
      </c>
      <c r="F17" s="95"/>
    </row>
    <row r="18" spans="1:6" ht="15" customHeight="1">
      <c r="A18" s="56" t="s">
        <v>18</v>
      </c>
      <c r="B18" s="522" t="s">
        <v>371</v>
      </c>
      <c r="C18" s="285" t="s">
        <v>361</v>
      </c>
      <c r="D18" s="285" t="s">
        <v>362</v>
      </c>
      <c r="E18" s="522" t="s">
        <v>372</v>
      </c>
      <c r="F18" s="95"/>
    </row>
    <row r="19" spans="1:6" ht="15" customHeight="1">
      <c r="A19" s="290" t="s">
        <v>186</v>
      </c>
      <c r="B19" s="288" t="s">
        <v>384</v>
      </c>
      <c r="C19" s="288" t="s">
        <v>385</v>
      </c>
      <c r="D19" s="288" t="s">
        <v>386</v>
      </c>
      <c r="E19" s="288" t="s">
        <v>384</v>
      </c>
      <c r="F19" s="95"/>
    </row>
    <row r="20" spans="1:6" ht="12.75">
      <c r="A20" s="16"/>
      <c r="B20" s="95"/>
      <c r="C20" s="95"/>
      <c r="D20" s="95"/>
      <c r="E20" s="95"/>
      <c r="F20" s="16"/>
    </row>
  </sheetData>
  <mergeCells count="1">
    <mergeCell ref="A1:F1"/>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April to June 2014</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M26" sqref="M26"/>
    </sheetView>
  </sheetViews>
  <sheetFormatPr defaultColWidth="9.140625" defaultRowHeight="12.75"/>
  <cols>
    <col min="1" max="1" width="33.00390625" style="0" customWidth="1"/>
    <col min="2" max="4" width="17.140625" style="0" customWidth="1"/>
    <col min="5" max="5" width="11.421875" style="0" customWidth="1"/>
    <col min="6" max="6" width="12.7109375" style="0" customWidth="1"/>
  </cols>
  <sheetData>
    <row r="1" spans="1:7" ht="12.75">
      <c r="A1" s="845" t="s">
        <v>189</v>
      </c>
      <c r="B1" s="845"/>
      <c r="C1" s="845"/>
      <c r="D1" s="846"/>
      <c r="E1" s="846"/>
      <c r="F1" s="846"/>
      <c r="G1" s="12"/>
    </row>
    <row r="2" spans="1:7" ht="12.75">
      <c r="A2" s="111" t="s">
        <v>420</v>
      </c>
      <c r="B2" s="112"/>
      <c r="C2" s="112"/>
      <c r="D2" s="83"/>
      <c r="E2" s="83"/>
      <c r="F2" s="83"/>
      <c r="G2" s="38"/>
    </row>
    <row r="3" spans="1:7" ht="12.75">
      <c r="A3" s="12" t="s">
        <v>12</v>
      </c>
      <c r="B3" s="112"/>
      <c r="C3" s="112"/>
      <c r="D3" s="83"/>
      <c r="E3" s="83"/>
      <c r="F3" s="83"/>
      <c r="G3" s="38"/>
    </row>
    <row r="4" spans="1:5" ht="12.75">
      <c r="A4" s="126"/>
      <c r="B4" s="126"/>
      <c r="C4" s="126"/>
      <c r="D4" s="126"/>
      <c r="E4" s="126"/>
    </row>
    <row r="5" spans="1:5" ht="25.5">
      <c r="A5" s="798" t="s">
        <v>182</v>
      </c>
      <c r="B5" s="798" t="s">
        <v>183</v>
      </c>
      <c r="C5" s="798" t="s">
        <v>280</v>
      </c>
      <c r="D5" s="798" t="s">
        <v>184</v>
      </c>
      <c r="E5" s="798" t="s">
        <v>281</v>
      </c>
    </row>
    <row r="6" spans="1:5" ht="20.25" customHeight="1">
      <c r="A6" s="799" t="s">
        <v>185</v>
      </c>
      <c r="B6" s="800"/>
      <c r="C6" s="800"/>
      <c r="D6" s="800"/>
      <c r="E6" s="800"/>
    </row>
    <row r="7" spans="1:7" ht="12.75">
      <c r="A7" s="801" t="s">
        <v>421</v>
      </c>
      <c r="B7" s="800" t="s">
        <v>364</v>
      </c>
      <c r="C7" s="800" t="s">
        <v>357</v>
      </c>
      <c r="D7" s="800" t="s">
        <v>453</v>
      </c>
      <c r="E7" s="800" t="s">
        <v>514</v>
      </c>
      <c r="F7" s="179"/>
      <c r="G7" s="91"/>
    </row>
    <row r="8" spans="1:7" ht="12.75">
      <c r="A8" s="801" t="s">
        <v>422</v>
      </c>
      <c r="B8" s="800" t="s">
        <v>358</v>
      </c>
      <c r="C8" s="800" t="s">
        <v>365</v>
      </c>
      <c r="D8" s="800" t="s">
        <v>387</v>
      </c>
      <c r="E8" s="800" t="s">
        <v>454</v>
      </c>
      <c r="F8" s="179"/>
      <c r="G8" s="91"/>
    </row>
    <row r="9" spans="1:7" ht="20.25" customHeight="1">
      <c r="A9" s="799" t="s">
        <v>431</v>
      </c>
      <c r="B9" s="802"/>
      <c r="C9" s="802"/>
      <c r="D9" s="802"/>
      <c r="E9" s="802"/>
      <c r="F9" s="91"/>
      <c r="G9" s="91"/>
    </row>
    <row r="10" spans="1:7" ht="12.75">
      <c r="A10" s="801" t="s">
        <v>421</v>
      </c>
      <c r="B10" s="800" t="s">
        <v>362</v>
      </c>
      <c r="C10" s="803" t="s">
        <v>465</v>
      </c>
      <c r="D10" s="800" t="s">
        <v>466</v>
      </c>
      <c r="E10" s="800" t="s">
        <v>510</v>
      </c>
      <c r="F10" s="178"/>
      <c r="G10" s="95"/>
    </row>
    <row r="11" spans="1:7" ht="12.75">
      <c r="A11" s="801" t="s">
        <v>422</v>
      </c>
      <c r="B11" s="800" t="s">
        <v>359</v>
      </c>
      <c r="C11" s="800" t="s">
        <v>424</v>
      </c>
      <c r="D11" s="800" t="s">
        <v>500</v>
      </c>
      <c r="E11" s="800" t="s">
        <v>425</v>
      </c>
      <c r="F11" s="178"/>
      <c r="G11" s="95"/>
    </row>
    <row r="12" spans="1:7" ht="20.25" customHeight="1">
      <c r="A12" s="799" t="s">
        <v>188</v>
      </c>
      <c r="B12" s="802"/>
      <c r="C12" s="802"/>
      <c r="D12" s="802"/>
      <c r="E12" s="802"/>
      <c r="F12" s="95"/>
      <c r="G12" s="91"/>
    </row>
    <row r="13" spans="1:7" ht="12" customHeight="1">
      <c r="A13" s="801" t="s">
        <v>421</v>
      </c>
      <c r="B13" s="804" t="s">
        <v>361</v>
      </c>
      <c r="C13" s="805" t="s">
        <v>374</v>
      </c>
      <c r="D13" s="804" t="s">
        <v>463</v>
      </c>
      <c r="E13" s="806" t="s">
        <v>522</v>
      </c>
      <c r="F13" s="95"/>
      <c r="G13" s="91"/>
    </row>
    <row r="14" spans="1:7" ht="12.75">
      <c r="A14" s="807" t="s">
        <v>422</v>
      </c>
      <c r="B14" s="808" t="s">
        <v>371</v>
      </c>
      <c r="C14" s="808" t="s">
        <v>364</v>
      </c>
      <c r="D14" s="808" t="s">
        <v>362</v>
      </c>
      <c r="E14" s="809" t="s">
        <v>372</v>
      </c>
      <c r="F14" s="178"/>
      <c r="G14" s="95"/>
    </row>
    <row r="15" spans="1:7" ht="12.75">
      <c r="A15" s="810"/>
      <c r="B15" s="811"/>
      <c r="C15" s="811"/>
      <c r="D15" s="811"/>
      <c r="E15" s="811"/>
      <c r="F15" s="91"/>
      <c r="G15" s="91"/>
    </row>
    <row r="16" spans="1:7" ht="12.75">
      <c r="A16" s="278"/>
      <c r="B16" s="812"/>
      <c r="C16" s="812"/>
      <c r="D16" s="812"/>
      <c r="E16" s="812"/>
      <c r="F16" s="91"/>
      <c r="G16" s="91"/>
    </row>
    <row r="17" spans="1:7" ht="12.75">
      <c r="A17" s="897" t="s">
        <v>523</v>
      </c>
      <c r="B17" s="898"/>
      <c r="C17" s="898"/>
      <c r="D17" s="898"/>
      <c r="E17" s="898"/>
      <c r="F17" s="91"/>
      <c r="G17" s="91"/>
    </row>
    <row r="18" spans="1:5" ht="12.75">
      <c r="A18" s="898"/>
      <c r="B18" s="898"/>
      <c r="C18" s="898"/>
      <c r="D18" s="898"/>
      <c r="E18" s="898"/>
    </row>
    <row r="19" spans="1:5" ht="12.75">
      <c r="A19" s="898"/>
      <c r="B19" s="898"/>
      <c r="C19" s="898"/>
      <c r="D19" s="898"/>
      <c r="E19" s="898"/>
    </row>
    <row r="20" spans="1:5" ht="12.75">
      <c r="A20" s="898"/>
      <c r="B20" s="898"/>
      <c r="C20" s="898"/>
      <c r="D20" s="898"/>
      <c r="E20" s="898"/>
    </row>
    <row r="21" spans="1:5" ht="12.75">
      <c r="A21" s="898"/>
      <c r="B21" s="898"/>
      <c r="C21" s="898"/>
      <c r="D21" s="898"/>
      <c r="E21" s="898"/>
    </row>
    <row r="22" spans="1:5" ht="12.75">
      <c r="A22" s="813"/>
      <c r="B22" s="813"/>
      <c r="C22" s="813"/>
      <c r="D22" s="813"/>
      <c r="E22" s="813"/>
    </row>
    <row r="23" spans="1:5" ht="12.75">
      <c r="A23" s="813"/>
      <c r="B23" s="813"/>
      <c r="C23" s="813"/>
      <c r="D23" s="813"/>
      <c r="E23" s="813"/>
    </row>
    <row r="24" spans="1:5" ht="12.75">
      <c r="A24" s="813"/>
      <c r="B24" s="813"/>
      <c r="C24" s="813"/>
      <c r="D24" s="813"/>
      <c r="E24" s="813"/>
    </row>
    <row r="25" spans="1:5" ht="12.75">
      <c r="A25" s="180"/>
      <c r="B25" s="178"/>
      <c r="C25" s="178"/>
      <c r="D25" s="178"/>
      <c r="E25" s="178"/>
    </row>
    <row r="26" spans="1:5" ht="12.75">
      <c r="A26" s="181"/>
      <c r="B26" s="179"/>
      <c r="C26" s="179"/>
      <c r="D26" s="179"/>
      <c r="E26" s="178"/>
    </row>
    <row r="27" spans="1:5" ht="12.75">
      <c r="A27" s="180"/>
      <c r="B27" s="184"/>
      <c r="C27" s="184"/>
      <c r="D27" s="184"/>
      <c r="E27" s="184"/>
    </row>
    <row r="28" spans="1:5" ht="12.75">
      <c r="A28" s="181"/>
      <c r="B28" s="179"/>
      <c r="C28" s="179"/>
      <c r="D28" s="179"/>
      <c r="E28" s="178"/>
    </row>
    <row r="29" spans="1:5" ht="12.75">
      <c r="A29" s="180"/>
      <c r="B29" s="16"/>
      <c r="C29" s="16"/>
      <c r="D29" s="16"/>
      <c r="E29" s="16"/>
    </row>
    <row r="30" spans="1:5" ht="12.75">
      <c r="A30" s="181"/>
      <c r="B30" s="179"/>
      <c r="C30" s="179"/>
      <c r="D30" s="179"/>
      <c r="E30" s="178"/>
    </row>
    <row r="31" spans="1:5" ht="12.75">
      <c r="A31" s="180"/>
      <c r="B31" s="184"/>
      <c r="C31" s="184"/>
      <c r="D31" s="184"/>
      <c r="E31" s="184"/>
    </row>
    <row r="32" spans="1:5" ht="12.75">
      <c r="A32" s="181"/>
      <c r="B32" s="285"/>
      <c r="C32" s="523"/>
      <c r="D32" s="285"/>
      <c r="E32" s="524"/>
    </row>
  </sheetData>
  <mergeCells count="2">
    <mergeCell ref="A1:F1"/>
    <mergeCell ref="A17:E21"/>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April to June 2014</oddHeader>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50"/>
  <sheetViews>
    <sheetView workbookViewId="0" topLeftCell="A34">
      <selection activeCell="G51" sqref="G51"/>
    </sheetView>
  </sheetViews>
  <sheetFormatPr defaultColWidth="9.140625" defaultRowHeight="12.75"/>
  <cols>
    <col min="1" max="1" width="36.57421875" style="16" customWidth="1"/>
    <col min="2" max="4" width="17.8515625" style="95" customWidth="1"/>
    <col min="5" max="5" width="14.7109375" style="95" customWidth="1"/>
    <col min="6" max="6" width="19.28125" style="16" customWidth="1"/>
    <col min="7" max="16384" width="9.140625" style="16" customWidth="1"/>
  </cols>
  <sheetData>
    <row r="1" spans="1:7" ht="12.75">
      <c r="A1" s="111" t="s">
        <v>190</v>
      </c>
      <c r="B1" s="111"/>
      <c r="C1" s="111"/>
      <c r="D1" s="83"/>
      <c r="E1" s="83"/>
      <c r="F1" s="83"/>
      <c r="G1" s="7"/>
    </row>
    <row r="2" spans="1:7" ht="12.75">
      <c r="A2" s="111" t="s">
        <v>419</v>
      </c>
      <c r="B2" s="112"/>
      <c r="C2" s="112"/>
      <c r="D2" s="83"/>
      <c r="E2" s="83"/>
      <c r="F2" s="83"/>
      <c r="G2" s="47"/>
    </row>
    <row r="3" spans="1:7" ht="12.75">
      <c r="A3" s="7" t="s">
        <v>12</v>
      </c>
      <c r="B3" s="112"/>
      <c r="C3" s="112"/>
      <c r="D3" s="83"/>
      <c r="E3" s="83"/>
      <c r="F3" s="83"/>
      <c r="G3" s="47"/>
    </row>
    <row r="5" spans="1:5" ht="25.5">
      <c r="A5" s="484" t="s">
        <v>209</v>
      </c>
      <c r="B5" s="29" t="s">
        <v>183</v>
      </c>
      <c r="C5" s="29" t="s">
        <v>280</v>
      </c>
      <c r="D5" s="29" t="s">
        <v>184</v>
      </c>
      <c r="E5" s="349" t="s">
        <v>281</v>
      </c>
    </row>
    <row r="6" spans="1:6" ht="20.25" customHeight="1">
      <c r="A6" s="496" t="s">
        <v>185</v>
      </c>
      <c r="B6" s="500" t="s">
        <v>364</v>
      </c>
      <c r="C6" s="500" t="s">
        <v>357</v>
      </c>
      <c r="D6" s="500" t="s">
        <v>453</v>
      </c>
      <c r="E6" s="501" t="s">
        <v>514</v>
      </c>
      <c r="F6" s="179"/>
    </row>
    <row r="7" spans="1:6" ht="20.25" customHeight="1">
      <c r="A7" s="497" t="s">
        <v>75</v>
      </c>
      <c r="B7" s="284" t="s">
        <v>455</v>
      </c>
      <c r="C7" s="284" t="s">
        <v>456</v>
      </c>
      <c r="D7" s="284" t="s">
        <v>457</v>
      </c>
      <c r="E7" s="502" t="s">
        <v>515</v>
      </c>
      <c r="F7" s="179"/>
    </row>
    <row r="8" spans="1:6" ht="20.25" customHeight="1">
      <c r="A8" s="498" t="s">
        <v>76</v>
      </c>
      <c r="B8" s="284" t="s">
        <v>364</v>
      </c>
      <c r="C8" s="284" t="s">
        <v>458</v>
      </c>
      <c r="D8" s="284" t="s">
        <v>459</v>
      </c>
      <c r="E8" s="502" t="s">
        <v>479</v>
      </c>
      <c r="F8" s="179"/>
    </row>
    <row r="9" spans="1:6" ht="20.25" customHeight="1">
      <c r="A9" s="497" t="s">
        <v>191</v>
      </c>
      <c r="B9" s="284" t="s">
        <v>460</v>
      </c>
      <c r="C9" s="284" t="s">
        <v>461</v>
      </c>
      <c r="D9" s="284" t="s">
        <v>462</v>
      </c>
      <c r="E9" s="502" t="s">
        <v>516</v>
      </c>
      <c r="F9" s="179"/>
    </row>
    <row r="10" spans="1:6" ht="20.25" customHeight="1">
      <c r="A10" s="488" t="s">
        <v>78</v>
      </c>
      <c r="B10" s="503" t="s">
        <v>356</v>
      </c>
      <c r="C10" s="503" t="s">
        <v>463</v>
      </c>
      <c r="D10" s="503" t="s">
        <v>464</v>
      </c>
      <c r="E10" s="504" t="s">
        <v>517</v>
      </c>
      <c r="F10" s="179"/>
    </row>
    <row r="12" spans="1:5" ht="21" customHeight="1">
      <c r="A12" s="297" t="s">
        <v>268</v>
      </c>
      <c r="B12" s="91"/>
      <c r="C12" s="91"/>
      <c r="D12" s="91"/>
      <c r="E12" s="91"/>
    </row>
    <row r="13" spans="1:5" ht="30.75" customHeight="1">
      <c r="A13" s="298" t="s">
        <v>182</v>
      </c>
      <c r="B13" s="492" t="s">
        <v>183</v>
      </c>
      <c r="C13" s="29" t="s">
        <v>280</v>
      </c>
      <c r="D13" s="454" t="s">
        <v>184</v>
      </c>
      <c r="E13" s="349" t="s">
        <v>281</v>
      </c>
    </row>
    <row r="14" spans="1:6" ht="21" customHeight="1">
      <c r="A14" s="299" t="s">
        <v>187</v>
      </c>
      <c r="B14" s="178" t="s">
        <v>362</v>
      </c>
      <c r="C14" s="178" t="s">
        <v>465</v>
      </c>
      <c r="D14" s="178" t="s">
        <v>466</v>
      </c>
      <c r="E14" s="544" t="s">
        <v>510</v>
      </c>
      <c r="F14" s="178"/>
    </row>
    <row r="15" spans="1:6" ht="21" customHeight="1">
      <c r="A15" s="596" t="s">
        <v>428</v>
      </c>
      <c r="B15" s="179" t="s">
        <v>356</v>
      </c>
      <c r="C15" s="179" t="s">
        <v>357</v>
      </c>
      <c r="D15" s="179" t="s">
        <v>512</v>
      </c>
      <c r="E15" s="545" t="s">
        <v>482</v>
      </c>
      <c r="F15" s="178"/>
    </row>
    <row r="16" spans="1:6" ht="21" customHeight="1">
      <c r="A16" s="597" t="s">
        <v>429</v>
      </c>
      <c r="B16" s="546" t="s">
        <v>511</v>
      </c>
      <c r="C16" s="301" t="s">
        <v>466</v>
      </c>
      <c r="D16" s="301" t="s">
        <v>513</v>
      </c>
      <c r="E16" s="547" t="s">
        <v>518</v>
      </c>
      <c r="F16" s="178"/>
    </row>
    <row r="17" spans="1:6" ht="21" customHeight="1">
      <c r="A17" s="300"/>
      <c r="B17" s="301"/>
      <c r="C17" s="301"/>
      <c r="D17" s="301"/>
      <c r="E17" s="302"/>
      <c r="F17" s="178"/>
    </row>
    <row r="18" spans="1:6" ht="25.5">
      <c r="A18" s="485" t="s">
        <v>210</v>
      </c>
      <c r="B18" s="454" t="s">
        <v>183</v>
      </c>
      <c r="C18" s="29" t="s">
        <v>280</v>
      </c>
      <c r="D18" s="454" t="s">
        <v>184</v>
      </c>
      <c r="E18" s="349" t="s">
        <v>281</v>
      </c>
      <c r="F18" s="178"/>
    </row>
    <row r="19" spans="1:6" ht="20.25" customHeight="1">
      <c r="A19" s="486" t="s">
        <v>192</v>
      </c>
      <c r="B19" s="285" t="s">
        <v>467</v>
      </c>
      <c r="C19" s="285" t="s">
        <v>468</v>
      </c>
      <c r="D19" s="285" t="s">
        <v>469</v>
      </c>
      <c r="E19" s="548">
        <v>228.30285714285714</v>
      </c>
      <c r="F19" s="178"/>
    </row>
    <row r="20" spans="1:6" ht="20.25" customHeight="1">
      <c r="A20" s="486" t="s">
        <v>193</v>
      </c>
      <c r="B20" s="285" t="s">
        <v>470</v>
      </c>
      <c r="C20" s="285" t="s">
        <v>471</v>
      </c>
      <c r="D20" s="285" t="s">
        <v>472</v>
      </c>
      <c r="E20" s="548">
        <v>42.628571428571426</v>
      </c>
      <c r="F20" s="178"/>
    </row>
    <row r="21" spans="1:6" ht="20.25" customHeight="1">
      <c r="A21" s="486" t="s">
        <v>194</v>
      </c>
      <c r="B21" s="285" t="s">
        <v>473</v>
      </c>
      <c r="C21" s="285" t="s">
        <v>474</v>
      </c>
      <c r="D21" s="285" t="s">
        <v>468</v>
      </c>
      <c r="E21" s="548">
        <v>151.28571428571428</v>
      </c>
      <c r="F21" s="178"/>
    </row>
    <row r="22" spans="1:6" ht="20.25" customHeight="1">
      <c r="A22" s="486" t="s">
        <v>195</v>
      </c>
      <c r="B22" s="285" t="s">
        <v>475</v>
      </c>
      <c r="C22" s="285" t="s">
        <v>476</v>
      </c>
      <c r="D22" s="285" t="s">
        <v>474</v>
      </c>
      <c r="E22" s="548">
        <v>46</v>
      </c>
      <c r="F22" s="178"/>
    </row>
    <row r="23" spans="1:6" ht="20.25" customHeight="1">
      <c r="A23" s="486" t="s">
        <v>66</v>
      </c>
      <c r="B23" s="285" t="s">
        <v>477</v>
      </c>
      <c r="C23" s="285" t="s">
        <v>478</v>
      </c>
      <c r="D23" s="285" t="s">
        <v>467</v>
      </c>
      <c r="E23" s="548">
        <v>72.84</v>
      </c>
      <c r="F23" s="178"/>
    </row>
    <row r="24" spans="1:6" ht="20.25" customHeight="1">
      <c r="A24" s="487" t="s">
        <v>196</v>
      </c>
      <c r="B24" s="285" t="s">
        <v>479</v>
      </c>
      <c r="C24" s="285" t="s">
        <v>474</v>
      </c>
      <c r="D24" s="285" t="s">
        <v>480</v>
      </c>
      <c r="E24" s="548">
        <v>106.71285714285715</v>
      </c>
      <c r="F24" s="178"/>
    </row>
    <row r="25" spans="1:6" ht="20.25" customHeight="1">
      <c r="A25" s="486" t="s">
        <v>197</v>
      </c>
      <c r="B25" s="285" t="s">
        <v>481</v>
      </c>
      <c r="C25" s="285" t="s">
        <v>482</v>
      </c>
      <c r="D25" s="285" t="s">
        <v>474</v>
      </c>
      <c r="E25" s="548">
        <v>53.142857142857146</v>
      </c>
      <c r="F25" s="178"/>
    </row>
    <row r="26" spans="1:6" ht="20.25" customHeight="1">
      <c r="A26" s="486" t="s">
        <v>198</v>
      </c>
      <c r="B26" s="285" t="s">
        <v>454</v>
      </c>
      <c r="C26" s="285" t="s">
        <v>483</v>
      </c>
      <c r="D26" s="285" t="s">
        <v>476</v>
      </c>
      <c r="E26" s="548">
        <v>41.778571428571425</v>
      </c>
      <c r="F26" s="178"/>
    </row>
    <row r="27" spans="1:6" ht="20.25" customHeight="1">
      <c r="A27" s="486" t="s">
        <v>199</v>
      </c>
      <c r="B27" s="285" t="s">
        <v>484</v>
      </c>
      <c r="C27" s="285" t="s">
        <v>485</v>
      </c>
      <c r="D27" s="285" t="s">
        <v>486</v>
      </c>
      <c r="E27" s="548">
        <v>91.99428571428572</v>
      </c>
      <c r="F27" s="178"/>
    </row>
    <row r="28" spans="1:6" ht="20.25" customHeight="1">
      <c r="A28" s="488" t="s">
        <v>67</v>
      </c>
      <c r="B28" s="549" t="s">
        <v>481</v>
      </c>
      <c r="C28" s="549" t="s">
        <v>487</v>
      </c>
      <c r="D28" s="549" t="s">
        <v>474</v>
      </c>
      <c r="E28" s="550">
        <v>49.98571428571428</v>
      </c>
      <c r="F28" s="178"/>
    </row>
    <row r="30" spans="1:5" ht="25.5">
      <c r="A30" s="349" t="s">
        <v>211</v>
      </c>
      <c r="B30" s="29" t="s">
        <v>183</v>
      </c>
      <c r="C30" s="29" t="s">
        <v>280</v>
      </c>
      <c r="D30" s="29" t="s">
        <v>184</v>
      </c>
      <c r="E30" s="349" t="s">
        <v>281</v>
      </c>
    </row>
    <row r="31" spans="1:5" s="35" customFormat="1" ht="20.25" customHeight="1">
      <c r="A31" s="489" t="s">
        <v>188</v>
      </c>
      <c r="B31" s="607" t="s">
        <v>488</v>
      </c>
      <c r="C31" s="608" t="s">
        <v>489</v>
      </c>
      <c r="D31" s="609" t="s">
        <v>490</v>
      </c>
      <c r="E31" s="612">
        <v>30</v>
      </c>
    </row>
    <row r="32" spans="1:5" s="35" customFormat="1" ht="51">
      <c r="A32" s="490" t="s">
        <v>200</v>
      </c>
      <c r="B32" s="610" t="s">
        <v>491</v>
      </c>
      <c r="C32" s="611" t="s">
        <v>492</v>
      </c>
      <c r="D32" s="611" t="s">
        <v>493</v>
      </c>
      <c r="E32" s="612">
        <v>24</v>
      </c>
    </row>
    <row r="33" spans="1:5" s="35" customFormat="1" ht="51">
      <c r="A33" s="490" t="s">
        <v>201</v>
      </c>
      <c r="B33" s="610" t="s">
        <v>494</v>
      </c>
      <c r="C33" s="611" t="s">
        <v>495</v>
      </c>
      <c r="D33" s="611" t="s">
        <v>496</v>
      </c>
      <c r="E33" s="612">
        <v>30</v>
      </c>
    </row>
    <row r="34" spans="1:5" s="35" customFormat="1" ht="25.5">
      <c r="A34" s="490" t="s">
        <v>202</v>
      </c>
      <c r="B34" s="610" t="s">
        <v>492</v>
      </c>
      <c r="C34" s="611" t="s">
        <v>497</v>
      </c>
      <c r="D34" s="611" t="s">
        <v>498</v>
      </c>
      <c r="E34" s="612">
        <v>34</v>
      </c>
    </row>
    <row r="35" spans="1:5" s="35" customFormat="1" ht="38.25">
      <c r="A35" s="491" t="s">
        <v>203</v>
      </c>
      <c r="B35" s="613" t="s">
        <v>499</v>
      </c>
      <c r="C35" s="614" t="s">
        <v>489</v>
      </c>
      <c r="D35" s="614" t="s">
        <v>490</v>
      </c>
      <c r="E35" s="615">
        <v>34</v>
      </c>
    </row>
    <row r="36" spans="2:5" ht="21" customHeight="1">
      <c r="B36" s="453"/>
      <c r="C36" s="453"/>
      <c r="D36" s="453"/>
      <c r="E36" s="453"/>
    </row>
    <row r="37" spans="1:6" ht="30.75" customHeight="1">
      <c r="A37" s="292" t="s">
        <v>212</v>
      </c>
      <c r="B37" s="29" t="s">
        <v>183</v>
      </c>
      <c r="C37" s="29" t="s">
        <v>280</v>
      </c>
      <c r="D37" s="29" t="s">
        <v>184</v>
      </c>
      <c r="E37" s="349" t="s">
        <v>281</v>
      </c>
      <c r="F37" s="326"/>
    </row>
    <row r="38" spans="1:5" ht="20.25" customHeight="1">
      <c r="A38" s="489" t="s">
        <v>204</v>
      </c>
      <c r="B38" s="525"/>
      <c r="C38" s="525"/>
      <c r="D38" s="525"/>
      <c r="E38" s="526"/>
    </row>
    <row r="39" spans="1:5" ht="25.5" customHeight="1">
      <c r="A39" s="490" t="s">
        <v>205</v>
      </c>
      <c r="B39" s="527" t="s">
        <v>447</v>
      </c>
      <c r="C39" s="527" t="s">
        <v>447</v>
      </c>
      <c r="D39" s="527" t="s">
        <v>447</v>
      </c>
      <c r="E39" s="528">
        <v>0.9124841838886546</v>
      </c>
    </row>
    <row r="40" spans="1:5" ht="25.5" customHeight="1">
      <c r="A40" s="490" t="s">
        <v>206</v>
      </c>
      <c r="B40" s="527" t="s">
        <v>448</v>
      </c>
      <c r="C40" s="527" t="s">
        <v>449</v>
      </c>
      <c r="D40" s="527" t="s">
        <v>449</v>
      </c>
      <c r="E40" s="528">
        <v>11.776184538653366</v>
      </c>
    </row>
    <row r="41" spans="1:5" ht="25.5" customHeight="1">
      <c r="A41" s="491" t="s">
        <v>207</v>
      </c>
      <c r="B41" s="529" t="s">
        <v>450</v>
      </c>
      <c r="C41" s="530" t="s">
        <v>450</v>
      </c>
      <c r="D41" s="530" t="s">
        <v>451</v>
      </c>
      <c r="E41" s="590">
        <v>6.263331208837901</v>
      </c>
    </row>
    <row r="42" spans="1:5" ht="12.75">
      <c r="A42" s="67"/>
      <c r="B42" s="57"/>
      <c r="C42" s="57"/>
      <c r="D42" s="57"/>
      <c r="E42" s="185"/>
    </row>
    <row r="43" spans="1:5" ht="25.5" customHeight="1">
      <c r="A43" s="899" t="s">
        <v>208</v>
      </c>
      <c r="B43" s="900"/>
      <c r="C43" s="900"/>
      <c r="D43" s="900"/>
      <c r="E43" s="900"/>
    </row>
    <row r="46" spans="1:5" ht="12.75">
      <c r="A46" s="901" t="s">
        <v>524</v>
      </c>
      <c r="B46" s="902"/>
      <c r="C46" s="902"/>
      <c r="D46" s="902"/>
      <c r="E46" s="902"/>
    </row>
    <row r="47" spans="1:5" ht="12.75">
      <c r="A47" s="902"/>
      <c r="B47" s="902"/>
      <c r="C47" s="902"/>
      <c r="D47" s="902"/>
      <c r="E47" s="902"/>
    </row>
    <row r="48" spans="1:5" ht="12.75">
      <c r="A48" s="902"/>
      <c r="B48" s="902"/>
      <c r="C48" s="902"/>
      <c r="D48" s="902"/>
      <c r="E48" s="902"/>
    </row>
    <row r="49" spans="1:5" ht="12.75">
      <c r="A49" s="902"/>
      <c r="B49" s="902"/>
      <c r="C49" s="902"/>
      <c r="D49" s="902"/>
      <c r="E49" s="902"/>
    </row>
    <row r="50" spans="1:5" ht="12.75">
      <c r="A50" s="902"/>
      <c r="B50" s="902"/>
      <c r="C50" s="902"/>
      <c r="D50" s="902"/>
      <c r="E50" s="902"/>
    </row>
  </sheetData>
  <mergeCells count="2">
    <mergeCell ref="A43:E43"/>
    <mergeCell ref="A46:E50"/>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8" r:id="rId1"/>
  <headerFooter alignWithMargins="0">
    <oddHeader>&amp;CTribunal Statistics Quarterly
April to June 2014</oddHead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C32"/>
  <sheetViews>
    <sheetView workbookViewId="0" topLeftCell="A1">
      <selection activeCell="D18" sqref="D18"/>
    </sheetView>
  </sheetViews>
  <sheetFormatPr defaultColWidth="9.140625" defaultRowHeight="12.75"/>
  <cols>
    <col min="1" max="1" width="42.421875" style="0" customWidth="1"/>
    <col min="2" max="2" width="103.140625" style="0" customWidth="1"/>
    <col min="3" max="3" width="21.00390625" style="0" customWidth="1"/>
  </cols>
  <sheetData>
    <row r="1" spans="1:3" ht="12.75">
      <c r="A1" s="111" t="s">
        <v>216</v>
      </c>
      <c r="B1" s="111"/>
      <c r="C1" s="12"/>
    </row>
    <row r="2" spans="1:3" ht="12.75">
      <c r="A2" s="111" t="s">
        <v>10</v>
      </c>
      <c r="B2" s="112"/>
      <c r="C2" s="38"/>
    </row>
    <row r="3" spans="1:3" ht="12.75">
      <c r="A3" s="12" t="s">
        <v>12</v>
      </c>
      <c r="B3" s="112"/>
      <c r="C3" s="38"/>
    </row>
    <row r="5" spans="1:3" s="2" customFormat="1" ht="51" customHeight="1">
      <c r="A5" s="460" t="s">
        <v>217</v>
      </c>
      <c r="B5" s="460" t="s">
        <v>218</v>
      </c>
      <c r="C5" s="460" t="s">
        <v>219</v>
      </c>
    </row>
    <row r="6" spans="1:3" s="2" customFormat="1" ht="28.5" customHeight="1">
      <c r="A6" s="461" t="s">
        <v>269</v>
      </c>
      <c r="B6" s="461" t="s">
        <v>270</v>
      </c>
      <c r="C6" s="462">
        <v>41456</v>
      </c>
    </row>
    <row r="7" spans="1:3" s="2" customFormat="1" ht="28.5" customHeight="1">
      <c r="A7" s="461" t="s">
        <v>296</v>
      </c>
      <c r="B7" s="461" t="s">
        <v>297</v>
      </c>
      <c r="C7" s="462" t="s">
        <v>300</v>
      </c>
    </row>
    <row r="8" spans="1:3" s="2" customFormat="1" ht="28.5" customHeight="1">
      <c r="A8" s="461" t="s">
        <v>221</v>
      </c>
      <c r="B8" s="461" t="s">
        <v>222</v>
      </c>
      <c r="C8" s="462">
        <v>39173</v>
      </c>
    </row>
    <row r="9" spans="1:3" s="2" customFormat="1" ht="28.5" customHeight="1">
      <c r="A9" s="461" t="s">
        <v>223</v>
      </c>
      <c r="B9" s="461" t="s">
        <v>224</v>
      </c>
      <c r="C9" s="462">
        <v>39173</v>
      </c>
    </row>
    <row r="10" spans="1:3" s="2" customFormat="1" ht="28.5" customHeight="1">
      <c r="A10" s="461" t="s">
        <v>225</v>
      </c>
      <c r="B10" s="461" t="s">
        <v>220</v>
      </c>
      <c r="C10" s="462">
        <v>39508</v>
      </c>
    </row>
    <row r="11" spans="1:3" s="2" customFormat="1" ht="28.5" customHeight="1">
      <c r="A11" s="461" t="s">
        <v>213</v>
      </c>
      <c r="B11" s="461" t="s">
        <v>220</v>
      </c>
      <c r="C11" s="462">
        <v>41183</v>
      </c>
    </row>
    <row r="12" spans="1:3" s="2" customFormat="1" ht="28.5" customHeight="1">
      <c r="A12" s="461" t="s">
        <v>226</v>
      </c>
      <c r="B12" s="461" t="s">
        <v>227</v>
      </c>
      <c r="C12" s="462">
        <v>39539</v>
      </c>
    </row>
    <row r="13" spans="1:3" s="2" customFormat="1" ht="28.5" customHeight="1">
      <c r="A13" s="461" t="s">
        <v>443</v>
      </c>
      <c r="B13" s="461" t="s">
        <v>452</v>
      </c>
      <c r="C13" s="462">
        <v>41735</v>
      </c>
    </row>
    <row r="14" spans="1:3" s="2" customFormat="1" ht="28.5" customHeight="1">
      <c r="A14" s="461" t="s">
        <v>444</v>
      </c>
      <c r="B14" s="461" t="s">
        <v>452</v>
      </c>
      <c r="C14" s="462">
        <v>41370</v>
      </c>
    </row>
    <row r="15" spans="1:3" s="2" customFormat="1" ht="28.5" customHeight="1">
      <c r="A15" s="461" t="s">
        <v>228</v>
      </c>
      <c r="B15" s="461" t="s">
        <v>220</v>
      </c>
      <c r="C15" s="462">
        <v>40274</v>
      </c>
    </row>
    <row r="16" spans="1:3" s="2" customFormat="1" ht="28.5" customHeight="1">
      <c r="A16" s="461" t="s">
        <v>229</v>
      </c>
      <c r="B16" s="461" t="s">
        <v>230</v>
      </c>
      <c r="C16" s="462">
        <v>39539</v>
      </c>
    </row>
    <row r="17" spans="1:3" s="2" customFormat="1" ht="28.5" customHeight="1">
      <c r="A17" s="461" t="s">
        <v>214</v>
      </c>
      <c r="B17" s="461" t="s">
        <v>231</v>
      </c>
      <c r="C17" s="462">
        <v>41030</v>
      </c>
    </row>
    <row r="18" spans="1:3" s="2" customFormat="1" ht="28.5" customHeight="1">
      <c r="A18" s="461" t="s">
        <v>215</v>
      </c>
      <c r="B18" s="461" t="s">
        <v>232</v>
      </c>
      <c r="C18" s="462">
        <v>41275</v>
      </c>
    </row>
    <row r="19" spans="1:3" s="2" customFormat="1" ht="28.5" customHeight="1">
      <c r="A19" s="461" t="s">
        <v>233</v>
      </c>
      <c r="B19" s="461" t="s">
        <v>234</v>
      </c>
      <c r="C19" s="462">
        <v>40224</v>
      </c>
    </row>
    <row r="20" spans="1:3" s="2" customFormat="1" ht="28.5" customHeight="1">
      <c r="A20" s="461" t="s">
        <v>235</v>
      </c>
      <c r="B20" s="461" t="s">
        <v>220</v>
      </c>
      <c r="C20" s="462">
        <v>40805</v>
      </c>
    </row>
    <row r="21" spans="1:3" s="2" customFormat="1" ht="28.5" customHeight="1">
      <c r="A21" s="461" t="s">
        <v>43</v>
      </c>
      <c r="B21" s="461" t="s">
        <v>236</v>
      </c>
      <c r="C21" s="462">
        <v>40179</v>
      </c>
    </row>
    <row r="22" spans="1:3" s="2" customFormat="1" ht="28.5" customHeight="1">
      <c r="A22" s="461" t="s">
        <v>271</v>
      </c>
      <c r="B22" s="461" t="s">
        <v>282</v>
      </c>
      <c r="C22" s="462">
        <v>41456</v>
      </c>
    </row>
    <row r="23" spans="1:3" s="2" customFormat="1" ht="28.5" customHeight="1">
      <c r="A23" s="461" t="s">
        <v>237</v>
      </c>
      <c r="B23" s="461" t="s">
        <v>238</v>
      </c>
      <c r="C23" s="462">
        <v>39904</v>
      </c>
    </row>
    <row r="24" spans="1:3" s="2" customFormat="1" ht="28.5" customHeight="1">
      <c r="A24" s="461" t="s">
        <v>239</v>
      </c>
      <c r="B24" s="461" t="s">
        <v>240</v>
      </c>
      <c r="C24" s="462">
        <v>39904</v>
      </c>
    </row>
    <row r="25" spans="1:3" s="2" customFormat="1" ht="28.5" customHeight="1">
      <c r="A25" s="461" t="s">
        <v>241</v>
      </c>
      <c r="B25" s="461" t="s">
        <v>242</v>
      </c>
      <c r="C25" s="462">
        <v>39904</v>
      </c>
    </row>
    <row r="26" spans="1:3" s="2" customFormat="1" ht="47.25" customHeight="1">
      <c r="A26" s="461" t="s">
        <v>337</v>
      </c>
      <c r="B26" s="461" t="s">
        <v>243</v>
      </c>
      <c r="C26" s="462">
        <v>40755</v>
      </c>
    </row>
    <row r="27" spans="1:3" s="2" customFormat="1" ht="28.5" customHeight="1">
      <c r="A27" s="461" t="s">
        <v>244</v>
      </c>
      <c r="B27" s="461" t="s">
        <v>245</v>
      </c>
      <c r="C27" s="462">
        <v>39904</v>
      </c>
    </row>
    <row r="28" spans="1:3" s="2" customFormat="1" ht="28.5" customHeight="1">
      <c r="A28" s="461" t="s">
        <v>272</v>
      </c>
      <c r="B28" s="461" t="s">
        <v>220</v>
      </c>
      <c r="C28" s="462" t="s">
        <v>273</v>
      </c>
    </row>
    <row r="29" spans="1:3" s="2" customFormat="1" ht="28.5" customHeight="1">
      <c r="A29" s="903" t="s">
        <v>246</v>
      </c>
      <c r="B29" s="461" t="s">
        <v>250</v>
      </c>
      <c r="C29" s="904" t="s">
        <v>247</v>
      </c>
    </row>
    <row r="30" spans="1:3" s="2" customFormat="1" ht="28.5" customHeight="1">
      <c r="A30" s="903"/>
      <c r="B30" s="461" t="s">
        <v>251</v>
      </c>
      <c r="C30" s="904"/>
    </row>
    <row r="31" spans="1:3" s="2" customFormat="1" ht="28.5" customHeight="1">
      <c r="A31" s="461" t="s">
        <v>248</v>
      </c>
      <c r="B31" s="461" t="s">
        <v>252</v>
      </c>
      <c r="C31" s="462">
        <v>41000</v>
      </c>
    </row>
    <row r="32" spans="1:3" s="2" customFormat="1" ht="28.5" customHeight="1">
      <c r="A32" s="461" t="s">
        <v>49</v>
      </c>
      <c r="B32" s="461" t="s">
        <v>249</v>
      </c>
      <c r="C32" s="462">
        <v>39753</v>
      </c>
    </row>
    <row r="33" s="2" customFormat="1" ht="12.75"/>
    <row r="34" s="2" customFormat="1" ht="12.75"/>
    <row r="35" s="2" customFormat="1" ht="12.75"/>
    <row r="36" s="2" customFormat="1" ht="12.75"/>
    <row r="37" s="2" customFormat="1" ht="12.75"/>
    <row r="38" s="2" customFormat="1" ht="12.75"/>
    <row r="39" s="2" customFormat="1" ht="12.75"/>
    <row r="40" s="2" customFormat="1" ht="12.75"/>
  </sheetData>
  <mergeCells count="2">
    <mergeCell ref="A29:A30"/>
    <mergeCell ref="C29:C30"/>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&amp;CTribunal Statistics Quarterly
April to June 2014</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workbookViewId="0" topLeftCell="A1">
      <selection activeCell="M28" sqref="M28"/>
    </sheetView>
  </sheetViews>
  <sheetFormatPr defaultColWidth="9.140625" defaultRowHeight="12.75"/>
  <cols>
    <col min="1" max="1" width="57.28125" style="0" customWidth="1"/>
    <col min="2" max="7" width="9.140625" style="2" bestFit="1" customWidth="1"/>
    <col min="8" max="8" width="9.140625" style="2" customWidth="1"/>
    <col min="9" max="9" width="12.57421875" style="2" customWidth="1"/>
    <col min="10" max="10" width="12.57421875" style="0" customWidth="1"/>
    <col min="11" max="11" width="10.8515625" style="0" customWidth="1"/>
  </cols>
  <sheetData>
    <row r="1" spans="1:12" ht="12.75">
      <c r="A1" s="8" t="s">
        <v>11</v>
      </c>
      <c r="B1" s="8"/>
      <c r="C1" s="8"/>
      <c r="D1" s="8"/>
      <c r="E1" s="9"/>
      <c r="F1" s="9"/>
      <c r="G1" s="9"/>
      <c r="H1" s="9"/>
      <c r="K1" s="351" t="s">
        <v>12</v>
      </c>
      <c r="L1" s="352"/>
    </row>
    <row r="2" spans="1:8" ht="12.75">
      <c r="A2" s="70" t="s">
        <v>256</v>
      </c>
      <c r="B2" s="38"/>
      <c r="C2" s="10"/>
      <c r="D2" s="10"/>
      <c r="E2" s="9"/>
      <c r="F2" s="9"/>
      <c r="G2" s="11"/>
      <c r="H2" s="11"/>
    </row>
    <row r="3" spans="1:9" ht="12.75">
      <c r="A3" s="12"/>
      <c r="B3" s="10"/>
      <c r="C3" s="38"/>
      <c r="D3" s="38"/>
      <c r="E3" s="38"/>
      <c r="F3" s="38"/>
      <c r="G3" s="38"/>
      <c r="H3" s="38"/>
      <c r="I3" s="13"/>
    </row>
    <row r="4" spans="1:11" ht="15" customHeight="1">
      <c r="A4" s="817" t="s">
        <v>22</v>
      </c>
      <c r="B4" s="196" t="s">
        <v>13</v>
      </c>
      <c r="C4" s="29" t="s">
        <v>14</v>
      </c>
      <c r="D4" s="196" t="s">
        <v>15</v>
      </c>
      <c r="E4" s="18" t="s">
        <v>16</v>
      </c>
      <c r="F4" s="198" t="s">
        <v>17</v>
      </c>
      <c r="G4" s="198" t="s">
        <v>18</v>
      </c>
      <c r="H4" s="18" t="s">
        <v>255</v>
      </c>
      <c r="I4" s="819" t="s">
        <v>344</v>
      </c>
      <c r="J4" s="817" t="s">
        <v>346</v>
      </c>
      <c r="K4" s="822" t="s">
        <v>343</v>
      </c>
    </row>
    <row r="5" spans="1:11" ht="25.5">
      <c r="A5" s="818"/>
      <c r="B5" s="188" t="s">
        <v>23</v>
      </c>
      <c r="C5" s="30" t="s">
        <v>24</v>
      </c>
      <c r="D5" s="188" t="s">
        <v>24</v>
      </c>
      <c r="E5" s="30" t="s">
        <v>24</v>
      </c>
      <c r="F5" s="188" t="s">
        <v>23</v>
      </c>
      <c r="G5" s="188" t="s">
        <v>23</v>
      </c>
      <c r="H5" s="30" t="s">
        <v>23</v>
      </c>
      <c r="I5" s="820"/>
      <c r="J5" s="821"/>
      <c r="K5" s="823"/>
    </row>
    <row r="6" spans="1:11" ht="25.5" customHeight="1">
      <c r="A6" s="68" t="s">
        <v>25</v>
      </c>
      <c r="B6" s="197">
        <f>'1.1'!B6</f>
        <v>652179</v>
      </c>
      <c r="C6" s="197">
        <f>'1.1'!C6</f>
        <v>649222</v>
      </c>
      <c r="D6" s="197">
        <f>'1.1'!D6</f>
        <v>806251</v>
      </c>
      <c r="E6" s="197">
        <f>'1.1'!E6</f>
        <v>848998</v>
      </c>
      <c r="F6" s="197">
        <f>'1.1'!F6</f>
        <v>759233</v>
      </c>
      <c r="G6" s="197">
        <f>'1.1'!G6</f>
        <v>881388</v>
      </c>
      <c r="H6" s="197">
        <f>'1.1'!L6</f>
        <v>698949</v>
      </c>
      <c r="I6" s="628">
        <f>(H6-B6)/B6</f>
        <v>0.07171344063516305</v>
      </c>
      <c r="J6" s="629">
        <f>(H6-G6)/G6</f>
        <v>-0.20699056488175469</v>
      </c>
      <c r="K6" s="483">
        <f>H6/$H$6</f>
        <v>1</v>
      </c>
    </row>
    <row r="7" spans="1:11" ht="18" customHeight="1">
      <c r="A7" s="31" t="s">
        <v>156</v>
      </c>
      <c r="B7" s="197">
        <f>'1.1'!B8</f>
        <v>184683</v>
      </c>
      <c r="C7" s="197">
        <f>'1.1'!C8</f>
        <v>205891</v>
      </c>
      <c r="D7" s="197">
        <f>'1.1'!D8</f>
        <v>172649</v>
      </c>
      <c r="E7" s="197">
        <f>'1.1'!E8</f>
        <v>146104</v>
      </c>
      <c r="F7" s="197">
        <f>'1.1'!F8</f>
        <v>122371</v>
      </c>
      <c r="G7" s="197">
        <f>'1.1'!G8</f>
        <v>103923</v>
      </c>
      <c r="H7" s="197">
        <f>'1.1'!L8</f>
        <v>104996</v>
      </c>
      <c r="I7" s="192">
        <f aca="true" t="shared" si="0" ref="I7:I16">(H7-B7)/B7</f>
        <v>-0.43147988715799507</v>
      </c>
      <c r="J7" s="54">
        <f aca="true" t="shared" si="1" ref="J7:J16">(H7-G7)/G7</f>
        <v>0.010324952128017859</v>
      </c>
      <c r="K7" s="193">
        <f aca="true" t="shared" si="2" ref="K7:K16">H7/$H$6</f>
        <v>0.15021983005913164</v>
      </c>
    </row>
    <row r="8" spans="1:11" s="308" customFormat="1" ht="18" customHeight="1">
      <c r="A8" s="31" t="s">
        <v>392</v>
      </c>
      <c r="B8" s="197" t="str">
        <f>'1.1'!B9</f>
        <v>..</v>
      </c>
      <c r="C8" s="197" t="str">
        <f>'1.1'!C9</f>
        <v>..</v>
      </c>
      <c r="D8" s="197" t="str">
        <f>'1.1'!D9</f>
        <v>..</v>
      </c>
      <c r="E8" s="197">
        <f>'1.1'!E9</f>
        <v>8965</v>
      </c>
      <c r="F8" s="197">
        <f>'1.1'!F9</f>
        <v>9631</v>
      </c>
      <c r="G8" s="197">
        <f>'1.1'!G9</f>
        <v>7224</v>
      </c>
      <c r="H8" s="197">
        <f>'1.1'!L9</f>
        <v>7712</v>
      </c>
      <c r="I8" s="192" t="s">
        <v>28</v>
      </c>
      <c r="J8" s="54">
        <f t="shared" si="1"/>
        <v>0.06755260243632337</v>
      </c>
      <c r="K8" s="193">
        <f t="shared" si="2"/>
        <v>0.011033709183359587</v>
      </c>
    </row>
    <row r="9" spans="1:11" s="308" customFormat="1" ht="18" customHeight="1">
      <c r="A9" s="31" t="s">
        <v>432</v>
      </c>
      <c r="B9" s="197" t="str">
        <f>'1.1'!B10</f>
        <v>..</v>
      </c>
      <c r="C9" s="197" t="str">
        <f>'1.1'!C10</f>
        <v>..</v>
      </c>
      <c r="D9" s="197" t="str">
        <f>'1.1'!D10</f>
        <v>..</v>
      </c>
      <c r="E9" s="197" t="str">
        <f>'1.1'!E10</f>
        <v>..</v>
      </c>
      <c r="F9" s="197" t="str">
        <f>'1.1'!F10</f>
        <v>..</v>
      </c>
      <c r="G9" s="197" t="str">
        <f>'1.1'!G10</f>
        <v>..</v>
      </c>
      <c r="H9" s="197">
        <f>'1.1'!L10</f>
        <v>7010</v>
      </c>
      <c r="I9" s="192" t="s">
        <v>28</v>
      </c>
      <c r="J9" s="54" t="s">
        <v>28</v>
      </c>
      <c r="K9" s="193">
        <f>H9/$H$6</f>
        <v>0.010029344058007093</v>
      </c>
    </row>
    <row r="10" spans="1:11" ht="15" customHeight="1">
      <c r="A10" s="32" t="s">
        <v>26</v>
      </c>
      <c r="B10" s="197">
        <f>'1.1'!B11</f>
        <v>1841</v>
      </c>
      <c r="C10" s="197">
        <f>'1.1'!C11</f>
        <v>1794</v>
      </c>
      <c r="D10" s="197">
        <f>'1.1'!D11</f>
        <v>1963</v>
      </c>
      <c r="E10" s="197">
        <f>'1.1'!E11</f>
        <v>2048</v>
      </c>
      <c r="F10" s="197">
        <f>'1.1'!F11</f>
        <v>2172</v>
      </c>
      <c r="G10" s="197">
        <f>'1.1'!G11</f>
        <v>2296</v>
      </c>
      <c r="H10" s="197">
        <f>'1.1'!L11</f>
        <v>1663</v>
      </c>
      <c r="I10" s="192">
        <f t="shared" si="0"/>
        <v>-0.09668658337859859</v>
      </c>
      <c r="J10" s="54">
        <f t="shared" si="1"/>
        <v>-0.27569686411149824</v>
      </c>
      <c r="K10" s="193">
        <f t="shared" si="2"/>
        <v>0.0023792866146170894</v>
      </c>
    </row>
    <row r="11" spans="1:11" ht="15" customHeight="1">
      <c r="A11" s="32" t="s">
        <v>27</v>
      </c>
      <c r="B11" s="197">
        <f>'1.1'!B12</f>
        <v>189303</v>
      </c>
      <c r="C11" s="197">
        <f>'1.1'!C12</f>
        <v>151028</v>
      </c>
      <c r="D11" s="197">
        <f>'1.1'!D12</f>
        <v>236103</v>
      </c>
      <c r="E11" s="197">
        <f>'1.1'!E12</f>
        <v>218096</v>
      </c>
      <c r="F11" s="197">
        <f>'1.1'!F12</f>
        <v>186331</v>
      </c>
      <c r="G11" s="197">
        <f>'1.1'!G12</f>
        <v>191541</v>
      </c>
      <c r="H11" s="197">
        <f>'1.1'!L12</f>
        <v>105803</v>
      </c>
      <c r="I11" s="192">
        <f t="shared" si="0"/>
        <v>-0.4410917946361125</v>
      </c>
      <c r="J11" s="54">
        <f t="shared" si="1"/>
        <v>-0.4476221801076532</v>
      </c>
      <c r="K11" s="193">
        <f t="shared" si="2"/>
        <v>0.15137442073742147</v>
      </c>
    </row>
    <row r="12" spans="1:11" ht="15" customHeight="1">
      <c r="A12" s="592" t="s">
        <v>428</v>
      </c>
      <c r="B12" s="197" t="str">
        <f>'1.1'!B13</f>
        <v>..</v>
      </c>
      <c r="C12" s="197">
        <f>'1.1'!C13</f>
        <v>62370</v>
      </c>
      <c r="D12" s="197">
        <f>'1.1'!D13</f>
        <v>71280</v>
      </c>
      <c r="E12" s="197">
        <f>'1.1'!E13</f>
        <v>60591</v>
      </c>
      <c r="F12" s="197">
        <f>'1.1'!F13</f>
        <v>59247</v>
      </c>
      <c r="G12" s="197">
        <f>'1.1'!G13</f>
        <v>54704</v>
      </c>
      <c r="H12" s="197">
        <f>'1.1'!L13</f>
        <v>34219</v>
      </c>
      <c r="I12" s="192" t="s">
        <v>28</v>
      </c>
      <c r="J12" s="54">
        <f t="shared" si="1"/>
        <v>-0.37446987423223166</v>
      </c>
      <c r="K12" s="193">
        <f t="shared" si="2"/>
        <v>0.04895779234250282</v>
      </c>
    </row>
    <row r="13" spans="1:11" ht="15" customHeight="1">
      <c r="A13" s="592" t="s">
        <v>429</v>
      </c>
      <c r="B13" s="197" t="str">
        <f>'1.1'!B14</f>
        <v>..</v>
      </c>
      <c r="C13" s="197">
        <f>'1.1'!C14</f>
        <v>88658</v>
      </c>
      <c r="D13" s="197">
        <f>'1.1'!D14</f>
        <v>164823</v>
      </c>
      <c r="E13" s="197">
        <f>'1.1'!E14</f>
        <v>157505</v>
      </c>
      <c r="F13" s="197">
        <f>'1.1'!F14</f>
        <v>127084</v>
      </c>
      <c r="G13" s="197">
        <f>'1.1'!G14</f>
        <v>136837</v>
      </c>
      <c r="H13" s="197">
        <f>'1.1'!L14</f>
        <v>71584</v>
      </c>
      <c r="I13" s="192" t="s">
        <v>28</v>
      </c>
      <c r="J13" s="54">
        <f t="shared" si="1"/>
        <v>-0.4768666369476092</v>
      </c>
      <c r="K13" s="193">
        <f t="shared" si="2"/>
        <v>0.10241662839491866</v>
      </c>
    </row>
    <row r="14" spans="1:11" ht="15" customHeight="1">
      <c r="A14" s="32" t="s">
        <v>29</v>
      </c>
      <c r="B14" s="197">
        <f>'1.1'!B15</f>
        <v>229123</v>
      </c>
      <c r="C14" s="197">
        <f>'1.1'!C15</f>
        <v>242825</v>
      </c>
      <c r="D14" s="197">
        <f>'1.1'!D15</f>
        <v>339213</v>
      </c>
      <c r="E14" s="197">
        <f>'1.1'!E15</f>
        <v>418476</v>
      </c>
      <c r="F14" s="197">
        <f>'1.1'!F15</f>
        <v>370797</v>
      </c>
      <c r="G14" s="197">
        <f>'1.1'!G15</f>
        <v>507131</v>
      </c>
      <c r="H14" s="197">
        <f>'1.1'!L15</f>
        <v>401896</v>
      </c>
      <c r="I14" s="192">
        <f t="shared" si="0"/>
        <v>0.7540622285846467</v>
      </c>
      <c r="J14" s="54">
        <f t="shared" si="1"/>
        <v>-0.20751048545642053</v>
      </c>
      <c r="K14" s="193">
        <f t="shared" si="2"/>
        <v>0.5750004649838544</v>
      </c>
    </row>
    <row r="15" spans="1:11" ht="15" customHeight="1">
      <c r="A15" s="32" t="s">
        <v>30</v>
      </c>
      <c r="B15" s="197">
        <f>'1.1'!B16</f>
        <v>21849</v>
      </c>
      <c r="C15" s="197">
        <f>'1.1'!C16</f>
        <v>22652</v>
      </c>
      <c r="D15" s="197">
        <f>'1.1'!D16</f>
        <v>25007</v>
      </c>
      <c r="E15" s="197">
        <f>'1.1'!E16</f>
        <v>25946</v>
      </c>
      <c r="F15" s="197">
        <f>'1.1'!F16</f>
        <v>29601</v>
      </c>
      <c r="G15" s="197">
        <f>'1.1'!G16</f>
        <v>28969</v>
      </c>
      <c r="H15" s="197">
        <f>'1.1'!L16</f>
        <v>30701</v>
      </c>
      <c r="I15" s="192">
        <f t="shared" si="0"/>
        <v>0.4051444002013822</v>
      </c>
      <c r="J15" s="54">
        <f t="shared" si="1"/>
        <v>0.05978804929407298</v>
      </c>
      <c r="K15" s="193">
        <f t="shared" si="2"/>
        <v>0.04392452095932607</v>
      </c>
    </row>
    <row r="16" spans="1:11" ht="15" customHeight="1">
      <c r="A16" s="36" t="s">
        <v>31</v>
      </c>
      <c r="B16" s="662">
        <f>SUM('1.1'!B17:B51)</f>
        <v>25380</v>
      </c>
      <c r="C16" s="662">
        <f>SUM('1.1'!C17:C51)</f>
        <v>25032</v>
      </c>
      <c r="D16" s="662">
        <f>SUM('1.1'!D17:D51)</f>
        <v>31316</v>
      </c>
      <c r="E16" s="662">
        <f>SUM('1.1'!E17:E51)</f>
        <v>29363</v>
      </c>
      <c r="F16" s="662">
        <f>SUM('1.1'!F17:F51)</f>
        <v>38330</v>
      </c>
      <c r="G16" s="662">
        <f>SUM('1.1'!G17:G51)</f>
        <v>40304</v>
      </c>
      <c r="H16" s="662">
        <f>SUM('1.1'!L17:L51)</f>
        <v>39168</v>
      </c>
      <c r="I16" s="194">
        <f t="shared" si="0"/>
        <v>0.5432624113475177</v>
      </c>
      <c r="J16" s="60">
        <f t="shared" si="1"/>
        <v>-0.02818578801111552</v>
      </c>
      <c r="K16" s="195">
        <f t="shared" si="2"/>
        <v>0.056038423404282715</v>
      </c>
    </row>
    <row r="17" spans="1:11" s="91" customFormat="1" ht="15" customHeight="1">
      <c r="A17" s="32"/>
      <c r="B17" s="661"/>
      <c r="C17" s="661"/>
      <c r="D17" s="661"/>
      <c r="E17" s="661"/>
      <c r="F17" s="661"/>
      <c r="G17" s="661"/>
      <c r="H17" s="661"/>
      <c r="I17" s="47"/>
      <c r="J17" s="95"/>
      <c r="K17" s="95"/>
    </row>
    <row r="18" spans="1:11" ht="15" customHeight="1">
      <c r="A18" s="817" t="s">
        <v>35</v>
      </c>
      <c r="B18" s="196" t="s">
        <v>13</v>
      </c>
      <c r="C18" s="29" t="s">
        <v>14</v>
      </c>
      <c r="D18" s="196" t="s">
        <v>15</v>
      </c>
      <c r="E18" s="18" t="s">
        <v>16</v>
      </c>
      <c r="F18" s="198" t="s">
        <v>17</v>
      </c>
      <c r="G18" s="198" t="s">
        <v>18</v>
      </c>
      <c r="H18" s="18" t="s">
        <v>255</v>
      </c>
      <c r="I18" s="819" t="s">
        <v>344</v>
      </c>
      <c r="J18" s="817" t="s">
        <v>345</v>
      </c>
      <c r="K18" s="822" t="s">
        <v>343</v>
      </c>
    </row>
    <row r="19" spans="1:11" ht="30.75" customHeight="1">
      <c r="A19" s="818"/>
      <c r="B19" s="188" t="s">
        <v>23</v>
      </c>
      <c r="C19" s="30" t="s">
        <v>24</v>
      </c>
      <c r="D19" s="188" t="s">
        <v>24</v>
      </c>
      <c r="E19" s="30" t="s">
        <v>24</v>
      </c>
      <c r="F19" s="188" t="s">
        <v>23</v>
      </c>
      <c r="G19" s="188" t="s">
        <v>23</v>
      </c>
      <c r="H19" s="30" t="s">
        <v>23</v>
      </c>
      <c r="I19" s="820"/>
      <c r="J19" s="821"/>
      <c r="K19" s="823"/>
    </row>
    <row r="20" spans="1:11" ht="25.5" customHeight="1">
      <c r="A20" s="599" t="s">
        <v>25</v>
      </c>
      <c r="B20" s="197">
        <f>'2.1'!B6</f>
        <v>553551</v>
      </c>
      <c r="C20" s="197">
        <f>'2.1'!C6</f>
        <v>570890</v>
      </c>
      <c r="D20" s="197">
        <f>'2.1'!D6</f>
        <v>650852</v>
      </c>
      <c r="E20" s="197">
        <f>'2.1'!E6</f>
        <v>726641</v>
      </c>
      <c r="F20" s="197">
        <f>'2.1'!F6</f>
        <v>749304</v>
      </c>
      <c r="G20" s="197">
        <f>'2.1'!G6</f>
        <v>750276</v>
      </c>
      <c r="H20" s="197">
        <f>'2.1'!L6</f>
        <v>878810</v>
      </c>
      <c r="I20" s="478">
        <f>(H20-B20)/B20</f>
        <v>0.5875863289922699</v>
      </c>
      <c r="J20" s="479">
        <f>(H20-G20)/G20</f>
        <v>0.1713156225175802</v>
      </c>
      <c r="K20" s="483">
        <f>H20/$H$20</f>
        <v>1</v>
      </c>
    </row>
    <row r="21" spans="1:11" ht="18" customHeight="1">
      <c r="A21" s="31" t="s">
        <v>156</v>
      </c>
      <c r="B21" s="197">
        <f>'2.1'!B8</f>
        <v>172093</v>
      </c>
      <c r="C21" s="197">
        <f>'2.1'!C8</f>
        <v>183307</v>
      </c>
      <c r="D21" s="197">
        <f>'2.1'!D8</f>
        <v>207354</v>
      </c>
      <c r="E21" s="197">
        <f>'2.1'!E8</f>
        <v>162204</v>
      </c>
      <c r="F21" s="197">
        <f>'2.1'!F8</f>
        <v>132649</v>
      </c>
      <c r="G21" s="197">
        <f>'2.1'!G8</f>
        <v>98733</v>
      </c>
      <c r="H21" s="197">
        <f>'2.1'!L8</f>
        <v>100122</v>
      </c>
      <c r="I21" s="199">
        <f>(H21-B21)/B21</f>
        <v>-0.41820992137971913</v>
      </c>
      <c r="J21" s="34">
        <f aca="true" t="shared" si="3" ref="J21:J30">(H21-G21)/G21</f>
        <v>0.014068244659840174</v>
      </c>
      <c r="K21" s="193">
        <f>H21/$H$20</f>
        <v>0.11392906316496171</v>
      </c>
    </row>
    <row r="22" spans="1:11" s="308" customFormat="1" ht="18" customHeight="1">
      <c r="A22" s="31" t="s">
        <v>392</v>
      </c>
      <c r="B22" s="197" t="str">
        <f>'2.1'!B9</f>
        <v>..</v>
      </c>
      <c r="C22" s="197" t="str">
        <f>'2.1'!C9</f>
        <v>..</v>
      </c>
      <c r="D22" s="197" t="str">
        <f>'2.1'!D9</f>
        <v>..</v>
      </c>
      <c r="E22" s="197">
        <f>'2.1'!E9</f>
        <v>7316</v>
      </c>
      <c r="F22" s="197">
        <f>'2.1'!F9</f>
        <v>9073</v>
      </c>
      <c r="G22" s="197">
        <f>'2.1'!G9</f>
        <v>9560</v>
      </c>
      <c r="H22" s="197">
        <f>'2.1'!L9</f>
        <v>8902</v>
      </c>
      <c r="I22" s="199" t="s">
        <v>28</v>
      </c>
      <c r="J22" s="34">
        <f t="shared" si="3"/>
        <v>-0.06882845188284518</v>
      </c>
      <c r="K22" s="193">
        <f aca="true" t="shared" si="4" ref="K22:K30">H22/$H$20</f>
        <v>0.01012960708230448</v>
      </c>
    </row>
    <row r="23" spans="1:11" s="308" customFormat="1" ht="18" customHeight="1">
      <c r="A23" s="31" t="s">
        <v>432</v>
      </c>
      <c r="B23" s="197" t="str">
        <f>'2.1'!B10</f>
        <v>..</v>
      </c>
      <c r="C23" s="197" t="str">
        <f>'2.1'!C10</f>
        <v>..</v>
      </c>
      <c r="D23" s="197" t="str">
        <f>'2.1'!D10</f>
        <v>..</v>
      </c>
      <c r="E23" s="197" t="str">
        <f>'2.1'!E10</f>
        <v>..</v>
      </c>
      <c r="F23" s="197" t="str">
        <f>'2.1'!F10</f>
        <v>..</v>
      </c>
      <c r="G23" s="197" t="str">
        <f>'2.1'!G10</f>
        <v>..</v>
      </c>
      <c r="H23" s="197">
        <f>'2.1'!L10</f>
        <v>2045</v>
      </c>
      <c r="I23" s="199" t="s">
        <v>28</v>
      </c>
      <c r="J23" s="34" t="s">
        <v>28</v>
      </c>
      <c r="K23" s="193">
        <f t="shared" si="4"/>
        <v>0.0023270103890488275</v>
      </c>
    </row>
    <row r="24" spans="1:11" ht="15" customHeight="1">
      <c r="A24" s="32" t="s">
        <v>26</v>
      </c>
      <c r="B24" s="197">
        <f>'2.1'!B11</f>
        <v>666</v>
      </c>
      <c r="C24" s="197">
        <f>'2.1'!C11</f>
        <v>604</v>
      </c>
      <c r="D24" s="197">
        <f>'2.1'!D11</f>
        <v>574</v>
      </c>
      <c r="E24" s="197">
        <f>'2.1'!E11</f>
        <v>2003</v>
      </c>
      <c r="F24" s="197">
        <f>'2.1'!F11</f>
        <v>2217</v>
      </c>
      <c r="G24" s="197">
        <f>'2.1'!G11</f>
        <v>2155</v>
      </c>
      <c r="H24" s="197">
        <f>'2.1'!L11</f>
        <v>1684</v>
      </c>
      <c r="I24" s="199">
        <f>(H24-B24)/B24</f>
        <v>1.5285285285285286</v>
      </c>
      <c r="J24" s="34">
        <f t="shared" si="3"/>
        <v>-0.2185614849187935</v>
      </c>
      <c r="K24" s="193">
        <f t="shared" si="4"/>
        <v>0.0019162276259942423</v>
      </c>
    </row>
    <row r="25" spans="1:11" ht="15" customHeight="1">
      <c r="A25" s="32" t="s">
        <v>27</v>
      </c>
      <c r="B25" s="197">
        <f>'2.1'!B12</f>
        <v>81857</v>
      </c>
      <c r="C25" s="197">
        <f>'2.1'!C12</f>
        <v>92018</v>
      </c>
      <c r="D25" s="197">
        <f>'2.1'!D12</f>
        <v>112364</v>
      </c>
      <c r="E25" s="197">
        <f>'2.1'!E12</f>
        <v>122792</v>
      </c>
      <c r="F25" s="197">
        <f>'2.1'!F12</f>
        <v>110769</v>
      </c>
      <c r="G25" s="197">
        <f>'2.1'!G12</f>
        <v>107420</v>
      </c>
      <c r="H25" s="197">
        <f>'2.1'!L12</f>
        <v>148387</v>
      </c>
      <c r="I25" s="199">
        <f>(H25-B25)/B25</f>
        <v>0.812758835530254</v>
      </c>
      <c r="J25" s="34">
        <f t="shared" si="3"/>
        <v>0.38137218395084715</v>
      </c>
      <c r="K25" s="193">
        <f t="shared" si="4"/>
        <v>0.16884992205368624</v>
      </c>
    </row>
    <row r="26" spans="1:11" ht="15" customHeight="1">
      <c r="A26" s="592" t="s">
        <v>428</v>
      </c>
      <c r="B26" s="197" t="str">
        <f>'2.1'!B13</f>
        <v>..</v>
      </c>
      <c r="C26" s="197" t="str">
        <f>'2.1'!C13</f>
        <v>..</v>
      </c>
      <c r="D26" s="197">
        <f>'2.1'!D13</f>
        <v>65018</v>
      </c>
      <c r="E26" s="197">
        <f>'2.1'!E13</f>
        <v>62887</v>
      </c>
      <c r="F26" s="197">
        <f>'2.1'!F13</f>
        <v>59402</v>
      </c>
      <c r="G26" s="197">
        <f>'2.1'!G13</f>
        <v>56011</v>
      </c>
      <c r="H26" s="197">
        <f>'2.1'!L13</f>
        <v>42165</v>
      </c>
      <c r="I26" s="199" t="s">
        <v>28</v>
      </c>
      <c r="J26" s="34">
        <f t="shared" si="3"/>
        <v>-0.24720144257378016</v>
      </c>
      <c r="K26" s="193">
        <f t="shared" si="4"/>
        <v>0.047979654305253694</v>
      </c>
    </row>
    <row r="27" spans="1:11" ht="15" customHeight="1">
      <c r="A27" s="592" t="s">
        <v>429</v>
      </c>
      <c r="B27" s="197" t="str">
        <f>'2.1'!B14</f>
        <v>..</v>
      </c>
      <c r="C27" s="197" t="str">
        <f>'2.1'!C14</f>
        <v>..</v>
      </c>
      <c r="D27" s="197">
        <f>'2.1'!D14</f>
        <v>47346</v>
      </c>
      <c r="E27" s="197">
        <f>'2.1'!E14</f>
        <v>59905</v>
      </c>
      <c r="F27" s="197">
        <f>'2.1'!F14</f>
        <v>51367</v>
      </c>
      <c r="G27" s="197">
        <f>'2.1'!G14</f>
        <v>51409</v>
      </c>
      <c r="H27" s="197">
        <f>'2.1'!L14</f>
        <v>106222</v>
      </c>
      <c r="I27" s="199" t="s">
        <v>28</v>
      </c>
      <c r="J27" s="34">
        <f t="shared" si="3"/>
        <v>1.0662140870275634</v>
      </c>
      <c r="K27" s="193">
        <f t="shared" si="4"/>
        <v>0.12087026774843254</v>
      </c>
    </row>
    <row r="28" spans="1:11" ht="15" customHeight="1">
      <c r="A28" s="32" t="s">
        <v>29</v>
      </c>
      <c r="B28" s="197">
        <f>'2.1'!B15</f>
        <v>256565</v>
      </c>
      <c r="C28" s="197">
        <f>'2.1'!C15</f>
        <v>245479</v>
      </c>
      <c r="D28" s="197">
        <f>'2.1'!D15</f>
        <v>279264</v>
      </c>
      <c r="E28" s="197">
        <f>'2.1'!E15</f>
        <v>380220</v>
      </c>
      <c r="F28" s="197">
        <f>'2.1'!F15</f>
        <v>433633</v>
      </c>
      <c r="G28" s="197">
        <f>'2.1'!G15</f>
        <v>465497</v>
      </c>
      <c r="H28" s="197">
        <f>'2.1'!L15</f>
        <v>545923</v>
      </c>
      <c r="I28" s="199">
        <f>(H28-B28)/B28</f>
        <v>1.127815563307544</v>
      </c>
      <c r="J28" s="34">
        <f t="shared" si="3"/>
        <v>0.17277447545311786</v>
      </c>
      <c r="K28" s="193">
        <f t="shared" si="4"/>
        <v>0.6212070868560895</v>
      </c>
    </row>
    <row r="29" spans="1:11" ht="15" customHeight="1">
      <c r="A29" s="32" t="s">
        <v>30</v>
      </c>
      <c r="B29" s="662">
        <f>'2.1'!B16</f>
        <v>18299</v>
      </c>
      <c r="C29" s="662">
        <f>'2.1'!C16</f>
        <v>24485</v>
      </c>
      <c r="D29" s="662">
        <f>'2.1'!D16</f>
        <v>25251</v>
      </c>
      <c r="E29" s="662">
        <f>'2.1'!E16</f>
        <v>26663</v>
      </c>
      <c r="F29" s="662">
        <f>'2.1'!F16</f>
        <v>28382</v>
      </c>
      <c r="G29" s="662">
        <f>'2.1'!G16</f>
        <v>29287</v>
      </c>
      <c r="H29" s="662">
        <f>'2.1'!L16</f>
        <v>31614</v>
      </c>
      <c r="I29" s="199">
        <f>(H29-B29)/B29</f>
        <v>0.727635389912017</v>
      </c>
      <c r="J29" s="34">
        <f t="shared" si="3"/>
        <v>0.07945504831495202</v>
      </c>
      <c r="K29" s="193">
        <f t="shared" si="4"/>
        <v>0.035973646180630627</v>
      </c>
    </row>
    <row r="30" spans="1:11" ht="15" customHeight="1">
      <c r="A30" s="36" t="s">
        <v>31</v>
      </c>
      <c r="B30" s="663">
        <f>SUM('2.1'!B17:B51)</f>
        <v>24071</v>
      </c>
      <c r="C30" s="663">
        <f>SUM('2.1'!C17:C51)</f>
        <v>24997</v>
      </c>
      <c r="D30" s="663">
        <f>SUM('2.1'!D17:D51)</f>
        <v>26045</v>
      </c>
      <c r="E30" s="663">
        <f>SUM('2.1'!E17:E51)</f>
        <v>25443</v>
      </c>
      <c r="F30" s="663">
        <f>SUM('2.1'!F17:F51)</f>
        <v>32581</v>
      </c>
      <c r="G30" s="663">
        <f>SUM('2.1'!G17:G51)</f>
        <v>37624</v>
      </c>
      <c r="H30" s="663">
        <f>SUM('2.1'!L17:L51)</f>
        <v>40133</v>
      </c>
      <c r="I30" s="481">
        <f>(H30-B30)/B30</f>
        <v>0.6672759752399152</v>
      </c>
      <c r="J30" s="482">
        <f t="shared" si="3"/>
        <v>0.06668615777163513</v>
      </c>
      <c r="K30" s="195">
        <f t="shared" si="4"/>
        <v>0.0456674366472844</v>
      </c>
    </row>
    <row r="31" spans="1:11" s="91" customFormat="1" ht="12.75">
      <c r="A31" s="32"/>
      <c r="B31" s="661"/>
      <c r="C31" s="661"/>
      <c r="D31" s="661"/>
      <c r="E31" s="661"/>
      <c r="F31" s="661"/>
      <c r="G31" s="661"/>
      <c r="H31" s="661"/>
      <c r="I31" s="47"/>
      <c r="J31" s="47"/>
      <c r="K31" s="47"/>
    </row>
    <row r="32" spans="1:11" ht="12.75" customHeight="1">
      <c r="A32" s="817" t="s">
        <v>253</v>
      </c>
      <c r="B32" s="196" t="s">
        <v>13</v>
      </c>
      <c r="C32" s="29" t="s">
        <v>14</v>
      </c>
      <c r="D32" s="196" t="s">
        <v>15</v>
      </c>
      <c r="E32" s="18" t="s">
        <v>16</v>
      </c>
      <c r="F32" s="198" t="s">
        <v>17</v>
      </c>
      <c r="G32" s="198" t="s">
        <v>18</v>
      </c>
      <c r="H32" s="18" t="s">
        <v>255</v>
      </c>
      <c r="I32" s="819" t="s">
        <v>344</v>
      </c>
      <c r="J32" s="817" t="s">
        <v>345</v>
      </c>
      <c r="K32" s="822" t="s">
        <v>343</v>
      </c>
    </row>
    <row r="33" spans="1:11" ht="25.5">
      <c r="A33" s="824"/>
      <c r="B33" s="188" t="s">
        <v>23</v>
      </c>
      <c r="C33" s="30" t="s">
        <v>24</v>
      </c>
      <c r="D33" s="188" t="s">
        <v>24</v>
      </c>
      <c r="E33" s="30" t="s">
        <v>24</v>
      </c>
      <c r="F33" s="188" t="s">
        <v>23</v>
      </c>
      <c r="G33" s="188" t="s">
        <v>23</v>
      </c>
      <c r="H33" s="30" t="s">
        <v>23</v>
      </c>
      <c r="I33" s="820"/>
      <c r="J33" s="821"/>
      <c r="K33" s="823"/>
    </row>
    <row r="34" spans="1:11" ht="26.25" customHeight="1">
      <c r="A34" s="31" t="s">
        <v>25</v>
      </c>
      <c r="B34" s="664">
        <f>'3.1'!B6</f>
        <v>364557</v>
      </c>
      <c r="C34" s="664">
        <f>'3.1'!C6</f>
        <v>462526</v>
      </c>
      <c r="D34" s="664">
        <f>'3.1'!D6</f>
        <v>629456</v>
      </c>
      <c r="E34" s="664">
        <f>'3.1'!E6</f>
        <v>756181</v>
      </c>
      <c r="F34" s="664">
        <f>'3.1'!F6</f>
        <v>762014</v>
      </c>
      <c r="G34" s="664">
        <f>'3.1'!G6</f>
        <v>901142</v>
      </c>
      <c r="H34" s="664">
        <f>'3.1'!K6</f>
        <v>663742</v>
      </c>
      <c r="I34" s="478">
        <f>(H34-B34)/B34</f>
        <v>0.8206809909012857</v>
      </c>
      <c r="J34" s="479">
        <f>(H34-G34)/G34</f>
        <v>-0.2634434972512656</v>
      </c>
      <c r="K34" s="480">
        <f>H34/$H$34</f>
        <v>1</v>
      </c>
    </row>
    <row r="35" spans="1:11" ht="17.25" customHeight="1">
      <c r="A35" s="31" t="s">
        <v>156</v>
      </c>
      <c r="B35" s="664">
        <f>'3.1'!B8</f>
        <v>63384</v>
      </c>
      <c r="C35" s="664">
        <f>'3.1'!C8</f>
        <v>88434</v>
      </c>
      <c r="D35" s="664">
        <f>'3.1'!D8</f>
        <v>58019</v>
      </c>
      <c r="E35" s="664">
        <f>'3.1'!E8</f>
        <v>42394</v>
      </c>
      <c r="F35" s="664">
        <f>'3.1'!F8</f>
        <v>28911</v>
      </c>
      <c r="G35" s="664">
        <f>'3.1'!G8</f>
        <v>40322</v>
      </c>
      <c r="H35" s="664">
        <f>'3.1'!K8</f>
        <v>49160</v>
      </c>
      <c r="I35" s="199">
        <f aca="true" t="shared" si="5" ref="I35:I44">(H35-B35)/B35</f>
        <v>-0.22440994572762843</v>
      </c>
      <c r="J35" s="34">
        <f aca="true" t="shared" si="6" ref="J35:J44">(H35-G35)/G35</f>
        <v>0.2191855562720103</v>
      </c>
      <c r="K35" s="667">
        <f aca="true" t="shared" si="7" ref="K35:K44">H35/$H$34</f>
        <v>0.07406492281639553</v>
      </c>
    </row>
    <row r="36" spans="1:11" s="308" customFormat="1" ht="17.25" customHeight="1">
      <c r="A36" s="31" t="s">
        <v>392</v>
      </c>
      <c r="B36" s="664" t="str">
        <f>'3.1'!B9</f>
        <v>..</v>
      </c>
      <c r="C36" s="664" t="str">
        <f>'3.1'!C9</f>
        <v>..</v>
      </c>
      <c r="D36" s="664" t="str">
        <f>'3.1'!D9</f>
        <v>..</v>
      </c>
      <c r="E36" s="664">
        <f>'3.1'!E9</f>
        <v>4781</v>
      </c>
      <c r="F36" s="664">
        <f>'3.1'!F9</f>
        <v>5594</v>
      </c>
      <c r="G36" s="664">
        <f>'3.1'!G9</f>
        <v>3321</v>
      </c>
      <c r="H36" s="664">
        <f>'3.1'!K9</f>
        <v>2345</v>
      </c>
      <c r="I36" s="199" t="s">
        <v>28</v>
      </c>
      <c r="J36" s="34">
        <f t="shared" si="6"/>
        <v>-0.29388738331827763</v>
      </c>
      <c r="K36" s="667">
        <f t="shared" si="7"/>
        <v>0.003532999267787785</v>
      </c>
    </row>
    <row r="37" spans="1:11" s="308" customFormat="1" ht="17.25" customHeight="1">
      <c r="A37" s="31" t="s">
        <v>432</v>
      </c>
      <c r="B37" s="664" t="str">
        <f>'3.1'!B10</f>
        <v>..</v>
      </c>
      <c r="C37" s="664" t="str">
        <f>'3.1'!C10</f>
        <v>..</v>
      </c>
      <c r="D37" s="664" t="str">
        <f>'3.1'!D10</f>
        <v>..</v>
      </c>
      <c r="E37" s="664" t="str">
        <f>'3.1'!E10</f>
        <v>..</v>
      </c>
      <c r="F37" s="664" t="str">
        <f>'3.1'!F10</f>
        <v>..</v>
      </c>
      <c r="G37" s="664" t="str">
        <f>'3.1'!G10</f>
        <v>..</v>
      </c>
      <c r="H37" s="664">
        <f>'3.1'!K10</f>
        <v>7799</v>
      </c>
      <c r="I37" s="199" t="s">
        <v>28</v>
      </c>
      <c r="J37" s="34" t="s">
        <v>28</v>
      </c>
      <c r="K37" s="667">
        <f t="shared" si="7"/>
        <v>0.011750047458199119</v>
      </c>
    </row>
    <row r="38" spans="1:11" ht="12.75">
      <c r="A38" s="32" t="s">
        <v>26</v>
      </c>
      <c r="B38" s="664" t="str">
        <f>'3.1'!B11</f>
        <v>..</v>
      </c>
      <c r="C38" s="664" t="str">
        <f>'3.1'!C11</f>
        <v>..</v>
      </c>
      <c r="D38" s="664" t="str">
        <f>'3.1'!D11</f>
        <v>..</v>
      </c>
      <c r="E38" s="664">
        <f>'3.1'!E11</f>
        <v>369</v>
      </c>
      <c r="F38" s="664">
        <f>'3.1'!F11</f>
        <v>358</v>
      </c>
      <c r="G38" s="664">
        <f>'3.1'!G11</f>
        <v>417</v>
      </c>
      <c r="H38" s="664">
        <f>'3.1'!K11</f>
        <v>333</v>
      </c>
      <c r="I38" s="199" t="s">
        <v>28</v>
      </c>
      <c r="J38" s="34">
        <f t="shared" si="6"/>
        <v>-0.2014388489208633</v>
      </c>
      <c r="K38" s="667">
        <f t="shared" si="7"/>
        <v>0.0005017009621208241</v>
      </c>
    </row>
    <row r="39" spans="1:11" ht="12.75">
      <c r="A39" s="32" t="s">
        <v>27</v>
      </c>
      <c r="B39" s="664">
        <f>'3.1'!B12</f>
        <v>239255</v>
      </c>
      <c r="C39" s="664">
        <f>'3.1'!C12</f>
        <v>290248</v>
      </c>
      <c r="D39" s="664">
        <f>'3.1'!D12</f>
        <v>404835</v>
      </c>
      <c r="E39" s="664">
        <f>'3.1'!E12</f>
        <v>484255</v>
      </c>
      <c r="F39" s="664">
        <f>'3.1'!F12</f>
        <v>540765</v>
      </c>
      <c r="G39" s="664">
        <f>'3.1'!G12</f>
        <v>609251</v>
      </c>
      <c r="H39" s="664">
        <f>'3.1'!K12</f>
        <v>483136</v>
      </c>
      <c r="I39" s="199">
        <f t="shared" si="5"/>
        <v>1.0193350191218575</v>
      </c>
      <c r="J39" s="34">
        <f t="shared" si="6"/>
        <v>-0.20700007057846437</v>
      </c>
      <c r="K39" s="667">
        <f t="shared" si="7"/>
        <v>0.7278972853910104</v>
      </c>
    </row>
    <row r="40" spans="1:11" ht="12.75">
      <c r="A40" s="592" t="s">
        <v>428</v>
      </c>
      <c r="B40" s="664">
        <f>'3.1'!B13</f>
        <v>22463</v>
      </c>
      <c r="C40" s="664">
        <f>'3.1'!C13</f>
        <v>29822</v>
      </c>
      <c r="D40" s="664">
        <f>'3.1'!D13</f>
        <v>33845</v>
      </c>
      <c r="E40" s="664">
        <f>'3.1'!E13</f>
        <v>28455</v>
      </c>
      <c r="F40" s="664">
        <f>'3.1'!F13</f>
        <v>26502</v>
      </c>
      <c r="G40" s="664">
        <f>'3.1'!G13</f>
        <v>23529</v>
      </c>
      <c r="H40" s="664">
        <f>'3.1'!K13</f>
        <v>13603</v>
      </c>
      <c r="I40" s="199">
        <f t="shared" si="5"/>
        <v>-0.39442639006366026</v>
      </c>
      <c r="J40" s="34">
        <f t="shared" si="6"/>
        <v>-0.42186238259169534</v>
      </c>
      <c r="K40" s="667">
        <f t="shared" si="7"/>
        <v>0.02049440897216087</v>
      </c>
    </row>
    <row r="41" spans="1:11" ht="12.75">
      <c r="A41" s="592" t="s">
        <v>429</v>
      </c>
      <c r="B41" s="664">
        <f>'3.1'!B14</f>
        <v>216792</v>
      </c>
      <c r="C41" s="664">
        <f>'3.1'!C14</f>
        <v>260426</v>
      </c>
      <c r="D41" s="664">
        <f>'3.1'!D14</f>
        <v>370990</v>
      </c>
      <c r="E41" s="664">
        <f>'3.1'!E14</f>
        <v>455800</v>
      </c>
      <c r="F41" s="664">
        <f>'3.1'!F14</f>
        <v>514263</v>
      </c>
      <c r="G41" s="664">
        <f>'3.1'!G14</f>
        <v>585722</v>
      </c>
      <c r="H41" s="664">
        <f>'3.1'!K14</f>
        <v>469533</v>
      </c>
      <c r="I41" s="199">
        <f t="shared" si="5"/>
        <v>1.1658225395771062</v>
      </c>
      <c r="J41" s="34">
        <f t="shared" si="6"/>
        <v>-0.1983688507517218</v>
      </c>
      <c r="K41" s="667">
        <f t="shared" si="7"/>
        <v>0.7074028764188495</v>
      </c>
    </row>
    <row r="42" spans="1:11" ht="12.75">
      <c r="A42" s="32" t="s">
        <v>29</v>
      </c>
      <c r="B42" s="664">
        <f>'3.1'!B15</f>
        <v>44516</v>
      </c>
      <c r="C42" s="664">
        <f>'3.1'!C15</f>
        <v>66383</v>
      </c>
      <c r="D42" s="664">
        <f>'3.1'!D15</f>
        <v>138822</v>
      </c>
      <c r="E42" s="664">
        <f>'3.1'!E15</f>
        <v>194150</v>
      </c>
      <c r="F42" s="664">
        <f>'3.1'!F15</f>
        <v>145208</v>
      </c>
      <c r="G42" s="664">
        <f>'3.1'!G15</f>
        <v>204304</v>
      </c>
      <c r="H42" s="664">
        <f>'3.1'!K15</f>
        <v>78347</v>
      </c>
      <c r="I42" s="199">
        <f t="shared" si="5"/>
        <v>0.7599739419534549</v>
      </c>
      <c r="J42" s="34">
        <f t="shared" si="6"/>
        <v>-0.6165175424857076</v>
      </c>
      <c r="K42" s="667">
        <f t="shared" si="7"/>
        <v>0.11803833417201262</v>
      </c>
    </row>
    <row r="43" spans="1:11" ht="12.75">
      <c r="A43" s="32" t="s">
        <v>30</v>
      </c>
      <c r="B43" s="664" t="str">
        <f>'3.1'!B16</f>
        <v>..</v>
      </c>
      <c r="C43" s="664" t="str">
        <f>'3.1'!C16</f>
        <v>..</v>
      </c>
      <c r="D43" s="664">
        <f>'3.1'!D16</f>
        <v>4836</v>
      </c>
      <c r="E43" s="664">
        <f>'3.1'!E16</f>
        <v>4457</v>
      </c>
      <c r="F43" s="664">
        <f>'3.1'!F16</f>
        <v>4457</v>
      </c>
      <c r="G43" s="664">
        <f>'3.1'!G16</f>
        <v>4139</v>
      </c>
      <c r="H43" s="664">
        <f>'3.1'!K16</f>
        <v>3425</v>
      </c>
      <c r="I43" s="199" t="s">
        <v>28</v>
      </c>
      <c r="J43" s="34">
        <f t="shared" si="6"/>
        <v>-0.17250543609567529</v>
      </c>
      <c r="K43" s="667">
        <f t="shared" si="7"/>
        <v>0.005160137523314782</v>
      </c>
    </row>
    <row r="44" spans="1:11" ht="12.75">
      <c r="A44" s="36" t="s">
        <v>31</v>
      </c>
      <c r="B44" s="665">
        <f>SUM('3.1'!B17:B51)</f>
        <v>17402</v>
      </c>
      <c r="C44" s="665">
        <f>SUM('3.1'!C17:C51)</f>
        <v>17461</v>
      </c>
      <c r="D44" s="665">
        <f>SUM('3.1'!D17:D51)</f>
        <v>22944</v>
      </c>
      <c r="E44" s="665">
        <f>SUM('3.1'!E17:E51)</f>
        <v>25775</v>
      </c>
      <c r="F44" s="665">
        <f>SUM('3.1'!F17:F51)</f>
        <v>36721</v>
      </c>
      <c r="G44" s="665">
        <f>SUM('3.1'!G17:G51)</f>
        <v>39388</v>
      </c>
      <c r="H44" s="666">
        <f>SUM('3.1'!K17:K51)</f>
        <v>39197</v>
      </c>
      <c r="I44" s="481">
        <f t="shared" si="5"/>
        <v>1.2524422480174693</v>
      </c>
      <c r="J44" s="482">
        <f t="shared" si="6"/>
        <v>-0.004849192647506855</v>
      </c>
      <c r="K44" s="668">
        <f t="shared" si="7"/>
        <v>0.05905457240915898</v>
      </c>
    </row>
    <row r="45" spans="1:11" s="91" customFormat="1" ht="12.75">
      <c r="A45" s="32"/>
      <c r="B45" s="661"/>
      <c r="C45" s="661"/>
      <c r="D45" s="661"/>
      <c r="E45" s="661"/>
      <c r="F45" s="661"/>
      <c r="G45" s="661"/>
      <c r="H45" s="661"/>
      <c r="I45" s="39"/>
      <c r="J45" s="39"/>
      <c r="K45" s="39"/>
    </row>
    <row r="46" spans="1:11" ht="21" customHeight="1">
      <c r="A46" s="20" t="s">
        <v>32</v>
      </c>
      <c r="B46" s="415"/>
      <c r="C46" s="415"/>
      <c r="D46" s="416"/>
      <c r="E46" s="416"/>
      <c r="F46" s="21"/>
      <c r="G46" s="22"/>
      <c r="H46" s="22"/>
      <c r="I46" s="21"/>
      <c r="J46" s="21"/>
      <c r="K46" s="417"/>
    </row>
    <row r="47" spans="1:11" ht="12.75">
      <c r="A47" s="398" t="s">
        <v>328</v>
      </c>
      <c r="B47" s="398"/>
      <c r="C47" s="398"/>
      <c r="D47" s="398"/>
      <c r="E47" s="398"/>
      <c r="F47" s="23"/>
      <c r="G47" s="23"/>
      <c r="H47" s="23"/>
      <c r="I47" s="24"/>
      <c r="J47" s="25"/>
      <c r="K47" s="417"/>
    </row>
    <row r="48" spans="1:11" ht="21" customHeight="1">
      <c r="A48" s="418" t="s">
        <v>33</v>
      </c>
      <c r="B48" s="419"/>
      <c r="C48" s="419"/>
      <c r="D48" s="419"/>
      <c r="E48" s="26"/>
      <c r="F48" s="26"/>
      <c r="G48" s="420"/>
      <c r="H48" s="420"/>
      <c r="I48" s="420"/>
      <c r="J48" s="420"/>
      <c r="K48" s="417"/>
    </row>
    <row r="49" spans="1:11" ht="12.75">
      <c r="A49" s="64" t="s">
        <v>157</v>
      </c>
      <c r="B49" s="64"/>
      <c r="C49" s="64"/>
      <c r="D49" s="64"/>
      <c r="E49" s="64"/>
      <c r="F49" s="64"/>
      <c r="G49" s="64"/>
      <c r="H49" s="64"/>
      <c r="I49" s="64"/>
      <c r="J49" s="64"/>
      <c r="K49" s="417"/>
    </row>
    <row r="50" spans="1:11" ht="12.75">
      <c r="A50" s="64" t="s">
        <v>158</v>
      </c>
      <c r="B50" s="417"/>
      <c r="C50" s="417"/>
      <c r="D50" s="417"/>
      <c r="E50" s="417"/>
      <c r="F50" s="417"/>
      <c r="G50" s="417"/>
      <c r="H50" s="417"/>
      <c r="I50" s="417"/>
      <c r="J50" s="417"/>
      <c r="K50" s="417"/>
    </row>
    <row r="51" spans="1:11" ht="12.75">
      <c r="A51" s="64" t="s">
        <v>435</v>
      </c>
      <c r="B51" s="417"/>
      <c r="C51" s="417"/>
      <c r="D51" s="417"/>
      <c r="E51" s="417"/>
      <c r="F51" s="417"/>
      <c r="G51" s="417"/>
      <c r="H51" s="417"/>
      <c r="I51" s="417"/>
      <c r="J51" s="417"/>
      <c r="K51" s="417"/>
    </row>
    <row r="52" spans="1:11" ht="12.75">
      <c r="A52" s="64"/>
      <c r="B52" s="64"/>
      <c r="C52" s="64"/>
      <c r="D52" s="64"/>
      <c r="E52" s="64"/>
      <c r="F52" s="64"/>
      <c r="G52" s="64"/>
      <c r="H52" s="64"/>
      <c r="I52" s="64"/>
      <c r="J52" s="420"/>
      <c r="K52" s="417"/>
    </row>
    <row r="53" spans="1:11" ht="12.75">
      <c r="A53" s="64" t="s">
        <v>327</v>
      </c>
      <c r="B53" s="64"/>
      <c r="C53" s="64"/>
      <c r="D53" s="64"/>
      <c r="E53" s="64"/>
      <c r="F53" s="64"/>
      <c r="G53" s="64"/>
      <c r="H53" s="64"/>
      <c r="I53" s="64"/>
      <c r="J53" s="420"/>
      <c r="K53" s="417"/>
    </row>
    <row r="54" spans="1:11" ht="12.75">
      <c r="A54" s="64" t="s">
        <v>326</v>
      </c>
      <c r="B54" s="27"/>
      <c r="C54" s="27"/>
      <c r="D54" s="27"/>
      <c r="E54" s="27"/>
      <c r="F54" s="27"/>
      <c r="G54" s="27"/>
      <c r="H54" s="27"/>
      <c r="I54" s="27"/>
      <c r="J54" s="27"/>
      <c r="K54" s="417"/>
    </row>
  </sheetData>
  <sheetProtection/>
  <protectedRanges>
    <protectedRange sqref="E4 E18 E32 B5:H5 B19:H19 B33:H33" name="Range1"/>
    <protectedRange sqref="E48:F48" name="Range1_1"/>
    <protectedRange sqref="E49:E51" name="Range1_1_1_1"/>
  </protectedRanges>
  <mergeCells count="12">
    <mergeCell ref="I32:I33"/>
    <mergeCell ref="J32:J33"/>
    <mergeCell ref="A32:A33"/>
    <mergeCell ref="K32:K33"/>
    <mergeCell ref="K4:K5"/>
    <mergeCell ref="I18:I19"/>
    <mergeCell ref="J18:J19"/>
    <mergeCell ref="K18:K19"/>
    <mergeCell ref="A4:A5"/>
    <mergeCell ref="A18:A19"/>
    <mergeCell ref="I4:I5"/>
    <mergeCell ref="J4:J5"/>
  </mergeCells>
  <hyperlinks>
    <hyperlink ref="K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&amp;CTribunal Statistics Quarterly
April to June 2014</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74"/>
  <sheetViews>
    <sheetView workbookViewId="0" topLeftCell="A1">
      <pane xSplit="1" ySplit="5" topLeftCell="F15" activePane="bottomRight" state="frozen"/>
      <selection pane="topLeft" activeCell="A1" sqref="A1"/>
      <selection pane="topRight" activeCell="B1" sqref="B1"/>
      <selection pane="bottomLeft" activeCell="A6" sqref="A6"/>
      <selection pane="bottomRight" activeCell="R31" sqref="R31"/>
    </sheetView>
  </sheetViews>
  <sheetFormatPr defaultColWidth="9.140625" defaultRowHeight="12.75"/>
  <cols>
    <col min="1" max="1" width="29.28125" style="38" customWidth="1"/>
    <col min="2" max="2" width="10.8515625" style="38" bestFit="1" customWidth="1"/>
    <col min="3" max="3" width="11.57421875" style="38" bestFit="1" customWidth="1"/>
    <col min="4" max="4" width="12.7109375" style="38" bestFit="1" customWidth="1"/>
    <col min="5" max="5" width="11.8515625" style="70" bestFit="1" customWidth="1"/>
    <col min="6" max="6" width="12.57421875" style="70" bestFit="1" customWidth="1"/>
    <col min="7" max="7" width="11.8515625" style="38" customWidth="1"/>
    <col min="8" max="11" width="9.28125" style="38" customWidth="1"/>
    <col min="12" max="13" width="12.57421875" style="38" customWidth="1"/>
    <col min="14" max="14" width="8.28125" style="38" customWidth="1"/>
    <col min="15" max="15" width="8.421875" style="38" customWidth="1"/>
    <col min="16" max="16" width="8.28125" style="38" customWidth="1"/>
    <col min="17" max="17" width="9.57421875" style="38" customWidth="1"/>
    <col min="18" max="18" width="11.57421875" style="38" customWidth="1"/>
    <col min="19" max="19" width="9.57421875" style="38" customWidth="1"/>
    <col min="20" max="16384" width="9.140625" style="38" customWidth="1"/>
  </cols>
  <sheetData>
    <row r="1" spans="1:19" ht="12.75" customHeight="1">
      <c r="A1" s="825" t="s">
        <v>36</v>
      </c>
      <c r="B1" s="825"/>
      <c r="C1" s="825"/>
      <c r="D1" s="826"/>
      <c r="E1" s="826"/>
      <c r="F1" s="37"/>
      <c r="S1" s="670" t="s">
        <v>12</v>
      </c>
    </row>
    <row r="2" spans="1:18" ht="12.75">
      <c r="A2" s="70" t="s">
        <v>257</v>
      </c>
      <c r="B2" s="10"/>
      <c r="C2" s="10"/>
      <c r="D2" s="9"/>
      <c r="E2" s="37"/>
      <c r="F2" s="37"/>
      <c r="G2" s="11"/>
      <c r="H2" s="11"/>
      <c r="I2" s="11"/>
      <c r="J2" s="11"/>
      <c r="K2" s="11"/>
      <c r="L2" s="11"/>
      <c r="M2" s="11"/>
      <c r="N2" s="39"/>
      <c r="O2" s="40"/>
      <c r="Q2" s="39"/>
      <c r="R2" s="41"/>
    </row>
    <row r="3" spans="1:19" ht="12.75">
      <c r="A3" s="47"/>
      <c r="B3" s="42"/>
      <c r="C3" s="42"/>
      <c r="D3" s="42"/>
      <c r="E3" s="43"/>
      <c r="F3" s="45"/>
      <c r="G3" s="46"/>
      <c r="H3" s="46"/>
      <c r="I3" s="46"/>
      <c r="J3" s="46"/>
      <c r="K3" s="46"/>
      <c r="L3" s="359"/>
      <c r="M3" s="359"/>
      <c r="N3" s="44"/>
      <c r="O3" s="44"/>
      <c r="P3" s="47"/>
      <c r="Q3" s="47"/>
      <c r="R3" s="109"/>
      <c r="S3" s="44"/>
    </row>
    <row r="4" spans="1:19" ht="19.5" customHeight="1">
      <c r="A4" s="827"/>
      <c r="B4" s="202" t="s">
        <v>13</v>
      </c>
      <c r="C4" s="14" t="s">
        <v>14</v>
      </c>
      <c r="D4" s="202" t="s">
        <v>15</v>
      </c>
      <c r="E4" s="295" t="s">
        <v>16</v>
      </c>
      <c r="F4" s="291" t="s">
        <v>17</v>
      </c>
      <c r="G4" s="291" t="s">
        <v>18</v>
      </c>
      <c r="H4" s="830" t="s">
        <v>255</v>
      </c>
      <c r="I4" s="831"/>
      <c r="J4" s="831"/>
      <c r="K4" s="831"/>
      <c r="L4" s="832"/>
      <c r="M4" s="295" t="s">
        <v>397</v>
      </c>
      <c r="N4" s="817" t="s">
        <v>415</v>
      </c>
      <c r="O4" s="817" t="s">
        <v>416</v>
      </c>
      <c r="P4" s="817" t="s">
        <v>417</v>
      </c>
      <c r="Q4" s="819" t="s">
        <v>344</v>
      </c>
      <c r="R4" s="817" t="s">
        <v>346</v>
      </c>
      <c r="S4" s="822" t="s">
        <v>343</v>
      </c>
    </row>
    <row r="5" spans="1:19" ht="45.75" customHeight="1">
      <c r="A5" s="824"/>
      <c r="B5" s="203" t="s">
        <v>23</v>
      </c>
      <c r="C5" s="15" t="s">
        <v>24</v>
      </c>
      <c r="D5" s="203" t="s">
        <v>24</v>
      </c>
      <c r="E5" s="203" t="s">
        <v>24</v>
      </c>
      <c r="F5" s="207" t="s">
        <v>23</v>
      </c>
      <c r="G5" s="49" t="s">
        <v>23</v>
      </c>
      <c r="H5" s="357" t="s">
        <v>283</v>
      </c>
      <c r="I5" s="18" t="s">
        <v>284</v>
      </c>
      <c r="J5" s="18" t="s">
        <v>285</v>
      </c>
      <c r="K5" s="18" t="s">
        <v>286</v>
      </c>
      <c r="L5" s="292" t="s">
        <v>23</v>
      </c>
      <c r="M5" s="588" t="s">
        <v>283</v>
      </c>
      <c r="N5" s="829"/>
      <c r="O5" s="829"/>
      <c r="P5" s="829"/>
      <c r="Q5" s="828"/>
      <c r="R5" s="829"/>
      <c r="S5" s="833"/>
    </row>
    <row r="6" spans="1:19" ht="21" customHeight="1">
      <c r="A6" s="599" t="s">
        <v>25</v>
      </c>
      <c r="B6" s="541">
        <f>SUM(B8:B12,B15:B51)</f>
        <v>652179</v>
      </c>
      <c r="C6" s="541">
        <f aca="true" t="shared" si="0" ref="C6:K6">SUM(C8:C12,C15:C51)</f>
        <v>649222</v>
      </c>
      <c r="D6" s="541">
        <f t="shared" si="0"/>
        <v>806251</v>
      </c>
      <c r="E6" s="541">
        <f t="shared" si="0"/>
        <v>848998</v>
      </c>
      <c r="F6" s="541">
        <f t="shared" si="0"/>
        <v>759233</v>
      </c>
      <c r="G6" s="541">
        <f t="shared" si="0"/>
        <v>881388</v>
      </c>
      <c r="H6" s="360">
        <f>SUM(H8:H12,H15:H51)</f>
        <v>255425</v>
      </c>
      <c r="I6" s="360">
        <f t="shared" si="0"/>
        <v>216561</v>
      </c>
      <c r="J6" s="360">
        <f t="shared" si="0"/>
        <v>138165</v>
      </c>
      <c r="K6" s="360">
        <f t="shared" si="0"/>
        <v>88798</v>
      </c>
      <c r="L6" s="541">
        <f>SUM(L8:L12,L15:L51)</f>
        <v>698949</v>
      </c>
      <c r="M6" s="541">
        <f>SUM(M8:M12,M15:M51)</f>
        <v>74401</v>
      </c>
      <c r="N6" s="51">
        <f>(M6-H6)/H6</f>
        <v>-0.7087168444748948</v>
      </c>
      <c r="O6" s="51">
        <f>(M6-K6)/K6</f>
        <v>-0.1621320300006757</v>
      </c>
      <c r="P6" s="406">
        <f>M6/$M$6</f>
        <v>1</v>
      </c>
      <c r="Q6" s="51">
        <f>(L6-B6)/B6</f>
        <v>0.07171344063516305</v>
      </c>
      <c r="R6" s="51">
        <f>(L6-G6)/G6</f>
        <v>-0.20699056488175469</v>
      </c>
      <c r="S6" s="191">
        <f>L6/$L$6</f>
        <v>1</v>
      </c>
    </row>
    <row r="7" spans="1:19" ht="12.75">
      <c r="A7" s="31"/>
      <c r="B7" s="189"/>
      <c r="C7" s="50"/>
      <c r="D7" s="189"/>
      <c r="E7" s="189"/>
      <c r="F7" s="187"/>
      <c r="G7" s="187"/>
      <c r="H7" s="363"/>
      <c r="I7" s="50"/>
      <c r="J7" s="50"/>
      <c r="K7" s="50"/>
      <c r="L7" s="187"/>
      <c r="M7" s="189"/>
      <c r="N7" s="51"/>
      <c r="O7" s="51"/>
      <c r="P7" s="191"/>
      <c r="Q7" s="51"/>
      <c r="R7" s="51"/>
      <c r="S7" s="191"/>
    </row>
    <row r="8" spans="1:19" ht="39" customHeight="1">
      <c r="A8" s="31" t="s">
        <v>156</v>
      </c>
      <c r="B8" s="204">
        <v>184683</v>
      </c>
      <c r="C8" s="50">
        <v>205891</v>
      </c>
      <c r="D8" s="204">
        <v>172649</v>
      </c>
      <c r="E8" s="189">
        <v>146104</v>
      </c>
      <c r="F8" s="187">
        <v>122371</v>
      </c>
      <c r="G8" s="187">
        <v>103923</v>
      </c>
      <c r="H8" s="368">
        <v>31554</v>
      </c>
      <c r="I8" s="53">
        <v>27387</v>
      </c>
      <c r="J8" s="53">
        <v>24621</v>
      </c>
      <c r="K8" s="53">
        <v>21434</v>
      </c>
      <c r="L8" s="187">
        <f>SUM(H8:K8)</f>
        <v>104996</v>
      </c>
      <c r="M8" s="189">
        <v>19700</v>
      </c>
      <c r="N8" s="54">
        <f>(M8-H8)/H8</f>
        <v>-0.37567344869113267</v>
      </c>
      <c r="O8" s="54">
        <f>(M8-K8)/K8</f>
        <v>-0.08089950545861715</v>
      </c>
      <c r="P8" s="193">
        <f>M8/$M$6</f>
        <v>0.2647813873469443</v>
      </c>
      <c r="Q8" s="54">
        <f>(L8-B8)/B8</f>
        <v>-0.43147988715799507</v>
      </c>
      <c r="R8" s="54">
        <f>(L8-G8)/G8</f>
        <v>0.010324952128017859</v>
      </c>
      <c r="S8" s="193">
        <f>L8/$L$6</f>
        <v>0.15021983005913164</v>
      </c>
    </row>
    <row r="9" spans="1:19" ht="39" customHeight="1">
      <c r="A9" s="31" t="s">
        <v>373</v>
      </c>
      <c r="B9" s="204" t="s">
        <v>28</v>
      </c>
      <c r="C9" s="50" t="s">
        <v>28</v>
      </c>
      <c r="D9" s="204" t="s">
        <v>28</v>
      </c>
      <c r="E9" s="589">
        <v>8965</v>
      </c>
      <c r="F9" s="589">
        <v>9631</v>
      </c>
      <c r="G9" s="601">
        <v>7224</v>
      </c>
      <c r="H9" s="602">
        <v>1597</v>
      </c>
      <c r="I9" s="603">
        <v>2074</v>
      </c>
      <c r="J9" s="603">
        <v>1746</v>
      </c>
      <c r="K9" s="603">
        <v>2295</v>
      </c>
      <c r="L9" s="601">
        <f>SUM(H9:K9)</f>
        <v>7712</v>
      </c>
      <c r="M9" s="589">
        <v>2814</v>
      </c>
      <c r="N9" s="54">
        <f aca="true" t="shared" si="1" ref="N9:N51">(M9-H9)/H9</f>
        <v>0.7620538509705698</v>
      </c>
      <c r="O9" s="54">
        <f aca="true" t="shared" si="2" ref="O9:O51">(M9-K9)/K9</f>
        <v>0.2261437908496732</v>
      </c>
      <c r="P9" s="193">
        <f aca="true" t="shared" si="3" ref="P9:P51">M9/$M$6</f>
        <v>0.037822072283974675</v>
      </c>
      <c r="Q9" s="54" t="s">
        <v>28</v>
      </c>
      <c r="R9" s="54">
        <f aca="true" t="shared" si="4" ref="R9:R51">(L9-G9)/G9</f>
        <v>0.06755260243632337</v>
      </c>
      <c r="S9" s="193">
        <f aca="true" t="shared" si="5" ref="S9:S51">L9/$L$6</f>
        <v>0.011033709183359587</v>
      </c>
    </row>
    <row r="10" spans="1:19" ht="24" customHeight="1">
      <c r="A10" s="31" t="s">
        <v>433</v>
      </c>
      <c r="B10" s="204" t="s">
        <v>28</v>
      </c>
      <c r="C10" s="50" t="s">
        <v>28</v>
      </c>
      <c r="D10" s="204" t="s">
        <v>28</v>
      </c>
      <c r="E10" s="589" t="s">
        <v>28</v>
      </c>
      <c r="F10" s="601" t="s">
        <v>28</v>
      </c>
      <c r="G10" s="601" t="s">
        <v>28</v>
      </c>
      <c r="H10" s="602" t="s">
        <v>28</v>
      </c>
      <c r="I10" s="603" t="s">
        <v>28</v>
      </c>
      <c r="J10" s="603">
        <v>2905</v>
      </c>
      <c r="K10" s="603">
        <v>4105</v>
      </c>
      <c r="L10" s="601">
        <f>SUM(H10:K10)</f>
        <v>7010</v>
      </c>
      <c r="M10" s="589">
        <v>3041</v>
      </c>
      <c r="N10" s="54"/>
      <c r="O10" s="54"/>
      <c r="P10" s="193"/>
      <c r="Q10" s="54" t="s">
        <v>28</v>
      </c>
      <c r="R10" s="598" t="s">
        <v>28</v>
      </c>
      <c r="S10" s="193">
        <f>L10/$L$6</f>
        <v>0.010029344058007093</v>
      </c>
    </row>
    <row r="11" spans="1:19" ht="12.75">
      <c r="A11" s="31" t="s">
        <v>26</v>
      </c>
      <c r="B11" s="204">
        <v>1841</v>
      </c>
      <c r="C11" s="50">
        <v>1794</v>
      </c>
      <c r="D11" s="204">
        <v>1963</v>
      </c>
      <c r="E11" s="189">
        <v>2048</v>
      </c>
      <c r="F11" s="208">
        <v>2172</v>
      </c>
      <c r="G11" s="187">
        <v>2296</v>
      </c>
      <c r="H11" s="368">
        <v>573</v>
      </c>
      <c r="I11" s="53">
        <v>420</v>
      </c>
      <c r="J11" s="53">
        <v>346</v>
      </c>
      <c r="K11" s="53">
        <v>324</v>
      </c>
      <c r="L11" s="187">
        <v>1663</v>
      </c>
      <c r="M11" s="189">
        <v>340</v>
      </c>
      <c r="N11" s="54">
        <f t="shared" si="1"/>
        <v>-0.40663176265270506</v>
      </c>
      <c r="O11" s="54">
        <f t="shared" si="2"/>
        <v>0.04938271604938271</v>
      </c>
      <c r="P11" s="193">
        <f t="shared" si="3"/>
        <v>0.004569831050657921</v>
      </c>
      <c r="Q11" s="54">
        <f>(L11-B11)/B11</f>
        <v>-0.09668658337859859</v>
      </c>
      <c r="R11" s="54">
        <f t="shared" si="4"/>
        <v>-0.27569686411149824</v>
      </c>
      <c r="S11" s="193">
        <f t="shared" si="5"/>
        <v>0.0023792866146170894</v>
      </c>
    </row>
    <row r="12" spans="1:19" ht="12.75">
      <c r="A12" s="31" t="s">
        <v>27</v>
      </c>
      <c r="B12" s="204">
        <v>189303</v>
      </c>
      <c r="C12" s="50">
        <v>151028</v>
      </c>
      <c r="D12" s="204">
        <v>236103</v>
      </c>
      <c r="E12" s="189">
        <v>218096</v>
      </c>
      <c r="F12" s="187">
        <v>186331</v>
      </c>
      <c r="G12" s="187">
        <v>191541</v>
      </c>
      <c r="H12" s="368">
        <v>44334</v>
      </c>
      <c r="I12" s="53">
        <v>39660</v>
      </c>
      <c r="J12" s="53">
        <v>10842</v>
      </c>
      <c r="K12" s="53">
        <v>10967</v>
      </c>
      <c r="L12" s="616">
        <v>105803</v>
      </c>
      <c r="M12" s="617">
        <v>8540</v>
      </c>
      <c r="N12" s="54">
        <f>(M12-H12)/H12</f>
        <v>-0.8073713177245455</v>
      </c>
      <c r="O12" s="54">
        <f t="shared" si="2"/>
        <v>-0.2213002644296526</v>
      </c>
      <c r="P12" s="193">
        <f t="shared" si="3"/>
        <v>0.11478340344887837</v>
      </c>
      <c r="Q12" s="54">
        <f>(L12-B12)/B12</f>
        <v>-0.4410917946361125</v>
      </c>
      <c r="R12" s="54">
        <f t="shared" si="4"/>
        <v>-0.4476221801076532</v>
      </c>
      <c r="S12" s="193">
        <f t="shared" si="5"/>
        <v>0.15137442073742147</v>
      </c>
    </row>
    <row r="13" spans="1:19" ht="12.75">
      <c r="A13" s="671" t="s">
        <v>428</v>
      </c>
      <c r="B13" s="531" t="s">
        <v>28</v>
      </c>
      <c r="C13" s="432">
        <v>62370</v>
      </c>
      <c r="D13" s="532">
        <v>71280</v>
      </c>
      <c r="E13" s="229">
        <v>60591</v>
      </c>
      <c r="F13" s="230">
        <v>59247</v>
      </c>
      <c r="G13" s="230">
        <v>54704</v>
      </c>
      <c r="H13" s="368">
        <v>12727</v>
      </c>
      <c r="I13" s="53">
        <v>10904</v>
      </c>
      <c r="J13" s="53">
        <v>4969</v>
      </c>
      <c r="K13" s="113">
        <v>5619</v>
      </c>
      <c r="L13" s="618">
        <v>34219</v>
      </c>
      <c r="M13" s="619">
        <v>3792</v>
      </c>
      <c r="N13" s="54">
        <f>(M13-H13)/H13</f>
        <v>-0.7020507582305335</v>
      </c>
      <c r="O13" s="54">
        <f>(M13-K13)/K13</f>
        <v>-0.32514682327816335</v>
      </c>
      <c r="P13" s="193">
        <f t="shared" si="3"/>
        <v>0.05096705689439658</v>
      </c>
      <c r="Q13" s="54" t="s">
        <v>28</v>
      </c>
      <c r="R13" s="54">
        <f t="shared" si="4"/>
        <v>-0.37446987423223166</v>
      </c>
      <c r="S13" s="193">
        <f t="shared" si="5"/>
        <v>0.04895779234250282</v>
      </c>
    </row>
    <row r="14" spans="1:19" ht="12.75">
      <c r="A14" s="671" t="s">
        <v>429</v>
      </c>
      <c r="B14" s="531" t="s">
        <v>28</v>
      </c>
      <c r="C14" s="432">
        <v>88658</v>
      </c>
      <c r="D14" s="532">
        <v>164823</v>
      </c>
      <c r="E14" s="229">
        <v>157505</v>
      </c>
      <c r="F14" s="230">
        <v>127084</v>
      </c>
      <c r="G14" s="230">
        <v>136837</v>
      </c>
      <c r="H14" s="368">
        <v>31607</v>
      </c>
      <c r="I14" s="53">
        <v>28756</v>
      </c>
      <c r="J14" s="53">
        <v>5873</v>
      </c>
      <c r="K14" s="113">
        <v>5348</v>
      </c>
      <c r="L14" s="618">
        <v>71584</v>
      </c>
      <c r="M14" s="620">
        <v>4748</v>
      </c>
      <c r="N14" s="54">
        <f>(M14-H14)/H14</f>
        <v>-0.8497801120005062</v>
      </c>
      <c r="O14" s="54">
        <f t="shared" si="2"/>
        <v>-0.11219147344801796</v>
      </c>
      <c r="P14" s="193">
        <f t="shared" si="3"/>
        <v>0.06381634655448179</v>
      </c>
      <c r="Q14" s="54" t="s">
        <v>28</v>
      </c>
      <c r="R14" s="54">
        <f t="shared" si="4"/>
        <v>-0.4768666369476092</v>
      </c>
      <c r="S14" s="193">
        <f t="shared" si="5"/>
        <v>0.10241662839491866</v>
      </c>
    </row>
    <row r="15" spans="1:19" ht="25.5">
      <c r="A15" s="66" t="s">
        <v>29</v>
      </c>
      <c r="B15" s="204">
        <v>229123</v>
      </c>
      <c r="C15" s="50">
        <v>242825</v>
      </c>
      <c r="D15" s="204">
        <v>339213</v>
      </c>
      <c r="E15" s="189">
        <v>418476</v>
      </c>
      <c r="F15" s="187">
        <v>370797</v>
      </c>
      <c r="G15" s="187">
        <v>507131</v>
      </c>
      <c r="H15" s="368">
        <v>160077</v>
      </c>
      <c r="I15" s="53">
        <v>129442</v>
      </c>
      <c r="J15" s="53">
        <v>79852</v>
      </c>
      <c r="K15" s="53">
        <v>32525</v>
      </c>
      <c r="L15" s="187">
        <v>401896</v>
      </c>
      <c r="M15" s="189">
        <v>22699</v>
      </c>
      <c r="N15" s="54">
        <f>(M15-H15)/H15</f>
        <v>-0.8581994914947182</v>
      </c>
      <c r="O15" s="54">
        <f>(M15-K15)/K15</f>
        <v>-0.3021060722521138</v>
      </c>
      <c r="P15" s="193">
        <f t="shared" si="3"/>
        <v>0.30508998534965925</v>
      </c>
      <c r="Q15" s="54">
        <f>(L15-B15)/B15</f>
        <v>0.7540622285846467</v>
      </c>
      <c r="R15" s="54">
        <f t="shared" si="4"/>
        <v>-0.20751048545642053</v>
      </c>
      <c r="S15" s="193">
        <f t="shared" si="5"/>
        <v>0.5750004649838544</v>
      </c>
    </row>
    <row r="16" spans="1:19" ht="12.75">
      <c r="A16" s="31" t="s">
        <v>30</v>
      </c>
      <c r="B16" s="204">
        <v>21849</v>
      </c>
      <c r="C16" s="50">
        <v>22652</v>
      </c>
      <c r="D16" s="204">
        <v>25007</v>
      </c>
      <c r="E16" s="189">
        <v>25946</v>
      </c>
      <c r="F16" s="187">
        <v>29601</v>
      </c>
      <c r="G16" s="187">
        <v>28969</v>
      </c>
      <c r="H16" s="368">
        <v>7612</v>
      </c>
      <c r="I16" s="53">
        <v>7825</v>
      </c>
      <c r="J16" s="53">
        <v>7666</v>
      </c>
      <c r="K16" s="53">
        <v>7598</v>
      </c>
      <c r="L16" s="187">
        <v>30701</v>
      </c>
      <c r="M16" s="189">
        <v>7783</v>
      </c>
      <c r="N16" s="54">
        <f t="shared" si="1"/>
        <v>0.022464529689963215</v>
      </c>
      <c r="O16" s="54">
        <f t="shared" si="2"/>
        <v>0.024348512766517505</v>
      </c>
      <c r="P16" s="193">
        <f t="shared" si="3"/>
        <v>0.10460880902138413</v>
      </c>
      <c r="Q16" s="54">
        <f>(L16-B16)/B16</f>
        <v>0.4051444002013822</v>
      </c>
      <c r="R16" s="54">
        <f t="shared" si="4"/>
        <v>0.05978804929407298</v>
      </c>
      <c r="S16" s="193">
        <f t="shared" si="5"/>
        <v>0.04392452095932607</v>
      </c>
    </row>
    <row r="17" spans="1:19" ht="20.25" customHeight="1">
      <c r="A17" s="56" t="s">
        <v>291</v>
      </c>
      <c r="B17" s="204">
        <v>1672</v>
      </c>
      <c r="C17" s="50">
        <v>1846</v>
      </c>
      <c r="D17" s="204">
        <v>1481</v>
      </c>
      <c r="E17" s="189">
        <v>1251</v>
      </c>
      <c r="F17" s="187">
        <v>1265</v>
      </c>
      <c r="G17" s="187">
        <v>1185</v>
      </c>
      <c r="H17" s="368">
        <v>304</v>
      </c>
      <c r="I17" s="53">
        <v>294</v>
      </c>
      <c r="J17" s="53">
        <v>313</v>
      </c>
      <c r="K17" s="53">
        <v>292</v>
      </c>
      <c r="L17" s="187">
        <v>1203</v>
      </c>
      <c r="M17" s="189">
        <v>200</v>
      </c>
      <c r="N17" s="54">
        <f t="shared" si="1"/>
        <v>-0.34210526315789475</v>
      </c>
      <c r="O17" s="54">
        <f t="shared" si="2"/>
        <v>-0.3150684931506849</v>
      </c>
      <c r="P17" s="193">
        <f t="shared" si="3"/>
        <v>0.0026881359121517182</v>
      </c>
      <c r="Q17" s="54">
        <f>(L17-B17)/B17</f>
        <v>-0.2805023923444976</v>
      </c>
      <c r="R17" s="54">
        <f t="shared" si="4"/>
        <v>0.015189873417721518</v>
      </c>
      <c r="S17" s="193">
        <f t="shared" si="5"/>
        <v>0.001721155620796367</v>
      </c>
    </row>
    <row r="18" spans="1:19" ht="15" customHeight="1">
      <c r="A18" s="56" t="s">
        <v>292</v>
      </c>
      <c r="B18" s="200" t="s">
        <v>28</v>
      </c>
      <c r="C18" s="200" t="s">
        <v>28</v>
      </c>
      <c r="D18" s="200" t="s">
        <v>28</v>
      </c>
      <c r="E18" s="200" t="s">
        <v>28</v>
      </c>
      <c r="F18" s="187">
        <v>53</v>
      </c>
      <c r="G18" s="187">
        <v>253</v>
      </c>
      <c r="H18" s="368">
        <v>61</v>
      </c>
      <c r="I18" s="53">
        <v>26</v>
      </c>
      <c r="J18" s="53">
        <v>76</v>
      </c>
      <c r="K18" s="53">
        <v>31</v>
      </c>
      <c r="L18" s="187">
        <v>194</v>
      </c>
      <c r="M18" s="189">
        <v>46</v>
      </c>
      <c r="N18" s="54">
        <f t="shared" si="1"/>
        <v>-0.2459016393442623</v>
      </c>
      <c r="O18" s="54">
        <f t="shared" si="2"/>
        <v>0.4838709677419355</v>
      </c>
      <c r="P18" s="193">
        <f t="shared" si="3"/>
        <v>0.0006182712597948952</v>
      </c>
      <c r="Q18" s="54" t="s">
        <v>28</v>
      </c>
      <c r="R18" s="54">
        <f t="shared" si="4"/>
        <v>-0.233201581027668</v>
      </c>
      <c r="S18" s="193">
        <f t="shared" si="5"/>
        <v>0.0002775595930461307</v>
      </c>
    </row>
    <row r="19" spans="1:19" ht="14.25">
      <c r="A19" s="56" t="s">
        <v>298</v>
      </c>
      <c r="B19" s="200" t="s">
        <v>28</v>
      </c>
      <c r="C19" s="200" t="s">
        <v>28</v>
      </c>
      <c r="D19" s="200" t="s">
        <v>28</v>
      </c>
      <c r="E19" s="200" t="s">
        <v>28</v>
      </c>
      <c r="F19" s="187">
        <v>0</v>
      </c>
      <c r="G19" s="187">
        <v>0</v>
      </c>
      <c r="H19" s="368">
        <v>0</v>
      </c>
      <c r="I19" s="53">
        <v>0</v>
      </c>
      <c r="J19" s="53">
        <v>0</v>
      </c>
      <c r="K19" s="53">
        <v>0</v>
      </c>
      <c r="L19" s="187">
        <v>0</v>
      </c>
      <c r="M19" s="189">
        <v>0</v>
      </c>
      <c r="N19" s="54"/>
      <c r="O19" s="54"/>
      <c r="P19" s="193">
        <f t="shared" si="3"/>
        <v>0</v>
      </c>
      <c r="Q19" s="54" t="s">
        <v>28</v>
      </c>
      <c r="R19" s="54" t="s">
        <v>338</v>
      </c>
      <c r="S19" s="193">
        <f t="shared" si="5"/>
        <v>0</v>
      </c>
    </row>
    <row r="20" spans="1:19" ht="12.75">
      <c r="A20" s="56" t="s">
        <v>38</v>
      </c>
      <c r="B20" s="204">
        <v>2412</v>
      </c>
      <c r="C20" s="50">
        <v>1974</v>
      </c>
      <c r="D20" s="204">
        <v>3077</v>
      </c>
      <c r="E20" s="189">
        <v>3768</v>
      </c>
      <c r="F20" s="187">
        <v>1600</v>
      </c>
      <c r="G20" s="187">
        <v>1320</v>
      </c>
      <c r="H20" s="368">
        <v>323</v>
      </c>
      <c r="I20" s="53">
        <v>303</v>
      </c>
      <c r="J20" s="53">
        <v>325</v>
      </c>
      <c r="K20" s="53">
        <v>355</v>
      </c>
      <c r="L20" s="187">
        <v>1306</v>
      </c>
      <c r="M20" s="189">
        <v>243</v>
      </c>
      <c r="N20" s="54">
        <f t="shared" si="1"/>
        <v>-0.2476780185758514</v>
      </c>
      <c r="O20" s="54">
        <f t="shared" si="2"/>
        <v>-0.3154929577464789</v>
      </c>
      <c r="P20" s="193">
        <f t="shared" si="3"/>
        <v>0.0032660851332643377</v>
      </c>
      <c r="Q20" s="54">
        <f>(L20-B20)/B20</f>
        <v>-0.45854063018242125</v>
      </c>
      <c r="R20" s="54">
        <f t="shared" si="4"/>
        <v>-0.010606060606060607</v>
      </c>
      <c r="S20" s="193">
        <f t="shared" si="5"/>
        <v>0.0018685197346301374</v>
      </c>
    </row>
    <row r="21" spans="1:19" ht="12.75">
      <c r="A21" s="56" t="s">
        <v>39</v>
      </c>
      <c r="B21" s="204">
        <v>290</v>
      </c>
      <c r="C21" s="50">
        <v>212</v>
      </c>
      <c r="D21" s="204">
        <v>240</v>
      </c>
      <c r="E21" s="189">
        <v>133</v>
      </c>
      <c r="F21" s="187">
        <v>71</v>
      </c>
      <c r="G21" s="187">
        <v>75</v>
      </c>
      <c r="H21" s="368">
        <v>30</v>
      </c>
      <c r="I21" s="53">
        <v>35</v>
      </c>
      <c r="J21" s="53">
        <v>54</v>
      </c>
      <c r="K21" s="53">
        <v>43</v>
      </c>
      <c r="L21" s="187">
        <v>162</v>
      </c>
      <c r="M21" s="189">
        <v>35</v>
      </c>
      <c r="N21" s="54">
        <f t="shared" si="1"/>
        <v>0.16666666666666666</v>
      </c>
      <c r="O21" s="54">
        <f t="shared" si="2"/>
        <v>-0.18604651162790697</v>
      </c>
      <c r="P21" s="193">
        <f t="shared" si="3"/>
        <v>0.0004704237846265507</v>
      </c>
      <c r="Q21" s="54">
        <f>(L21-B21)/B21</f>
        <v>-0.4413793103448276</v>
      </c>
      <c r="R21" s="54">
        <f t="shared" si="4"/>
        <v>1.16</v>
      </c>
      <c r="S21" s="193">
        <f t="shared" si="5"/>
        <v>0.00023177656738903696</v>
      </c>
    </row>
    <row r="22" spans="1:19" ht="14.25">
      <c r="A22" s="56" t="s">
        <v>159</v>
      </c>
      <c r="B22" s="200" t="s">
        <v>28</v>
      </c>
      <c r="C22" s="50">
        <v>1</v>
      </c>
      <c r="D22" s="204">
        <v>7</v>
      </c>
      <c r="E22" s="189">
        <v>12</v>
      </c>
      <c r="F22" s="187">
        <v>6</v>
      </c>
      <c r="G22" s="187">
        <v>6</v>
      </c>
      <c r="H22" s="368">
        <v>4</v>
      </c>
      <c r="I22" s="53">
        <v>3</v>
      </c>
      <c r="J22" s="53">
        <v>8</v>
      </c>
      <c r="K22" s="53">
        <v>4</v>
      </c>
      <c r="L22" s="187">
        <v>19</v>
      </c>
      <c r="M22" s="189">
        <v>7</v>
      </c>
      <c r="N22" s="54">
        <f t="shared" si="1"/>
        <v>0.75</v>
      </c>
      <c r="O22" s="54">
        <f t="shared" si="2"/>
        <v>0.75</v>
      </c>
      <c r="P22" s="193">
        <f t="shared" si="3"/>
        <v>9.408475692531014E-05</v>
      </c>
      <c r="Q22" s="54" t="s">
        <v>28</v>
      </c>
      <c r="R22" s="54">
        <f t="shared" si="4"/>
        <v>2.1666666666666665</v>
      </c>
      <c r="S22" s="193">
        <f t="shared" si="5"/>
        <v>2.71836714838994E-05</v>
      </c>
    </row>
    <row r="23" spans="1:19" ht="12.75">
      <c r="A23" s="56" t="s">
        <v>40</v>
      </c>
      <c r="B23" s="204">
        <v>2</v>
      </c>
      <c r="C23" s="50">
        <v>1</v>
      </c>
      <c r="D23" s="204">
        <v>5</v>
      </c>
      <c r="E23" s="189">
        <v>5</v>
      </c>
      <c r="F23" s="187">
        <v>6</v>
      </c>
      <c r="G23" s="187">
        <v>7</v>
      </c>
      <c r="H23" s="368">
        <v>0</v>
      </c>
      <c r="I23" s="53">
        <v>0</v>
      </c>
      <c r="J23" s="53">
        <v>1</v>
      </c>
      <c r="K23" s="53">
        <v>2</v>
      </c>
      <c r="L23" s="187">
        <v>3</v>
      </c>
      <c r="M23" s="189">
        <v>0</v>
      </c>
      <c r="N23" s="54"/>
      <c r="O23" s="54">
        <f t="shared" si="2"/>
        <v>-1</v>
      </c>
      <c r="P23" s="193">
        <f t="shared" si="3"/>
        <v>0</v>
      </c>
      <c r="Q23" s="54">
        <f>(L23-B23)/B23</f>
        <v>0.5</v>
      </c>
      <c r="R23" s="54">
        <f t="shared" si="4"/>
        <v>-0.5714285714285714</v>
      </c>
      <c r="S23" s="193">
        <f t="shared" si="5"/>
        <v>4.292158655352537E-06</v>
      </c>
    </row>
    <row r="24" spans="1:19" ht="14.25">
      <c r="A24" s="56" t="s">
        <v>160</v>
      </c>
      <c r="B24" s="200" t="s">
        <v>28</v>
      </c>
      <c r="C24" s="200" t="s">
        <v>28</v>
      </c>
      <c r="D24" s="200" t="s">
        <v>28</v>
      </c>
      <c r="E24" s="200" t="s">
        <v>28</v>
      </c>
      <c r="F24" s="209">
        <v>0</v>
      </c>
      <c r="G24" s="187">
        <v>1</v>
      </c>
      <c r="H24" s="368">
        <v>3</v>
      </c>
      <c r="I24" s="53">
        <v>4</v>
      </c>
      <c r="J24" s="53">
        <v>2</v>
      </c>
      <c r="K24" s="53">
        <v>3</v>
      </c>
      <c r="L24" s="187">
        <v>12</v>
      </c>
      <c r="M24" s="189">
        <v>5</v>
      </c>
      <c r="N24" s="54">
        <f t="shared" si="1"/>
        <v>0.6666666666666666</v>
      </c>
      <c r="O24" s="54">
        <f t="shared" si="2"/>
        <v>0.6666666666666666</v>
      </c>
      <c r="P24" s="193">
        <f t="shared" si="3"/>
        <v>6.720339780379296E-05</v>
      </c>
      <c r="Q24" s="54" t="s">
        <v>28</v>
      </c>
      <c r="R24" s="54">
        <f t="shared" si="4"/>
        <v>11</v>
      </c>
      <c r="S24" s="193">
        <f t="shared" si="5"/>
        <v>1.7168634621410146E-05</v>
      </c>
    </row>
    <row r="25" spans="1:19" ht="14.25">
      <c r="A25" s="56" t="s">
        <v>161</v>
      </c>
      <c r="B25" s="200" t="s">
        <v>28</v>
      </c>
      <c r="C25" s="50">
        <v>4</v>
      </c>
      <c r="D25" s="204">
        <v>13</v>
      </c>
      <c r="E25" s="189">
        <v>8</v>
      </c>
      <c r="F25" s="187">
        <v>22</v>
      </c>
      <c r="G25" s="187">
        <v>15</v>
      </c>
      <c r="H25" s="368">
        <v>1</v>
      </c>
      <c r="I25" s="53">
        <v>4</v>
      </c>
      <c r="J25" s="53">
        <v>0</v>
      </c>
      <c r="K25" s="53">
        <v>9</v>
      </c>
      <c r="L25" s="187">
        <v>14</v>
      </c>
      <c r="M25" s="189">
        <v>2</v>
      </c>
      <c r="N25" s="54">
        <f t="shared" si="1"/>
        <v>1</v>
      </c>
      <c r="O25" s="54">
        <f t="shared" si="2"/>
        <v>-0.7777777777777778</v>
      </c>
      <c r="P25" s="193">
        <f t="shared" si="3"/>
        <v>2.6881359121517184E-05</v>
      </c>
      <c r="Q25" s="54" t="s">
        <v>28</v>
      </c>
      <c r="R25" s="54">
        <f t="shared" si="4"/>
        <v>-0.06666666666666667</v>
      </c>
      <c r="S25" s="193">
        <f t="shared" si="5"/>
        <v>2.0030073724978504E-05</v>
      </c>
    </row>
    <row r="26" spans="1:19" ht="14.25">
      <c r="A26" s="56" t="s">
        <v>519</v>
      </c>
      <c r="B26" s="200" t="s">
        <v>28</v>
      </c>
      <c r="C26" s="200" t="s">
        <v>28</v>
      </c>
      <c r="D26" s="200" t="s">
        <v>28</v>
      </c>
      <c r="E26" s="200" t="s">
        <v>28</v>
      </c>
      <c r="F26" s="200" t="s">
        <v>28</v>
      </c>
      <c r="G26" s="200" t="s">
        <v>28</v>
      </c>
      <c r="H26" s="200" t="s">
        <v>28</v>
      </c>
      <c r="I26" s="200" t="s">
        <v>28</v>
      </c>
      <c r="J26" s="200" t="s">
        <v>28</v>
      </c>
      <c r="K26" s="200" t="s">
        <v>28</v>
      </c>
      <c r="L26" s="200" t="s">
        <v>28</v>
      </c>
      <c r="M26" s="189">
        <v>0</v>
      </c>
      <c r="N26" s="54"/>
      <c r="O26" s="54"/>
      <c r="P26" s="193">
        <f>M26/$M$6</f>
        <v>0</v>
      </c>
      <c r="Q26" s="54" t="s">
        <v>28</v>
      </c>
      <c r="R26" s="54"/>
      <c r="S26" s="193"/>
    </row>
    <row r="27" spans="1:19" ht="12.75">
      <c r="A27" s="56" t="s">
        <v>41</v>
      </c>
      <c r="B27" s="204">
        <v>2257</v>
      </c>
      <c r="C27" s="50">
        <v>2482</v>
      </c>
      <c r="D27" s="204">
        <v>3822</v>
      </c>
      <c r="E27" s="189">
        <v>2707</v>
      </c>
      <c r="F27" s="187">
        <v>2491</v>
      </c>
      <c r="G27" s="187">
        <v>2431</v>
      </c>
      <c r="H27" s="368">
        <v>508</v>
      </c>
      <c r="I27" s="53">
        <v>485</v>
      </c>
      <c r="J27" s="53">
        <v>497</v>
      </c>
      <c r="K27" s="53">
        <v>451</v>
      </c>
      <c r="L27" s="187">
        <v>1941</v>
      </c>
      <c r="M27" s="189">
        <v>434</v>
      </c>
      <c r="N27" s="54">
        <f t="shared" si="1"/>
        <v>-0.14566929133858267</v>
      </c>
      <c r="O27" s="54">
        <f t="shared" si="2"/>
        <v>-0.037694013303769404</v>
      </c>
      <c r="P27" s="193">
        <f t="shared" si="3"/>
        <v>0.005833254929369229</v>
      </c>
      <c r="Q27" s="54">
        <f>(L27-B27)/B27</f>
        <v>-0.14000886132033674</v>
      </c>
      <c r="R27" s="54">
        <f t="shared" si="4"/>
        <v>-0.20156314273961332</v>
      </c>
      <c r="S27" s="193">
        <f t="shared" si="5"/>
        <v>0.0027770266500130912</v>
      </c>
    </row>
    <row r="28" spans="1:19" ht="27">
      <c r="A28" s="56" t="s">
        <v>520</v>
      </c>
      <c r="B28" s="200" t="s">
        <v>28</v>
      </c>
      <c r="C28" s="200" t="s">
        <v>28</v>
      </c>
      <c r="D28" s="200" t="s">
        <v>28</v>
      </c>
      <c r="E28" s="200" t="s">
        <v>28</v>
      </c>
      <c r="F28" s="200" t="s">
        <v>28</v>
      </c>
      <c r="G28" s="200" t="s">
        <v>28</v>
      </c>
      <c r="H28" s="368">
        <v>0</v>
      </c>
      <c r="I28" s="53">
        <v>0</v>
      </c>
      <c r="J28" s="53">
        <v>0</v>
      </c>
      <c r="K28" s="53">
        <v>0</v>
      </c>
      <c r="L28" s="187">
        <v>0</v>
      </c>
      <c r="M28" s="189">
        <v>0</v>
      </c>
      <c r="N28" s="54"/>
      <c r="O28" s="54"/>
      <c r="P28" s="193">
        <f t="shared" si="3"/>
        <v>0</v>
      </c>
      <c r="Q28" s="54" t="s">
        <v>28</v>
      </c>
      <c r="R28" s="54"/>
      <c r="S28" s="193">
        <f t="shared" si="5"/>
        <v>0</v>
      </c>
    </row>
    <row r="29" spans="1:19" ht="14.25">
      <c r="A29" s="56" t="s">
        <v>162</v>
      </c>
      <c r="B29" s="200" t="s">
        <v>28</v>
      </c>
      <c r="C29" s="200" t="s">
        <v>28</v>
      </c>
      <c r="D29" s="200" t="s">
        <v>28</v>
      </c>
      <c r="E29" s="189">
        <v>0</v>
      </c>
      <c r="F29" s="187">
        <v>0</v>
      </c>
      <c r="G29" s="187">
        <v>461</v>
      </c>
      <c r="H29" s="368">
        <v>0</v>
      </c>
      <c r="I29" s="53">
        <v>0</v>
      </c>
      <c r="J29" s="53">
        <v>0</v>
      </c>
      <c r="K29" s="53">
        <v>0</v>
      </c>
      <c r="L29" s="187">
        <v>0</v>
      </c>
      <c r="M29" s="189">
        <v>0</v>
      </c>
      <c r="N29" s="54"/>
      <c r="O29" s="54"/>
      <c r="P29" s="193">
        <f t="shared" si="3"/>
        <v>0</v>
      </c>
      <c r="Q29" s="54" t="s">
        <v>28</v>
      </c>
      <c r="R29" s="54">
        <f t="shared" si="4"/>
        <v>-1</v>
      </c>
      <c r="S29" s="193">
        <f t="shared" si="5"/>
        <v>0</v>
      </c>
    </row>
    <row r="30" spans="1:19" ht="14.25">
      <c r="A30" s="56" t="s">
        <v>163</v>
      </c>
      <c r="B30" s="200" t="s">
        <v>28</v>
      </c>
      <c r="C30" s="50">
        <v>1</v>
      </c>
      <c r="D30" s="204">
        <v>8</v>
      </c>
      <c r="E30" s="189">
        <v>0</v>
      </c>
      <c r="F30" s="187">
        <v>1</v>
      </c>
      <c r="G30" s="187">
        <v>2</v>
      </c>
      <c r="H30" s="368">
        <v>0</v>
      </c>
      <c r="I30" s="53">
        <v>1</v>
      </c>
      <c r="J30" s="53">
        <v>1</v>
      </c>
      <c r="K30" s="53">
        <v>0</v>
      </c>
      <c r="L30" s="187">
        <v>2</v>
      </c>
      <c r="M30" s="189">
        <v>5</v>
      </c>
      <c r="N30" s="54"/>
      <c r="O30" s="54"/>
      <c r="P30" s="193">
        <f t="shared" si="3"/>
        <v>6.720339780379296E-05</v>
      </c>
      <c r="Q30" s="54" t="s">
        <v>28</v>
      </c>
      <c r="R30" s="54">
        <f t="shared" si="4"/>
        <v>0</v>
      </c>
      <c r="S30" s="193">
        <f t="shared" si="5"/>
        <v>2.8614391035683577E-06</v>
      </c>
    </row>
    <row r="31" spans="1:19" ht="14.25">
      <c r="A31" s="56" t="s">
        <v>299</v>
      </c>
      <c r="B31" s="200" t="s">
        <v>28</v>
      </c>
      <c r="C31" s="200" t="s">
        <v>28</v>
      </c>
      <c r="D31" s="200" t="s">
        <v>28</v>
      </c>
      <c r="E31" s="200" t="s">
        <v>28</v>
      </c>
      <c r="F31" s="399" t="s">
        <v>28</v>
      </c>
      <c r="G31" s="187">
        <v>0</v>
      </c>
      <c r="H31" s="368">
        <v>0</v>
      </c>
      <c r="I31" s="53">
        <v>0</v>
      </c>
      <c r="J31" s="53">
        <v>0</v>
      </c>
      <c r="K31" s="53">
        <v>0</v>
      </c>
      <c r="L31" s="187">
        <v>0</v>
      </c>
      <c r="M31" s="189">
        <v>0</v>
      </c>
      <c r="N31" s="54"/>
      <c r="O31" s="54"/>
      <c r="P31" s="193">
        <f t="shared" si="3"/>
        <v>0</v>
      </c>
      <c r="Q31" s="54" t="s">
        <v>28</v>
      </c>
      <c r="R31" s="54" t="s">
        <v>338</v>
      </c>
      <c r="S31" s="193">
        <f t="shared" si="5"/>
        <v>0</v>
      </c>
    </row>
    <row r="32" spans="1:19" ht="25.5">
      <c r="A32" s="56" t="s">
        <v>42</v>
      </c>
      <c r="B32" s="204">
        <v>34</v>
      </c>
      <c r="C32" s="50">
        <v>26</v>
      </c>
      <c r="D32" s="204">
        <v>26</v>
      </c>
      <c r="E32" s="189">
        <v>713</v>
      </c>
      <c r="F32" s="187">
        <v>524</v>
      </c>
      <c r="G32" s="187">
        <v>13</v>
      </c>
      <c r="H32" s="368">
        <v>3</v>
      </c>
      <c r="I32" s="53">
        <v>4</v>
      </c>
      <c r="J32" s="53">
        <v>6</v>
      </c>
      <c r="K32" s="53">
        <v>6</v>
      </c>
      <c r="L32" s="187">
        <v>19</v>
      </c>
      <c r="M32" s="189">
        <v>3</v>
      </c>
      <c r="N32" s="54">
        <f t="shared" si="1"/>
        <v>0</v>
      </c>
      <c r="O32" s="54">
        <f t="shared" si="2"/>
        <v>-0.5</v>
      </c>
      <c r="P32" s="193">
        <f t="shared" si="3"/>
        <v>4.032203868227578E-05</v>
      </c>
      <c r="Q32" s="54">
        <f>(L32-B32)/B32</f>
        <v>-0.4411764705882353</v>
      </c>
      <c r="R32" s="54">
        <f t="shared" si="4"/>
        <v>0.46153846153846156</v>
      </c>
      <c r="S32" s="193">
        <f t="shared" si="5"/>
        <v>2.71836714838994E-05</v>
      </c>
    </row>
    <row r="33" spans="1:19" ht="14.25">
      <c r="A33" s="56" t="s">
        <v>164</v>
      </c>
      <c r="B33" s="200" t="s">
        <v>28</v>
      </c>
      <c r="C33" s="200" t="s">
        <v>28</v>
      </c>
      <c r="D33" s="200" t="s">
        <v>28</v>
      </c>
      <c r="E33" s="200" t="s">
        <v>28</v>
      </c>
      <c r="F33" s="399" t="s">
        <v>28</v>
      </c>
      <c r="G33" s="187">
        <v>0</v>
      </c>
      <c r="H33" s="368">
        <v>0</v>
      </c>
      <c r="I33" s="53">
        <v>0</v>
      </c>
      <c r="J33" s="53">
        <v>0</v>
      </c>
      <c r="K33" s="53">
        <v>0</v>
      </c>
      <c r="L33" s="187">
        <v>0</v>
      </c>
      <c r="M33" s="189">
        <v>0</v>
      </c>
      <c r="N33" s="54"/>
      <c r="O33" s="54"/>
      <c r="P33" s="193">
        <f t="shared" si="3"/>
        <v>0</v>
      </c>
      <c r="Q33" s="54" t="s">
        <v>28</v>
      </c>
      <c r="R33" s="54" t="s">
        <v>338</v>
      </c>
      <c r="S33" s="193">
        <f t="shared" si="5"/>
        <v>0</v>
      </c>
    </row>
    <row r="34" spans="1:19" ht="12.75">
      <c r="A34" s="56" t="s">
        <v>43</v>
      </c>
      <c r="B34" s="204">
        <v>12</v>
      </c>
      <c r="C34" s="50">
        <v>9</v>
      </c>
      <c r="D34" s="204">
        <v>7</v>
      </c>
      <c r="E34" s="189">
        <v>10</v>
      </c>
      <c r="F34" s="187">
        <v>11</v>
      </c>
      <c r="G34" s="187">
        <v>7</v>
      </c>
      <c r="H34" s="368">
        <v>0</v>
      </c>
      <c r="I34" s="53">
        <v>3</v>
      </c>
      <c r="J34" s="53">
        <v>3</v>
      </c>
      <c r="K34" s="53">
        <v>8</v>
      </c>
      <c r="L34" s="187">
        <v>14</v>
      </c>
      <c r="M34" s="189">
        <v>4</v>
      </c>
      <c r="N34" s="54"/>
      <c r="O34" s="54">
        <f t="shared" si="2"/>
        <v>-0.5</v>
      </c>
      <c r="P34" s="193">
        <f t="shared" si="3"/>
        <v>5.376271824303437E-05</v>
      </c>
      <c r="Q34" s="54">
        <f>(L34-B34)/B34</f>
        <v>0.16666666666666666</v>
      </c>
      <c r="R34" s="54">
        <f t="shared" si="4"/>
        <v>1</v>
      </c>
      <c r="S34" s="193">
        <f t="shared" si="5"/>
        <v>2.0030073724978504E-05</v>
      </c>
    </row>
    <row r="35" spans="1:19" ht="12.75">
      <c r="A35" s="56" t="s">
        <v>44</v>
      </c>
      <c r="B35" s="204">
        <v>1</v>
      </c>
      <c r="C35" s="50">
        <v>0</v>
      </c>
      <c r="D35" s="204">
        <v>1</v>
      </c>
      <c r="E35" s="189">
        <v>4</v>
      </c>
      <c r="F35" s="187">
        <v>3</v>
      </c>
      <c r="G35" s="187">
        <v>4</v>
      </c>
      <c r="H35" s="368">
        <v>0</v>
      </c>
      <c r="I35" s="53">
        <v>2</v>
      </c>
      <c r="J35" s="53">
        <v>2</v>
      </c>
      <c r="K35" s="53">
        <v>0</v>
      </c>
      <c r="L35" s="187">
        <v>4</v>
      </c>
      <c r="M35" s="189">
        <v>4</v>
      </c>
      <c r="N35" s="54"/>
      <c r="O35" s="54"/>
      <c r="P35" s="193">
        <f t="shared" si="3"/>
        <v>5.376271824303437E-05</v>
      </c>
      <c r="Q35" s="54">
        <f>(L35-B35/B35)</f>
        <v>3</v>
      </c>
      <c r="R35" s="54">
        <f t="shared" si="4"/>
        <v>0</v>
      </c>
      <c r="S35" s="193">
        <f t="shared" si="5"/>
        <v>5.7228782071367155E-06</v>
      </c>
    </row>
    <row r="36" spans="1:19" ht="14.25">
      <c r="A36" s="56" t="s">
        <v>165</v>
      </c>
      <c r="B36" s="200" t="s">
        <v>28</v>
      </c>
      <c r="C36" s="200" t="s">
        <v>28</v>
      </c>
      <c r="D36" s="200" t="s">
        <v>28</v>
      </c>
      <c r="E36" s="200" t="s">
        <v>28</v>
      </c>
      <c r="F36" s="187">
        <v>12</v>
      </c>
      <c r="G36" s="187">
        <v>16</v>
      </c>
      <c r="H36" s="368">
        <v>10</v>
      </c>
      <c r="I36" s="53">
        <v>4</v>
      </c>
      <c r="J36" s="53">
        <v>7</v>
      </c>
      <c r="K36" s="53">
        <v>4</v>
      </c>
      <c r="L36" s="187">
        <v>25</v>
      </c>
      <c r="M36" s="189">
        <v>4</v>
      </c>
      <c r="N36" s="54">
        <f t="shared" si="1"/>
        <v>-0.6</v>
      </c>
      <c r="O36" s="54">
        <f t="shared" si="2"/>
        <v>0</v>
      </c>
      <c r="P36" s="193">
        <f t="shared" si="3"/>
        <v>5.376271824303437E-05</v>
      </c>
      <c r="Q36" s="54" t="s">
        <v>28</v>
      </c>
      <c r="R36" s="54">
        <f t="shared" si="4"/>
        <v>0.5625</v>
      </c>
      <c r="S36" s="193">
        <f t="shared" si="5"/>
        <v>3.576798879460447E-05</v>
      </c>
    </row>
    <row r="37" spans="1:19" ht="14.25">
      <c r="A37" s="56" t="s">
        <v>319</v>
      </c>
      <c r="B37" s="204">
        <v>294</v>
      </c>
      <c r="C37" s="50">
        <v>278</v>
      </c>
      <c r="D37" s="204">
        <v>286</v>
      </c>
      <c r="E37" s="189">
        <v>303</v>
      </c>
      <c r="F37" s="187">
        <v>320</v>
      </c>
      <c r="G37" s="187">
        <v>301</v>
      </c>
      <c r="H37" s="368">
        <v>79</v>
      </c>
      <c r="I37" s="53">
        <v>73</v>
      </c>
      <c r="J37" s="53">
        <v>82</v>
      </c>
      <c r="K37" s="53">
        <v>77</v>
      </c>
      <c r="L37" s="187">
        <v>311</v>
      </c>
      <c r="M37" s="189">
        <v>75</v>
      </c>
      <c r="N37" s="54">
        <f t="shared" si="1"/>
        <v>-0.05063291139240506</v>
      </c>
      <c r="O37" s="54">
        <f t="shared" si="2"/>
        <v>-0.025974025974025976</v>
      </c>
      <c r="P37" s="193">
        <f t="shared" si="3"/>
        <v>0.0010080509670568943</v>
      </c>
      <c r="Q37" s="54">
        <f>(L37-B37)/B37</f>
        <v>0.05782312925170068</v>
      </c>
      <c r="R37" s="54">
        <f t="shared" si="4"/>
        <v>0.03322259136212625</v>
      </c>
      <c r="S37" s="193">
        <f t="shared" si="5"/>
        <v>0.0004449537806048796</v>
      </c>
    </row>
    <row r="38" spans="1:19" ht="12.75">
      <c r="A38" s="56" t="s">
        <v>45</v>
      </c>
      <c r="B38" s="204">
        <v>136</v>
      </c>
      <c r="C38" s="50">
        <v>84</v>
      </c>
      <c r="D38" s="204">
        <v>160</v>
      </c>
      <c r="E38" s="189">
        <v>220</v>
      </c>
      <c r="F38" s="187">
        <v>297</v>
      </c>
      <c r="G38" s="187">
        <v>249</v>
      </c>
      <c r="H38" s="368">
        <v>66</v>
      </c>
      <c r="I38" s="53">
        <v>82</v>
      </c>
      <c r="J38" s="53">
        <v>78</v>
      </c>
      <c r="K38" s="53">
        <v>69</v>
      </c>
      <c r="L38" s="187">
        <v>295</v>
      </c>
      <c r="M38" s="189">
        <v>91</v>
      </c>
      <c r="N38" s="54">
        <f t="shared" si="1"/>
        <v>0.3787878787878788</v>
      </c>
      <c r="O38" s="54">
        <f t="shared" si="2"/>
        <v>0.3188405797101449</v>
      </c>
      <c r="P38" s="193">
        <f t="shared" si="3"/>
        <v>0.0012231018400290319</v>
      </c>
      <c r="Q38" s="54">
        <f>(L38-B38)/B38</f>
        <v>1.1691176470588236</v>
      </c>
      <c r="R38" s="54">
        <f t="shared" si="4"/>
        <v>0.18473895582329317</v>
      </c>
      <c r="S38" s="193">
        <f t="shared" si="5"/>
        <v>0.00042206226777633275</v>
      </c>
    </row>
    <row r="39" spans="1:19" ht="12.75">
      <c r="A39" s="56" t="s">
        <v>46</v>
      </c>
      <c r="B39" s="204">
        <v>1431</v>
      </c>
      <c r="C39" s="50">
        <v>1052</v>
      </c>
      <c r="D39" s="204">
        <v>1118</v>
      </c>
      <c r="E39" s="189">
        <v>747</v>
      </c>
      <c r="F39" s="187">
        <v>624</v>
      </c>
      <c r="G39" s="187">
        <v>526</v>
      </c>
      <c r="H39" s="368">
        <v>157</v>
      </c>
      <c r="I39" s="53">
        <v>159</v>
      </c>
      <c r="J39" s="53">
        <v>149</v>
      </c>
      <c r="K39" s="53">
        <v>159</v>
      </c>
      <c r="L39" s="187">
        <v>624</v>
      </c>
      <c r="M39" s="189">
        <v>132</v>
      </c>
      <c r="N39" s="54">
        <f t="shared" si="1"/>
        <v>-0.1592356687898089</v>
      </c>
      <c r="O39" s="54">
        <f t="shared" si="2"/>
        <v>-0.16981132075471697</v>
      </c>
      <c r="P39" s="193">
        <f t="shared" si="3"/>
        <v>0.0017741697020201342</v>
      </c>
      <c r="Q39" s="54">
        <f>(L39-B39)/B39</f>
        <v>-0.5639412997903563</v>
      </c>
      <c r="R39" s="54">
        <f t="shared" si="4"/>
        <v>0.18631178707224336</v>
      </c>
      <c r="S39" s="193">
        <f t="shared" si="5"/>
        <v>0.0008927690003133276</v>
      </c>
    </row>
    <row r="40" spans="1:19" ht="27">
      <c r="A40" s="56" t="s">
        <v>166</v>
      </c>
      <c r="B40" s="200" t="s">
        <v>28</v>
      </c>
      <c r="C40" s="200" t="s">
        <v>28</v>
      </c>
      <c r="D40" s="204">
        <v>72</v>
      </c>
      <c r="E40" s="189">
        <v>49</v>
      </c>
      <c r="F40" s="187">
        <v>35</v>
      </c>
      <c r="G40" s="187">
        <v>11</v>
      </c>
      <c r="H40" s="368">
        <v>0</v>
      </c>
      <c r="I40" s="53">
        <v>0</v>
      </c>
      <c r="J40" s="53">
        <v>0</v>
      </c>
      <c r="K40" s="53">
        <v>0</v>
      </c>
      <c r="L40" s="187">
        <v>0</v>
      </c>
      <c r="M40" s="189">
        <v>0</v>
      </c>
      <c r="N40" s="54"/>
      <c r="O40" s="54"/>
      <c r="P40" s="193">
        <f t="shared" si="3"/>
        <v>0</v>
      </c>
      <c r="Q40" s="54" t="s">
        <v>28</v>
      </c>
      <c r="R40" s="54">
        <f t="shared" si="4"/>
        <v>-1</v>
      </c>
      <c r="S40" s="193">
        <f t="shared" si="5"/>
        <v>0</v>
      </c>
    </row>
    <row r="41" spans="1:19" ht="14.25">
      <c r="A41" s="56" t="s">
        <v>167</v>
      </c>
      <c r="B41" s="200" t="s">
        <v>28</v>
      </c>
      <c r="C41" s="200" t="s">
        <v>28</v>
      </c>
      <c r="D41" s="204">
        <v>135</v>
      </c>
      <c r="E41" s="189">
        <v>125</v>
      </c>
      <c r="F41" s="187">
        <v>96</v>
      </c>
      <c r="G41" s="187">
        <v>94</v>
      </c>
      <c r="H41" s="368">
        <v>12</v>
      </c>
      <c r="I41" s="53">
        <v>3</v>
      </c>
      <c r="J41" s="53">
        <v>9</v>
      </c>
      <c r="K41" s="53">
        <v>10</v>
      </c>
      <c r="L41" s="187">
        <v>34</v>
      </c>
      <c r="M41" s="189">
        <v>9</v>
      </c>
      <c r="N41" s="54">
        <f t="shared" si="1"/>
        <v>-0.25</v>
      </c>
      <c r="O41" s="54">
        <f t="shared" si="2"/>
        <v>-0.1</v>
      </c>
      <c r="P41" s="193">
        <f t="shared" si="3"/>
        <v>0.00012096611604682733</v>
      </c>
      <c r="Q41" s="54" t="s">
        <v>28</v>
      </c>
      <c r="R41" s="54">
        <f t="shared" si="4"/>
        <v>-0.6382978723404256</v>
      </c>
      <c r="S41" s="193">
        <f t="shared" si="5"/>
        <v>4.864446476066208E-05</v>
      </c>
    </row>
    <row r="42" spans="1:19" ht="27">
      <c r="A42" s="56" t="s">
        <v>168</v>
      </c>
      <c r="B42" s="200" t="s">
        <v>28</v>
      </c>
      <c r="C42" s="200" t="s">
        <v>28</v>
      </c>
      <c r="D42" s="204">
        <v>11</v>
      </c>
      <c r="E42" s="189">
        <v>9</v>
      </c>
      <c r="F42" s="187">
        <v>6</v>
      </c>
      <c r="G42" s="187">
        <v>10</v>
      </c>
      <c r="H42" s="368">
        <v>2</v>
      </c>
      <c r="I42" s="53">
        <v>3</v>
      </c>
      <c r="J42" s="53">
        <v>1</v>
      </c>
      <c r="K42" s="53">
        <v>0</v>
      </c>
      <c r="L42" s="187">
        <v>6</v>
      </c>
      <c r="M42" s="189">
        <v>0</v>
      </c>
      <c r="N42" s="54">
        <f t="shared" si="1"/>
        <v>-1</v>
      </c>
      <c r="O42" s="54"/>
      <c r="P42" s="193">
        <f t="shared" si="3"/>
        <v>0</v>
      </c>
      <c r="Q42" s="54" t="s">
        <v>28</v>
      </c>
      <c r="R42" s="54">
        <f t="shared" si="4"/>
        <v>-0.4</v>
      </c>
      <c r="S42" s="193">
        <f t="shared" si="5"/>
        <v>8.584317310705073E-06</v>
      </c>
    </row>
    <row r="43" spans="1:19" ht="14.25">
      <c r="A43" s="56" t="s">
        <v>169</v>
      </c>
      <c r="B43" s="200" t="s">
        <v>28</v>
      </c>
      <c r="C43" s="200" t="s">
        <v>28</v>
      </c>
      <c r="D43" s="200" t="s">
        <v>28</v>
      </c>
      <c r="E43" s="200" t="s">
        <v>28</v>
      </c>
      <c r="F43" s="187">
        <v>7716</v>
      </c>
      <c r="G43" s="187">
        <v>10289</v>
      </c>
      <c r="H43" s="368">
        <v>2485</v>
      </c>
      <c r="I43" s="53">
        <v>2437</v>
      </c>
      <c r="J43" s="53">
        <v>2209</v>
      </c>
      <c r="K43" s="53">
        <v>2466</v>
      </c>
      <c r="L43" s="187">
        <v>9597</v>
      </c>
      <c r="M43" s="189">
        <v>2195</v>
      </c>
      <c r="N43" s="54">
        <f t="shared" si="1"/>
        <v>-0.11670020120724346</v>
      </c>
      <c r="O43" s="54">
        <f t="shared" si="2"/>
        <v>-0.10989456609894566</v>
      </c>
      <c r="P43" s="193">
        <f t="shared" si="3"/>
        <v>0.02950229163586511</v>
      </c>
      <c r="Q43" s="54" t="s">
        <v>28</v>
      </c>
      <c r="R43" s="54">
        <f t="shared" si="4"/>
        <v>-0.06725629312858393</v>
      </c>
      <c r="S43" s="193">
        <f t="shared" si="5"/>
        <v>0.013730615538472764</v>
      </c>
    </row>
    <row r="44" spans="1:19" ht="27">
      <c r="A44" s="56" t="s">
        <v>330</v>
      </c>
      <c r="B44" s="204">
        <v>256</v>
      </c>
      <c r="C44" s="50">
        <v>416</v>
      </c>
      <c r="D44" s="200" t="s">
        <v>28</v>
      </c>
      <c r="E44" s="222" t="s">
        <v>28</v>
      </c>
      <c r="F44" s="353" t="s">
        <v>28</v>
      </c>
      <c r="G44" s="353" t="s">
        <v>28</v>
      </c>
      <c r="H44" s="369" t="s">
        <v>28</v>
      </c>
      <c r="I44" s="33" t="s">
        <v>28</v>
      </c>
      <c r="J44" s="33" t="s">
        <v>28</v>
      </c>
      <c r="K44" s="33" t="s">
        <v>28</v>
      </c>
      <c r="L44" s="353" t="s">
        <v>28</v>
      </c>
      <c r="M44" s="353" t="s">
        <v>28</v>
      </c>
      <c r="N44" s="54"/>
      <c r="O44" s="54"/>
      <c r="P44" s="193"/>
      <c r="Q44" s="54" t="s">
        <v>28</v>
      </c>
      <c r="R44" s="54" t="s">
        <v>28</v>
      </c>
      <c r="S44" s="193" t="s">
        <v>28</v>
      </c>
    </row>
    <row r="45" spans="1:19" ht="25.5">
      <c r="A45" s="56" t="s">
        <v>47</v>
      </c>
      <c r="B45" s="204">
        <v>3396</v>
      </c>
      <c r="C45" s="50">
        <v>3115</v>
      </c>
      <c r="D45" s="204">
        <v>3397</v>
      </c>
      <c r="E45" s="189">
        <v>3384</v>
      </c>
      <c r="F45" s="187">
        <v>3530</v>
      </c>
      <c r="G45" s="187">
        <v>3544</v>
      </c>
      <c r="H45" s="368">
        <v>1104</v>
      </c>
      <c r="I45" s="53">
        <v>1105</v>
      </c>
      <c r="J45" s="53">
        <v>826</v>
      </c>
      <c r="K45" s="53">
        <v>1120</v>
      </c>
      <c r="L45" s="187">
        <v>4155</v>
      </c>
      <c r="M45" s="189">
        <v>1260</v>
      </c>
      <c r="N45" s="54">
        <f t="shared" si="1"/>
        <v>0.14130434782608695</v>
      </c>
      <c r="O45" s="54">
        <f t="shared" si="2"/>
        <v>0.125</v>
      </c>
      <c r="P45" s="193">
        <f t="shared" si="3"/>
        <v>0.016935256246555827</v>
      </c>
      <c r="Q45" s="54">
        <f>(L45-B45)/B45</f>
        <v>0.2234982332155477</v>
      </c>
      <c r="R45" s="54">
        <f t="shared" si="4"/>
        <v>0.1724040632054176</v>
      </c>
      <c r="S45" s="193">
        <f t="shared" si="5"/>
        <v>0.005944639737663263</v>
      </c>
    </row>
    <row r="46" spans="1:19" ht="14.25">
      <c r="A46" s="56" t="s">
        <v>170</v>
      </c>
      <c r="B46" s="200" t="s">
        <v>28</v>
      </c>
      <c r="C46" s="200" t="s">
        <v>28</v>
      </c>
      <c r="D46" s="204">
        <v>10444</v>
      </c>
      <c r="E46" s="189">
        <v>8946</v>
      </c>
      <c r="F46" s="187">
        <v>12252</v>
      </c>
      <c r="G46" s="187">
        <v>10137</v>
      </c>
      <c r="H46" s="368">
        <v>2227</v>
      </c>
      <c r="I46" s="53">
        <v>2387</v>
      </c>
      <c r="J46" s="53">
        <v>2944</v>
      </c>
      <c r="K46" s="53">
        <v>1733</v>
      </c>
      <c r="L46" s="187">
        <v>9291</v>
      </c>
      <c r="M46" s="189">
        <v>1943</v>
      </c>
      <c r="N46" s="54">
        <f t="shared" si="1"/>
        <v>-0.12752581948810057</v>
      </c>
      <c r="O46" s="54">
        <f t="shared" si="2"/>
        <v>0.12117714945181765</v>
      </c>
      <c r="P46" s="193">
        <f t="shared" si="3"/>
        <v>0.026115240386553943</v>
      </c>
      <c r="Q46" s="54" t="s">
        <v>28</v>
      </c>
      <c r="R46" s="54">
        <f t="shared" si="4"/>
        <v>-0.08345664397750814</v>
      </c>
      <c r="S46" s="193">
        <f t="shared" si="5"/>
        <v>0.013292815355626805</v>
      </c>
    </row>
    <row r="47" spans="1:19" ht="14.25">
      <c r="A47" s="56" t="s">
        <v>171</v>
      </c>
      <c r="B47" s="204">
        <v>643</v>
      </c>
      <c r="C47" s="50">
        <v>864</v>
      </c>
      <c r="D47" s="204">
        <v>641</v>
      </c>
      <c r="E47" s="189">
        <v>524</v>
      </c>
      <c r="F47" s="187">
        <v>415</v>
      </c>
      <c r="G47" s="187">
        <v>536</v>
      </c>
      <c r="H47" s="368">
        <v>92</v>
      </c>
      <c r="I47" s="53">
        <v>89</v>
      </c>
      <c r="J47" s="53">
        <v>98</v>
      </c>
      <c r="K47" s="53">
        <v>81</v>
      </c>
      <c r="L47" s="187">
        <v>360</v>
      </c>
      <c r="M47" s="189">
        <v>93</v>
      </c>
      <c r="N47" s="54">
        <f t="shared" si="1"/>
        <v>0.010869565217391304</v>
      </c>
      <c r="O47" s="54">
        <f t="shared" si="2"/>
        <v>0.14814814814814814</v>
      </c>
      <c r="P47" s="193">
        <f t="shared" si="3"/>
        <v>0.001249983199150549</v>
      </c>
      <c r="Q47" s="54">
        <f>(L47-B47)/B47</f>
        <v>-0.4401244167962675</v>
      </c>
      <c r="R47" s="54">
        <f t="shared" si="4"/>
        <v>-0.3283582089552239</v>
      </c>
      <c r="S47" s="193">
        <f t="shared" si="5"/>
        <v>0.0005150590386423044</v>
      </c>
    </row>
    <row r="48" spans="1:19" ht="25.5">
      <c r="A48" s="56" t="s">
        <v>48</v>
      </c>
      <c r="B48" s="204">
        <v>5835</v>
      </c>
      <c r="C48" s="50">
        <v>4797</v>
      </c>
      <c r="D48" s="204">
        <v>3722</v>
      </c>
      <c r="E48" s="189">
        <v>4111</v>
      </c>
      <c r="F48" s="187">
        <v>4887</v>
      </c>
      <c r="G48" s="187">
        <v>6741</v>
      </c>
      <c r="H48" s="368">
        <v>1557</v>
      </c>
      <c r="I48" s="53">
        <v>1696</v>
      </c>
      <c r="J48" s="53">
        <v>1825</v>
      </c>
      <c r="K48" s="53">
        <v>1968</v>
      </c>
      <c r="L48" s="187">
        <v>7046</v>
      </c>
      <c r="M48" s="189">
        <v>2014</v>
      </c>
      <c r="N48" s="54">
        <f t="shared" si="1"/>
        <v>0.2935131663455363</v>
      </c>
      <c r="O48" s="54">
        <f t="shared" si="2"/>
        <v>0.023373983739837397</v>
      </c>
      <c r="P48" s="193">
        <f t="shared" si="3"/>
        <v>0.027069528635367806</v>
      </c>
      <c r="Q48" s="54">
        <f>(L48-B48)/B48</f>
        <v>0.20754070265638389</v>
      </c>
      <c r="R48" s="54">
        <f t="shared" si="4"/>
        <v>0.04524551253523216</v>
      </c>
      <c r="S48" s="193">
        <f t="shared" si="5"/>
        <v>0.010080849961871323</v>
      </c>
    </row>
    <row r="49" spans="1:19" ht="14.25">
      <c r="A49" s="56" t="s">
        <v>172</v>
      </c>
      <c r="B49" s="200" t="s">
        <v>28</v>
      </c>
      <c r="C49" s="200" t="s">
        <v>28</v>
      </c>
      <c r="D49" s="205">
        <v>70</v>
      </c>
      <c r="E49" s="205">
        <v>114</v>
      </c>
      <c r="F49" s="210">
        <v>207</v>
      </c>
      <c r="G49" s="187">
        <v>202</v>
      </c>
      <c r="H49" s="368">
        <v>54</v>
      </c>
      <c r="I49" s="53">
        <v>78</v>
      </c>
      <c r="J49" s="53">
        <v>69</v>
      </c>
      <c r="K49" s="53">
        <v>66</v>
      </c>
      <c r="L49" s="187">
        <v>267</v>
      </c>
      <c r="M49" s="189">
        <v>104</v>
      </c>
      <c r="N49" s="54">
        <f t="shared" si="1"/>
        <v>0.9259259259259259</v>
      </c>
      <c r="O49" s="54">
        <f t="shared" si="2"/>
        <v>0.5757575757575758</v>
      </c>
      <c r="P49" s="193">
        <f t="shared" si="3"/>
        <v>0.0013978306743188936</v>
      </c>
      <c r="Q49" s="54" t="s">
        <v>28</v>
      </c>
      <c r="R49" s="54">
        <f t="shared" si="4"/>
        <v>0.3217821782178218</v>
      </c>
      <c r="S49" s="193">
        <f t="shared" si="5"/>
        <v>0.00038200212032637575</v>
      </c>
    </row>
    <row r="50" spans="1:19" ht="14.25">
      <c r="A50" s="56" t="s">
        <v>329</v>
      </c>
      <c r="B50" s="204">
        <v>3944</v>
      </c>
      <c r="C50" s="50">
        <v>5412</v>
      </c>
      <c r="D50" s="200" t="s">
        <v>28</v>
      </c>
      <c r="E50" s="222" t="s">
        <v>28</v>
      </c>
      <c r="F50" s="353" t="s">
        <v>28</v>
      </c>
      <c r="G50" s="353" t="s">
        <v>28</v>
      </c>
      <c r="H50" s="369" t="s">
        <v>28</v>
      </c>
      <c r="I50" s="33" t="s">
        <v>28</v>
      </c>
      <c r="J50" s="33" t="s">
        <v>28</v>
      </c>
      <c r="K50" s="33" t="s">
        <v>28</v>
      </c>
      <c r="L50" s="353" t="s">
        <v>28</v>
      </c>
      <c r="M50" s="353" t="s">
        <v>28</v>
      </c>
      <c r="N50" s="54"/>
      <c r="O50" s="54"/>
      <c r="P50" s="193"/>
      <c r="Q50" s="54" t="s">
        <v>28</v>
      </c>
      <c r="R50" s="54" t="s">
        <v>28</v>
      </c>
      <c r="S50" s="193" t="s">
        <v>28</v>
      </c>
    </row>
    <row r="51" spans="1:19" ht="25.5">
      <c r="A51" s="69" t="s">
        <v>49</v>
      </c>
      <c r="B51" s="206">
        <v>2765</v>
      </c>
      <c r="C51" s="59">
        <v>2458</v>
      </c>
      <c r="D51" s="206">
        <v>2573</v>
      </c>
      <c r="E51" s="221">
        <v>2220</v>
      </c>
      <c r="F51" s="211">
        <v>1880</v>
      </c>
      <c r="G51" s="211">
        <v>1868</v>
      </c>
      <c r="H51" s="331">
        <v>596</v>
      </c>
      <c r="I51" s="58">
        <v>473</v>
      </c>
      <c r="J51" s="58">
        <v>602</v>
      </c>
      <c r="K51" s="58">
        <v>593</v>
      </c>
      <c r="L51" s="211">
        <v>2264</v>
      </c>
      <c r="M51" s="221">
        <v>576</v>
      </c>
      <c r="N51" s="60">
        <f t="shared" si="1"/>
        <v>-0.03355704697986577</v>
      </c>
      <c r="O51" s="60">
        <f t="shared" si="2"/>
        <v>-0.02866779089376054</v>
      </c>
      <c r="P51" s="195">
        <f t="shared" si="3"/>
        <v>0.007741831426996949</v>
      </c>
      <c r="Q51" s="60">
        <f>(L51-B51)/B51</f>
        <v>-0.18119349005424953</v>
      </c>
      <c r="R51" s="60">
        <f t="shared" si="4"/>
        <v>0.21199143468950749</v>
      </c>
      <c r="S51" s="195">
        <f t="shared" si="5"/>
        <v>0.003239149065239381</v>
      </c>
    </row>
    <row r="52" spans="1:19" ht="12.75">
      <c r="A52" s="56" t="s">
        <v>507</v>
      </c>
      <c r="B52" s="86">
        <f>IF(B6=SUM(B8:B12,B15:B51),"","ERROR")</f>
      </c>
      <c r="C52" s="86">
        <f aca="true" t="shared" si="6" ref="C52:M52">IF(C6=SUM(C8:C12,C15:C51),"","ERROR")</f>
      </c>
      <c r="D52" s="86">
        <f t="shared" si="6"/>
      </c>
      <c r="E52" s="86">
        <f t="shared" si="6"/>
      </c>
      <c r="F52" s="86">
        <f t="shared" si="6"/>
      </c>
      <c r="G52" s="86">
        <f t="shared" si="6"/>
      </c>
      <c r="H52" s="86">
        <f t="shared" si="6"/>
      </c>
      <c r="I52" s="86">
        <f t="shared" si="6"/>
      </c>
      <c r="J52" s="86">
        <f t="shared" si="6"/>
      </c>
      <c r="K52" s="86">
        <f t="shared" si="6"/>
      </c>
      <c r="L52" s="86">
        <f t="shared" si="6"/>
      </c>
      <c r="M52" s="86">
        <f t="shared" si="6"/>
      </c>
      <c r="N52" s="86"/>
      <c r="O52" s="86"/>
      <c r="P52" s="86"/>
      <c r="Q52" s="86"/>
      <c r="R52" s="86"/>
      <c r="S52" s="86"/>
    </row>
    <row r="53" spans="1:19" ht="12.75">
      <c r="A53" s="98" t="s">
        <v>508</v>
      </c>
      <c r="B53" s="86"/>
      <c r="C53" s="86"/>
      <c r="D53" s="86"/>
      <c r="E53" s="50">
        <f aca="true" t="shared" si="7" ref="E53:M53">IF(D12=D13+D14,"","ERROR")</f>
      </c>
      <c r="F53" s="50">
        <f t="shared" si="7"/>
      </c>
      <c r="G53" s="50">
        <f t="shared" si="7"/>
      </c>
      <c r="H53" s="50">
        <f t="shared" si="7"/>
      </c>
      <c r="I53" s="50">
        <f t="shared" si="7"/>
      </c>
      <c r="J53" s="50">
        <f t="shared" si="7"/>
      </c>
      <c r="K53" s="50">
        <f t="shared" si="7"/>
      </c>
      <c r="L53" s="50">
        <f t="shared" si="7"/>
      </c>
      <c r="M53" s="50">
        <f t="shared" si="7"/>
      </c>
      <c r="N53" s="86"/>
      <c r="O53" s="86"/>
      <c r="P53" s="86"/>
      <c r="Q53" s="86"/>
      <c r="R53" s="86"/>
      <c r="S53" s="86"/>
    </row>
    <row r="54" spans="1:19" ht="12.75">
      <c r="A54" s="419" t="s">
        <v>32</v>
      </c>
      <c r="B54" s="435"/>
      <c r="C54" s="435"/>
      <c r="D54" s="438"/>
      <c r="E54" s="38"/>
      <c r="F54" s="38"/>
      <c r="N54" s="9"/>
      <c r="O54" s="9"/>
      <c r="P54" s="9"/>
      <c r="Q54" s="9"/>
      <c r="R54" s="9"/>
      <c r="S54" s="9"/>
    </row>
    <row r="55" spans="1:19" ht="12.75">
      <c r="A55" s="90" t="s">
        <v>328</v>
      </c>
      <c r="B55" s="90"/>
      <c r="C55" s="90"/>
      <c r="D55" s="90"/>
      <c r="E55" s="90"/>
      <c r="F55" s="61"/>
      <c r="G55" s="324"/>
      <c r="H55" s="324"/>
      <c r="I55" s="324"/>
      <c r="J55" s="324"/>
      <c r="K55" s="324"/>
      <c r="L55" s="324"/>
      <c r="M55" s="324"/>
      <c r="N55" s="9"/>
      <c r="O55" s="9"/>
      <c r="P55" s="9"/>
      <c r="Q55" s="9"/>
      <c r="R55" s="9"/>
      <c r="S55" s="9"/>
    </row>
    <row r="56" spans="1:19" ht="12.75">
      <c r="A56" s="419"/>
      <c r="B56" s="419"/>
      <c r="C56" s="419"/>
      <c r="D56" s="419"/>
      <c r="E56" s="63"/>
      <c r="F56" s="419"/>
      <c r="G56" s="9"/>
      <c r="H56" s="9"/>
      <c r="I56" s="9"/>
      <c r="J56" s="9"/>
      <c r="K56" s="9"/>
      <c r="L56" s="9"/>
      <c r="M56" s="9"/>
      <c r="N56" s="9"/>
      <c r="O56" s="9"/>
      <c r="P56" s="9"/>
      <c r="Q56" s="9"/>
      <c r="R56" s="9"/>
      <c r="S56" s="9"/>
    </row>
    <row r="57" spans="1:19" ht="12.75">
      <c r="A57" s="419" t="s">
        <v>33</v>
      </c>
      <c r="B57" s="419"/>
      <c r="C57" s="419"/>
      <c r="D57" s="419"/>
      <c r="E57" s="63"/>
      <c r="F57" s="419"/>
      <c r="G57" s="9"/>
      <c r="H57" s="9"/>
      <c r="I57" s="9"/>
      <c r="J57" s="9"/>
      <c r="K57" s="9"/>
      <c r="L57" s="9"/>
      <c r="M57" s="9"/>
      <c r="N57" s="9"/>
      <c r="O57" s="9"/>
      <c r="P57" s="9"/>
      <c r="Q57" s="9"/>
      <c r="R57" s="9"/>
      <c r="S57" s="9"/>
    </row>
    <row r="58" spans="1:19" ht="12.75">
      <c r="A58" s="64" t="s">
        <v>157</v>
      </c>
      <c r="B58" s="177"/>
      <c r="C58" s="177"/>
      <c r="D58" s="177"/>
      <c r="E58" s="177"/>
      <c r="F58" s="177"/>
      <c r="G58" s="177"/>
      <c r="H58" s="177"/>
      <c r="I58" s="177"/>
      <c r="J58" s="177"/>
      <c r="K58" s="177"/>
      <c r="L58" s="177"/>
      <c r="M58" s="177"/>
      <c r="N58" s="177"/>
      <c r="O58" s="177"/>
      <c r="P58" s="177"/>
      <c r="Q58" s="177"/>
      <c r="R58" s="177"/>
      <c r="S58" s="177"/>
    </row>
    <row r="59" spans="1:19" ht="12.75">
      <c r="A59" s="64" t="s">
        <v>158</v>
      </c>
      <c r="B59" s="177"/>
      <c r="C59" s="177"/>
      <c r="D59" s="177"/>
      <c r="E59" s="177"/>
      <c r="F59" s="177"/>
      <c r="G59" s="177"/>
      <c r="H59" s="177"/>
      <c r="I59" s="177"/>
      <c r="J59" s="177"/>
      <c r="K59" s="177"/>
      <c r="L59" s="177"/>
      <c r="M59" s="177"/>
      <c r="N59" s="177"/>
      <c r="O59" s="177"/>
      <c r="P59" s="177"/>
      <c r="Q59" s="177"/>
      <c r="R59" s="177"/>
      <c r="S59" s="177"/>
    </row>
    <row r="60" spans="1:19" ht="12.75">
      <c r="A60" s="64" t="s">
        <v>178</v>
      </c>
      <c r="B60" s="64"/>
      <c r="C60" s="64"/>
      <c r="D60" s="64"/>
      <c r="E60" s="64"/>
      <c r="F60" s="64"/>
      <c r="G60" s="177"/>
      <c r="H60" s="177"/>
      <c r="I60" s="177"/>
      <c r="J60" s="177"/>
      <c r="K60" s="177"/>
      <c r="L60" s="177"/>
      <c r="M60" s="177"/>
      <c r="N60" s="177"/>
      <c r="O60" s="177"/>
      <c r="P60" s="177"/>
      <c r="Q60" s="177"/>
      <c r="R60" s="177"/>
      <c r="S60" s="177"/>
    </row>
    <row r="61" spans="1:19" ht="12.75">
      <c r="A61" s="64" t="s">
        <v>179</v>
      </c>
      <c r="B61" s="64"/>
      <c r="C61" s="64"/>
      <c r="D61" s="64"/>
      <c r="E61" s="64"/>
      <c r="F61" s="64"/>
      <c r="G61" s="177"/>
      <c r="H61" s="177"/>
      <c r="I61" s="177"/>
      <c r="J61" s="177"/>
      <c r="K61" s="177"/>
      <c r="L61" s="177"/>
      <c r="M61" s="177"/>
      <c r="N61" s="177"/>
      <c r="O61" s="177"/>
      <c r="P61" s="177"/>
      <c r="Q61" s="177"/>
      <c r="R61" s="177"/>
      <c r="S61" s="177"/>
    </row>
    <row r="62" spans="1:19" ht="12.75">
      <c r="A62" s="325" t="s">
        <v>175</v>
      </c>
      <c r="B62" s="64"/>
      <c r="C62" s="64"/>
      <c r="D62" s="64"/>
      <c r="E62" s="64"/>
      <c r="F62" s="64"/>
      <c r="G62" s="177"/>
      <c r="H62" s="177"/>
      <c r="I62" s="177"/>
      <c r="J62" s="177"/>
      <c r="K62" s="177"/>
      <c r="L62" s="177"/>
      <c r="M62" s="177"/>
      <c r="N62" s="177"/>
      <c r="O62" s="177"/>
      <c r="P62" s="177"/>
      <c r="Q62" s="177"/>
      <c r="R62" s="177"/>
      <c r="S62" s="177"/>
    </row>
    <row r="63" spans="1:19" ht="12.75">
      <c r="A63" s="64" t="s">
        <v>176</v>
      </c>
      <c r="B63" s="177"/>
      <c r="C63" s="177"/>
      <c r="D63" s="177"/>
      <c r="E63" s="177"/>
      <c r="F63" s="177"/>
      <c r="G63" s="177"/>
      <c r="H63" s="177"/>
      <c r="I63" s="177"/>
      <c r="J63" s="177"/>
      <c r="K63" s="177"/>
      <c r="L63" s="177"/>
      <c r="M63" s="177"/>
      <c r="N63" s="177"/>
      <c r="O63" s="177"/>
      <c r="P63" s="177"/>
      <c r="Q63" s="177"/>
      <c r="R63" s="177"/>
      <c r="S63" s="177"/>
    </row>
    <row r="64" spans="1:19" ht="12.75">
      <c r="A64" s="64" t="s">
        <v>177</v>
      </c>
      <c r="B64" s="177"/>
      <c r="C64" s="177"/>
      <c r="D64" s="177"/>
      <c r="E64" s="177"/>
      <c r="F64" s="177"/>
      <c r="G64" s="177"/>
      <c r="H64" s="177"/>
      <c r="I64" s="177"/>
      <c r="J64" s="177"/>
      <c r="K64" s="177"/>
      <c r="L64" s="177"/>
      <c r="M64" s="177"/>
      <c r="N64" s="177"/>
      <c r="O64" s="177"/>
      <c r="P64" s="177"/>
      <c r="Q64" s="177"/>
      <c r="R64" s="177"/>
      <c r="S64" s="177"/>
    </row>
    <row r="65" spans="1:19" ht="12.75">
      <c r="A65" s="64" t="s">
        <v>295</v>
      </c>
      <c r="B65" s="177"/>
      <c r="C65" s="177"/>
      <c r="D65" s="177"/>
      <c r="E65" s="177"/>
      <c r="F65" s="177"/>
      <c r="G65" s="177"/>
      <c r="H65" s="177"/>
      <c r="I65" s="177"/>
      <c r="J65" s="177"/>
      <c r="K65" s="177"/>
      <c r="L65" s="177"/>
      <c r="M65" s="177"/>
      <c r="N65" s="177"/>
      <c r="O65" s="177"/>
      <c r="P65" s="177"/>
      <c r="Q65" s="177"/>
      <c r="R65" s="177"/>
      <c r="S65" s="9"/>
    </row>
    <row r="66" spans="1:19" ht="12.75">
      <c r="A66" s="64" t="s">
        <v>331</v>
      </c>
      <c r="B66" s="420"/>
      <c r="C66" s="420"/>
      <c r="D66" s="420"/>
      <c r="E66" s="420"/>
      <c r="F66" s="420"/>
      <c r="G66" s="9"/>
      <c r="H66" s="9"/>
      <c r="I66" s="9"/>
      <c r="J66" s="9"/>
      <c r="K66" s="9"/>
      <c r="L66" s="9"/>
      <c r="M66" s="9"/>
      <c r="N66" s="9"/>
      <c r="O66" s="9"/>
      <c r="P66" s="9"/>
      <c r="Q66" s="9"/>
      <c r="R66" s="9"/>
      <c r="S66" s="9"/>
    </row>
    <row r="67" spans="1:7" ht="12.75">
      <c r="A67" s="64" t="s">
        <v>436</v>
      </c>
      <c r="B67" s="9"/>
      <c r="C67" s="9"/>
      <c r="D67" s="9"/>
      <c r="E67" s="9"/>
      <c r="F67" s="9"/>
      <c r="G67" s="9"/>
    </row>
    <row r="68" spans="1:19" ht="12.75">
      <c r="A68" s="64" t="s">
        <v>445</v>
      </c>
      <c r="B68" s="64"/>
      <c r="C68" s="64"/>
      <c r="D68" s="64"/>
      <c r="E68" s="227"/>
      <c r="F68" s="227"/>
      <c r="G68" s="9"/>
      <c r="H68" s="9"/>
      <c r="I68" s="9"/>
      <c r="J68" s="9"/>
      <c r="K68" s="9"/>
      <c r="L68" s="9"/>
      <c r="M68" s="9"/>
      <c r="N68" s="9"/>
      <c r="O68" s="9"/>
      <c r="P68" s="9"/>
      <c r="Q68" s="9"/>
      <c r="R68" s="9"/>
      <c r="S68" s="9"/>
    </row>
    <row r="69" spans="1:19" ht="12.75">
      <c r="A69" s="64" t="s">
        <v>446</v>
      </c>
      <c r="B69" s="64"/>
      <c r="C69" s="64"/>
      <c r="D69" s="64"/>
      <c r="E69" s="227"/>
      <c r="F69" s="227"/>
      <c r="G69" s="9"/>
      <c r="H69" s="9"/>
      <c r="I69" s="9"/>
      <c r="J69" s="9"/>
      <c r="K69" s="9"/>
      <c r="L69" s="9"/>
      <c r="M69" s="9"/>
      <c r="N69" s="9"/>
      <c r="O69" s="9"/>
      <c r="P69" s="9"/>
      <c r="Q69" s="9"/>
      <c r="R69" s="9"/>
      <c r="S69" s="9"/>
    </row>
    <row r="70" spans="1:19" ht="12.75">
      <c r="A70" s="64"/>
      <c r="B70" s="64"/>
      <c r="C70" s="64"/>
      <c r="D70" s="64"/>
      <c r="E70" s="227"/>
      <c r="F70" s="227"/>
      <c r="G70" s="9"/>
      <c r="H70" s="9"/>
      <c r="I70" s="9"/>
      <c r="J70" s="9"/>
      <c r="K70" s="9"/>
      <c r="L70" s="9"/>
      <c r="M70" s="9"/>
      <c r="N70" s="9"/>
      <c r="O70" s="9"/>
      <c r="P70" s="9"/>
      <c r="Q70" s="9"/>
      <c r="R70" s="9"/>
      <c r="S70" s="9"/>
    </row>
    <row r="71" spans="1:19" ht="12.75">
      <c r="A71" s="9" t="s">
        <v>320</v>
      </c>
      <c r="B71" s="9"/>
      <c r="C71" s="9"/>
      <c r="D71" s="9"/>
      <c r="E71" s="37"/>
      <c r="F71" s="37"/>
      <c r="G71" s="9"/>
      <c r="H71" s="9"/>
      <c r="I71" s="9"/>
      <c r="J71" s="9"/>
      <c r="K71" s="9"/>
      <c r="L71" s="9"/>
      <c r="M71" s="9"/>
      <c r="N71" s="9"/>
      <c r="O71" s="9"/>
      <c r="P71" s="9"/>
      <c r="Q71" s="9"/>
      <c r="R71" s="9"/>
      <c r="S71" s="9"/>
    </row>
    <row r="72" spans="1:19" ht="12.75">
      <c r="A72" s="9"/>
      <c r="B72" s="9"/>
      <c r="C72" s="9"/>
      <c r="D72" s="9"/>
      <c r="E72" s="37"/>
      <c r="F72" s="37"/>
      <c r="G72" s="9"/>
      <c r="H72" s="9"/>
      <c r="I72" s="9"/>
      <c r="J72" s="9"/>
      <c r="K72" s="9"/>
      <c r="L72" s="9"/>
      <c r="M72" s="9"/>
      <c r="N72" s="9"/>
      <c r="O72" s="9"/>
      <c r="P72" s="9"/>
      <c r="Q72" s="9"/>
      <c r="R72" s="9"/>
      <c r="S72" s="9"/>
    </row>
    <row r="73" spans="1:19" ht="12.75">
      <c r="A73" s="64" t="s">
        <v>327</v>
      </c>
      <c r="B73" s="9"/>
      <c r="C73" s="9"/>
      <c r="D73" s="9"/>
      <c r="E73" s="37"/>
      <c r="F73" s="37"/>
      <c r="G73" s="9"/>
      <c r="H73" s="9"/>
      <c r="I73" s="9"/>
      <c r="J73" s="9"/>
      <c r="K73" s="9"/>
      <c r="L73" s="9"/>
      <c r="M73" s="9"/>
      <c r="N73" s="9"/>
      <c r="O73" s="9"/>
      <c r="P73" s="9"/>
      <c r="Q73" s="9"/>
      <c r="R73" s="9"/>
      <c r="S73" s="9"/>
    </row>
    <row r="74" spans="1:19" ht="12.75">
      <c r="A74" s="64" t="s">
        <v>326</v>
      </c>
      <c r="B74" s="9"/>
      <c r="C74" s="9"/>
      <c r="D74" s="9"/>
      <c r="E74" s="37"/>
      <c r="F74" s="37"/>
      <c r="G74" s="9"/>
      <c r="H74" s="9"/>
      <c r="I74" s="9"/>
      <c r="J74" s="9"/>
      <c r="K74" s="9"/>
      <c r="L74" s="9"/>
      <c r="M74" s="9"/>
      <c r="N74" s="9"/>
      <c r="O74" s="9"/>
      <c r="P74" s="9"/>
      <c r="Q74" s="9"/>
      <c r="R74" s="9"/>
      <c r="S74" s="9"/>
    </row>
  </sheetData>
  <sheetProtection/>
  <protectedRanges>
    <protectedRange sqref="E56:E57 L5:M5 E4 B5:G5 G55:M55 G3:M3" name="Range1"/>
    <protectedRange sqref="D61:E61" name="Range1_1_2"/>
    <protectedRange sqref="E58:E59" name="Range1_1_1"/>
    <protectedRange sqref="E8 E11:E16" name="Range1_4"/>
    <protectedRange sqref="E20:E23 E37:E42 E29:E30 E17 E32 E34:E35 E44:E48 E25 E27 E50:E51" name="Range1_5"/>
    <protectedRange sqref="E67" name="Range1_1_1_1"/>
    <protectedRange sqref="E53:M53" name="Range1_1_1_2"/>
  </protectedRanges>
  <mergeCells count="9">
    <mergeCell ref="R4:R5"/>
    <mergeCell ref="O4:O5"/>
    <mergeCell ref="P4:P5"/>
    <mergeCell ref="S4:S5"/>
    <mergeCell ref="A1:E1"/>
    <mergeCell ref="A4:A5"/>
    <mergeCell ref="Q4:Q5"/>
    <mergeCell ref="N4:N5"/>
    <mergeCell ref="H4:L4"/>
  </mergeCells>
  <hyperlinks>
    <hyperlink ref="A2" location="'1.1'!A1" display="'1.1'!A1"/>
    <hyperlink ref="S1" location="Index!A1" display="Index"/>
  </hyperlinks>
  <printOptions horizontalCentered="1"/>
  <pageMargins left="0" right="0" top="0.3937007874015748" bottom="0.3937007874015748" header="0.5118110236220472" footer="0.5118110236220472"/>
  <pageSetup fitToHeight="1" fitToWidth="1" horizontalDpi="600" verticalDpi="600" orientation="landscape" paperSize="9" scale="36" r:id="rId1"/>
  <headerFooter alignWithMargins="0">
    <oddHeader>&amp;CTribunal Statistics Quarterly
April to June 2014</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64"/>
  <sheetViews>
    <sheetView workbookViewId="0" topLeftCell="A1">
      <pane xSplit="1" ySplit="5" topLeftCell="F6" activePane="bottomRight" state="frozen"/>
      <selection pane="topLeft" activeCell="A1" sqref="A1"/>
      <selection pane="topRight" activeCell="B1" sqref="B1"/>
      <selection pane="bottomLeft" activeCell="A6" sqref="A6"/>
      <selection pane="bottomRight" activeCell="M22" sqref="M22"/>
    </sheetView>
  </sheetViews>
  <sheetFormatPr defaultColWidth="9.140625" defaultRowHeight="12.75"/>
  <cols>
    <col min="1" max="1" width="47.28125" style="0" customWidth="1"/>
    <col min="2" max="2" width="10.8515625" style="91" bestFit="1" customWidth="1"/>
    <col min="3" max="3" width="10.140625" style="91" bestFit="1" customWidth="1"/>
    <col min="4" max="5" width="10.8515625" style="0" bestFit="1" customWidth="1"/>
    <col min="6" max="6" width="10.57421875" style="0" bestFit="1" customWidth="1"/>
    <col min="7" max="7" width="7.7109375" style="91" customWidth="1"/>
    <col min="8" max="9" width="9.8515625" style="91" bestFit="1" customWidth="1"/>
    <col min="10" max="11" width="8.140625" style="91" customWidth="1"/>
    <col min="12" max="12" width="10.57421875" style="38" bestFit="1" customWidth="1"/>
    <col min="13" max="14" width="8.28125" style="38" customWidth="1"/>
    <col min="15" max="19" width="8.28125" style="2" customWidth="1"/>
  </cols>
  <sheetData>
    <row r="1" spans="1:19" ht="12.75">
      <c r="A1" s="70" t="s">
        <v>50</v>
      </c>
      <c r="B1" s="71"/>
      <c r="C1" s="71"/>
      <c r="D1" s="71"/>
      <c r="E1" s="72"/>
      <c r="F1" s="72"/>
      <c r="G1" s="72"/>
      <c r="H1" s="72"/>
      <c r="I1" s="72"/>
      <c r="J1" s="72"/>
      <c r="K1" s="72"/>
      <c r="O1" s="38"/>
      <c r="P1" s="38"/>
      <c r="Q1" s="38"/>
      <c r="R1" s="38"/>
      <c r="S1" s="12" t="s">
        <v>12</v>
      </c>
    </row>
    <row r="2" spans="1:19" ht="12.75">
      <c r="A2" s="70" t="s">
        <v>258</v>
      </c>
      <c r="B2" s="71"/>
      <c r="C2" s="71"/>
      <c r="D2" s="71"/>
      <c r="E2" s="72"/>
      <c r="F2" s="72"/>
      <c r="G2" s="72"/>
      <c r="H2" s="72"/>
      <c r="I2" s="72"/>
      <c r="J2" s="72"/>
      <c r="K2" s="72"/>
      <c r="L2" s="11"/>
      <c r="M2" s="11"/>
      <c r="N2" s="39"/>
      <c r="O2" s="40"/>
      <c r="P2" s="38"/>
      <c r="Q2" s="39"/>
      <c r="R2" s="41"/>
      <c r="S2" s="38"/>
    </row>
    <row r="3" spans="1:19" ht="12.75">
      <c r="A3" s="74"/>
      <c r="B3" s="74"/>
      <c r="C3" s="74"/>
      <c r="D3" s="75"/>
      <c r="E3" s="75"/>
      <c r="F3" s="74"/>
      <c r="G3" s="76"/>
      <c r="H3" s="76"/>
      <c r="I3" s="76"/>
      <c r="J3" s="76"/>
      <c r="K3" s="76"/>
      <c r="L3" s="46"/>
      <c r="M3" s="552"/>
      <c r="N3" s="47"/>
      <c r="O3" s="38"/>
      <c r="P3" s="38"/>
      <c r="Q3" s="47"/>
      <c r="R3" s="77"/>
      <c r="S3" s="38"/>
    </row>
    <row r="4" spans="1:19" ht="12.75" customHeight="1">
      <c r="A4" s="837"/>
      <c r="B4" s="465" t="s">
        <v>13</v>
      </c>
      <c r="C4" s="196" t="s">
        <v>14</v>
      </c>
      <c r="D4" s="349" t="s">
        <v>15</v>
      </c>
      <c r="E4" s="198" t="s">
        <v>16</v>
      </c>
      <c r="F4" s="292" t="s">
        <v>17</v>
      </c>
      <c r="G4" s="621" t="s">
        <v>18</v>
      </c>
      <c r="H4" s="834" t="s">
        <v>255</v>
      </c>
      <c r="I4" s="835"/>
      <c r="J4" s="835"/>
      <c r="K4" s="835"/>
      <c r="L4" s="836"/>
      <c r="M4" s="198" t="s">
        <v>397</v>
      </c>
      <c r="N4" s="817" t="s">
        <v>415</v>
      </c>
      <c r="O4" s="817" t="s">
        <v>416</v>
      </c>
      <c r="P4" s="822" t="s">
        <v>417</v>
      </c>
      <c r="Q4" s="819" t="s">
        <v>344</v>
      </c>
      <c r="R4" s="817" t="s">
        <v>346</v>
      </c>
      <c r="S4" s="822" t="s">
        <v>343</v>
      </c>
    </row>
    <row r="5" spans="1:19" s="78" customFormat="1" ht="51" customHeight="1">
      <c r="A5" s="838"/>
      <c r="B5" s="466" t="s">
        <v>23</v>
      </c>
      <c r="C5" s="212" t="s">
        <v>23</v>
      </c>
      <c r="D5" s="216" t="s">
        <v>23</v>
      </c>
      <c r="E5" s="358" t="s">
        <v>23</v>
      </c>
      <c r="F5" s="216" t="s">
        <v>23</v>
      </c>
      <c r="G5" s="216" t="s">
        <v>23</v>
      </c>
      <c r="H5" s="348" t="s">
        <v>283</v>
      </c>
      <c r="I5" s="49" t="s">
        <v>284</v>
      </c>
      <c r="J5" s="49" t="s">
        <v>285</v>
      </c>
      <c r="K5" s="18" t="s">
        <v>286</v>
      </c>
      <c r="L5" s="476" t="s">
        <v>23</v>
      </c>
      <c r="M5" s="212" t="s">
        <v>283</v>
      </c>
      <c r="N5" s="821"/>
      <c r="O5" s="821"/>
      <c r="P5" s="833"/>
      <c r="Q5" s="820"/>
      <c r="R5" s="821"/>
      <c r="S5" s="833"/>
    </row>
    <row r="6" spans="1:19" ht="21" customHeight="1">
      <c r="A6" s="79" t="s">
        <v>108</v>
      </c>
      <c r="B6" s="467">
        <v>189303</v>
      </c>
      <c r="C6" s="213">
        <v>151028</v>
      </c>
      <c r="D6" s="463">
        <v>236103</v>
      </c>
      <c r="E6" s="217">
        <v>218096</v>
      </c>
      <c r="F6" s="471">
        <v>186331</v>
      </c>
      <c r="G6" s="80">
        <v>191541</v>
      </c>
      <c r="H6" s="474">
        <v>44334</v>
      </c>
      <c r="I6" s="475">
        <v>39660</v>
      </c>
      <c r="J6" s="360">
        <v>10842</v>
      </c>
      <c r="K6" s="360">
        <v>10967</v>
      </c>
      <c r="L6" s="541">
        <v>105803</v>
      </c>
      <c r="M6" s="50">
        <v>8540</v>
      </c>
      <c r="N6" s="190">
        <f>(M6-H6)/H6</f>
        <v>-0.8073713177245455</v>
      </c>
      <c r="O6" s="51">
        <f>(M6-K6)/K6</f>
        <v>-0.2213002644296526</v>
      </c>
      <c r="P6" s="483" t="s">
        <v>28</v>
      </c>
      <c r="Q6" s="51">
        <f>(L6-B6)/B6</f>
        <v>-0.4410917946361125</v>
      </c>
      <c r="R6" s="51">
        <f>(L6-G6)/G6</f>
        <v>-0.4476221801076532</v>
      </c>
      <c r="S6" s="191" t="s">
        <v>28</v>
      </c>
    </row>
    <row r="7" spans="1:19" ht="21" customHeight="1">
      <c r="A7" s="593" t="s">
        <v>428</v>
      </c>
      <c r="B7" s="468" t="s">
        <v>28</v>
      </c>
      <c r="C7" s="213">
        <v>62370</v>
      </c>
      <c r="D7" s="463">
        <v>71280</v>
      </c>
      <c r="E7" s="217">
        <v>60591</v>
      </c>
      <c r="F7" s="217">
        <v>59247</v>
      </c>
      <c r="G7" s="50">
        <v>54704</v>
      </c>
      <c r="H7" s="363">
        <v>12727</v>
      </c>
      <c r="I7" s="50">
        <v>10904</v>
      </c>
      <c r="J7" s="50">
        <v>4969</v>
      </c>
      <c r="K7" s="50">
        <v>5619</v>
      </c>
      <c r="L7" s="187">
        <v>34219</v>
      </c>
      <c r="M7" s="50">
        <v>3792</v>
      </c>
      <c r="N7" s="190">
        <f>(M7-H7)/H7</f>
        <v>-0.7020507582305335</v>
      </c>
      <c r="O7" s="51">
        <f>(M7-K7)/K7</f>
        <v>-0.32514682327816335</v>
      </c>
      <c r="P7" s="193" t="s">
        <v>28</v>
      </c>
      <c r="Q7" s="51" t="s">
        <v>28</v>
      </c>
      <c r="R7" s="51"/>
      <c r="S7" s="191" t="s">
        <v>28</v>
      </c>
    </row>
    <row r="8" spans="1:19" ht="20.25" customHeight="1">
      <c r="A8" s="593" t="s">
        <v>305</v>
      </c>
      <c r="B8" s="335">
        <v>6582</v>
      </c>
      <c r="C8" s="337">
        <v>7356</v>
      </c>
      <c r="D8" s="336">
        <v>7339</v>
      </c>
      <c r="E8" s="336">
        <v>5956</v>
      </c>
      <c r="F8" s="336">
        <v>5662</v>
      </c>
      <c r="G8" s="334">
        <v>6278</v>
      </c>
      <c r="H8" s="335">
        <v>1172</v>
      </c>
      <c r="I8" s="334">
        <v>1034</v>
      </c>
      <c r="J8" s="50">
        <v>485</v>
      </c>
      <c r="K8" s="50">
        <v>435</v>
      </c>
      <c r="L8" s="187">
        <v>3126</v>
      </c>
      <c r="M8" s="50">
        <v>453</v>
      </c>
      <c r="N8" s="190">
        <f>(M8-H8)/H8</f>
        <v>-0.613481228668942</v>
      </c>
      <c r="O8" s="51">
        <f>(M8-K8)/K8</f>
        <v>0.041379310344827586</v>
      </c>
      <c r="P8" s="193" t="s">
        <v>28</v>
      </c>
      <c r="Q8" s="51">
        <f>(L8-B8)/B8</f>
        <v>-0.5250683682771194</v>
      </c>
      <c r="R8" s="51">
        <f>(L8-G8)/G8</f>
        <v>-0.5020707231602421</v>
      </c>
      <c r="S8" s="191" t="s">
        <v>28</v>
      </c>
    </row>
    <row r="9" spans="1:19" ht="20.25" customHeight="1">
      <c r="A9" s="593" t="s">
        <v>429</v>
      </c>
      <c r="B9" s="400" t="s">
        <v>28</v>
      </c>
      <c r="C9" s="189">
        <v>88658</v>
      </c>
      <c r="D9" s="231">
        <v>164823</v>
      </c>
      <c r="E9" s="189">
        <v>157505</v>
      </c>
      <c r="F9" s="187">
        <v>127084</v>
      </c>
      <c r="G9" s="50">
        <v>136837</v>
      </c>
      <c r="H9" s="363">
        <v>31607</v>
      </c>
      <c r="I9" s="50">
        <v>28756</v>
      </c>
      <c r="J9" s="50">
        <v>5873</v>
      </c>
      <c r="K9" s="50">
        <v>5348</v>
      </c>
      <c r="L9" s="187">
        <v>71584</v>
      </c>
      <c r="M9" s="189">
        <v>4748</v>
      </c>
      <c r="N9" s="190">
        <f>(M9-H9)/H9</f>
        <v>-0.8497801120005062</v>
      </c>
      <c r="O9" s="51">
        <f>(M9-K9)/K9</f>
        <v>-0.11219147344801796</v>
      </c>
      <c r="P9" s="193" t="s">
        <v>28</v>
      </c>
      <c r="Q9" s="51" t="s">
        <v>28</v>
      </c>
      <c r="R9" s="51" t="s">
        <v>28</v>
      </c>
      <c r="S9" s="191" t="s">
        <v>28</v>
      </c>
    </row>
    <row r="10" spans="1:19" ht="21" customHeight="1">
      <c r="A10" s="338" t="s">
        <v>306</v>
      </c>
      <c r="B10" s="400" t="s">
        <v>28</v>
      </c>
      <c r="C10" s="343">
        <f>C9/C8</f>
        <v>12.05247417074497</v>
      </c>
      <c r="D10" s="343">
        <f>D9/D8</f>
        <v>22.45850933369669</v>
      </c>
      <c r="E10" s="343">
        <f>E9/E8</f>
        <v>26.444761584956346</v>
      </c>
      <c r="F10" s="343">
        <f>F9/F8</f>
        <v>22.445072412575062</v>
      </c>
      <c r="G10" s="343">
        <f aca="true" t="shared" si="0" ref="G10:M10">G9/G8</f>
        <v>21.796272698311565</v>
      </c>
      <c r="H10" s="340">
        <f t="shared" si="0"/>
        <v>26.968430034129693</v>
      </c>
      <c r="I10" s="341">
        <f t="shared" si="0"/>
        <v>27.810444874274662</v>
      </c>
      <c r="J10" s="341">
        <f t="shared" si="0"/>
        <v>12.109278350515464</v>
      </c>
      <c r="K10" s="341">
        <f t="shared" si="0"/>
        <v>12.294252873563218</v>
      </c>
      <c r="L10" s="342">
        <f t="shared" si="0"/>
        <v>22.89955214331414</v>
      </c>
      <c r="M10" s="343">
        <f t="shared" si="0"/>
        <v>10.481236203090507</v>
      </c>
      <c r="N10" s="51"/>
      <c r="O10" s="51"/>
      <c r="P10" s="356"/>
      <c r="Q10" s="84"/>
      <c r="R10" s="84"/>
      <c r="S10" s="191"/>
    </row>
    <row r="11" spans="1:19" ht="21" customHeight="1">
      <c r="A11" s="338"/>
      <c r="B11" s="400"/>
      <c r="C11" s="343"/>
      <c r="D11" s="342"/>
      <c r="E11" s="342"/>
      <c r="F11" s="343"/>
      <c r="G11" s="341"/>
      <c r="H11" s="340"/>
      <c r="I11" s="341"/>
      <c r="J11" s="341"/>
      <c r="K11" s="341"/>
      <c r="L11" s="342"/>
      <c r="M11" s="343"/>
      <c r="N11" s="51"/>
      <c r="O11" s="51"/>
      <c r="P11" s="356"/>
      <c r="Q11" s="84"/>
      <c r="R11" s="84"/>
      <c r="S11" s="356"/>
    </row>
    <row r="12" spans="1:19" ht="12" customHeight="1">
      <c r="A12" s="81" t="s">
        <v>51</v>
      </c>
      <c r="B12" s="363"/>
      <c r="C12" s="470"/>
      <c r="D12" s="464"/>
      <c r="E12" s="464"/>
      <c r="F12" s="470"/>
      <c r="G12" s="472"/>
      <c r="H12" s="473"/>
      <c r="I12" s="472"/>
      <c r="J12" s="472"/>
      <c r="K12" s="535"/>
      <c r="L12" s="536"/>
      <c r="M12" s="581"/>
      <c r="N12" s="51"/>
      <c r="O12" s="51"/>
      <c r="P12" s="220"/>
      <c r="Q12" s="54"/>
      <c r="R12" s="83"/>
      <c r="S12" s="220"/>
    </row>
    <row r="13" spans="1:19" ht="12.75">
      <c r="A13" s="85" t="s">
        <v>66</v>
      </c>
      <c r="B13" s="467">
        <v>2900</v>
      </c>
      <c r="C13" s="213">
        <v>3801</v>
      </c>
      <c r="D13" s="231">
        <v>5184</v>
      </c>
      <c r="E13" s="339">
        <v>6821</v>
      </c>
      <c r="F13" s="217">
        <v>3715</v>
      </c>
      <c r="G13" s="82">
        <v>2818</v>
      </c>
      <c r="H13" s="459">
        <v>621</v>
      </c>
      <c r="I13" s="457">
        <v>524</v>
      </c>
      <c r="J13" s="457">
        <v>248</v>
      </c>
      <c r="K13" s="147">
        <v>601</v>
      </c>
      <c r="L13" s="537">
        <v>1994</v>
      </c>
      <c r="M13" s="582">
        <v>392</v>
      </c>
      <c r="N13" s="54">
        <f>(M13-H13)/H13</f>
        <v>-0.3687600644122383</v>
      </c>
      <c r="O13" s="54">
        <f>(M13-K13)/K13</f>
        <v>-0.34775374376039936</v>
      </c>
      <c r="P13" s="193">
        <f>M13/$M$34</f>
        <v>0.02165028167458301</v>
      </c>
      <c r="Q13" s="54">
        <f>(L13-B13)/B13</f>
        <v>-0.3124137931034483</v>
      </c>
      <c r="R13" s="54">
        <f>(L13-G13)/G13</f>
        <v>-0.29240596167494676</v>
      </c>
      <c r="S13" s="193">
        <f>L13/$L$34</f>
        <v>0.010280046193186504</v>
      </c>
    </row>
    <row r="14" spans="1:19" ht="12.75">
      <c r="A14" s="85" t="s">
        <v>53</v>
      </c>
      <c r="B14" s="467">
        <v>25100</v>
      </c>
      <c r="C14" s="213">
        <v>32829</v>
      </c>
      <c r="D14" s="231">
        <v>42441</v>
      </c>
      <c r="E14" s="339">
        <v>34609</v>
      </c>
      <c r="F14" s="217">
        <v>32075</v>
      </c>
      <c r="G14" s="82">
        <v>29820</v>
      </c>
      <c r="H14" s="459">
        <v>6297</v>
      </c>
      <c r="I14" s="457">
        <v>5465</v>
      </c>
      <c r="J14" s="457">
        <v>2486</v>
      </c>
      <c r="K14" s="147">
        <v>2514</v>
      </c>
      <c r="L14" s="537">
        <v>16762</v>
      </c>
      <c r="M14" s="582">
        <v>1928</v>
      </c>
      <c r="N14" s="54">
        <f>(M14-H14)/H14</f>
        <v>-0.693822455137367</v>
      </c>
      <c r="O14" s="54">
        <f aca="true" t="shared" si="1" ref="O14:O34">(M14-K14)/K14</f>
        <v>-0.23309466984884647</v>
      </c>
      <c r="P14" s="193">
        <f aca="true" t="shared" si="2" ref="P14:P34">M14/$M$34</f>
        <v>0.10648403844029604</v>
      </c>
      <c r="Q14" s="54">
        <f>(L14-B14)/B14</f>
        <v>-0.33219123505976095</v>
      </c>
      <c r="R14" s="54">
        <f aca="true" t="shared" si="3" ref="R14:R34">(L14-G14)/G14</f>
        <v>-0.4378940308517773</v>
      </c>
      <c r="S14" s="193">
        <f aca="true" t="shared" si="4" ref="S14:S34">L14/$L$34</f>
        <v>0.08641631609337623</v>
      </c>
    </row>
    <row r="15" spans="1:19" ht="12.75">
      <c r="A15" s="85" t="s">
        <v>56</v>
      </c>
      <c r="B15" s="467">
        <v>5800</v>
      </c>
      <c r="C15" s="213">
        <v>6578</v>
      </c>
      <c r="D15" s="231">
        <v>7547</v>
      </c>
      <c r="E15" s="339">
        <v>7241</v>
      </c>
      <c r="F15" s="217">
        <v>7676</v>
      </c>
      <c r="G15" s="82">
        <v>7492</v>
      </c>
      <c r="H15" s="459">
        <v>1801</v>
      </c>
      <c r="I15" s="457">
        <v>1619</v>
      </c>
      <c r="J15" s="457">
        <v>807</v>
      </c>
      <c r="K15" s="147">
        <v>969</v>
      </c>
      <c r="L15" s="537">
        <v>5196</v>
      </c>
      <c r="M15" s="582">
        <v>671</v>
      </c>
      <c r="N15" s="54">
        <f aca="true" t="shared" si="5" ref="N15:N33">(M15-H15)/H15</f>
        <v>-0.6274292059966685</v>
      </c>
      <c r="O15" s="54">
        <f t="shared" si="1"/>
        <v>-0.3075335397316821</v>
      </c>
      <c r="P15" s="193">
        <f t="shared" si="2"/>
        <v>0.037059538274605106</v>
      </c>
      <c r="Q15" s="54">
        <f aca="true" t="shared" si="6" ref="Q15:Q34">(L15-B15)/B15</f>
        <v>-0.10413793103448275</v>
      </c>
      <c r="R15" s="54">
        <f t="shared" si="3"/>
        <v>-0.30646022423918845</v>
      </c>
      <c r="S15" s="193">
        <f t="shared" si="4"/>
        <v>0.026787923781242267</v>
      </c>
    </row>
    <row r="16" spans="1:19" ht="12.75">
      <c r="A16" s="85" t="s">
        <v>58</v>
      </c>
      <c r="B16" s="467">
        <v>62700</v>
      </c>
      <c r="C16" s="213">
        <v>45748</v>
      </c>
      <c r="D16" s="231">
        <v>37385</v>
      </c>
      <c r="E16" s="339">
        <v>34584</v>
      </c>
      <c r="F16" s="217">
        <v>28801</v>
      </c>
      <c r="G16" s="82">
        <v>23638</v>
      </c>
      <c r="H16" s="459">
        <v>8091</v>
      </c>
      <c r="I16" s="457">
        <v>6877</v>
      </c>
      <c r="J16" s="457">
        <v>998</v>
      </c>
      <c r="K16" s="147">
        <v>1236</v>
      </c>
      <c r="L16" s="537">
        <v>17202</v>
      </c>
      <c r="M16" s="582">
        <v>1995</v>
      </c>
      <c r="N16" s="54">
        <f t="shared" si="5"/>
        <v>-0.753429736744531</v>
      </c>
      <c r="O16" s="54">
        <f>(M16-K16)/K16</f>
        <v>0.6140776699029126</v>
      </c>
      <c r="P16" s="193">
        <f t="shared" si="2"/>
        <v>0.11018446923671711</v>
      </c>
      <c r="Q16" s="54">
        <f t="shared" si="6"/>
        <v>-0.7256459330143541</v>
      </c>
      <c r="R16" s="54">
        <f t="shared" si="3"/>
        <v>-0.2722734579913698</v>
      </c>
      <c r="S16" s="193">
        <f t="shared" si="4"/>
        <v>0.08868473150210344</v>
      </c>
    </row>
    <row r="17" spans="1:19" ht="12.75">
      <c r="A17" s="85" t="s">
        <v>65</v>
      </c>
      <c r="B17" s="467">
        <v>430</v>
      </c>
      <c r="C17" s="213">
        <v>595</v>
      </c>
      <c r="D17" s="231">
        <v>501</v>
      </c>
      <c r="E17" s="339">
        <v>524</v>
      </c>
      <c r="F17" s="217">
        <v>511</v>
      </c>
      <c r="G17" s="82">
        <v>500</v>
      </c>
      <c r="H17" s="459">
        <v>108</v>
      </c>
      <c r="I17" s="457">
        <v>78</v>
      </c>
      <c r="J17" s="457">
        <v>36</v>
      </c>
      <c r="K17" s="147">
        <v>37</v>
      </c>
      <c r="L17" s="537">
        <v>259</v>
      </c>
      <c r="M17" s="582">
        <v>45</v>
      </c>
      <c r="N17" s="54">
        <f t="shared" si="5"/>
        <v>-0.5833333333333334</v>
      </c>
      <c r="O17" s="54">
        <f t="shared" si="1"/>
        <v>0.21621621621621623</v>
      </c>
      <c r="P17" s="193">
        <f t="shared" si="2"/>
        <v>0.0024853639677454987</v>
      </c>
      <c r="Q17" s="54">
        <f t="shared" si="6"/>
        <v>-0.39767441860465114</v>
      </c>
      <c r="R17" s="54">
        <f t="shared" si="3"/>
        <v>-0.482</v>
      </c>
      <c r="S17" s="193">
        <f t="shared" si="4"/>
        <v>0.0013352717974098821</v>
      </c>
    </row>
    <row r="18" spans="1:19" ht="12.75">
      <c r="A18" s="85" t="s">
        <v>64</v>
      </c>
      <c r="B18" s="467">
        <v>600</v>
      </c>
      <c r="C18" s="213">
        <v>664</v>
      </c>
      <c r="D18" s="231">
        <v>530</v>
      </c>
      <c r="E18" s="339">
        <v>1575</v>
      </c>
      <c r="F18" s="217">
        <v>774</v>
      </c>
      <c r="G18" s="82">
        <v>823</v>
      </c>
      <c r="H18" s="459">
        <v>447</v>
      </c>
      <c r="I18" s="457">
        <v>469</v>
      </c>
      <c r="J18" s="457">
        <v>151</v>
      </c>
      <c r="K18" s="147">
        <v>96</v>
      </c>
      <c r="L18" s="537">
        <v>1163</v>
      </c>
      <c r="M18" s="582">
        <v>131</v>
      </c>
      <c r="N18" s="54">
        <f t="shared" si="5"/>
        <v>-0.7069351230425056</v>
      </c>
      <c r="O18" s="54">
        <f t="shared" si="1"/>
        <v>0.3645833333333333</v>
      </c>
      <c r="P18" s="193">
        <f t="shared" si="2"/>
        <v>0.007235170661659119</v>
      </c>
      <c r="Q18" s="54">
        <f t="shared" si="6"/>
        <v>0.9383333333333334</v>
      </c>
      <c r="R18" s="54">
        <f t="shared" si="3"/>
        <v>0.4131227217496962</v>
      </c>
      <c r="S18" s="193">
        <f t="shared" si="4"/>
        <v>0.005995834364431247</v>
      </c>
    </row>
    <row r="19" spans="1:19" ht="12.75">
      <c r="A19" s="85" t="s">
        <v>59</v>
      </c>
      <c r="B19" s="467">
        <v>4100</v>
      </c>
      <c r="C19" s="213">
        <v>4983</v>
      </c>
      <c r="D19" s="231">
        <v>5712</v>
      </c>
      <c r="E19" s="339">
        <v>4992</v>
      </c>
      <c r="F19" s="217">
        <v>4843</v>
      </c>
      <c r="G19" s="218">
        <v>4818</v>
      </c>
      <c r="H19" s="459">
        <v>1089</v>
      </c>
      <c r="I19" s="457">
        <v>973</v>
      </c>
      <c r="J19" s="457">
        <v>500</v>
      </c>
      <c r="K19" s="147">
        <v>502</v>
      </c>
      <c r="L19" s="537">
        <v>3064</v>
      </c>
      <c r="M19" s="582">
        <v>422</v>
      </c>
      <c r="N19" s="54">
        <f t="shared" si="5"/>
        <v>-0.6124885215794307</v>
      </c>
      <c r="O19" s="54">
        <f>(M19-K19)/K19</f>
        <v>-0.1593625498007968</v>
      </c>
      <c r="P19" s="193">
        <f t="shared" si="2"/>
        <v>0.023307190986413345</v>
      </c>
      <c r="Q19" s="54">
        <f t="shared" si="6"/>
        <v>-0.2526829268292683</v>
      </c>
      <c r="R19" s="54">
        <f t="shared" si="3"/>
        <v>-0.3640514736405147</v>
      </c>
      <c r="S19" s="193">
        <f t="shared" si="4"/>
        <v>0.015796420028045863</v>
      </c>
    </row>
    <row r="20" spans="1:19" ht="12.75">
      <c r="A20" s="85" t="s">
        <v>57</v>
      </c>
      <c r="B20" s="467">
        <v>4500</v>
      </c>
      <c r="C20" s="213">
        <v>11371</v>
      </c>
      <c r="D20" s="231">
        <v>7487</v>
      </c>
      <c r="E20" s="339">
        <v>7436</v>
      </c>
      <c r="F20" s="217">
        <v>7984</v>
      </c>
      <c r="G20" s="218">
        <v>11075</v>
      </c>
      <c r="H20" s="459">
        <v>1841</v>
      </c>
      <c r="I20" s="457">
        <v>1076</v>
      </c>
      <c r="J20" s="457">
        <v>417</v>
      </c>
      <c r="K20" s="147">
        <v>270</v>
      </c>
      <c r="L20" s="537">
        <v>3604</v>
      </c>
      <c r="M20" s="582">
        <v>355</v>
      </c>
      <c r="N20" s="54">
        <f t="shared" si="5"/>
        <v>-0.8071700162954916</v>
      </c>
      <c r="O20" s="54">
        <f t="shared" si="1"/>
        <v>0.3148148148148148</v>
      </c>
      <c r="P20" s="193">
        <f t="shared" si="2"/>
        <v>0.01960676018999227</v>
      </c>
      <c r="Q20" s="54">
        <f t="shared" si="6"/>
        <v>-0.1991111111111111</v>
      </c>
      <c r="R20" s="54">
        <f t="shared" si="3"/>
        <v>-0.6745823927765237</v>
      </c>
      <c r="S20" s="193">
        <f t="shared" si="4"/>
        <v>0.018580384393301987</v>
      </c>
    </row>
    <row r="21" spans="1:19" ht="12.75">
      <c r="A21" s="85" t="s">
        <v>55</v>
      </c>
      <c r="B21" s="467">
        <v>7300</v>
      </c>
      <c r="C21" s="213">
        <v>10839</v>
      </c>
      <c r="D21" s="231">
        <v>19025</v>
      </c>
      <c r="E21" s="339">
        <v>16012</v>
      </c>
      <c r="F21" s="217">
        <v>14661</v>
      </c>
      <c r="G21" s="218">
        <v>12748</v>
      </c>
      <c r="H21" s="459">
        <v>2805</v>
      </c>
      <c r="I21" s="457">
        <v>2161</v>
      </c>
      <c r="J21" s="457">
        <v>831</v>
      </c>
      <c r="K21" s="147">
        <v>866</v>
      </c>
      <c r="L21" s="537">
        <v>6663</v>
      </c>
      <c r="M21" s="582">
        <v>900</v>
      </c>
      <c r="N21" s="54">
        <f t="shared" si="5"/>
        <v>-0.679144385026738</v>
      </c>
      <c r="O21" s="54">
        <f t="shared" si="1"/>
        <v>0.03926096997690531</v>
      </c>
      <c r="P21" s="193">
        <f t="shared" si="2"/>
        <v>0.049707279354909976</v>
      </c>
      <c r="Q21" s="54">
        <f t="shared" si="6"/>
        <v>-0.08726027397260273</v>
      </c>
      <c r="R21" s="54">
        <f t="shared" si="3"/>
        <v>-0.47732977721995606</v>
      </c>
      <c r="S21" s="193">
        <f t="shared" si="4"/>
        <v>0.0343510269735214</v>
      </c>
    </row>
    <row r="22" spans="1:19" ht="12.75">
      <c r="A22" s="594" t="s">
        <v>430</v>
      </c>
      <c r="B22" s="467">
        <v>710</v>
      </c>
      <c r="C22" s="213">
        <v>832</v>
      </c>
      <c r="D22" s="231">
        <v>1000</v>
      </c>
      <c r="E22" s="339">
        <v>878</v>
      </c>
      <c r="F22" s="217">
        <v>939</v>
      </c>
      <c r="G22" s="218">
        <v>979</v>
      </c>
      <c r="H22" s="459">
        <v>220</v>
      </c>
      <c r="I22" s="457">
        <v>181</v>
      </c>
      <c r="J22" s="457">
        <v>92</v>
      </c>
      <c r="K22" s="147">
        <v>91</v>
      </c>
      <c r="L22" s="537">
        <v>584</v>
      </c>
      <c r="M22" s="582">
        <v>79</v>
      </c>
      <c r="N22" s="54">
        <f t="shared" si="5"/>
        <v>-0.6409090909090909</v>
      </c>
      <c r="O22" s="54">
        <f t="shared" si="1"/>
        <v>-0.13186813186813187</v>
      </c>
      <c r="P22" s="193">
        <f t="shared" si="2"/>
        <v>0.004363194521153209</v>
      </c>
      <c r="Q22" s="54">
        <f t="shared" si="6"/>
        <v>-0.17746478873239438</v>
      </c>
      <c r="R22" s="54">
        <f t="shared" si="3"/>
        <v>-0.4034729315628192</v>
      </c>
      <c r="S22" s="193">
        <f t="shared" si="4"/>
        <v>0.003010805906128846</v>
      </c>
    </row>
    <row r="23" spans="1:19" ht="12.75">
      <c r="A23" s="85" t="s">
        <v>54</v>
      </c>
      <c r="B23" s="467">
        <v>26900</v>
      </c>
      <c r="C23" s="213">
        <v>18637</v>
      </c>
      <c r="D23" s="231">
        <v>18204</v>
      </c>
      <c r="E23" s="339">
        <v>18258</v>
      </c>
      <c r="F23" s="217">
        <v>10783</v>
      </c>
      <c r="G23" s="218">
        <v>18814</v>
      </c>
      <c r="H23" s="459">
        <v>6310</v>
      </c>
      <c r="I23" s="457">
        <v>5310</v>
      </c>
      <c r="J23" s="457">
        <v>980</v>
      </c>
      <c r="K23" s="147">
        <v>1122</v>
      </c>
      <c r="L23" s="537">
        <v>13722</v>
      </c>
      <c r="M23" s="582">
        <v>591</v>
      </c>
      <c r="N23" s="54">
        <f t="shared" si="5"/>
        <v>-0.9063391442155309</v>
      </c>
      <c r="O23" s="54">
        <f t="shared" si="1"/>
        <v>-0.4732620320855615</v>
      </c>
      <c r="P23" s="193">
        <f t="shared" si="2"/>
        <v>0.03264111344305755</v>
      </c>
      <c r="Q23" s="54">
        <f t="shared" si="6"/>
        <v>-0.48988847583643125</v>
      </c>
      <c r="R23" s="54">
        <f t="shared" si="3"/>
        <v>-0.2706495163176358</v>
      </c>
      <c r="S23" s="193">
        <f t="shared" si="4"/>
        <v>0.0707436278148973</v>
      </c>
    </row>
    <row r="24" spans="1:19" ht="12.75">
      <c r="A24" s="85" t="s">
        <v>336</v>
      </c>
      <c r="B24" s="467">
        <v>580</v>
      </c>
      <c r="C24" s="213">
        <v>600</v>
      </c>
      <c r="D24" s="231">
        <v>706</v>
      </c>
      <c r="E24" s="339">
        <v>638</v>
      </c>
      <c r="F24" s="217">
        <v>613</v>
      </c>
      <c r="G24" s="218">
        <v>639</v>
      </c>
      <c r="H24" s="459">
        <v>158</v>
      </c>
      <c r="I24" s="457">
        <v>98</v>
      </c>
      <c r="J24" s="457">
        <v>43</v>
      </c>
      <c r="K24" s="147">
        <v>62</v>
      </c>
      <c r="L24" s="537">
        <v>361</v>
      </c>
      <c r="M24" s="582">
        <v>53</v>
      </c>
      <c r="N24" s="54">
        <f t="shared" si="5"/>
        <v>-0.6645569620253164</v>
      </c>
      <c r="O24" s="54">
        <f t="shared" si="1"/>
        <v>-0.14516129032258066</v>
      </c>
      <c r="P24" s="193">
        <f t="shared" si="2"/>
        <v>0.002927206450900254</v>
      </c>
      <c r="Q24" s="54">
        <f t="shared" si="6"/>
        <v>-0.3775862068965517</v>
      </c>
      <c r="R24" s="54">
        <f t="shared" si="3"/>
        <v>-0.4350547730829421</v>
      </c>
      <c r="S24" s="193">
        <f t="shared" si="4"/>
        <v>0.0018611317330693724</v>
      </c>
    </row>
    <row r="25" spans="1:19" ht="14.25">
      <c r="A25" s="84" t="s">
        <v>111</v>
      </c>
      <c r="B25" s="467">
        <v>1600</v>
      </c>
      <c r="C25" s="213">
        <v>1835</v>
      </c>
      <c r="D25" s="231">
        <v>1949</v>
      </c>
      <c r="E25" s="339">
        <v>1866</v>
      </c>
      <c r="F25" s="217">
        <v>1861</v>
      </c>
      <c r="G25" s="218">
        <v>1589</v>
      </c>
      <c r="H25" s="459">
        <v>376</v>
      </c>
      <c r="I25" s="457">
        <v>349</v>
      </c>
      <c r="J25" s="457">
        <v>235</v>
      </c>
      <c r="K25" s="147">
        <v>288</v>
      </c>
      <c r="L25" s="537">
        <v>1248</v>
      </c>
      <c r="M25" s="582">
        <v>203</v>
      </c>
      <c r="N25" s="54">
        <f t="shared" si="5"/>
        <v>-0.4601063829787234</v>
      </c>
      <c r="O25" s="54">
        <f t="shared" si="1"/>
        <v>-0.2951388888888889</v>
      </c>
      <c r="P25" s="193">
        <f t="shared" si="2"/>
        <v>0.011211753010051917</v>
      </c>
      <c r="Q25" s="54">
        <f t="shared" si="6"/>
        <v>-0.22</v>
      </c>
      <c r="R25" s="54">
        <f t="shared" si="3"/>
        <v>-0.2146003775959723</v>
      </c>
      <c r="S25" s="193">
        <f t="shared" si="4"/>
        <v>0.006434050977480821</v>
      </c>
    </row>
    <row r="26" spans="1:19" ht="16.5" customHeight="1">
      <c r="A26" s="85" t="s">
        <v>63</v>
      </c>
      <c r="B26" s="467">
        <v>1400</v>
      </c>
      <c r="C26" s="213">
        <v>1262</v>
      </c>
      <c r="D26" s="231">
        <v>1768</v>
      </c>
      <c r="E26" s="339">
        <v>1883</v>
      </c>
      <c r="F26" s="217">
        <v>2594</v>
      </c>
      <c r="G26" s="218">
        <v>1591</v>
      </c>
      <c r="H26" s="459">
        <v>587</v>
      </c>
      <c r="I26" s="457">
        <v>353</v>
      </c>
      <c r="J26" s="457">
        <v>158</v>
      </c>
      <c r="K26" s="147">
        <v>121</v>
      </c>
      <c r="L26" s="537">
        <v>1219</v>
      </c>
      <c r="M26" s="582">
        <v>124</v>
      </c>
      <c r="N26" s="54">
        <f t="shared" si="5"/>
        <v>-0.7887563884156729</v>
      </c>
      <c r="O26" s="54">
        <f t="shared" si="1"/>
        <v>0.024793388429752067</v>
      </c>
      <c r="P26" s="193">
        <f t="shared" si="2"/>
        <v>0.006848558488898707</v>
      </c>
      <c r="Q26" s="54">
        <f t="shared" si="6"/>
        <v>-0.12928571428571428</v>
      </c>
      <c r="R26" s="54">
        <f t="shared" si="3"/>
        <v>-0.2338152105593966</v>
      </c>
      <c r="S26" s="193">
        <f t="shared" si="4"/>
        <v>0.006284541780087437</v>
      </c>
    </row>
    <row r="27" spans="1:19" ht="14.25">
      <c r="A27" s="85" t="s">
        <v>109</v>
      </c>
      <c r="B27" s="467">
        <v>34600</v>
      </c>
      <c r="C27" s="213">
        <v>33839</v>
      </c>
      <c r="D27" s="231">
        <v>75536</v>
      </c>
      <c r="E27" s="339">
        <v>71275</v>
      </c>
      <c r="F27" s="217">
        <v>51185</v>
      </c>
      <c r="G27" s="218">
        <v>53581</v>
      </c>
      <c r="H27" s="459">
        <v>9797</v>
      </c>
      <c r="I27" s="457">
        <v>10478</v>
      </c>
      <c r="J27" s="457">
        <v>3977</v>
      </c>
      <c r="K27" s="147">
        <v>3133</v>
      </c>
      <c r="L27" s="537">
        <v>27385</v>
      </c>
      <c r="M27" s="582">
        <v>2545</v>
      </c>
      <c r="N27" s="54">
        <f t="shared" si="5"/>
        <v>-0.7402265999795856</v>
      </c>
      <c r="O27" s="54">
        <f t="shared" si="1"/>
        <v>-0.1876795403766358</v>
      </c>
      <c r="P27" s="193">
        <f t="shared" si="2"/>
        <v>0.14056113995360653</v>
      </c>
      <c r="Q27" s="54">
        <f t="shared" si="6"/>
        <v>-0.20852601156069364</v>
      </c>
      <c r="R27" s="54">
        <f t="shared" si="3"/>
        <v>-0.4889046490360389</v>
      </c>
      <c r="S27" s="193">
        <f t="shared" si="4"/>
        <v>0.14118308174544256</v>
      </c>
    </row>
    <row r="28" spans="1:19" ht="12.75">
      <c r="A28" s="84" t="s">
        <v>52</v>
      </c>
      <c r="B28" s="467">
        <v>40900</v>
      </c>
      <c r="C28" s="213">
        <v>52711</v>
      </c>
      <c r="D28" s="231">
        <v>57350</v>
      </c>
      <c r="E28" s="339">
        <v>47884</v>
      </c>
      <c r="F28" s="217">
        <v>46326</v>
      </c>
      <c r="G28" s="218">
        <v>49036</v>
      </c>
      <c r="H28" s="459">
        <v>11258</v>
      </c>
      <c r="I28" s="457">
        <v>8748</v>
      </c>
      <c r="J28" s="457">
        <v>4287</v>
      </c>
      <c r="K28" s="147">
        <v>4235</v>
      </c>
      <c r="L28" s="537">
        <v>28528</v>
      </c>
      <c r="M28" s="582">
        <v>2919</v>
      </c>
      <c r="N28" s="54">
        <f t="shared" si="5"/>
        <v>-0.7407177118493515</v>
      </c>
      <c r="O28" s="54">
        <f t="shared" si="1"/>
        <v>-0.31074380165289256</v>
      </c>
      <c r="P28" s="193">
        <f t="shared" si="2"/>
        <v>0.16121727604109135</v>
      </c>
      <c r="Q28" s="54">
        <f t="shared" si="6"/>
        <v>-0.30249388753056233</v>
      </c>
      <c r="R28" s="54">
        <f t="shared" si="3"/>
        <v>-0.4182233461130598</v>
      </c>
      <c r="S28" s="193">
        <f t="shared" si="4"/>
        <v>0.147075806318568</v>
      </c>
    </row>
    <row r="29" spans="1:19" ht="14.25">
      <c r="A29" s="84" t="s">
        <v>110</v>
      </c>
      <c r="B29" s="467">
        <v>55700</v>
      </c>
      <c r="C29" s="213">
        <v>23976</v>
      </c>
      <c r="D29" s="231">
        <v>95198</v>
      </c>
      <c r="E29" s="339">
        <v>114104</v>
      </c>
      <c r="F29" s="217">
        <v>94697</v>
      </c>
      <c r="G29" s="218">
        <v>99627</v>
      </c>
      <c r="H29" s="459">
        <v>21313</v>
      </c>
      <c r="I29" s="457">
        <v>20923</v>
      </c>
      <c r="J29" s="457">
        <v>3596</v>
      </c>
      <c r="K29" s="147">
        <v>3255</v>
      </c>
      <c r="L29" s="537">
        <v>49087</v>
      </c>
      <c r="M29" s="582">
        <v>2171</v>
      </c>
      <c r="N29" s="54">
        <f t="shared" si="5"/>
        <v>-0.8981372871017689</v>
      </c>
      <c r="O29" s="54">
        <f t="shared" si="1"/>
        <v>-0.33302611367127494</v>
      </c>
      <c r="P29" s="193">
        <f t="shared" si="2"/>
        <v>0.11990500386612173</v>
      </c>
      <c r="Q29" s="54">
        <f t="shared" si="6"/>
        <v>-0.11872531418312388</v>
      </c>
      <c r="R29" s="54">
        <f t="shared" si="3"/>
        <v>-0.5072921999056481</v>
      </c>
      <c r="S29" s="193">
        <f t="shared" si="4"/>
        <v>0.25306751629134705</v>
      </c>
    </row>
    <row r="30" spans="1:19" ht="12.75">
      <c r="A30" s="85" t="s">
        <v>62</v>
      </c>
      <c r="B30" s="467">
        <v>1100</v>
      </c>
      <c r="C30" s="213">
        <v>1144</v>
      </c>
      <c r="D30" s="231">
        <v>1355</v>
      </c>
      <c r="E30" s="339">
        <v>1333</v>
      </c>
      <c r="F30" s="217">
        <v>1287</v>
      </c>
      <c r="G30" s="218">
        <v>1363</v>
      </c>
      <c r="H30" s="459">
        <v>348</v>
      </c>
      <c r="I30" s="457">
        <v>386</v>
      </c>
      <c r="J30" s="457">
        <v>73</v>
      </c>
      <c r="K30" s="147">
        <v>133</v>
      </c>
      <c r="L30" s="537">
        <v>940</v>
      </c>
      <c r="M30" s="582">
        <v>66</v>
      </c>
      <c r="N30" s="54">
        <f t="shared" si="5"/>
        <v>-0.8103448275862069</v>
      </c>
      <c r="O30" s="54">
        <f t="shared" si="1"/>
        <v>-0.5037593984962406</v>
      </c>
      <c r="P30" s="193">
        <f t="shared" si="2"/>
        <v>0.0036452004860267314</v>
      </c>
      <c r="Q30" s="54">
        <f t="shared" si="6"/>
        <v>-0.14545454545454545</v>
      </c>
      <c r="R30" s="54">
        <f t="shared" si="3"/>
        <v>-0.3103448275862069</v>
      </c>
      <c r="S30" s="193">
        <f t="shared" si="4"/>
        <v>0.004846160191371773</v>
      </c>
    </row>
    <row r="31" spans="1:19" ht="12.75">
      <c r="A31" s="85" t="s">
        <v>61</v>
      </c>
      <c r="B31" s="467">
        <v>1100</v>
      </c>
      <c r="C31" s="213">
        <v>1105</v>
      </c>
      <c r="D31" s="231">
        <v>1097</v>
      </c>
      <c r="E31" s="339">
        <v>929</v>
      </c>
      <c r="F31" s="217">
        <v>962</v>
      </c>
      <c r="G31" s="218">
        <v>808</v>
      </c>
      <c r="H31" s="459">
        <v>162</v>
      </c>
      <c r="I31" s="457">
        <v>109</v>
      </c>
      <c r="J31" s="457">
        <v>72</v>
      </c>
      <c r="K31" s="147">
        <v>90</v>
      </c>
      <c r="L31" s="537">
        <v>433</v>
      </c>
      <c r="M31" s="582">
        <v>61</v>
      </c>
      <c r="N31" s="54">
        <f t="shared" si="5"/>
        <v>-0.6234567901234568</v>
      </c>
      <c r="O31" s="54">
        <f t="shared" si="1"/>
        <v>-0.32222222222222224</v>
      </c>
      <c r="P31" s="193">
        <f t="shared" si="2"/>
        <v>0.0033690489340550095</v>
      </c>
      <c r="Q31" s="54">
        <f t="shared" si="6"/>
        <v>-0.6063636363636363</v>
      </c>
      <c r="R31" s="54">
        <f t="shared" si="3"/>
        <v>-0.46410891089108913</v>
      </c>
      <c r="S31" s="193">
        <f t="shared" si="4"/>
        <v>0.0022323269817701888</v>
      </c>
    </row>
    <row r="32" spans="1:19" ht="12.75">
      <c r="A32" s="85" t="s">
        <v>60</v>
      </c>
      <c r="B32" s="467">
        <v>5000</v>
      </c>
      <c r="C32" s="213">
        <v>3919</v>
      </c>
      <c r="D32" s="231">
        <v>4743</v>
      </c>
      <c r="E32" s="339">
        <v>4016</v>
      </c>
      <c r="F32" s="217">
        <v>3630</v>
      </c>
      <c r="G32" s="218">
        <v>4199</v>
      </c>
      <c r="H32" s="459">
        <v>798</v>
      </c>
      <c r="I32" s="457">
        <v>804</v>
      </c>
      <c r="J32" s="457">
        <v>287</v>
      </c>
      <c r="K32" s="147">
        <v>337</v>
      </c>
      <c r="L32" s="537">
        <v>2226</v>
      </c>
      <c r="M32" s="582">
        <v>228</v>
      </c>
      <c r="N32" s="54">
        <f t="shared" si="5"/>
        <v>-0.7142857142857143</v>
      </c>
      <c r="O32" s="54">
        <f t="shared" si="1"/>
        <v>-0.32344213649851633</v>
      </c>
      <c r="P32" s="193">
        <f t="shared" si="2"/>
        <v>0.012592510769910527</v>
      </c>
      <c r="Q32" s="54">
        <f t="shared" si="6"/>
        <v>-0.5548</v>
      </c>
      <c r="R32" s="54">
        <f t="shared" si="3"/>
        <v>-0.4698737794713027</v>
      </c>
      <c r="S32" s="193">
        <f t="shared" si="4"/>
        <v>0.01147611977233358</v>
      </c>
    </row>
    <row r="33" spans="1:19" ht="12.75">
      <c r="A33" s="84" t="s">
        <v>67</v>
      </c>
      <c r="B33" s="467">
        <v>13900</v>
      </c>
      <c r="C33" s="213">
        <v>9274</v>
      </c>
      <c r="D33" s="231">
        <v>8059</v>
      </c>
      <c r="E33" s="339">
        <v>5528</v>
      </c>
      <c r="F33" s="217">
        <v>5919</v>
      </c>
      <c r="G33" s="218">
        <v>6901</v>
      </c>
      <c r="H33" s="459">
        <v>2049</v>
      </c>
      <c r="I33" s="457">
        <v>2228</v>
      </c>
      <c r="J33" s="457">
        <v>4157</v>
      </c>
      <c r="K33" s="147">
        <v>3894</v>
      </c>
      <c r="L33" s="537">
        <v>12328</v>
      </c>
      <c r="M33" s="582">
        <v>2227</v>
      </c>
      <c r="N33" s="54">
        <f t="shared" si="5"/>
        <v>0.08687164470473402</v>
      </c>
      <c r="O33" s="54">
        <f t="shared" si="1"/>
        <v>-0.4280945043656908</v>
      </c>
      <c r="P33" s="193">
        <f t="shared" si="2"/>
        <v>0.12299790124820502</v>
      </c>
      <c r="Q33" s="54">
        <f t="shared" si="6"/>
        <v>-0.11309352517985612</v>
      </c>
      <c r="R33" s="54">
        <f t="shared" si="3"/>
        <v>0.7864077669902912</v>
      </c>
      <c r="S33" s="193">
        <f t="shared" si="4"/>
        <v>0.06355687536088427</v>
      </c>
    </row>
    <row r="34" spans="1:19" ht="20.25" customHeight="1">
      <c r="A34" s="81" t="s">
        <v>68</v>
      </c>
      <c r="B34" s="467">
        <v>296920</v>
      </c>
      <c r="C34" s="213">
        <v>266542</v>
      </c>
      <c r="D34" s="231">
        <v>392777</v>
      </c>
      <c r="E34" s="339">
        <v>382386</v>
      </c>
      <c r="F34" s="217">
        <v>321836</v>
      </c>
      <c r="G34" s="217">
        <v>332859</v>
      </c>
      <c r="H34" s="362">
        <v>76476</v>
      </c>
      <c r="I34" s="458">
        <v>69209</v>
      </c>
      <c r="J34" s="458">
        <v>24431</v>
      </c>
      <c r="K34" s="142">
        <v>23852</v>
      </c>
      <c r="L34" s="543">
        <v>193968</v>
      </c>
      <c r="M34" s="556">
        <v>18106</v>
      </c>
      <c r="N34" s="54">
        <f>(M34-H34)/H34</f>
        <v>-0.7632459856687065</v>
      </c>
      <c r="O34" s="54">
        <f t="shared" si="1"/>
        <v>-0.24090223042092906</v>
      </c>
      <c r="P34" s="193">
        <f t="shared" si="2"/>
        <v>1</v>
      </c>
      <c r="Q34" s="54">
        <f t="shared" si="6"/>
        <v>-0.34673312676815304</v>
      </c>
      <c r="R34" s="54">
        <f t="shared" si="3"/>
        <v>-0.41726677061458456</v>
      </c>
      <c r="S34" s="193">
        <f t="shared" si="4"/>
        <v>1</v>
      </c>
    </row>
    <row r="35" spans="1:19" s="88" customFormat="1" ht="20.25" customHeight="1">
      <c r="A35" s="87" t="s">
        <v>69</v>
      </c>
      <c r="B35" s="469">
        <v>1.5689133294242563</v>
      </c>
      <c r="C35" s="214">
        <v>1.7648515507058293</v>
      </c>
      <c r="D35" s="219">
        <f>D34/D6</f>
        <v>1.6635832666251593</v>
      </c>
      <c r="E35" s="215">
        <f>E34/E6</f>
        <v>1.7532921282371066</v>
      </c>
      <c r="F35" s="219">
        <f>F34/F6</f>
        <v>1.7272273534731204</v>
      </c>
      <c r="G35" s="219">
        <f aca="true" t="shared" si="7" ref="G35:M35">G34/G6</f>
        <v>1.7377950412705374</v>
      </c>
      <c r="H35" s="674">
        <f t="shared" si="7"/>
        <v>1.7249966165922317</v>
      </c>
      <c r="I35" s="673">
        <f t="shared" si="7"/>
        <v>1.7450579929399899</v>
      </c>
      <c r="J35" s="673">
        <f t="shared" si="7"/>
        <v>2.2533665375391996</v>
      </c>
      <c r="K35" s="673">
        <f t="shared" si="7"/>
        <v>2.1748883012674387</v>
      </c>
      <c r="L35" s="219">
        <f t="shared" si="7"/>
        <v>1.8332939519673355</v>
      </c>
      <c r="M35" s="219">
        <f t="shared" si="7"/>
        <v>2.1201405152224826</v>
      </c>
      <c r="N35" s="60"/>
      <c r="O35" s="60"/>
      <c r="P35" s="195"/>
      <c r="Q35" s="60"/>
      <c r="R35" s="60"/>
      <c r="S35" s="195"/>
    </row>
    <row r="36" spans="1:19" s="672" customFormat="1" ht="20.25" customHeight="1">
      <c r="A36" s="56"/>
      <c r="B36" s="669"/>
      <c r="C36" s="669"/>
      <c r="D36" s="669"/>
      <c r="E36" s="669"/>
      <c r="F36" s="669"/>
      <c r="G36" s="669"/>
      <c r="H36" s="669"/>
      <c r="I36" s="669"/>
      <c r="J36" s="669"/>
      <c r="K36" s="669"/>
      <c r="L36" s="669"/>
      <c r="M36" s="669"/>
      <c r="N36" s="54"/>
      <c r="O36" s="54"/>
      <c r="P36" s="54"/>
      <c r="Q36" s="54"/>
      <c r="R36" s="54"/>
      <c r="S36" s="54"/>
    </row>
    <row r="37" spans="1:19" ht="12.75">
      <c r="A37" s="20" t="s">
        <v>32</v>
      </c>
      <c r="B37" s="634"/>
      <c r="C37" s="435"/>
      <c r="D37" s="416"/>
      <c r="E37" s="416"/>
      <c r="F37" s="89"/>
      <c r="G37" s="76"/>
      <c r="H37" s="76"/>
      <c r="I37" s="76"/>
      <c r="J37" s="76"/>
      <c r="K37" s="76"/>
      <c r="L37" s="50"/>
      <c r="M37" s="50"/>
      <c r="N37" s="47"/>
      <c r="O37" s="39"/>
      <c r="P37" s="47"/>
      <c r="Q37" s="47"/>
      <c r="R37" s="47"/>
      <c r="S37" s="47"/>
    </row>
    <row r="38" spans="1:19" ht="12.75">
      <c r="A38" s="398" t="s">
        <v>328</v>
      </c>
      <c r="B38" s="398"/>
      <c r="C38" s="398"/>
      <c r="D38" s="398"/>
      <c r="E38" s="398"/>
      <c r="F38" s="89"/>
      <c r="G38" s="76"/>
      <c r="H38" s="76"/>
      <c r="I38" s="76"/>
      <c r="J38" s="76"/>
      <c r="K38" s="76"/>
      <c r="L38" s="50"/>
      <c r="M38" s="50"/>
      <c r="N38" s="39"/>
      <c r="O38" s="47"/>
      <c r="P38" s="47"/>
      <c r="Q38" s="47"/>
      <c r="R38" s="47"/>
      <c r="S38" s="47"/>
    </row>
    <row r="39" spans="1:19" ht="12.75">
      <c r="A39" s="434"/>
      <c r="B39" s="434"/>
      <c r="C39" s="434"/>
      <c r="D39" s="434"/>
      <c r="E39" s="26"/>
      <c r="F39" s="89"/>
      <c r="G39" s="76"/>
      <c r="H39" s="76"/>
      <c r="I39" s="76"/>
      <c r="J39" s="76"/>
      <c r="K39" s="76"/>
      <c r="L39" s="50"/>
      <c r="M39" s="50"/>
      <c r="N39" s="47"/>
      <c r="O39" s="47"/>
      <c r="P39" s="47"/>
      <c r="Q39" s="47"/>
      <c r="R39" s="47"/>
      <c r="S39" s="47"/>
    </row>
    <row r="40" spans="1:19" ht="12.75">
      <c r="A40" s="418" t="s">
        <v>33</v>
      </c>
      <c r="B40" s="434"/>
      <c r="C40" s="434"/>
      <c r="D40" s="434"/>
      <c r="E40" s="26"/>
      <c r="F40" s="89"/>
      <c r="G40" s="76"/>
      <c r="H40" s="76"/>
      <c r="I40" s="76"/>
      <c r="J40" s="76"/>
      <c r="K40" s="76"/>
      <c r="L40" s="50"/>
      <c r="M40" s="50"/>
      <c r="N40" s="47"/>
      <c r="O40" s="47"/>
      <c r="P40" s="47"/>
      <c r="Q40" s="47"/>
      <c r="R40" s="47"/>
      <c r="S40" s="47"/>
    </row>
    <row r="41" spans="1:19" ht="12.75">
      <c r="A41" s="420" t="s">
        <v>70</v>
      </c>
      <c r="B41" s="436"/>
      <c r="C41" s="436"/>
      <c r="D41" s="437"/>
      <c r="E41" s="437"/>
      <c r="F41" s="89"/>
      <c r="G41" s="72"/>
      <c r="H41" s="72"/>
      <c r="I41" s="72"/>
      <c r="J41" s="72"/>
      <c r="K41" s="72"/>
      <c r="L41" s="28"/>
      <c r="M41" s="28"/>
      <c r="O41" s="38"/>
      <c r="P41" s="38"/>
      <c r="Q41" s="38"/>
      <c r="R41" s="38"/>
      <c r="S41" s="38"/>
    </row>
    <row r="42" spans="1:19" ht="12.75">
      <c r="A42" s="420" t="s">
        <v>71</v>
      </c>
      <c r="B42" s="90"/>
      <c r="C42" s="90"/>
      <c r="D42" s="436"/>
      <c r="E42" s="437"/>
      <c r="F42" s="89"/>
      <c r="G42" s="72"/>
      <c r="H42" s="72"/>
      <c r="I42" s="72"/>
      <c r="J42" s="72"/>
      <c r="K42" s="72"/>
      <c r="L42" s="50"/>
      <c r="M42" s="50"/>
      <c r="O42" s="38"/>
      <c r="P42" s="38"/>
      <c r="Q42" s="38"/>
      <c r="R42" s="38"/>
      <c r="S42" s="38"/>
    </row>
    <row r="43" spans="1:19" ht="12.75">
      <c r="A43" s="420" t="s">
        <v>72</v>
      </c>
      <c r="B43" s="420"/>
      <c r="C43" s="420"/>
      <c r="D43" s="90"/>
      <c r="E43" s="437"/>
      <c r="F43" s="89"/>
      <c r="G43" s="72"/>
      <c r="H43" s="72"/>
      <c r="I43" s="72"/>
      <c r="J43" s="72"/>
      <c r="K43" s="72"/>
      <c r="L43" s="50"/>
      <c r="M43" s="50"/>
      <c r="O43" s="38"/>
      <c r="P43" s="38"/>
      <c r="Q43" s="38"/>
      <c r="R43" s="38"/>
      <c r="S43" s="38"/>
    </row>
    <row r="44" spans="1:19" ht="12.75">
      <c r="A44" s="420" t="s">
        <v>254</v>
      </c>
      <c r="B44" s="420"/>
      <c r="C44" s="420"/>
      <c r="D44" s="420"/>
      <c r="E44" s="437"/>
      <c r="F44" s="89"/>
      <c r="G44" s="72"/>
      <c r="H44" s="72"/>
      <c r="I44" s="72"/>
      <c r="J44" s="72"/>
      <c r="K44" s="72"/>
      <c r="L44" s="50"/>
      <c r="M44" s="50"/>
      <c r="O44" s="38"/>
      <c r="P44" s="38"/>
      <c r="Q44" s="38"/>
      <c r="R44" s="38"/>
      <c r="S44" s="38"/>
    </row>
    <row r="45" spans="1:19" ht="12.75">
      <c r="A45" s="436"/>
      <c r="B45" s="420"/>
      <c r="C45" s="420"/>
      <c r="D45" s="420"/>
      <c r="E45" s="437"/>
      <c r="F45" s="89"/>
      <c r="G45" s="72"/>
      <c r="H45" s="72"/>
      <c r="I45" s="72"/>
      <c r="J45" s="72"/>
      <c r="K45" s="72"/>
      <c r="L45" s="28"/>
      <c r="M45" s="28"/>
      <c r="O45" s="38"/>
      <c r="P45" s="38"/>
      <c r="Q45" s="38"/>
      <c r="R45" s="38"/>
      <c r="S45" s="38"/>
    </row>
    <row r="46" spans="1:19" ht="12.75" customHeight="1">
      <c r="A46" s="64" t="s">
        <v>327</v>
      </c>
      <c r="B46" s="64"/>
      <c r="C46" s="64"/>
      <c r="D46" s="64"/>
      <c r="E46" s="64"/>
      <c r="F46" s="64"/>
      <c r="G46" s="72"/>
      <c r="H46" s="72"/>
      <c r="I46" s="72"/>
      <c r="J46" s="72"/>
      <c r="K46" s="72"/>
      <c r="L46" s="50"/>
      <c r="M46" s="50"/>
      <c r="O46" s="38"/>
      <c r="P46" s="38"/>
      <c r="Q46" s="38"/>
      <c r="R46" s="38"/>
      <c r="S46" s="38"/>
    </row>
    <row r="47" spans="1:19" ht="12.75">
      <c r="A47" s="64" t="s">
        <v>326</v>
      </c>
      <c r="B47" s="64"/>
      <c r="C47" s="64"/>
      <c r="D47" s="64"/>
      <c r="E47" s="64"/>
      <c r="F47" s="64"/>
      <c r="L47" s="50"/>
      <c r="M47" s="50"/>
      <c r="O47" s="38"/>
      <c r="P47" s="38"/>
      <c r="Q47" s="38"/>
      <c r="R47" s="38"/>
      <c r="S47" s="38"/>
    </row>
    <row r="48" spans="12:13" ht="12.75">
      <c r="L48" s="50"/>
      <c r="M48" s="50"/>
    </row>
    <row r="49" spans="12:13" ht="12.75">
      <c r="L49" s="50"/>
      <c r="M49" s="50"/>
    </row>
    <row r="50" spans="12:13" ht="12.75">
      <c r="L50" s="50"/>
      <c r="M50" s="50"/>
    </row>
    <row r="51" spans="12:13" ht="12.75">
      <c r="L51" s="28"/>
      <c r="M51" s="28"/>
    </row>
    <row r="52" spans="12:13" ht="12.75">
      <c r="L52" s="50"/>
      <c r="M52" s="50"/>
    </row>
    <row r="53" spans="12:13" ht="12.75">
      <c r="L53" s="19"/>
      <c r="M53" s="19"/>
    </row>
    <row r="54" spans="12:13" ht="12.75">
      <c r="L54" s="62"/>
      <c r="M54" s="62"/>
    </row>
    <row r="57" spans="12:13" ht="12.75">
      <c r="L57" s="91"/>
      <c r="M57" s="91"/>
    </row>
    <row r="58" spans="12:13" ht="12.75">
      <c r="L58" s="91"/>
      <c r="M58" s="91"/>
    </row>
    <row r="59" spans="12:13" ht="12.75">
      <c r="L59" s="177"/>
      <c r="M59" s="177"/>
    </row>
    <row r="60" spans="12:13" ht="12.75">
      <c r="L60" s="177"/>
      <c r="M60" s="177"/>
    </row>
    <row r="61" spans="12:13" ht="12.75">
      <c r="L61" s="177"/>
      <c r="M61" s="177"/>
    </row>
    <row r="62" spans="12:13" ht="12.75">
      <c r="L62" s="91"/>
      <c r="M62" s="91"/>
    </row>
    <row r="63" spans="12:13" ht="12.75">
      <c r="L63" s="330"/>
      <c r="M63" s="330"/>
    </row>
    <row r="64" spans="12:13" ht="12.75">
      <c r="L64" s="91"/>
      <c r="M64" s="91"/>
    </row>
  </sheetData>
  <sheetProtection/>
  <protectedRanges>
    <protectedRange sqref="B5:G5 L5:M5" name="Range1"/>
    <protectedRange sqref="G37:K40" name="Range1_2"/>
    <protectedRange sqref="E39:E40" name="Range1_1"/>
    <protectedRange sqref="E4" name="Range1_3"/>
    <protectedRange sqref="L54:M54 L3:M3" name="Range1_4"/>
    <protectedRange sqref="E9" name="Range1_4_1"/>
  </protectedRanges>
  <mergeCells count="8">
    <mergeCell ref="S4:S5"/>
    <mergeCell ref="N4:N5"/>
    <mergeCell ref="O4:O5"/>
    <mergeCell ref="P4:P5"/>
    <mergeCell ref="H4:L4"/>
    <mergeCell ref="A4:A5"/>
    <mergeCell ref="Q4:Q5"/>
    <mergeCell ref="R4:R5"/>
  </mergeCells>
  <hyperlinks>
    <hyperlink ref="S1" location="Index!A1" display="Index"/>
  </hyperlinks>
  <printOptions horizontalCentered="1"/>
  <pageMargins left="0" right="0" top="0.3937007874015748" bottom="0.3937007874015748" header="0.5118110236220472" footer="0.5118110236220472"/>
  <pageSetup fitToHeight="1" fitToWidth="1" horizontalDpi="600" verticalDpi="600" orientation="landscape" paperSize="9" scale="66" r:id="rId1"/>
  <headerFooter alignWithMargins="0">
    <oddHeader>&amp;CTribunal Statistics Quarterly
April to June 2014</oddHead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35"/>
  <sheetViews>
    <sheetView workbookViewId="0" topLeftCell="A1">
      <selection activeCell="O36" sqref="O36"/>
    </sheetView>
  </sheetViews>
  <sheetFormatPr defaultColWidth="9.140625" defaultRowHeight="12.75"/>
  <cols>
    <col min="1" max="1" width="25.00390625" style="38" customWidth="1"/>
    <col min="2" max="2" width="11.00390625" style="38" bestFit="1" customWidth="1"/>
    <col min="3" max="3" width="10.00390625" style="38" customWidth="1"/>
    <col min="4" max="4" width="10.7109375" style="38" customWidth="1"/>
    <col min="5" max="5" width="10.57421875" style="38" bestFit="1" customWidth="1"/>
    <col min="6" max="6" width="10.28125" style="38" bestFit="1" customWidth="1"/>
    <col min="7" max="7" width="11.00390625" style="38" bestFit="1" customWidth="1"/>
    <col min="8" max="9" width="9.57421875" style="38" bestFit="1" customWidth="1"/>
    <col min="10" max="10" width="9.421875" style="38" bestFit="1" customWidth="1"/>
    <col min="11" max="11" width="9.28125" style="38" customWidth="1"/>
    <col min="12" max="13" width="15.57421875" style="38" customWidth="1"/>
    <col min="14" max="16" width="8.140625" style="38" customWidth="1"/>
    <col min="17" max="17" width="8.7109375" style="38" customWidth="1"/>
    <col min="18" max="18" width="10.421875" style="38" customWidth="1"/>
    <col min="19" max="19" width="8.7109375" style="38" customWidth="1"/>
    <col min="20" max="16384" width="9.140625" style="38" customWidth="1"/>
  </cols>
  <sheetData>
    <row r="1" spans="1:21" ht="15">
      <c r="A1" s="8" t="s">
        <v>73</v>
      </c>
      <c r="B1" s="92"/>
      <c r="C1" s="92"/>
      <c r="D1" s="92"/>
      <c r="S1" s="670" t="s">
        <v>12</v>
      </c>
      <c r="T1" s="92"/>
      <c r="U1" s="92"/>
    </row>
    <row r="2" spans="1:4" ht="15">
      <c r="A2" s="8" t="s">
        <v>350</v>
      </c>
      <c r="B2" s="92"/>
      <c r="C2" s="92"/>
      <c r="D2" s="92"/>
    </row>
    <row r="3" spans="1:16" ht="12.75">
      <c r="A3" s="102"/>
      <c r="B3" s="94"/>
      <c r="C3" s="94"/>
      <c r="D3" s="94"/>
      <c r="E3" s="94"/>
      <c r="F3" s="47"/>
      <c r="G3" s="679"/>
      <c r="H3" s="679"/>
      <c r="I3" s="679"/>
      <c r="J3" s="679"/>
      <c r="K3" s="679"/>
      <c r="L3" s="679"/>
      <c r="M3" s="679"/>
      <c r="N3" s="26"/>
      <c r="O3" s="26"/>
      <c r="P3" s="26"/>
    </row>
    <row r="4" spans="1:19" ht="12.75" customHeight="1">
      <c r="A4" s="680"/>
      <c r="B4" s="196" t="s">
        <v>13</v>
      </c>
      <c r="C4" s="29" t="s">
        <v>14</v>
      </c>
      <c r="D4" s="196" t="s">
        <v>15</v>
      </c>
      <c r="E4" s="198" t="s">
        <v>74</v>
      </c>
      <c r="F4" s="292" t="s">
        <v>17</v>
      </c>
      <c r="G4" s="292" t="s">
        <v>18</v>
      </c>
      <c r="H4" s="839" t="s">
        <v>255</v>
      </c>
      <c r="I4" s="840"/>
      <c r="J4" s="840"/>
      <c r="K4" s="840"/>
      <c r="L4" s="840"/>
      <c r="M4" s="198" t="s">
        <v>397</v>
      </c>
      <c r="N4" s="817" t="s">
        <v>415</v>
      </c>
      <c r="O4" s="817" t="s">
        <v>416</v>
      </c>
      <c r="P4" s="822" t="s">
        <v>417</v>
      </c>
      <c r="Q4" s="819" t="s">
        <v>344</v>
      </c>
      <c r="R4" s="817" t="s">
        <v>346</v>
      </c>
      <c r="S4" s="822" t="s">
        <v>343</v>
      </c>
    </row>
    <row r="5" spans="1:19" s="685" customFormat="1" ht="63" customHeight="1">
      <c r="A5" s="681"/>
      <c r="B5" s="188" t="s">
        <v>23</v>
      </c>
      <c r="C5" s="30" t="s">
        <v>23</v>
      </c>
      <c r="D5" s="188" t="s">
        <v>23</v>
      </c>
      <c r="E5" s="196" t="s">
        <v>23</v>
      </c>
      <c r="F5" s="186" t="s">
        <v>23</v>
      </c>
      <c r="G5" s="186" t="s">
        <v>23</v>
      </c>
      <c r="H5" s="49" t="s">
        <v>283</v>
      </c>
      <c r="I5" s="49" t="s">
        <v>284</v>
      </c>
      <c r="J5" s="49" t="s">
        <v>285</v>
      </c>
      <c r="K5" s="49" t="s">
        <v>286</v>
      </c>
      <c r="L5" s="186" t="s">
        <v>23</v>
      </c>
      <c r="M5" s="186" t="s">
        <v>283</v>
      </c>
      <c r="N5" s="829"/>
      <c r="O5" s="829"/>
      <c r="P5" s="833"/>
      <c r="Q5" s="828"/>
      <c r="R5" s="829"/>
      <c r="S5" s="833"/>
    </row>
    <row r="6" spans="1:19" ht="46.5" customHeight="1">
      <c r="A6" s="31" t="s">
        <v>156</v>
      </c>
      <c r="B6" s="189">
        <v>184683</v>
      </c>
      <c r="C6" s="50">
        <v>205891</v>
      </c>
      <c r="D6" s="189">
        <v>172649</v>
      </c>
      <c r="E6" s="189">
        <v>146104</v>
      </c>
      <c r="F6" s="187">
        <v>122371</v>
      </c>
      <c r="G6" s="187">
        <v>103923</v>
      </c>
      <c r="H6" s="50">
        <f aca="true" t="shared" si="0" ref="H6:M6">SUM(H7:H11)</f>
        <v>31554</v>
      </c>
      <c r="I6" s="50">
        <f t="shared" si="0"/>
        <v>27387</v>
      </c>
      <c r="J6" s="50">
        <f t="shared" si="0"/>
        <v>24621</v>
      </c>
      <c r="K6" s="50">
        <f t="shared" si="0"/>
        <v>21434</v>
      </c>
      <c r="L6" s="50">
        <f t="shared" si="0"/>
        <v>104996</v>
      </c>
      <c r="M6" s="189">
        <f t="shared" si="0"/>
        <v>19700</v>
      </c>
      <c r="N6" s="51">
        <f aca="true" t="shared" si="1" ref="N6:N11">(M6-H6)/H6</f>
        <v>-0.37567344869113267</v>
      </c>
      <c r="O6" s="51">
        <f aca="true" t="shared" si="2" ref="O6:O11">(M6-K6)/K6</f>
        <v>-0.08089950545861715</v>
      </c>
      <c r="P6" s="191">
        <f aca="true" t="shared" si="3" ref="P6:P11">M6/$M$6</f>
        <v>1</v>
      </c>
      <c r="Q6" s="190">
        <f aca="true" t="shared" si="4" ref="Q6:Q11">(L6-B6)/B6</f>
        <v>-0.43147988715799507</v>
      </c>
      <c r="R6" s="51">
        <f aca="true" t="shared" si="5" ref="R6:R11">(L6-G6)/G6</f>
        <v>0.010324952128017859</v>
      </c>
      <c r="S6" s="191">
        <f aca="true" t="shared" si="6" ref="S6:S11">L6/$L$6</f>
        <v>1</v>
      </c>
    </row>
    <row r="7" spans="1:19" ht="12.75">
      <c r="A7" s="98" t="s">
        <v>75</v>
      </c>
      <c r="B7" s="189">
        <v>12485</v>
      </c>
      <c r="C7" s="50">
        <v>11435</v>
      </c>
      <c r="D7" s="189">
        <v>18468</v>
      </c>
      <c r="E7" s="189">
        <v>16746</v>
      </c>
      <c r="F7" s="187">
        <v>13346</v>
      </c>
      <c r="G7" s="187">
        <v>11133</v>
      </c>
      <c r="H7" s="53">
        <v>3167</v>
      </c>
      <c r="I7" s="53">
        <v>2926</v>
      </c>
      <c r="J7" s="53">
        <v>2145</v>
      </c>
      <c r="K7" s="50">
        <v>1974</v>
      </c>
      <c r="L7" s="50">
        <f>SUM(H7:K7)</f>
        <v>10212</v>
      </c>
      <c r="M7" s="189">
        <v>2375</v>
      </c>
      <c r="N7" s="54">
        <f t="shared" si="1"/>
        <v>-0.25007893905904643</v>
      </c>
      <c r="O7" s="54">
        <f t="shared" si="2"/>
        <v>0.20314083080040526</v>
      </c>
      <c r="P7" s="193">
        <f t="shared" si="3"/>
        <v>0.12055837563451777</v>
      </c>
      <c r="Q7" s="192">
        <f t="shared" si="4"/>
        <v>-0.18205847016419704</v>
      </c>
      <c r="R7" s="54">
        <f t="shared" si="5"/>
        <v>-0.08272702775532202</v>
      </c>
      <c r="S7" s="193">
        <f t="shared" si="6"/>
        <v>0.09726084803230599</v>
      </c>
    </row>
    <row r="8" spans="1:19" ht="12.75">
      <c r="A8" s="98" t="s">
        <v>76</v>
      </c>
      <c r="B8" s="189">
        <v>23306</v>
      </c>
      <c r="C8" s="50">
        <v>24552</v>
      </c>
      <c r="D8" s="189">
        <v>44548</v>
      </c>
      <c r="E8" s="189">
        <v>40090</v>
      </c>
      <c r="F8" s="187">
        <v>33005</v>
      </c>
      <c r="G8" s="187">
        <v>30486</v>
      </c>
      <c r="H8" s="53">
        <v>16431</v>
      </c>
      <c r="I8" s="53">
        <v>13765</v>
      </c>
      <c r="J8" s="53">
        <v>15445</v>
      </c>
      <c r="K8" s="50">
        <v>13645</v>
      </c>
      <c r="L8" s="50">
        <f>SUM(H8:K8)</f>
        <v>59286</v>
      </c>
      <c r="M8" s="189">
        <v>11433</v>
      </c>
      <c r="N8" s="54">
        <f t="shared" si="1"/>
        <v>-0.3041811210516706</v>
      </c>
      <c r="O8" s="54">
        <f t="shared" si="2"/>
        <v>-0.16211066324661047</v>
      </c>
      <c r="P8" s="193">
        <f>M8/$M$6</f>
        <v>0.5803553299492386</v>
      </c>
      <c r="Q8" s="192">
        <f t="shared" si="4"/>
        <v>1.5438084613404273</v>
      </c>
      <c r="R8" s="54">
        <f t="shared" si="5"/>
        <v>0.9446959259988191</v>
      </c>
      <c r="S8" s="193">
        <f>L8/$L$6</f>
        <v>0.5646500819078822</v>
      </c>
    </row>
    <row r="9" spans="1:19" ht="12.75">
      <c r="A9" s="98" t="s">
        <v>77</v>
      </c>
      <c r="B9" s="189">
        <v>76927</v>
      </c>
      <c r="C9" s="50">
        <v>98304</v>
      </c>
      <c r="D9" s="189">
        <v>39783</v>
      </c>
      <c r="E9" s="189">
        <v>34746</v>
      </c>
      <c r="F9" s="187">
        <v>25854</v>
      </c>
      <c r="G9" s="187">
        <v>26500</v>
      </c>
      <c r="H9" s="53">
        <v>5499</v>
      </c>
      <c r="I9" s="53">
        <v>4528</v>
      </c>
      <c r="J9" s="53">
        <v>4451</v>
      </c>
      <c r="K9" s="50">
        <v>3870</v>
      </c>
      <c r="L9" s="50">
        <f>SUM(H9:K9)</f>
        <v>18348</v>
      </c>
      <c r="M9" s="189">
        <v>3269</v>
      </c>
      <c r="N9" s="54">
        <f t="shared" si="1"/>
        <v>-0.4055282778687034</v>
      </c>
      <c r="O9" s="54">
        <f t="shared" si="2"/>
        <v>-0.15529715762273902</v>
      </c>
      <c r="P9" s="193">
        <f t="shared" si="3"/>
        <v>0.16593908629441625</v>
      </c>
      <c r="Q9" s="192">
        <f t="shared" si="4"/>
        <v>-0.7614881641036307</v>
      </c>
      <c r="R9" s="54">
        <f t="shared" si="5"/>
        <v>-0.30762264150943397</v>
      </c>
      <c r="S9" s="193">
        <f t="shared" si="6"/>
        <v>0.1747495142672102</v>
      </c>
    </row>
    <row r="10" spans="1:19" ht="12.75">
      <c r="A10" s="98" t="s">
        <v>78</v>
      </c>
      <c r="B10" s="189">
        <v>71492</v>
      </c>
      <c r="C10" s="50">
        <v>71129</v>
      </c>
      <c r="D10" s="189">
        <v>68722</v>
      </c>
      <c r="E10" s="189">
        <v>53482</v>
      </c>
      <c r="F10" s="187">
        <v>49353</v>
      </c>
      <c r="G10" s="187">
        <v>33960</v>
      </c>
      <c r="H10" s="53">
        <v>5811</v>
      </c>
      <c r="I10" s="53">
        <v>5484</v>
      </c>
      <c r="J10" s="53">
        <v>1969</v>
      </c>
      <c r="K10" s="50">
        <v>1401</v>
      </c>
      <c r="L10" s="50">
        <f>SUM(H10:K10)</f>
        <v>14665</v>
      </c>
      <c r="M10" s="189">
        <v>1933</v>
      </c>
      <c r="N10" s="54">
        <f t="shared" si="1"/>
        <v>-0.667355016348305</v>
      </c>
      <c r="O10" s="54">
        <f t="shared" si="2"/>
        <v>0.37972876516773735</v>
      </c>
      <c r="P10" s="193">
        <f t="shared" si="3"/>
        <v>0.09812182741116751</v>
      </c>
      <c r="Q10" s="192">
        <f t="shared" si="4"/>
        <v>-0.7948721535276674</v>
      </c>
      <c r="R10" s="54">
        <f t="shared" si="5"/>
        <v>-0.568168433451119</v>
      </c>
      <c r="S10" s="193">
        <f t="shared" si="6"/>
        <v>0.1396719875042859</v>
      </c>
    </row>
    <row r="11" spans="1:19" ht="14.25">
      <c r="A11" s="99" t="s">
        <v>347</v>
      </c>
      <c r="B11" s="221">
        <v>473</v>
      </c>
      <c r="C11" s="59">
        <v>471</v>
      </c>
      <c r="D11" s="221">
        <v>1128</v>
      </c>
      <c r="E11" s="221">
        <v>1040</v>
      </c>
      <c r="F11" s="211">
        <v>813</v>
      </c>
      <c r="G11" s="211">
        <v>1844</v>
      </c>
      <c r="H11" s="58">
        <v>646</v>
      </c>
      <c r="I11" s="58">
        <f>7+677</f>
        <v>684</v>
      </c>
      <c r="J11" s="58">
        <v>611</v>
      </c>
      <c r="K11" s="59">
        <v>544</v>
      </c>
      <c r="L11" s="59">
        <f>SUM(H11:K11)</f>
        <v>2485</v>
      </c>
      <c r="M11" s="221">
        <v>690</v>
      </c>
      <c r="N11" s="194">
        <f t="shared" si="1"/>
        <v>0.06811145510835913</v>
      </c>
      <c r="O11" s="60">
        <f t="shared" si="2"/>
        <v>0.26838235294117646</v>
      </c>
      <c r="P11" s="195">
        <f t="shared" si="3"/>
        <v>0.0350253807106599</v>
      </c>
      <c r="Q11" s="194">
        <f t="shared" si="4"/>
        <v>4.25369978858351</v>
      </c>
      <c r="R11" s="60">
        <f t="shared" si="5"/>
        <v>0.34761388286334055</v>
      </c>
      <c r="S11" s="195">
        <f t="shared" si="6"/>
        <v>0.023667568288315746</v>
      </c>
    </row>
    <row r="12" spans="1:19" ht="12.75">
      <c r="A12" s="112"/>
      <c r="B12" s="50"/>
      <c r="C12" s="50"/>
      <c r="D12" s="50"/>
      <c r="E12" s="50"/>
      <c r="F12" s="50"/>
      <c r="G12" s="50"/>
      <c r="H12" s="50"/>
      <c r="I12" s="50"/>
      <c r="J12" s="50"/>
      <c r="K12" s="50"/>
      <c r="L12" s="50"/>
      <c r="M12" s="50"/>
      <c r="N12" s="54"/>
      <c r="O12" s="54"/>
      <c r="P12" s="54"/>
      <c r="Q12" s="54"/>
      <c r="R12" s="54"/>
      <c r="S12" s="54"/>
    </row>
    <row r="14" spans="1:19" ht="12.75" customHeight="1">
      <c r="A14" s="680"/>
      <c r="B14" s="196" t="s">
        <v>13</v>
      </c>
      <c r="C14" s="29" t="s">
        <v>14</v>
      </c>
      <c r="D14" s="196" t="s">
        <v>15</v>
      </c>
      <c r="E14" s="198" t="s">
        <v>74</v>
      </c>
      <c r="F14" s="292" t="s">
        <v>17</v>
      </c>
      <c r="G14" s="686"/>
      <c r="H14" s="839" t="s">
        <v>255</v>
      </c>
      <c r="I14" s="840"/>
      <c r="J14" s="840"/>
      <c r="K14" s="840"/>
      <c r="L14" s="841"/>
      <c r="M14" s="198" t="s">
        <v>397</v>
      </c>
      <c r="N14" s="817" t="s">
        <v>415</v>
      </c>
      <c r="O14" s="817" t="s">
        <v>416</v>
      </c>
      <c r="P14" s="817" t="s">
        <v>309</v>
      </c>
      <c r="Q14" s="819" t="s">
        <v>19</v>
      </c>
      <c r="R14" s="817" t="s">
        <v>20</v>
      </c>
      <c r="S14" s="822" t="s">
        <v>21</v>
      </c>
    </row>
    <row r="15" spans="1:19" s="685" customFormat="1" ht="63" customHeight="1">
      <c r="A15" s="681"/>
      <c r="B15" s="188" t="s">
        <v>23</v>
      </c>
      <c r="C15" s="30" t="s">
        <v>23</v>
      </c>
      <c r="D15" s="188" t="s">
        <v>23</v>
      </c>
      <c r="E15" s="196" t="s">
        <v>23</v>
      </c>
      <c r="F15" s="186" t="s">
        <v>23</v>
      </c>
      <c r="G15" s="186" t="s">
        <v>23</v>
      </c>
      <c r="H15" s="49" t="s">
        <v>283</v>
      </c>
      <c r="I15" s="49" t="s">
        <v>284</v>
      </c>
      <c r="J15" s="49" t="s">
        <v>285</v>
      </c>
      <c r="K15" s="49" t="s">
        <v>286</v>
      </c>
      <c r="L15" s="186" t="s">
        <v>23</v>
      </c>
      <c r="M15" s="186" t="s">
        <v>283</v>
      </c>
      <c r="N15" s="829"/>
      <c r="O15" s="829"/>
      <c r="P15" s="829"/>
      <c r="Q15" s="828"/>
      <c r="R15" s="829"/>
      <c r="S15" s="833"/>
    </row>
    <row r="16" spans="1:19" ht="46.5" customHeight="1">
      <c r="A16" s="31" t="s">
        <v>373</v>
      </c>
      <c r="B16" s="222" t="s">
        <v>28</v>
      </c>
      <c r="C16" s="222" t="s">
        <v>28</v>
      </c>
      <c r="D16" s="222" t="s">
        <v>28</v>
      </c>
      <c r="E16" s="189">
        <f aca="true" t="shared" si="7" ref="E16:M16">SUM(E17:E21)</f>
        <v>8965</v>
      </c>
      <c r="F16" s="189">
        <f t="shared" si="7"/>
        <v>9631</v>
      </c>
      <c r="G16" s="189">
        <f t="shared" si="7"/>
        <v>7224</v>
      </c>
      <c r="H16" s="585">
        <f t="shared" si="7"/>
        <v>1597</v>
      </c>
      <c r="I16" s="585">
        <f t="shared" si="7"/>
        <v>2074</v>
      </c>
      <c r="J16" s="187">
        <f t="shared" si="7"/>
        <v>1746</v>
      </c>
      <c r="K16" s="363">
        <f t="shared" si="7"/>
        <v>2295</v>
      </c>
      <c r="L16" s="363">
        <f t="shared" si="7"/>
        <v>7712</v>
      </c>
      <c r="M16" s="585">
        <f t="shared" si="7"/>
        <v>2814</v>
      </c>
      <c r="N16" s="51">
        <f aca="true" t="shared" si="8" ref="N16:N21">(M16-H16)/H16</f>
        <v>0.7620538509705698</v>
      </c>
      <c r="O16" s="51">
        <f aca="true" t="shared" si="9" ref="O16:O21">(M16-K16)/K16</f>
        <v>0.2261437908496732</v>
      </c>
      <c r="P16" s="191">
        <f aca="true" t="shared" si="10" ref="P16:P21">M16/$M$16</f>
        <v>1</v>
      </c>
      <c r="Q16" s="190" t="s">
        <v>28</v>
      </c>
      <c r="R16" s="494">
        <f aca="true" t="shared" si="11" ref="R16:R21">(L16-G16)/G16</f>
        <v>0.06755260243632337</v>
      </c>
      <c r="S16" s="191">
        <f aca="true" t="shared" si="12" ref="S16:S21">L16/$L$16</f>
        <v>1</v>
      </c>
    </row>
    <row r="17" spans="1:19" ht="12.75">
      <c r="A17" s="98" t="s">
        <v>75</v>
      </c>
      <c r="B17" s="222" t="s">
        <v>28</v>
      </c>
      <c r="C17" s="222" t="s">
        <v>28</v>
      </c>
      <c r="D17" s="222" t="s">
        <v>28</v>
      </c>
      <c r="E17" s="189">
        <v>2620</v>
      </c>
      <c r="F17" s="187">
        <v>2428</v>
      </c>
      <c r="G17" s="187">
        <v>2155</v>
      </c>
      <c r="H17" s="687">
        <v>400</v>
      </c>
      <c r="I17" s="687">
        <v>462</v>
      </c>
      <c r="J17" s="189">
        <v>374</v>
      </c>
      <c r="K17" s="189">
        <v>319</v>
      </c>
      <c r="L17" s="50">
        <f>SUM(H17:K17)</f>
        <v>1555</v>
      </c>
      <c r="M17" s="189">
        <v>382</v>
      </c>
      <c r="N17" s="54">
        <f t="shared" si="8"/>
        <v>-0.045</v>
      </c>
      <c r="O17" s="54">
        <f t="shared" si="9"/>
        <v>0.1974921630094044</v>
      </c>
      <c r="P17" s="193">
        <f t="shared" si="10"/>
        <v>0.13574982231698648</v>
      </c>
      <c r="Q17" s="192" t="s">
        <v>28</v>
      </c>
      <c r="R17" s="494">
        <f t="shared" si="11"/>
        <v>-0.27842227378190254</v>
      </c>
      <c r="S17" s="191">
        <f t="shared" si="12"/>
        <v>0.2016338174273859</v>
      </c>
    </row>
    <row r="18" spans="1:19" ht="12.75">
      <c r="A18" s="98" t="s">
        <v>76</v>
      </c>
      <c r="B18" s="222" t="s">
        <v>28</v>
      </c>
      <c r="C18" s="222" t="s">
        <v>28</v>
      </c>
      <c r="D18" s="222" t="s">
        <v>28</v>
      </c>
      <c r="E18" s="189">
        <v>3815</v>
      </c>
      <c r="F18" s="187">
        <v>3991</v>
      </c>
      <c r="G18" s="187">
        <v>3158</v>
      </c>
      <c r="H18" s="687">
        <v>628</v>
      </c>
      <c r="I18" s="687">
        <v>976</v>
      </c>
      <c r="J18" s="189">
        <v>889</v>
      </c>
      <c r="K18" s="189">
        <v>1258</v>
      </c>
      <c r="L18" s="50">
        <f>SUM(H18:K18)</f>
        <v>3751</v>
      </c>
      <c r="M18" s="189">
        <v>1605</v>
      </c>
      <c r="N18" s="54">
        <f>(M18-H18)/H18</f>
        <v>1.555732484076433</v>
      </c>
      <c r="O18" s="54">
        <f t="shared" si="9"/>
        <v>0.2758346581875994</v>
      </c>
      <c r="P18" s="193">
        <f t="shared" si="10"/>
        <v>0.570362473347548</v>
      </c>
      <c r="Q18" s="192" t="s">
        <v>28</v>
      </c>
      <c r="R18" s="494">
        <f t="shared" si="11"/>
        <v>0.18777707409753008</v>
      </c>
      <c r="S18" s="191">
        <f t="shared" si="12"/>
        <v>0.4863848547717842</v>
      </c>
    </row>
    <row r="19" spans="1:19" ht="12.75">
      <c r="A19" s="98" t="s">
        <v>77</v>
      </c>
      <c r="B19" s="222" t="s">
        <v>28</v>
      </c>
      <c r="C19" s="222" t="s">
        <v>28</v>
      </c>
      <c r="D19" s="222" t="s">
        <v>28</v>
      </c>
      <c r="E19" s="189">
        <v>1627</v>
      </c>
      <c r="F19" s="187">
        <v>2217</v>
      </c>
      <c r="G19" s="187">
        <v>1185</v>
      </c>
      <c r="H19" s="687">
        <v>302</v>
      </c>
      <c r="I19" s="687">
        <v>385</v>
      </c>
      <c r="J19" s="189">
        <v>266</v>
      </c>
      <c r="K19" s="189">
        <v>516</v>
      </c>
      <c r="L19" s="50">
        <f>SUM(H19:K19)</f>
        <v>1469</v>
      </c>
      <c r="M19" s="189">
        <v>556</v>
      </c>
      <c r="N19" s="54">
        <f>(M19-H19)/H19</f>
        <v>0.8410596026490066</v>
      </c>
      <c r="O19" s="54">
        <f t="shared" si="9"/>
        <v>0.07751937984496124</v>
      </c>
      <c r="P19" s="193">
        <f t="shared" si="10"/>
        <v>0.19758351101634683</v>
      </c>
      <c r="Q19" s="192" t="s">
        <v>28</v>
      </c>
      <c r="R19" s="494">
        <f t="shared" si="11"/>
        <v>0.23966244725738398</v>
      </c>
      <c r="S19" s="191">
        <f t="shared" si="12"/>
        <v>0.1904823651452282</v>
      </c>
    </row>
    <row r="20" spans="1:19" ht="12.75">
      <c r="A20" s="98" t="s">
        <v>78</v>
      </c>
      <c r="B20" s="222" t="s">
        <v>28</v>
      </c>
      <c r="C20" s="222" t="s">
        <v>28</v>
      </c>
      <c r="D20" s="222" t="s">
        <v>28</v>
      </c>
      <c r="E20" s="189">
        <v>720</v>
      </c>
      <c r="F20" s="187">
        <v>768</v>
      </c>
      <c r="G20" s="187">
        <v>523</v>
      </c>
      <c r="H20" s="687">
        <v>174</v>
      </c>
      <c r="I20" s="687">
        <v>117</v>
      </c>
      <c r="J20" s="189">
        <v>94</v>
      </c>
      <c r="K20" s="189">
        <v>79</v>
      </c>
      <c r="L20" s="50">
        <f>SUM(H20:K20)</f>
        <v>464</v>
      </c>
      <c r="M20" s="189">
        <v>115</v>
      </c>
      <c r="N20" s="54">
        <f t="shared" si="8"/>
        <v>-0.3390804597701149</v>
      </c>
      <c r="O20" s="54">
        <f t="shared" si="9"/>
        <v>0.45569620253164556</v>
      </c>
      <c r="P20" s="193">
        <f t="shared" si="10"/>
        <v>0.040867093105899074</v>
      </c>
      <c r="Q20" s="192" t="s">
        <v>28</v>
      </c>
      <c r="R20" s="494">
        <f t="shared" si="11"/>
        <v>-0.11281070745697896</v>
      </c>
      <c r="S20" s="191">
        <f t="shared" si="12"/>
        <v>0.06016597510373444</v>
      </c>
    </row>
    <row r="21" spans="1:19" ht="14.25">
      <c r="A21" s="99" t="s">
        <v>347</v>
      </c>
      <c r="B21" s="224" t="s">
        <v>28</v>
      </c>
      <c r="C21" s="224" t="s">
        <v>28</v>
      </c>
      <c r="D21" s="224" t="s">
        <v>28</v>
      </c>
      <c r="E21" s="221">
        <v>183</v>
      </c>
      <c r="F21" s="221">
        <v>227</v>
      </c>
      <c r="G21" s="221">
        <v>203</v>
      </c>
      <c r="H21" s="221">
        <v>93</v>
      </c>
      <c r="I21" s="211">
        <v>134</v>
      </c>
      <c r="J21" s="221">
        <v>123</v>
      </c>
      <c r="K21" s="688">
        <v>123</v>
      </c>
      <c r="L21" s="221">
        <v>473</v>
      </c>
      <c r="M21" s="221">
        <v>156</v>
      </c>
      <c r="N21" s="194">
        <f t="shared" si="8"/>
        <v>0.6774193548387096</v>
      </c>
      <c r="O21" s="60">
        <f t="shared" si="9"/>
        <v>0.2682926829268293</v>
      </c>
      <c r="P21" s="195">
        <f t="shared" si="10"/>
        <v>0.05543710021321962</v>
      </c>
      <c r="Q21" s="194" t="s">
        <v>28</v>
      </c>
      <c r="R21" s="495">
        <f t="shared" si="11"/>
        <v>1.3300492610837438</v>
      </c>
      <c r="S21" s="493">
        <f t="shared" si="12"/>
        <v>0.06133298755186722</v>
      </c>
    </row>
    <row r="22" spans="1:19" ht="12.75">
      <c r="A22" s="98"/>
      <c r="B22" s="50"/>
      <c r="C22" s="50"/>
      <c r="D22" s="50"/>
      <c r="E22" s="50"/>
      <c r="F22" s="50"/>
      <c r="G22" s="50"/>
      <c r="H22" s="50"/>
      <c r="I22" s="50"/>
      <c r="J22" s="50"/>
      <c r="K22" s="50"/>
      <c r="L22" s="50"/>
      <c r="M22" s="50"/>
      <c r="N22" s="54"/>
      <c r="O22" s="54"/>
      <c r="P22" s="54"/>
      <c r="Q22" s="54"/>
      <c r="R22" s="494"/>
      <c r="S22" s="51"/>
    </row>
    <row r="23" spans="1:19" ht="14.25">
      <c r="A23" s="690" t="s">
        <v>434</v>
      </c>
      <c r="B23" s="691" t="s">
        <v>28</v>
      </c>
      <c r="C23" s="691" t="s">
        <v>28</v>
      </c>
      <c r="D23" s="691" t="s">
        <v>28</v>
      </c>
      <c r="E23" s="692" t="s">
        <v>28</v>
      </c>
      <c r="F23" s="692" t="s">
        <v>28</v>
      </c>
      <c r="G23" s="692" t="s">
        <v>28</v>
      </c>
      <c r="H23" s="692" t="s">
        <v>28</v>
      </c>
      <c r="I23" s="692" t="s">
        <v>28</v>
      </c>
      <c r="J23" s="692">
        <v>2905</v>
      </c>
      <c r="K23" s="692">
        <v>4105</v>
      </c>
      <c r="L23" s="692">
        <f>J23+K23</f>
        <v>7010</v>
      </c>
      <c r="M23" s="692">
        <v>3041</v>
      </c>
      <c r="N23" s="693" t="s">
        <v>28</v>
      </c>
      <c r="O23" s="694">
        <f>(M23-K23)/K23</f>
        <v>-0.2591961023142509</v>
      </c>
      <c r="P23" s="695">
        <f>M23/$M$16</f>
        <v>1.0806680881307746</v>
      </c>
      <c r="Q23" s="693" t="s">
        <v>28</v>
      </c>
      <c r="R23" s="696" t="s">
        <v>28</v>
      </c>
      <c r="S23" s="697">
        <f>L23/$L$16</f>
        <v>0.9089730290456431</v>
      </c>
    </row>
    <row r="24" spans="1:19" ht="12.75">
      <c r="A24" s="98"/>
      <c r="B24" s="28"/>
      <c r="C24" s="28"/>
      <c r="D24" s="28"/>
      <c r="E24" s="50"/>
      <c r="F24" s="50"/>
      <c r="G24" s="50"/>
      <c r="H24" s="53"/>
      <c r="I24" s="53"/>
      <c r="J24" s="50"/>
      <c r="K24" s="50"/>
      <c r="L24" s="50"/>
      <c r="M24" s="50"/>
      <c r="N24" s="54"/>
      <c r="O24" s="54"/>
      <c r="P24" s="54"/>
      <c r="Q24" s="54"/>
      <c r="R24" s="54"/>
      <c r="S24" s="54"/>
    </row>
    <row r="25" spans="1:19" ht="12.75">
      <c r="A25" s="419" t="s">
        <v>32</v>
      </c>
      <c r="B25" s="677"/>
      <c r="C25" s="677"/>
      <c r="D25" s="678"/>
      <c r="E25" s="678"/>
      <c r="F25" s="83"/>
      <c r="G25" s="47"/>
      <c r="H25" s="47"/>
      <c r="I25" s="47"/>
      <c r="J25" s="47"/>
      <c r="K25" s="47"/>
      <c r="L25" s="47"/>
      <c r="M25" s="47"/>
      <c r="N25" s="47"/>
      <c r="O25" s="47"/>
      <c r="P25" s="47"/>
      <c r="Q25" s="47"/>
      <c r="R25" s="47"/>
      <c r="S25" s="47"/>
    </row>
    <row r="26" spans="1:19" ht="12.75">
      <c r="A26" s="90" t="s">
        <v>328</v>
      </c>
      <c r="B26" s="101"/>
      <c r="C26" s="101"/>
      <c r="D26" s="101"/>
      <c r="E26" s="101"/>
      <c r="F26" s="83"/>
      <c r="G26" s="47"/>
      <c r="H26" s="47"/>
      <c r="I26" s="47"/>
      <c r="J26" s="47"/>
      <c r="K26" s="47"/>
      <c r="L26" s="47"/>
      <c r="M26" s="47"/>
      <c r="N26" s="47"/>
      <c r="O26" s="47"/>
      <c r="P26" s="47"/>
      <c r="Q26" s="47"/>
      <c r="R26" s="47"/>
      <c r="S26" s="47"/>
    </row>
    <row r="27" spans="1:19" ht="12.75">
      <c r="A27" s="408"/>
      <c r="B27" s="408"/>
      <c r="C27" s="408"/>
      <c r="D27" s="408"/>
      <c r="E27" s="83"/>
      <c r="F27" s="83"/>
      <c r="G27" s="47"/>
      <c r="H27" s="47"/>
      <c r="I27" s="47"/>
      <c r="J27" s="47"/>
      <c r="K27" s="47"/>
      <c r="L27" s="47"/>
      <c r="M27" s="47"/>
      <c r="N27" s="47"/>
      <c r="O27" s="47"/>
      <c r="P27" s="47"/>
      <c r="Q27" s="47"/>
      <c r="R27" s="47"/>
      <c r="S27" s="47"/>
    </row>
    <row r="28" spans="1:19" ht="12.75">
      <c r="A28" s="689" t="s">
        <v>33</v>
      </c>
      <c r="B28" s="408"/>
      <c r="C28" s="408"/>
      <c r="D28" s="408"/>
      <c r="E28" s="83"/>
      <c r="F28" s="83"/>
      <c r="G28" s="47"/>
      <c r="H28" s="47"/>
      <c r="I28" s="47"/>
      <c r="J28" s="47"/>
      <c r="K28" s="47"/>
      <c r="L28" s="47"/>
      <c r="M28" s="47"/>
      <c r="N28" s="47"/>
      <c r="O28" s="47"/>
      <c r="P28" s="47"/>
      <c r="Q28" s="47"/>
      <c r="R28" s="47"/>
      <c r="S28" s="47"/>
    </row>
    <row r="29" spans="1:17" ht="12.75">
      <c r="A29" s="101" t="s">
        <v>157</v>
      </c>
      <c r="B29" s="101"/>
      <c r="C29" s="101"/>
      <c r="D29" s="101"/>
      <c r="E29" s="101"/>
      <c r="F29" s="83"/>
      <c r="G29" s="47"/>
      <c r="H29" s="47"/>
      <c r="I29" s="47"/>
      <c r="J29" s="47"/>
      <c r="K29" s="47"/>
      <c r="L29" s="47"/>
      <c r="M29" s="47"/>
      <c r="N29" s="47"/>
      <c r="O29" s="47"/>
      <c r="P29" s="47"/>
      <c r="Q29" s="47"/>
    </row>
    <row r="30" spans="1:17" ht="12.75">
      <c r="A30" s="101" t="s">
        <v>158</v>
      </c>
      <c r="B30" s="101"/>
      <c r="C30" s="101"/>
      <c r="D30" s="101"/>
      <c r="E30" s="101"/>
      <c r="F30" s="83"/>
      <c r="G30" s="47"/>
      <c r="H30" s="47"/>
      <c r="I30" s="47"/>
      <c r="J30" s="47"/>
      <c r="K30" s="47"/>
      <c r="L30" s="47"/>
      <c r="M30" s="47"/>
      <c r="N30" s="47"/>
      <c r="O30" s="47"/>
      <c r="P30" s="47"/>
      <c r="Q30" s="47"/>
    </row>
    <row r="31" spans="1:17" ht="12.75">
      <c r="A31" s="101" t="s">
        <v>348</v>
      </c>
      <c r="B31" s="101"/>
      <c r="C31" s="101"/>
      <c r="D31" s="101"/>
      <c r="E31" s="101"/>
      <c r="F31" s="83"/>
      <c r="G31" s="47"/>
      <c r="H31" s="47"/>
      <c r="I31" s="47"/>
      <c r="J31" s="47"/>
      <c r="K31" s="47"/>
      <c r="L31" s="47"/>
      <c r="M31" s="47"/>
      <c r="N31" s="47"/>
      <c r="O31" s="47"/>
      <c r="P31" s="47"/>
      <c r="Q31" s="47"/>
    </row>
    <row r="32" spans="1:7" ht="12.75">
      <c r="A32" s="64" t="s">
        <v>437</v>
      </c>
      <c r="B32" s="9"/>
      <c r="C32" s="9"/>
      <c r="D32" s="9"/>
      <c r="E32" s="9"/>
      <c r="F32" s="9"/>
      <c r="G32" s="9"/>
    </row>
    <row r="33" spans="1:17" ht="12.75">
      <c r="A33" s="101"/>
      <c r="B33" s="101"/>
      <c r="C33" s="101"/>
      <c r="D33" s="101"/>
      <c r="E33" s="101"/>
      <c r="F33" s="83"/>
      <c r="G33" s="47"/>
      <c r="H33" s="47"/>
      <c r="I33" s="47"/>
      <c r="J33" s="47"/>
      <c r="K33" s="47"/>
      <c r="L33" s="47"/>
      <c r="M33" s="47"/>
      <c r="N33" s="47"/>
      <c r="O33" s="47"/>
      <c r="P33" s="47"/>
      <c r="Q33" s="47"/>
    </row>
    <row r="34" spans="1:6" ht="12.75" customHeight="1">
      <c r="A34" s="64" t="s">
        <v>327</v>
      </c>
      <c r="B34" s="64"/>
      <c r="C34" s="64"/>
      <c r="D34" s="64"/>
      <c r="E34" s="64"/>
      <c r="F34" s="64"/>
    </row>
    <row r="35" spans="1:6" ht="12.75" customHeight="1">
      <c r="A35" s="64" t="s">
        <v>326</v>
      </c>
      <c r="B35" s="64"/>
      <c r="C35" s="64"/>
      <c r="D35" s="64"/>
      <c r="E35" s="64"/>
      <c r="F35" s="64"/>
    </row>
    <row r="43" ht="18.75" customHeight="1"/>
  </sheetData>
  <sheetProtection/>
  <protectedRanges>
    <protectedRange sqref="B5:F5 E4 G3:P3 G4 B15:F15 E14 G14" name="Range1"/>
    <protectedRange sqref="B6:B12 C22:M22 D6:D11 B16:B23 C16:D21 C23:D23 C12:L12" name="Range1_1"/>
    <protectedRange sqref="G5 G15 L5:M5 L15" name="Range1_2"/>
    <protectedRange sqref="B24:D24" name="Range1_1_1"/>
    <protectedRange sqref="E32" name="Range1_1_1_1"/>
    <protectedRange sqref="M15" name="Range1_2_1"/>
  </protectedRanges>
  <mergeCells count="14">
    <mergeCell ref="N14:N15"/>
    <mergeCell ref="O14:O15"/>
    <mergeCell ref="H14:L14"/>
    <mergeCell ref="P14:P15"/>
    <mergeCell ref="Q14:Q15"/>
    <mergeCell ref="R14:R15"/>
    <mergeCell ref="S14:S15"/>
    <mergeCell ref="Q4:Q5"/>
    <mergeCell ref="R4:R5"/>
    <mergeCell ref="S4:S5"/>
    <mergeCell ref="P4:P5"/>
    <mergeCell ref="N4:N5"/>
    <mergeCell ref="O4:O5"/>
    <mergeCell ref="H4:L4"/>
  </mergeCells>
  <hyperlinks>
    <hyperlink ref="S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1"/>
  <headerFooter alignWithMargins="0">
    <oddHeader>&amp;CTribunal Statistics Quarterly
April to June 2014</oddHead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51"/>
  <sheetViews>
    <sheetView workbookViewId="0" topLeftCell="C1">
      <selection activeCell="O13" sqref="O13"/>
    </sheetView>
  </sheetViews>
  <sheetFormatPr defaultColWidth="9.140625" defaultRowHeight="12.75"/>
  <cols>
    <col min="1" max="1" width="34.140625" style="91" customWidth="1"/>
    <col min="2" max="6" width="9.140625" style="91" customWidth="1"/>
    <col min="7" max="7" width="8.8515625" style="91" customWidth="1"/>
    <col min="8" max="11" width="9.140625" style="91" customWidth="1"/>
    <col min="12" max="12" width="13.140625" style="91" customWidth="1"/>
    <col min="13" max="13" width="13.421875" style="91" customWidth="1"/>
    <col min="14" max="14" width="11.00390625" style="91" customWidth="1"/>
    <col min="15" max="15" width="11.140625" style="91" customWidth="1"/>
    <col min="16" max="16" width="8.7109375" style="91" customWidth="1"/>
    <col min="17" max="16384" width="9.140625" style="91" customWidth="1"/>
  </cols>
  <sheetData>
    <row r="1" spans="1:17" ht="15">
      <c r="A1" s="104" t="s">
        <v>79</v>
      </c>
      <c r="B1" s="105"/>
      <c r="C1" s="95"/>
      <c r="D1" s="95"/>
      <c r="E1" s="95"/>
      <c r="F1" s="95"/>
      <c r="G1" s="95"/>
      <c r="H1" s="95"/>
      <c r="I1" s="95"/>
      <c r="J1" s="95"/>
      <c r="K1" s="95"/>
      <c r="P1" s="12" t="s">
        <v>12</v>
      </c>
      <c r="Q1" s="95"/>
    </row>
    <row r="2" spans="1:11" ht="12.75">
      <c r="A2" s="104" t="s">
        <v>259</v>
      </c>
      <c r="B2" s="95"/>
      <c r="C2" s="95"/>
      <c r="D2" s="95"/>
      <c r="E2" s="95"/>
      <c r="F2" s="95"/>
      <c r="G2" s="95"/>
      <c r="H2" s="95"/>
      <c r="I2" s="95"/>
      <c r="J2" s="95"/>
      <c r="K2" s="95"/>
    </row>
    <row r="3" spans="1:14" ht="12.75">
      <c r="A3" s="95"/>
      <c r="B3" s="94"/>
      <c r="C3" s="94"/>
      <c r="D3" s="95"/>
      <c r="E3" s="96"/>
      <c r="F3" s="96"/>
      <c r="G3" s="96"/>
      <c r="H3" s="96"/>
      <c r="I3" s="96"/>
      <c r="J3" s="96"/>
      <c r="K3" s="96"/>
      <c r="L3" s="97"/>
      <c r="M3" s="97"/>
      <c r="N3" s="97"/>
    </row>
    <row r="4" spans="1:17" ht="12.75" customHeight="1">
      <c r="A4" s="842" t="s">
        <v>80</v>
      </c>
      <c r="B4" s="196" t="s">
        <v>15</v>
      </c>
      <c r="C4" s="357" t="s">
        <v>74</v>
      </c>
      <c r="D4" s="292" t="s">
        <v>17</v>
      </c>
      <c r="E4" s="18" t="s">
        <v>18</v>
      </c>
      <c r="F4" s="839" t="s">
        <v>255</v>
      </c>
      <c r="G4" s="840"/>
      <c r="H4" s="840"/>
      <c r="I4" s="840"/>
      <c r="J4" s="844"/>
      <c r="K4" s="198" t="s">
        <v>397</v>
      </c>
      <c r="L4" s="817" t="s">
        <v>415</v>
      </c>
      <c r="M4" s="817" t="s">
        <v>416</v>
      </c>
      <c r="N4" s="822" t="s">
        <v>417</v>
      </c>
      <c r="O4" s="817" t="s">
        <v>346</v>
      </c>
      <c r="P4" s="822" t="s">
        <v>343</v>
      </c>
      <c r="Q4" s="95"/>
    </row>
    <row r="5" spans="1:17" ht="25.5">
      <c r="A5" s="843"/>
      <c r="B5" s="188" t="s">
        <v>23</v>
      </c>
      <c r="C5" s="196" t="s">
        <v>23</v>
      </c>
      <c r="D5" s="186" t="s">
        <v>23</v>
      </c>
      <c r="E5" s="14" t="s">
        <v>23</v>
      </c>
      <c r="F5" s="357" t="s">
        <v>283</v>
      </c>
      <c r="G5" s="18" t="s">
        <v>284</v>
      </c>
      <c r="H5" s="18" t="s">
        <v>285</v>
      </c>
      <c r="I5" s="18" t="s">
        <v>286</v>
      </c>
      <c r="J5" s="294" t="s">
        <v>23</v>
      </c>
      <c r="K5" s="198" t="s">
        <v>283</v>
      </c>
      <c r="L5" s="829"/>
      <c r="M5" s="829"/>
      <c r="N5" s="833"/>
      <c r="O5" s="829"/>
      <c r="P5" s="833"/>
      <c r="Q5" s="675"/>
    </row>
    <row r="6" spans="1:17" ht="20.25" customHeight="1">
      <c r="A6" s="83" t="s">
        <v>81</v>
      </c>
      <c r="B6" s="222">
        <v>3874</v>
      </c>
      <c r="C6" s="189">
        <v>4171</v>
      </c>
      <c r="D6" s="187">
        <v>4400</v>
      </c>
      <c r="E6" s="424">
        <v>5037</v>
      </c>
      <c r="F6" s="505">
        <v>1396</v>
      </c>
      <c r="G6" s="106">
        <v>1644</v>
      </c>
      <c r="H6" s="106">
        <v>1403</v>
      </c>
      <c r="I6" s="106">
        <v>526</v>
      </c>
      <c r="J6" s="106">
        <v>4969</v>
      </c>
      <c r="K6" s="583">
        <v>301</v>
      </c>
      <c r="L6" s="279">
        <f>(K6-F6)/F6</f>
        <v>-0.7843839541547278</v>
      </c>
      <c r="M6" s="279">
        <f>(K6-I6)/I6</f>
        <v>-0.42775665399239543</v>
      </c>
      <c r="N6" s="279">
        <f>I6/$I$38</f>
        <v>0.01617217524980784</v>
      </c>
      <c r="O6" s="279">
        <f>(J6-E6)/E6</f>
        <v>-0.013500099265435776</v>
      </c>
      <c r="P6" s="280">
        <f>J6/$J$38</f>
        <v>0.012363895137050381</v>
      </c>
      <c r="Q6" s="153"/>
    </row>
    <row r="7" spans="1:17" ht="12.75">
      <c r="A7" s="107" t="s">
        <v>82</v>
      </c>
      <c r="B7" s="223">
        <v>71742</v>
      </c>
      <c r="C7" s="402">
        <v>79448</v>
      </c>
      <c r="D7" s="225">
        <v>83073</v>
      </c>
      <c r="E7" s="506">
        <v>73795</v>
      </c>
      <c r="F7" s="505">
        <v>18217</v>
      </c>
      <c r="G7" s="106">
        <v>13591</v>
      </c>
      <c r="H7" s="106">
        <v>10481</v>
      </c>
      <c r="I7" s="106">
        <v>4580</v>
      </c>
      <c r="J7" s="106">
        <v>46869</v>
      </c>
      <c r="K7" s="583">
        <v>2016</v>
      </c>
      <c r="L7" s="279">
        <f aca="true" t="shared" si="0" ref="L7:L38">(K7-F7)/F7</f>
        <v>-0.8893341384421145</v>
      </c>
      <c r="M7" s="279">
        <f aca="true" t="shared" si="1" ref="M7:M38">(K7-I7)/I7</f>
        <v>-0.5598253275109171</v>
      </c>
      <c r="N7" s="279">
        <f aca="true" t="shared" si="2" ref="N7:N32">I7/$I$38</f>
        <v>0.14081475787855496</v>
      </c>
      <c r="O7" s="279">
        <f aca="true" t="shared" si="3" ref="O7:O32">(J7-E7)/E7</f>
        <v>-0.36487566908327124</v>
      </c>
      <c r="P7" s="280">
        <f aca="true" t="shared" si="4" ref="P7:P32">J7/$J$38</f>
        <v>0.11661972251527758</v>
      </c>
      <c r="Q7" s="153"/>
    </row>
    <row r="8" spans="1:17" ht="12.75">
      <c r="A8" s="107" t="s">
        <v>83</v>
      </c>
      <c r="B8" s="223">
        <v>532</v>
      </c>
      <c r="C8" s="402">
        <v>498</v>
      </c>
      <c r="D8" s="225">
        <v>459</v>
      </c>
      <c r="E8" s="506">
        <v>432</v>
      </c>
      <c r="F8" s="505">
        <v>113</v>
      </c>
      <c r="G8" s="106">
        <v>72</v>
      </c>
      <c r="H8" s="106">
        <v>105</v>
      </c>
      <c r="I8" s="106">
        <v>51</v>
      </c>
      <c r="J8" s="106">
        <v>341</v>
      </c>
      <c r="K8" s="583">
        <v>45</v>
      </c>
      <c r="L8" s="279">
        <f t="shared" si="0"/>
        <v>-0.6017699115044248</v>
      </c>
      <c r="M8" s="279">
        <f t="shared" si="1"/>
        <v>-0.11764705882352941</v>
      </c>
      <c r="N8" s="279">
        <f t="shared" si="2"/>
        <v>0.0015680245964642583</v>
      </c>
      <c r="O8" s="279">
        <f t="shared" si="3"/>
        <v>-0.21064814814814814</v>
      </c>
      <c r="P8" s="280">
        <f t="shared" si="4"/>
        <v>0.0008484782132691045</v>
      </c>
      <c r="Q8" s="153"/>
    </row>
    <row r="9" spans="1:17" ht="12.75">
      <c r="A9" s="107" t="s">
        <v>84</v>
      </c>
      <c r="B9" s="223">
        <v>1104</v>
      </c>
      <c r="C9" s="402">
        <v>1622</v>
      </c>
      <c r="D9" s="225">
        <v>2262</v>
      </c>
      <c r="E9" s="506">
        <v>1734</v>
      </c>
      <c r="F9" s="505">
        <v>551</v>
      </c>
      <c r="G9" s="106">
        <v>493</v>
      </c>
      <c r="H9" s="106">
        <v>523</v>
      </c>
      <c r="I9" s="106">
        <v>234</v>
      </c>
      <c r="J9" s="106">
        <v>1801</v>
      </c>
      <c r="K9" s="583">
        <v>173</v>
      </c>
      <c r="L9" s="279">
        <f t="shared" si="0"/>
        <v>-0.6860254083484574</v>
      </c>
      <c r="M9" s="279">
        <f t="shared" si="1"/>
        <v>-0.2606837606837607</v>
      </c>
      <c r="N9" s="279">
        <f t="shared" si="2"/>
        <v>0.007194465795541891</v>
      </c>
      <c r="O9" s="279">
        <f t="shared" si="3"/>
        <v>0.03863898500576701</v>
      </c>
      <c r="P9" s="280">
        <f t="shared" si="4"/>
        <v>0.004481258833130959</v>
      </c>
      <c r="Q9" s="153"/>
    </row>
    <row r="10" spans="1:17" ht="12.75">
      <c r="A10" s="107" t="s">
        <v>85</v>
      </c>
      <c r="B10" s="223">
        <v>1598</v>
      </c>
      <c r="C10" s="402">
        <v>1948</v>
      </c>
      <c r="D10" s="225">
        <v>1147</v>
      </c>
      <c r="E10" s="506">
        <v>1338</v>
      </c>
      <c r="F10" s="505">
        <v>535</v>
      </c>
      <c r="G10" s="106">
        <v>380</v>
      </c>
      <c r="H10" s="106">
        <v>262</v>
      </c>
      <c r="I10" s="106">
        <v>308</v>
      </c>
      <c r="J10" s="106">
        <v>1485</v>
      </c>
      <c r="K10" s="583">
        <v>206</v>
      </c>
      <c r="L10" s="279">
        <f t="shared" si="0"/>
        <v>-0.6149532710280374</v>
      </c>
      <c r="M10" s="279">
        <f t="shared" si="1"/>
        <v>-0.33116883116883117</v>
      </c>
      <c r="N10" s="279">
        <f t="shared" si="2"/>
        <v>0.009469638739431206</v>
      </c>
      <c r="O10" s="279">
        <f t="shared" si="3"/>
        <v>0.10986547085201794</v>
      </c>
      <c r="P10" s="280">
        <f t="shared" si="4"/>
        <v>0.003694985767462229</v>
      </c>
      <c r="Q10" s="153"/>
    </row>
    <row r="11" spans="1:17" ht="12.75">
      <c r="A11" s="107" t="s">
        <v>86</v>
      </c>
      <c r="B11" s="223">
        <v>4150</v>
      </c>
      <c r="C11" s="402">
        <v>3735</v>
      </c>
      <c r="D11" s="225">
        <v>3826</v>
      </c>
      <c r="E11" s="506">
        <v>3455</v>
      </c>
      <c r="F11" s="505">
        <v>836</v>
      </c>
      <c r="G11" s="106">
        <v>823</v>
      </c>
      <c r="H11" s="106">
        <v>624</v>
      </c>
      <c r="I11" s="106">
        <v>497</v>
      </c>
      <c r="J11" s="106">
        <v>2780</v>
      </c>
      <c r="K11" s="583">
        <v>458</v>
      </c>
      <c r="L11" s="279">
        <f t="shared" si="0"/>
        <v>-0.45215311004784686</v>
      </c>
      <c r="M11" s="279">
        <f t="shared" si="1"/>
        <v>-0.07847082494969819</v>
      </c>
      <c r="N11" s="279">
        <f t="shared" si="2"/>
        <v>0.01528055342044581</v>
      </c>
      <c r="O11" s="279">
        <f t="shared" si="3"/>
        <v>-0.19536903039073805</v>
      </c>
      <c r="P11" s="280">
        <f t="shared" si="4"/>
        <v>0.006917212413161614</v>
      </c>
      <c r="Q11" s="153"/>
    </row>
    <row r="12" spans="1:17" ht="12.75">
      <c r="A12" s="107" t="s">
        <v>87</v>
      </c>
      <c r="B12" s="223">
        <v>1578</v>
      </c>
      <c r="C12" s="402">
        <v>3030</v>
      </c>
      <c r="D12" s="225">
        <v>4292</v>
      </c>
      <c r="E12" s="506">
        <v>2973</v>
      </c>
      <c r="F12" s="505">
        <v>724</v>
      </c>
      <c r="G12" s="106">
        <v>1932</v>
      </c>
      <c r="H12" s="106">
        <v>2657</v>
      </c>
      <c r="I12" s="106">
        <v>2565</v>
      </c>
      <c r="J12" s="106">
        <v>7878</v>
      </c>
      <c r="K12" s="583">
        <v>2908</v>
      </c>
      <c r="L12" s="279">
        <f t="shared" si="0"/>
        <v>3.016574585635359</v>
      </c>
      <c r="M12" s="279">
        <f t="shared" si="1"/>
        <v>0.1337231968810916</v>
      </c>
      <c r="N12" s="279">
        <f t="shared" si="2"/>
        <v>0.07886241352805534</v>
      </c>
      <c r="O12" s="279">
        <f>(J12-E12)/E12</f>
        <v>1.6498486377396568</v>
      </c>
      <c r="P12" s="280">
        <f t="shared" si="4"/>
        <v>0.019602086111829925</v>
      </c>
      <c r="Q12" s="153"/>
    </row>
    <row r="13" spans="1:17" ht="12.75">
      <c r="A13" s="107" t="s">
        <v>88</v>
      </c>
      <c r="B13" s="223">
        <v>0</v>
      </c>
      <c r="C13" s="402">
        <v>5</v>
      </c>
      <c r="D13" s="225">
        <v>4</v>
      </c>
      <c r="E13" s="506">
        <v>6</v>
      </c>
      <c r="F13" s="505">
        <v>1</v>
      </c>
      <c r="G13" s="106">
        <v>3</v>
      </c>
      <c r="H13" s="106">
        <v>0</v>
      </c>
      <c r="I13" s="106">
        <v>1</v>
      </c>
      <c r="J13" s="106">
        <v>5</v>
      </c>
      <c r="K13" s="583">
        <v>11</v>
      </c>
      <c r="L13" s="279" t="s">
        <v>321</v>
      </c>
      <c r="M13" s="279" t="s">
        <v>321</v>
      </c>
      <c r="N13" s="279">
        <f t="shared" si="2"/>
        <v>3.0745580322828594E-05</v>
      </c>
      <c r="O13" s="279">
        <f t="shared" si="3"/>
        <v>-0.16666666666666666</v>
      </c>
      <c r="P13" s="280">
        <f t="shared" si="4"/>
        <v>1.2441029520074846E-05</v>
      </c>
      <c r="Q13" s="153"/>
    </row>
    <row r="14" spans="1:17" ht="12.75">
      <c r="A14" s="108" t="s">
        <v>89</v>
      </c>
      <c r="B14" s="223">
        <v>3</v>
      </c>
      <c r="C14" s="402">
        <v>4</v>
      </c>
      <c r="D14" s="225">
        <v>3</v>
      </c>
      <c r="E14" s="506">
        <v>9</v>
      </c>
      <c r="F14" s="505">
        <v>0</v>
      </c>
      <c r="G14" s="106">
        <v>2</v>
      </c>
      <c r="H14" s="106">
        <v>1</v>
      </c>
      <c r="I14" s="106">
        <v>2</v>
      </c>
      <c r="J14" s="106">
        <v>5</v>
      </c>
      <c r="K14" s="583">
        <v>0</v>
      </c>
      <c r="L14" s="279"/>
      <c r="M14" s="279" t="s">
        <v>321</v>
      </c>
      <c r="N14" s="279">
        <f t="shared" si="2"/>
        <v>6.149116064565719E-05</v>
      </c>
      <c r="O14" s="279">
        <f t="shared" si="3"/>
        <v>-0.4444444444444444</v>
      </c>
      <c r="P14" s="280">
        <f t="shared" si="4"/>
        <v>1.2441029520074846E-05</v>
      </c>
      <c r="Q14" s="153"/>
    </row>
    <row r="15" spans="1:17" ht="12.75">
      <c r="A15" s="107" t="s">
        <v>90</v>
      </c>
      <c r="B15" s="223">
        <v>365</v>
      </c>
      <c r="C15" s="402">
        <v>365</v>
      </c>
      <c r="D15" s="225">
        <v>422</v>
      </c>
      <c r="E15" s="506">
        <v>243</v>
      </c>
      <c r="F15" s="505">
        <v>20</v>
      </c>
      <c r="G15" s="106">
        <v>28</v>
      </c>
      <c r="H15" s="106">
        <v>28</v>
      </c>
      <c r="I15" s="106">
        <v>46</v>
      </c>
      <c r="J15" s="106">
        <v>122</v>
      </c>
      <c r="K15" s="583">
        <v>15</v>
      </c>
      <c r="L15" s="279">
        <f t="shared" si="0"/>
        <v>-0.25</v>
      </c>
      <c r="M15" s="279">
        <f t="shared" si="1"/>
        <v>-0.6739130434782609</v>
      </c>
      <c r="N15" s="279">
        <f t="shared" si="2"/>
        <v>0.0014142966948501154</v>
      </c>
      <c r="O15" s="279">
        <f t="shared" si="3"/>
        <v>-0.49794238683127573</v>
      </c>
      <c r="P15" s="280">
        <f t="shared" si="4"/>
        <v>0.0003035611202898262</v>
      </c>
      <c r="Q15" s="153"/>
    </row>
    <row r="16" spans="1:17" ht="12.75">
      <c r="A16" s="124" t="s">
        <v>147</v>
      </c>
      <c r="B16" s="223">
        <v>12538</v>
      </c>
      <c r="C16" s="402">
        <v>12285</v>
      </c>
      <c r="D16" s="225">
        <v>11237</v>
      </c>
      <c r="E16" s="506">
        <v>10803</v>
      </c>
      <c r="F16" s="505">
        <v>2621</v>
      </c>
      <c r="G16" s="106">
        <v>3032</v>
      </c>
      <c r="H16" s="106">
        <v>2921</v>
      </c>
      <c r="I16" s="106">
        <v>3539</v>
      </c>
      <c r="J16" s="106">
        <v>12113</v>
      </c>
      <c r="K16" s="583">
        <v>3543</v>
      </c>
      <c r="L16" s="279">
        <f t="shared" si="0"/>
        <v>0.35177413201068297</v>
      </c>
      <c r="M16" s="279">
        <f t="shared" si="1"/>
        <v>0.0011302627860977678</v>
      </c>
      <c r="N16" s="279">
        <f t="shared" si="2"/>
        <v>0.10880860876249039</v>
      </c>
      <c r="O16" s="279">
        <f t="shared" si="3"/>
        <v>0.12126261223734149</v>
      </c>
      <c r="P16" s="280">
        <f t="shared" si="4"/>
        <v>0.03013963811533332</v>
      </c>
      <c r="Q16" s="153"/>
    </row>
    <row r="17" spans="1:17" ht="12.75">
      <c r="A17" s="107" t="s">
        <v>91</v>
      </c>
      <c r="B17" s="223">
        <v>2</v>
      </c>
      <c r="C17" s="402">
        <v>2</v>
      </c>
      <c r="D17" s="225">
        <v>1</v>
      </c>
      <c r="E17" s="506">
        <v>1</v>
      </c>
      <c r="F17" s="505">
        <v>0</v>
      </c>
      <c r="G17" s="106">
        <v>0</v>
      </c>
      <c r="H17" s="106">
        <v>0</v>
      </c>
      <c r="I17" s="106">
        <v>0</v>
      </c>
      <c r="J17" s="106">
        <v>0</v>
      </c>
      <c r="K17" s="583">
        <v>0</v>
      </c>
      <c r="L17" s="279"/>
      <c r="M17" s="279"/>
      <c r="N17" s="279">
        <f t="shared" si="2"/>
        <v>0</v>
      </c>
      <c r="O17" s="279" t="s">
        <v>321</v>
      </c>
      <c r="P17" s="280">
        <f t="shared" si="4"/>
        <v>0</v>
      </c>
      <c r="Q17" s="153"/>
    </row>
    <row r="18" spans="1:17" ht="14.25">
      <c r="A18" s="107" t="s">
        <v>112</v>
      </c>
      <c r="B18" s="223">
        <v>126838</v>
      </c>
      <c r="C18" s="402">
        <v>197363</v>
      </c>
      <c r="D18" s="225">
        <v>181137</v>
      </c>
      <c r="E18" s="506">
        <v>327961</v>
      </c>
      <c r="F18" s="505">
        <v>111795</v>
      </c>
      <c r="G18" s="106">
        <v>76430</v>
      </c>
      <c r="H18" s="106">
        <v>32959</v>
      </c>
      <c r="I18" s="106">
        <v>11446</v>
      </c>
      <c r="J18" s="106">
        <v>232630</v>
      </c>
      <c r="K18" s="583">
        <v>8719</v>
      </c>
      <c r="L18" s="279">
        <f t="shared" si="0"/>
        <v>-0.9220090343933092</v>
      </c>
      <c r="M18" s="279">
        <f t="shared" si="1"/>
        <v>-0.23824917001572601</v>
      </c>
      <c r="N18" s="279">
        <f t="shared" si="2"/>
        <v>0.35191391237509606</v>
      </c>
      <c r="O18" s="279">
        <f t="shared" si="3"/>
        <v>-0.2906778549888554</v>
      </c>
      <c r="P18" s="280">
        <f t="shared" si="4"/>
        <v>0.5788313394510023</v>
      </c>
      <c r="Q18" s="153"/>
    </row>
    <row r="19" spans="1:17" ht="12.75">
      <c r="A19" s="107" t="s">
        <v>92</v>
      </c>
      <c r="B19" s="223">
        <v>610</v>
      </c>
      <c r="C19" s="402">
        <v>394</v>
      </c>
      <c r="D19" s="225">
        <v>98</v>
      </c>
      <c r="E19" s="506">
        <v>0</v>
      </c>
      <c r="F19" s="505">
        <v>0</v>
      </c>
      <c r="G19" s="106">
        <v>0</v>
      </c>
      <c r="H19" s="106">
        <v>0</v>
      </c>
      <c r="I19" s="106">
        <v>0</v>
      </c>
      <c r="J19" s="106">
        <v>0</v>
      </c>
      <c r="K19" s="583">
        <v>0</v>
      </c>
      <c r="L19" s="279"/>
      <c r="M19" s="279"/>
      <c r="N19" s="279">
        <f t="shared" si="2"/>
        <v>0</v>
      </c>
      <c r="O19" s="279"/>
      <c r="P19" s="280">
        <f t="shared" si="4"/>
        <v>0</v>
      </c>
      <c r="Q19" s="153"/>
    </row>
    <row r="20" spans="1:17" ht="12.75">
      <c r="A20" s="107" t="s">
        <v>93</v>
      </c>
      <c r="B20" s="223">
        <v>25</v>
      </c>
      <c r="C20" s="402">
        <v>25</v>
      </c>
      <c r="D20" s="225">
        <v>8</v>
      </c>
      <c r="E20" s="506">
        <v>27</v>
      </c>
      <c r="F20" s="505">
        <v>5</v>
      </c>
      <c r="G20" s="106">
        <v>2</v>
      </c>
      <c r="H20" s="106">
        <v>3</v>
      </c>
      <c r="I20" s="106">
        <v>2</v>
      </c>
      <c r="J20" s="106">
        <v>12</v>
      </c>
      <c r="K20" s="583">
        <v>2</v>
      </c>
      <c r="L20" s="279">
        <f t="shared" si="0"/>
        <v>-0.6</v>
      </c>
      <c r="M20" s="279">
        <f t="shared" si="1"/>
        <v>0</v>
      </c>
      <c r="N20" s="279">
        <f t="shared" si="2"/>
        <v>6.149116064565719E-05</v>
      </c>
      <c r="O20" s="279">
        <f t="shared" si="3"/>
        <v>-0.5555555555555556</v>
      </c>
      <c r="P20" s="280">
        <f t="shared" si="4"/>
        <v>2.985847084817963E-05</v>
      </c>
      <c r="Q20" s="153"/>
    </row>
    <row r="21" spans="1:17" ht="12.75">
      <c r="A21" s="107" t="s">
        <v>94</v>
      </c>
      <c r="B21" s="223">
        <v>52180</v>
      </c>
      <c r="C21" s="402">
        <v>34314</v>
      </c>
      <c r="D21" s="225">
        <v>4848</v>
      </c>
      <c r="E21" s="506">
        <v>813</v>
      </c>
      <c r="F21" s="505">
        <v>229</v>
      </c>
      <c r="G21" s="106">
        <v>163</v>
      </c>
      <c r="H21" s="106">
        <v>137</v>
      </c>
      <c r="I21" s="106">
        <v>137</v>
      </c>
      <c r="J21" s="106">
        <v>666</v>
      </c>
      <c r="K21" s="583">
        <v>61</v>
      </c>
      <c r="L21" s="279">
        <f t="shared" si="0"/>
        <v>-0.7336244541484717</v>
      </c>
      <c r="M21" s="279">
        <f t="shared" si="1"/>
        <v>-0.5547445255474452</v>
      </c>
      <c r="N21" s="279">
        <f t="shared" si="2"/>
        <v>0.0042121445042275175</v>
      </c>
      <c r="O21" s="279">
        <f t="shared" si="3"/>
        <v>-0.18081180811808117</v>
      </c>
      <c r="P21" s="280">
        <f t="shared" si="4"/>
        <v>0.0016571451320739694</v>
      </c>
      <c r="Q21" s="153"/>
    </row>
    <row r="22" spans="1:17" ht="12.75">
      <c r="A22" s="107" t="s">
        <v>95</v>
      </c>
      <c r="B22" s="223">
        <v>15990</v>
      </c>
      <c r="C22" s="402">
        <v>15101</v>
      </c>
      <c r="D22" s="225">
        <v>11886</v>
      </c>
      <c r="E22" s="506">
        <v>12622</v>
      </c>
      <c r="F22" s="505">
        <v>4173</v>
      </c>
      <c r="G22" s="106">
        <v>3595</v>
      </c>
      <c r="H22" s="106">
        <v>3872</v>
      </c>
      <c r="I22" s="106">
        <v>1452</v>
      </c>
      <c r="J22" s="106">
        <v>13092</v>
      </c>
      <c r="K22" s="583">
        <v>700</v>
      </c>
      <c r="L22" s="279">
        <f t="shared" si="0"/>
        <v>-0.8322549724418883</v>
      </c>
      <c r="M22" s="279">
        <f t="shared" si="1"/>
        <v>-0.5179063360881543</v>
      </c>
      <c r="N22" s="279">
        <f t="shared" si="2"/>
        <v>0.04464258262874712</v>
      </c>
      <c r="O22" s="279">
        <f t="shared" si="3"/>
        <v>0.03723657106639201</v>
      </c>
      <c r="P22" s="280">
        <f t="shared" si="4"/>
        <v>0.032575591695363976</v>
      </c>
      <c r="Q22" s="153"/>
    </row>
    <row r="23" spans="1:17" ht="12.75">
      <c r="A23" s="107" t="s">
        <v>96</v>
      </c>
      <c r="B23" s="223">
        <v>2</v>
      </c>
      <c r="C23" s="402">
        <v>1</v>
      </c>
      <c r="D23" s="225">
        <v>1</v>
      </c>
      <c r="E23" s="506">
        <v>1</v>
      </c>
      <c r="F23" s="505">
        <v>0</v>
      </c>
      <c r="G23" s="106">
        <v>1</v>
      </c>
      <c r="H23" s="106">
        <v>0</v>
      </c>
      <c r="I23" s="106">
        <v>0</v>
      </c>
      <c r="J23" s="106">
        <v>1</v>
      </c>
      <c r="K23" s="583">
        <v>3</v>
      </c>
      <c r="L23" s="279"/>
      <c r="M23" s="279"/>
      <c r="N23" s="279">
        <f t="shared" si="2"/>
        <v>0</v>
      </c>
      <c r="O23" s="279">
        <f t="shared" si="3"/>
        <v>0</v>
      </c>
      <c r="P23" s="280">
        <f t="shared" si="4"/>
        <v>2.488205904014969E-06</v>
      </c>
      <c r="Q23" s="153"/>
    </row>
    <row r="24" spans="1:17" ht="12.75">
      <c r="A24" s="107" t="s">
        <v>97</v>
      </c>
      <c r="B24" s="223">
        <v>7302</v>
      </c>
      <c r="C24" s="402">
        <v>9217</v>
      </c>
      <c r="D24" s="225">
        <v>4607</v>
      </c>
      <c r="E24" s="506">
        <v>3684</v>
      </c>
      <c r="F24" s="505">
        <v>1089</v>
      </c>
      <c r="G24" s="106">
        <v>968</v>
      </c>
      <c r="H24" s="106">
        <v>676</v>
      </c>
      <c r="I24" s="106">
        <v>268</v>
      </c>
      <c r="J24" s="106">
        <v>3001</v>
      </c>
      <c r="K24" s="583">
        <v>377</v>
      </c>
      <c r="L24" s="279">
        <f t="shared" si="0"/>
        <v>-0.6538108356290174</v>
      </c>
      <c r="M24" s="279">
        <f t="shared" si="1"/>
        <v>0.40671641791044777</v>
      </c>
      <c r="N24" s="279">
        <f t="shared" si="2"/>
        <v>0.008239815526518063</v>
      </c>
      <c r="O24" s="279">
        <f t="shared" si="3"/>
        <v>-0.18539630836047774</v>
      </c>
      <c r="P24" s="280">
        <f t="shared" si="4"/>
        <v>0.0074671059179489225</v>
      </c>
      <c r="Q24" s="153"/>
    </row>
    <row r="25" spans="1:17" ht="12.75">
      <c r="A25" s="107" t="s">
        <v>98</v>
      </c>
      <c r="B25" s="223">
        <v>31142</v>
      </c>
      <c r="C25" s="402">
        <v>47010</v>
      </c>
      <c r="D25" s="225">
        <v>46006</v>
      </c>
      <c r="E25" s="506">
        <v>51450</v>
      </c>
      <c r="F25" s="505">
        <v>15133</v>
      </c>
      <c r="G25" s="106">
        <v>22344</v>
      </c>
      <c r="H25" s="106">
        <v>18319</v>
      </c>
      <c r="I25" s="106">
        <v>4113</v>
      </c>
      <c r="J25" s="106">
        <v>59909</v>
      </c>
      <c r="K25" s="583">
        <v>1076</v>
      </c>
      <c r="L25" s="279">
        <f t="shared" si="0"/>
        <v>-0.9288971122711954</v>
      </c>
      <c r="M25" s="279">
        <f t="shared" si="1"/>
        <v>-0.738390469243861</v>
      </c>
      <c r="N25" s="279">
        <f t="shared" si="2"/>
        <v>0.126456571867794</v>
      </c>
      <c r="O25" s="279">
        <f t="shared" si="3"/>
        <v>0.1644120505344995</v>
      </c>
      <c r="P25" s="280">
        <f t="shared" si="4"/>
        <v>0.1490659275036328</v>
      </c>
      <c r="Q25" s="153"/>
    </row>
    <row r="26" spans="1:17" ht="14.25">
      <c r="A26" s="107" t="s">
        <v>304</v>
      </c>
      <c r="B26" s="223">
        <v>3</v>
      </c>
      <c r="C26" s="402">
        <v>8</v>
      </c>
      <c r="D26" s="225">
        <v>2</v>
      </c>
      <c r="E26" s="506">
        <v>36</v>
      </c>
      <c r="F26" s="505">
        <v>43</v>
      </c>
      <c r="G26" s="106">
        <v>996</v>
      </c>
      <c r="H26" s="106">
        <v>1970</v>
      </c>
      <c r="I26" s="106">
        <v>125</v>
      </c>
      <c r="J26" s="106">
        <v>3134</v>
      </c>
      <c r="K26" s="583">
        <v>6</v>
      </c>
      <c r="L26" s="279">
        <f t="shared" si="0"/>
        <v>-0.8604651162790697</v>
      </c>
      <c r="M26" s="279">
        <f t="shared" si="1"/>
        <v>-0.952</v>
      </c>
      <c r="N26" s="279">
        <f t="shared" si="2"/>
        <v>0.003843197540353574</v>
      </c>
      <c r="O26" s="279"/>
      <c r="P26" s="280">
        <f t="shared" si="4"/>
        <v>0.007798037303182913</v>
      </c>
      <c r="Q26" s="153"/>
    </row>
    <row r="27" spans="1:17" ht="12.75">
      <c r="A27" s="107" t="s">
        <v>100</v>
      </c>
      <c r="B27" s="223">
        <v>254</v>
      </c>
      <c r="C27" s="402">
        <v>233</v>
      </c>
      <c r="D27" s="225">
        <v>213</v>
      </c>
      <c r="E27" s="506">
        <v>203</v>
      </c>
      <c r="F27" s="505">
        <v>55</v>
      </c>
      <c r="G27" s="106">
        <v>95</v>
      </c>
      <c r="H27" s="106">
        <v>69</v>
      </c>
      <c r="I27" s="106">
        <v>13</v>
      </c>
      <c r="J27" s="106">
        <v>232</v>
      </c>
      <c r="K27" s="583">
        <v>9</v>
      </c>
      <c r="L27" s="279">
        <f t="shared" si="0"/>
        <v>-0.8363636363636363</v>
      </c>
      <c r="M27" s="279">
        <f t="shared" si="1"/>
        <v>-0.3076923076923077</v>
      </c>
      <c r="N27" s="279">
        <f t="shared" si="2"/>
        <v>0.00039969254419677173</v>
      </c>
      <c r="O27" s="279">
        <f t="shared" si="3"/>
        <v>0.14285714285714285</v>
      </c>
      <c r="P27" s="280">
        <f t="shared" si="4"/>
        <v>0.0005772637697314728</v>
      </c>
      <c r="Q27" s="153"/>
    </row>
    <row r="28" spans="1:17" ht="12.75">
      <c r="A28" s="107" t="s">
        <v>101</v>
      </c>
      <c r="B28" s="223">
        <v>80</v>
      </c>
      <c r="C28" s="402">
        <v>144</v>
      </c>
      <c r="D28" s="225">
        <v>178</v>
      </c>
      <c r="E28" s="506">
        <v>279</v>
      </c>
      <c r="F28" s="505">
        <v>69</v>
      </c>
      <c r="G28" s="106">
        <v>63</v>
      </c>
      <c r="H28" s="106">
        <v>53</v>
      </c>
      <c r="I28" s="106">
        <v>50</v>
      </c>
      <c r="J28" s="106">
        <v>235</v>
      </c>
      <c r="K28" s="583">
        <v>26</v>
      </c>
      <c r="L28" s="279">
        <f t="shared" si="0"/>
        <v>-0.6231884057971014</v>
      </c>
      <c r="M28" s="279">
        <f t="shared" si="1"/>
        <v>-0.48</v>
      </c>
      <c r="N28" s="279">
        <f t="shared" si="2"/>
        <v>0.0015372790161414297</v>
      </c>
      <c r="O28" s="279">
        <f t="shared" si="3"/>
        <v>-0.15770609318996415</v>
      </c>
      <c r="P28" s="280">
        <f t="shared" si="4"/>
        <v>0.0005847283874435178</v>
      </c>
      <c r="Q28" s="153"/>
    </row>
    <row r="29" spans="1:17" ht="12.75">
      <c r="A29" s="107" t="s">
        <v>102</v>
      </c>
      <c r="B29" s="223">
        <v>0</v>
      </c>
      <c r="C29" s="402">
        <v>2</v>
      </c>
      <c r="D29" s="225">
        <v>0</v>
      </c>
      <c r="E29" s="506">
        <v>27</v>
      </c>
      <c r="F29" s="505">
        <v>13</v>
      </c>
      <c r="G29" s="106">
        <v>13</v>
      </c>
      <c r="H29" s="106">
        <v>31</v>
      </c>
      <c r="I29" s="106">
        <v>34</v>
      </c>
      <c r="J29" s="106">
        <v>91</v>
      </c>
      <c r="K29" s="583">
        <v>19</v>
      </c>
      <c r="L29" s="279">
        <f t="shared" si="0"/>
        <v>0.46153846153846156</v>
      </c>
      <c r="M29" s="279">
        <f t="shared" si="1"/>
        <v>-0.4411764705882353</v>
      </c>
      <c r="N29" s="279">
        <f t="shared" si="2"/>
        <v>0.0010453497309761723</v>
      </c>
      <c r="O29" s="279" t="s">
        <v>321</v>
      </c>
      <c r="P29" s="280">
        <f t="shared" si="4"/>
        <v>0.00022642673726536218</v>
      </c>
      <c r="Q29" s="153"/>
    </row>
    <row r="30" spans="1:17" ht="12.75">
      <c r="A30" s="107" t="s">
        <v>103</v>
      </c>
      <c r="B30" s="223">
        <v>1688</v>
      </c>
      <c r="C30" s="402">
        <v>1613</v>
      </c>
      <c r="D30" s="225">
        <v>2308</v>
      </c>
      <c r="E30" s="506">
        <v>2639</v>
      </c>
      <c r="F30" s="505">
        <v>671</v>
      </c>
      <c r="G30" s="106">
        <v>784</v>
      </c>
      <c r="H30" s="106">
        <v>1500</v>
      </c>
      <c r="I30" s="106">
        <v>1240</v>
      </c>
      <c r="J30" s="106">
        <v>4195</v>
      </c>
      <c r="K30" s="583">
        <v>527</v>
      </c>
      <c r="L30" s="279">
        <f t="shared" si="0"/>
        <v>-0.21460506706408347</v>
      </c>
      <c r="M30" s="279">
        <f t="shared" si="1"/>
        <v>-0.575</v>
      </c>
      <c r="N30" s="279">
        <f t="shared" si="2"/>
        <v>0.03812451960030746</v>
      </c>
      <c r="O30" s="279">
        <f t="shared" si="3"/>
        <v>0.5896172792724517</v>
      </c>
      <c r="P30" s="280">
        <f t="shared" si="4"/>
        <v>0.010438023767342795</v>
      </c>
      <c r="Q30" s="153"/>
    </row>
    <row r="31" spans="1:17" s="698" customFormat="1" ht="14.25">
      <c r="A31" s="107" t="s">
        <v>293</v>
      </c>
      <c r="B31" s="401" t="s">
        <v>28</v>
      </c>
      <c r="C31" s="223" t="s">
        <v>28</v>
      </c>
      <c r="D31" s="392" t="s">
        <v>28</v>
      </c>
      <c r="E31" s="506" t="s">
        <v>28</v>
      </c>
      <c r="F31" s="505">
        <v>0</v>
      </c>
      <c r="G31" s="106">
        <v>14</v>
      </c>
      <c r="H31" s="106">
        <v>180</v>
      </c>
      <c r="I31" s="106">
        <v>823</v>
      </c>
      <c r="J31" s="106">
        <v>1017</v>
      </c>
      <c r="K31" s="583">
        <v>1286</v>
      </c>
      <c r="L31" s="279"/>
      <c r="M31" s="279">
        <f t="shared" si="1"/>
        <v>0.5625759416767923</v>
      </c>
      <c r="N31" s="279">
        <f t="shared" si="2"/>
        <v>0.025303612605687933</v>
      </c>
      <c r="O31" s="279"/>
      <c r="P31" s="280">
        <f t="shared" si="4"/>
        <v>0.0025305054043832237</v>
      </c>
      <c r="Q31" s="153"/>
    </row>
    <row r="32" spans="1:17" ht="12.75">
      <c r="A32" s="107" t="s">
        <v>104</v>
      </c>
      <c r="B32" s="223">
        <v>810</v>
      </c>
      <c r="C32" s="402">
        <v>956</v>
      </c>
      <c r="D32" s="225">
        <v>955</v>
      </c>
      <c r="E32" s="506">
        <v>853</v>
      </c>
      <c r="F32" s="505">
        <v>151</v>
      </c>
      <c r="G32" s="106">
        <v>94</v>
      </c>
      <c r="H32" s="106">
        <v>105</v>
      </c>
      <c r="I32" s="106">
        <v>169</v>
      </c>
      <c r="J32" s="106">
        <v>519</v>
      </c>
      <c r="K32" s="583">
        <v>39</v>
      </c>
      <c r="L32" s="279">
        <f t="shared" si="0"/>
        <v>-0.7417218543046358</v>
      </c>
      <c r="M32" s="279">
        <f t="shared" si="1"/>
        <v>-0.7692307692307693</v>
      </c>
      <c r="N32" s="279">
        <f t="shared" si="2"/>
        <v>0.005196003074558032</v>
      </c>
      <c r="O32" s="279">
        <f t="shared" si="3"/>
        <v>-0.39155920281359907</v>
      </c>
      <c r="P32" s="280">
        <f t="shared" si="4"/>
        <v>0.001291378864183769</v>
      </c>
      <c r="Q32" s="153"/>
    </row>
    <row r="33" spans="1:17" ht="14.25">
      <c r="A33" s="107" t="s">
        <v>395</v>
      </c>
      <c r="B33" s="223">
        <v>0</v>
      </c>
      <c r="C33" s="402">
        <v>0</v>
      </c>
      <c r="D33" s="225">
        <v>0</v>
      </c>
      <c r="E33" s="506">
        <v>0</v>
      </c>
      <c r="F33" s="505">
        <v>0</v>
      </c>
      <c r="G33" s="106">
        <v>0</v>
      </c>
      <c r="H33" s="106">
        <v>0</v>
      </c>
      <c r="I33" s="106">
        <v>8</v>
      </c>
      <c r="J33" s="106">
        <v>8</v>
      </c>
      <c r="K33" s="583">
        <v>31</v>
      </c>
      <c r="L33" s="279"/>
      <c r="M33" s="279" t="s">
        <v>321</v>
      </c>
      <c r="N33" s="279"/>
      <c r="O33" s="279"/>
      <c r="P33" s="280"/>
      <c r="Q33" s="153"/>
    </row>
    <row r="34" spans="1:17" ht="12.75">
      <c r="A34" s="107" t="s">
        <v>105</v>
      </c>
      <c r="B34" s="223">
        <v>130</v>
      </c>
      <c r="C34" s="402">
        <v>130</v>
      </c>
      <c r="D34" s="225">
        <v>62</v>
      </c>
      <c r="E34" s="506">
        <v>49</v>
      </c>
      <c r="F34" s="505">
        <v>3</v>
      </c>
      <c r="G34" s="106">
        <v>0</v>
      </c>
      <c r="H34" s="106">
        <v>2</v>
      </c>
      <c r="I34" s="106">
        <v>2</v>
      </c>
      <c r="J34" s="106">
        <v>7</v>
      </c>
      <c r="K34" s="583">
        <v>0</v>
      </c>
      <c r="L34" s="279" t="s">
        <v>321</v>
      </c>
      <c r="M34" s="279" t="s">
        <v>321</v>
      </c>
      <c r="N34" s="279">
        <f>I34/$I$38</f>
        <v>6.149116064565719E-05</v>
      </c>
      <c r="O34" s="279">
        <f>(J34-E34)/E34</f>
        <v>-0.8571428571428571</v>
      </c>
      <c r="P34" s="280">
        <f>J34/$J$38</f>
        <v>1.7417441328104784E-05</v>
      </c>
      <c r="Q34" s="153"/>
    </row>
    <row r="35" spans="1:17" ht="12.75">
      <c r="A35" s="107" t="s">
        <v>106</v>
      </c>
      <c r="B35" s="223">
        <v>4667</v>
      </c>
      <c r="C35" s="402">
        <v>4845</v>
      </c>
      <c r="D35" s="225">
        <v>7351</v>
      </c>
      <c r="E35" s="506">
        <v>6654</v>
      </c>
      <c r="F35" s="505">
        <v>1632</v>
      </c>
      <c r="G35" s="106">
        <v>1880</v>
      </c>
      <c r="H35" s="106">
        <v>971</v>
      </c>
      <c r="I35" s="106">
        <v>284</v>
      </c>
      <c r="J35" s="106">
        <v>4767</v>
      </c>
      <c r="K35" s="583">
        <v>140</v>
      </c>
      <c r="L35" s="279">
        <f t="shared" si="0"/>
        <v>-0.9142156862745098</v>
      </c>
      <c r="M35" s="279">
        <f t="shared" si="1"/>
        <v>-0.5070422535211268</v>
      </c>
      <c r="N35" s="279">
        <f>I35/$I$38</f>
        <v>0.00873174481168332</v>
      </c>
      <c r="O35" s="279">
        <f>(J35-E35)/E35</f>
        <v>-0.2835888187556357</v>
      </c>
      <c r="P35" s="280">
        <f>J35/$J$38</f>
        <v>0.011861277544439358</v>
      </c>
      <c r="Q35" s="153"/>
    </row>
    <row r="36" spans="1:17" ht="14.25">
      <c r="A36" s="107" t="s">
        <v>294</v>
      </c>
      <c r="B36" s="401" t="s">
        <v>28</v>
      </c>
      <c r="C36" s="223" t="s">
        <v>28</v>
      </c>
      <c r="D36" s="392" t="s">
        <v>28</v>
      </c>
      <c r="E36" s="506" t="s">
        <v>28</v>
      </c>
      <c r="F36" s="505">
        <v>0</v>
      </c>
      <c r="G36" s="106">
        <v>0</v>
      </c>
      <c r="H36" s="106">
        <v>0</v>
      </c>
      <c r="I36" s="106">
        <v>7</v>
      </c>
      <c r="J36" s="106">
        <v>7</v>
      </c>
      <c r="K36" s="583">
        <v>2</v>
      </c>
      <c r="L36" s="279"/>
      <c r="M36" s="279">
        <f t="shared" si="1"/>
        <v>-0.7142857142857143</v>
      </c>
      <c r="N36" s="279">
        <f>I36/$I$38</f>
        <v>0.00021521906225980015</v>
      </c>
      <c r="O36" s="279"/>
      <c r="P36" s="280">
        <f>J36/$J$38</f>
        <v>1.7417441328104784E-05</v>
      </c>
      <c r="Q36" s="153"/>
    </row>
    <row r="37" spans="1:17" ht="12.75">
      <c r="A37" s="107" t="s">
        <v>107</v>
      </c>
      <c r="B37" s="223">
        <v>6</v>
      </c>
      <c r="C37" s="402">
        <v>7</v>
      </c>
      <c r="D37" s="225">
        <v>11</v>
      </c>
      <c r="E37" s="506">
        <v>7</v>
      </c>
      <c r="F37" s="505">
        <v>2</v>
      </c>
      <c r="G37" s="106">
        <v>0</v>
      </c>
      <c r="H37" s="106">
        <v>0</v>
      </c>
      <c r="I37" s="106">
        <v>3</v>
      </c>
      <c r="J37" s="106">
        <v>5</v>
      </c>
      <c r="K37" s="583">
        <v>0</v>
      </c>
      <c r="L37" s="279">
        <f t="shared" si="0"/>
        <v>-1</v>
      </c>
      <c r="M37" s="279">
        <f t="shared" si="1"/>
        <v>-1</v>
      </c>
      <c r="N37" s="279">
        <f>I37/$I$38</f>
        <v>9.223674096848578E-05</v>
      </c>
      <c r="O37" s="279">
        <f>(J37-E37)/E37</f>
        <v>-0.2857142857142857</v>
      </c>
      <c r="P37" s="280">
        <f>J37/$J$38</f>
        <v>1.2441029520074846E-05</v>
      </c>
      <c r="Q37" s="153"/>
    </row>
    <row r="38" spans="1:17" ht="20.25" customHeight="1">
      <c r="A38" s="109" t="s">
        <v>68</v>
      </c>
      <c r="B38" s="224">
        <v>339213</v>
      </c>
      <c r="C38" s="221">
        <v>418476</v>
      </c>
      <c r="D38" s="211">
        <v>370797</v>
      </c>
      <c r="E38" s="477">
        <v>507131</v>
      </c>
      <c r="F38" s="403">
        <f>SUM(F6:F37)</f>
        <v>160077</v>
      </c>
      <c r="G38" s="477">
        <f>SUM(G6:G37)</f>
        <v>129442</v>
      </c>
      <c r="H38" s="477">
        <f>SUM(H6:H37)</f>
        <v>79852</v>
      </c>
      <c r="I38" s="477">
        <v>32525</v>
      </c>
      <c r="J38" s="699">
        <v>401896</v>
      </c>
      <c r="K38" s="584">
        <v>22699</v>
      </c>
      <c r="L38" s="586">
        <f t="shared" si="0"/>
        <v>-0.8581994914947182</v>
      </c>
      <c r="M38" s="359">
        <f t="shared" si="1"/>
        <v>-0.3021060722521138</v>
      </c>
      <c r="N38" s="359">
        <f>I38/$I$38</f>
        <v>1</v>
      </c>
      <c r="O38" s="359">
        <f>(J38-E38)/E38</f>
        <v>-0.20751048545642053</v>
      </c>
      <c r="P38" s="282">
        <f>J38/$J$38</f>
        <v>1</v>
      </c>
      <c r="Q38" s="153"/>
    </row>
    <row r="39" spans="1:17" ht="20.25" customHeight="1">
      <c r="A39" s="499"/>
      <c r="B39" s="50"/>
      <c r="C39" s="50"/>
      <c r="D39" s="50"/>
      <c r="E39" s="50"/>
      <c r="F39" s="50"/>
      <c r="G39" s="50"/>
      <c r="H39" s="50"/>
      <c r="I39" s="50"/>
      <c r="J39" s="50"/>
      <c r="K39" s="50"/>
      <c r="L39" s="279"/>
      <c r="M39" s="279"/>
      <c r="N39" s="279"/>
      <c r="O39" s="425"/>
      <c r="P39" s="425"/>
      <c r="Q39" s="95"/>
    </row>
    <row r="40" spans="1:17" ht="12.75">
      <c r="A40" s="419" t="s">
        <v>32</v>
      </c>
      <c r="B40" s="678"/>
      <c r="C40" s="678"/>
      <c r="D40" s="47"/>
      <c r="E40" s="47"/>
      <c r="F40" s="47"/>
      <c r="G40" s="47"/>
      <c r="H40" s="47"/>
      <c r="I40" s="47"/>
      <c r="J40" s="47"/>
      <c r="K40" s="47"/>
      <c r="L40" s="47"/>
      <c r="M40" s="47"/>
      <c r="N40" s="47"/>
      <c r="O40" s="47"/>
      <c r="P40" s="47"/>
      <c r="Q40" s="95"/>
    </row>
    <row r="41" spans="1:17" ht="12.75">
      <c r="A41" s="90" t="s">
        <v>328</v>
      </c>
      <c r="B41" s="101"/>
      <c r="C41" s="101"/>
      <c r="D41" s="39"/>
      <c r="E41" s="39"/>
      <c r="F41" s="39"/>
      <c r="G41" s="39"/>
      <c r="H41" s="39"/>
      <c r="I41" s="39"/>
      <c r="J41" s="39"/>
      <c r="K41" s="39"/>
      <c r="L41" s="47"/>
      <c r="M41" s="47"/>
      <c r="N41" s="47"/>
      <c r="O41" s="47"/>
      <c r="P41" s="47"/>
      <c r="Q41" s="95"/>
    </row>
    <row r="42" spans="1:17" ht="12.75">
      <c r="A42" s="83"/>
      <c r="B42" s="83"/>
      <c r="C42" s="83"/>
      <c r="D42" s="47"/>
      <c r="E42" s="47"/>
      <c r="F42" s="47"/>
      <c r="G42" s="47"/>
      <c r="H42" s="47"/>
      <c r="I42" s="47"/>
      <c r="J42" s="47"/>
      <c r="K42" s="47"/>
      <c r="L42" s="47"/>
      <c r="M42" s="47"/>
      <c r="N42" s="47"/>
      <c r="O42" s="47"/>
      <c r="P42" s="47"/>
      <c r="Q42" s="95"/>
    </row>
    <row r="43" spans="1:16" ht="12.75">
      <c r="A43" s="419" t="s">
        <v>33</v>
      </c>
      <c r="B43" s="83"/>
      <c r="C43" s="83"/>
      <c r="D43" s="47"/>
      <c r="E43" s="47"/>
      <c r="F43" s="47"/>
      <c r="G43" s="47"/>
      <c r="H43" s="47"/>
      <c r="I43" s="47"/>
      <c r="J43" s="47"/>
      <c r="K43" s="47"/>
      <c r="L43" s="38"/>
      <c r="M43" s="38"/>
      <c r="N43" s="38"/>
      <c r="O43" s="38"/>
      <c r="P43" s="38"/>
    </row>
    <row r="44" spans="1:16" ht="17.25" customHeight="1">
      <c r="A44" s="23" t="s">
        <v>173</v>
      </c>
      <c r="B44" s="177"/>
      <c r="C44" s="177"/>
      <c r="D44" s="177"/>
      <c r="E44" s="177"/>
      <c r="F44" s="177"/>
      <c r="G44" s="177"/>
      <c r="H44" s="177"/>
      <c r="I44" s="177"/>
      <c r="J44" s="177"/>
      <c r="K44" s="177"/>
      <c r="L44" s="177"/>
      <c r="M44" s="177"/>
      <c r="N44" s="177"/>
      <c r="O44" s="177"/>
      <c r="P44" s="177"/>
    </row>
    <row r="45" spans="1:16" ht="17.25" customHeight="1">
      <c r="A45" s="23" t="s">
        <v>274</v>
      </c>
      <c r="B45" s="177"/>
      <c r="C45" s="177"/>
      <c r="D45" s="177"/>
      <c r="E45" s="177"/>
      <c r="F45" s="177"/>
      <c r="G45" s="177"/>
      <c r="H45" s="177"/>
      <c r="I45" s="177"/>
      <c r="J45" s="177"/>
      <c r="K45" s="177"/>
      <c r="L45" s="177"/>
      <c r="M45" s="177"/>
      <c r="N45" s="177"/>
      <c r="O45" s="177"/>
      <c r="P45" s="177"/>
    </row>
    <row r="46" spans="1:16" ht="17.25" customHeight="1">
      <c r="A46" s="64" t="s">
        <v>275</v>
      </c>
      <c r="B46" s="64"/>
      <c r="C46" s="64"/>
      <c r="D46" s="64"/>
      <c r="E46" s="9"/>
      <c r="F46" s="9"/>
      <c r="G46" s="9"/>
      <c r="H46" s="9"/>
      <c r="I46" s="9"/>
      <c r="J46" s="9"/>
      <c r="K46" s="9"/>
      <c r="L46" s="9"/>
      <c r="M46" s="9"/>
      <c r="N46" s="9"/>
      <c r="O46" s="9"/>
      <c r="P46" s="9"/>
    </row>
    <row r="47" spans="1:16" ht="17.25" customHeight="1">
      <c r="A47" s="64" t="s">
        <v>310</v>
      </c>
      <c r="B47" s="64"/>
      <c r="C47" s="64"/>
      <c r="D47" s="64"/>
      <c r="E47" s="83"/>
      <c r="F47" s="83"/>
      <c r="G47" s="83"/>
      <c r="H47" s="83"/>
      <c r="I47" s="83"/>
      <c r="J47" s="83"/>
      <c r="K47" s="83"/>
      <c r="L47" s="9"/>
      <c r="M47" s="9"/>
      <c r="N47" s="9"/>
      <c r="O47" s="9"/>
      <c r="P47" s="9"/>
    </row>
    <row r="48" spans="1:16" ht="17.25" customHeight="1">
      <c r="A48" s="64" t="s">
        <v>394</v>
      </c>
      <c r="B48" s="64"/>
      <c r="C48" s="64"/>
      <c r="D48" s="64"/>
      <c r="E48" s="83"/>
      <c r="F48" s="83"/>
      <c r="G48" s="83"/>
      <c r="H48" s="83"/>
      <c r="I48" s="83"/>
      <c r="J48" s="83"/>
      <c r="K48" s="83"/>
      <c r="L48" s="9"/>
      <c r="M48" s="9"/>
      <c r="N48" s="9"/>
      <c r="O48" s="9"/>
      <c r="P48" s="9"/>
    </row>
    <row r="49" spans="1:16" ht="17.25" customHeight="1">
      <c r="A49" s="64"/>
      <c r="B49" s="64"/>
      <c r="C49" s="64"/>
      <c r="D49" s="64"/>
      <c r="E49" s="83"/>
      <c r="F49" s="83"/>
      <c r="G49" s="83"/>
      <c r="H49" s="83"/>
      <c r="I49" s="83"/>
      <c r="J49" s="83"/>
      <c r="K49" s="83"/>
      <c r="L49" s="9"/>
      <c r="M49" s="9"/>
      <c r="N49" s="9"/>
      <c r="O49" s="9"/>
      <c r="P49" s="9"/>
    </row>
    <row r="50" spans="1:16" ht="17.25" customHeight="1">
      <c r="A50" s="64" t="s">
        <v>327</v>
      </c>
      <c r="B50" s="420"/>
      <c r="C50" s="420"/>
      <c r="D50" s="420"/>
      <c r="E50" s="83"/>
      <c r="F50" s="83"/>
      <c r="G50" s="83"/>
      <c r="H50" s="83"/>
      <c r="I50" s="83"/>
      <c r="J50" s="83"/>
      <c r="K50" s="83"/>
      <c r="L50" s="9"/>
      <c r="M50" s="9"/>
      <c r="N50" s="9"/>
      <c r="O50" s="9"/>
      <c r="P50" s="9"/>
    </row>
    <row r="51" spans="1:16" ht="12.75">
      <c r="A51" s="64" t="s">
        <v>326</v>
      </c>
      <c r="B51" s="9"/>
      <c r="C51" s="9"/>
      <c r="D51" s="38"/>
      <c r="E51" s="38"/>
      <c r="F51" s="38"/>
      <c r="G51" s="38"/>
      <c r="H51" s="38"/>
      <c r="I51" s="38"/>
      <c r="J51" s="38"/>
      <c r="K51" s="38"/>
      <c r="L51" s="38"/>
      <c r="M51" s="38"/>
      <c r="N51" s="38"/>
      <c r="O51" s="38"/>
      <c r="P51" s="38"/>
    </row>
  </sheetData>
  <sheetProtection/>
  <protectedRanges>
    <protectedRange sqref="L3:N3" name="Range1_4"/>
    <protectedRange sqref="C4 E4:K4" name="Range1_5"/>
    <protectedRange sqref="B5:D5" name="Range1_1"/>
    <protectedRange sqref="E5 J5:K5" name="Range1"/>
    <protectedRange sqref="B39:K39" name="Range1_1_1"/>
  </protectedRanges>
  <mergeCells count="7">
    <mergeCell ref="A4:A5"/>
    <mergeCell ref="F4:J4"/>
    <mergeCell ref="O4:O5"/>
    <mergeCell ref="P4:P5"/>
    <mergeCell ref="N4:N5"/>
    <mergeCell ref="M4:M5"/>
    <mergeCell ref="L4:L5"/>
  </mergeCells>
  <hyperlinks>
    <hyperlink ref="P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4" r:id="rId1"/>
  <headerFooter alignWithMargins="0">
    <oddHeader>&amp;CTribunal Statistics Quarterly
April to June 2014</oddHead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77"/>
  <sheetViews>
    <sheetView workbookViewId="0" topLeftCell="A1">
      <pane xSplit="1" ySplit="5" topLeftCell="J6" activePane="bottomRight" state="frozen"/>
      <selection pane="topLeft" activeCell="A1" sqref="A1"/>
      <selection pane="topRight" activeCell="B1" sqref="B1"/>
      <selection pane="bottomLeft" activeCell="A6" sqref="A6"/>
      <selection pane="bottomRight" activeCell="N29" sqref="N29"/>
    </sheetView>
  </sheetViews>
  <sheetFormatPr defaultColWidth="9.140625" defaultRowHeight="12.75"/>
  <cols>
    <col min="1" max="1" width="53.28125" style="38" customWidth="1"/>
    <col min="2" max="5" width="8.140625" style="38" customWidth="1"/>
    <col min="6" max="6" width="8.140625" style="70" customWidth="1"/>
    <col min="7" max="10" width="8.140625" style="38" customWidth="1"/>
    <col min="11" max="11" width="9.28125" style="38" customWidth="1"/>
    <col min="12" max="13" width="13.140625" style="38" customWidth="1"/>
    <col min="14" max="15" width="10.140625" style="38" customWidth="1"/>
    <col min="16" max="16" width="10.00390625" style="38" customWidth="1"/>
    <col min="17" max="19" width="10.140625" style="38" customWidth="1"/>
    <col min="20" max="16384" width="9.140625" style="38" customWidth="1"/>
  </cols>
  <sheetData>
    <row r="1" spans="1:19" ht="12.75">
      <c r="A1" s="845" t="s">
        <v>113</v>
      </c>
      <c r="B1" s="845"/>
      <c r="C1" s="845"/>
      <c r="D1" s="846"/>
      <c r="E1" s="846"/>
      <c r="F1" s="41"/>
      <c r="G1" s="47"/>
      <c r="H1" s="47"/>
      <c r="I1" s="47"/>
      <c r="J1" s="47"/>
      <c r="N1" s="47"/>
      <c r="O1" s="47"/>
      <c r="S1" s="670" t="s">
        <v>12</v>
      </c>
    </row>
    <row r="2" spans="1:15" ht="12.75">
      <c r="A2" s="111" t="s">
        <v>260</v>
      </c>
      <c r="B2" s="112"/>
      <c r="C2" s="112"/>
      <c r="D2" s="83"/>
      <c r="E2" s="83"/>
      <c r="F2" s="41"/>
      <c r="G2" s="47"/>
      <c r="H2" s="147"/>
      <c r="I2" s="147"/>
      <c r="J2" s="147"/>
      <c r="K2" s="11"/>
      <c r="L2" s="11"/>
      <c r="M2" s="11"/>
      <c r="N2" s="39"/>
      <c r="O2" s="39"/>
    </row>
    <row r="3" spans="1:15" ht="12.75">
      <c r="A3" s="102"/>
      <c r="B3" s="94"/>
      <c r="C3" s="94"/>
      <c r="D3" s="94"/>
      <c r="E3" s="94"/>
      <c r="F3" s="104"/>
      <c r="G3" s="679"/>
      <c r="H3" s="679"/>
      <c r="I3" s="679"/>
      <c r="J3" s="679"/>
      <c r="K3" s="46"/>
      <c r="L3" s="46"/>
      <c r="M3" s="552"/>
      <c r="N3" s="47"/>
      <c r="O3" s="47"/>
    </row>
    <row r="4" spans="1:19" ht="16.5" customHeight="1">
      <c r="A4" s="680"/>
      <c r="B4" s="196" t="s">
        <v>13</v>
      </c>
      <c r="C4" s="29" t="s">
        <v>14</v>
      </c>
      <c r="D4" s="196" t="s">
        <v>15</v>
      </c>
      <c r="E4" s="198" t="s">
        <v>16</v>
      </c>
      <c r="F4" s="292" t="s">
        <v>17</v>
      </c>
      <c r="G4" s="292" t="s">
        <v>18</v>
      </c>
      <c r="H4" s="839" t="s">
        <v>255</v>
      </c>
      <c r="I4" s="840"/>
      <c r="J4" s="840"/>
      <c r="K4" s="840"/>
      <c r="L4" s="841"/>
      <c r="M4" s="198" t="s">
        <v>397</v>
      </c>
      <c r="N4" s="817" t="s">
        <v>415</v>
      </c>
      <c r="O4" s="817" t="s">
        <v>416</v>
      </c>
      <c r="P4" s="817" t="s">
        <v>417</v>
      </c>
      <c r="Q4" s="819" t="s">
        <v>344</v>
      </c>
      <c r="R4" s="817" t="s">
        <v>346</v>
      </c>
      <c r="S4" s="822" t="s">
        <v>343</v>
      </c>
    </row>
    <row r="5" spans="1:19" ht="42" customHeight="1">
      <c r="A5" s="701"/>
      <c r="B5" s="188" t="s">
        <v>23</v>
      </c>
      <c r="C5" s="30" t="s">
        <v>23</v>
      </c>
      <c r="D5" s="188" t="s">
        <v>23</v>
      </c>
      <c r="E5" s="196" t="s">
        <v>23</v>
      </c>
      <c r="F5" s="186" t="s">
        <v>23</v>
      </c>
      <c r="G5" s="294" t="s">
        <v>23</v>
      </c>
      <c r="H5" s="49" t="s">
        <v>283</v>
      </c>
      <c r="I5" s="49" t="s">
        <v>284</v>
      </c>
      <c r="J5" s="49" t="s">
        <v>285</v>
      </c>
      <c r="K5" s="18" t="s">
        <v>286</v>
      </c>
      <c r="L5" s="292" t="s">
        <v>23</v>
      </c>
      <c r="M5" s="198" t="s">
        <v>283</v>
      </c>
      <c r="N5" s="829"/>
      <c r="O5" s="829"/>
      <c r="P5" s="829"/>
      <c r="Q5" s="828"/>
      <c r="R5" s="829"/>
      <c r="S5" s="833"/>
    </row>
    <row r="6" spans="1:19" ht="20.25" customHeight="1">
      <c r="A6" s="599" t="s">
        <v>25</v>
      </c>
      <c r="B6" s="585">
        <f>SUM(B8:B12,B15:B51)</f>
        <v>553551</v>
      </c>
      <c r="C6" s="585">
        <f aca="true" t="shared" si="0" ref="C6:K6">SUM(C8:C12,C15:C51)</f>
        <v>570890</v>
      </c>
      <c r="D6" s="585">
        <f t="shared" si="0"/>
        <v>650852</v>
      </c>
      <c r="E6" s="585">
        <f t="shared" si="0"/>
        <v>726641</v>
      </c>
      <c r="F6" s="585">
        <f t="shared" si="0"/>
        <v>749304</v>
      </c>
      <c r="G6" s="541">
        <f t="shared" si="0"/>
        <v>750276</v>
      </c>
      <c r="H6" s="360">
        <f t="shared" si="0"/>
        <v>216739</v>
      </c>
      <c r="I6" s="360">
        <f t="shared" si="0"/>
        <v>220605</v>
      </c>
      <c r="J6" s="360">
        <f t="shared" si="0"/>
        <v>243120</v>
      </c>
      <c r="K6" s="360">
        <f t="shared" si="0"/>
        <v>198346</v>
      </c>
      <c r="L6" s="360">
        <f>SUM(L8:L12,L15:L51)</f>
        <v>878810</v>
      </c>
      <c r="M6" s="585">
        <f>SUM(M8:M12,M15:M51)</f>
        <v>118917</v>
      </c>
      <c r="N6" s="51">
        <f>(M6-H6)/H6</f>
        <v>-0.4513354772329853</v>
      </c>
      <c r="O6" s="51">
        <f>(M6-K6)/K6</f>
        <v>-0.4004567775503413</v>
      </c>
      <c r="P6" s="406">
        <f>M6/$M$6</f>
        <v>1</v>
      </c>
      <c r="Q6" s="404">
        <f>(L6-B6)/B6</f>
        <v>0.5875863289922699</v>
      </c>
      <c r="R6" s="405">
        <f>(L6-G6)/G6</f>
        <v>0.1713156225175802</v>
      </c>
      <c r="S6" s="406">
        <f>L6/$L$6</f>
        <v>1</v>
      </c>
    </row>
    <row r="7" spans="1:19" ht="12.75">
      <c r="A7" s="56"/>
      <c r="B7" s="228"/>
      <c r="C7" s="52"/>
      <c r="D7" s="189"/>
      <c r="E7" s="189"/>
      <c r="F7" s="187"/>
      <c r="G7" s="187"/>
      <c r="H7" s="50"/>
      <c r="I7" s="50"/>
      <c r="J7" s="50"/>
      <c r="K7" s="50"/>
      <c r="L7" s="50"/>
      <c r="M7" s="189"/>
      <c r="N7" s="51"/>
      <c r="O7" s="51"/>
      <c r="P7" s="191"/>
      <c r="Q7" s="54"/>
      <c r="R7" s="83"/>
      <c r="S7" s="220"/>
    </row>
    <row r="8" spans="1:19" ht="26.25" customHeight="1">
      <c r="A8" s="31" t="s">
        <v>156</v>
      </c>
      <c r="B8" s="204">
        <v>172093</v>
      </c>
      <c r="C8" s="86">
        <v>183307</v>
      </c>
      <c r="D8" s="189">
        <v>207354</v>
      </c>
      <c r="E8" s="189">
        <v>162204</v>
      </c>
      <c r="F8" s="187">
        <v>132649</v>
      </c>
      <c r="G8" s="187">
        <v>98733</v>
      </c>
      <c r="H8" s="53">
        <v>22501</v>
      </c>
      <c r="I8" s="53">
        <v>21805</v>
      </c>
      <c r="J8" s="53">
        <v>26691</v>
      </c>
      <c r="K8" s="53">
        <v>29125</v>
      </c>
      <c r="L8" s="50">
        <f>SUM(H8:K8)</f>
        <v>100122</v>
      </c>
      <c r="M8" s="189">
        <v>25231</v>
      </c>
      <c r="N8" s="54">
        <f>(M8-H8)/H8</f>
        <v>0.12132794098040087</v>
      </c>
      <c r="O8" s="54">
        <f>(M8-K8)/K8</f>
        <v>-0.13369957081545064</v>
      </c>
      <c r="P8" s="193">
        <f>M8/$M$6</f>
        <v>0.21217319643112423</v>
      </c>
      <c r="Q8" s="54">
        <f>(L8-B8)/B8</f>
        <v>-0.41820992137971913</v>
      </c>
      <c r="R8" s="54">
        <f>(L8-G8)/G8</f>
        <v>0.014068244659840174</v>
      </c>
      <c r="S8" s="193">
        <f>L8/$L$6</f>
        <v>0.11392906316496171</v>
      </c>
    </row>
    <row r="9" spans="1:19" ht="26.25" customHeight="1">
      <c r="A9" s="31" t="s">
        <v>373</v>
      </c>
      <c r="B9" s="204" t="s">
        <v>28</v>
      </c>
      <c r="C9" s="86" t="s">
        <v>28</v>
      </c>
      <c r="D9" s="189" t="s">
        <v>28</v>
      </c>
      <c r="E9" s="189">
        <v>7316</v>
      </c>
      <c r="F9" s="187">
        <v>9073</v>
      </c>
      <c r="G9" s="187">
        <v>9560</v>
      </c>
      <c r="H9" s="368">
        <v>2761</v>
      </c>
      <c r="I9" s="53">
        <v>1987</v>
      </c>
      <c r="J9" s="53">
        <v>2085</v>
      </c>
      <c r="K9" s="53">
        <v>2069</v>
      </c>
      <c r="L9" s="142">
        <f>SUM(H9:K9)</f>
        <v>8902</v>
      </c>
      <c r="M9" s="556">
        <v>2156</v>
      </c>
      <c r="N9" s="54">
        <f aca="true" t="shared" si="1" ref="N9:N51">(M9-H9)/H9</f>
        <v>-0.21912350597609562</v>
      </c>
      <c r="O9" s="54">
        <f aca="true" t="shared" si="2" ref="O9:O51">(M9-K9)/K9</f>
        <v>0.04204929917834703</v>
      </c>
      <c r="P9" s="193">
        <f aca="true" t="shared" si="3" ref="P9:P51">M9/$M$6</f>
        <v>0.018130292556993534</v>
      </c>
      <c r="Q9" s="54" t="s">
        <v>28</v>
      </c>
      <c r="R9" s="54">
        <f aca="true" t="shared" si="4" ref="R9:R51">(L9-G9)/G9</f>
        <v>-0.06882845188284518</v>
      </c>
      <c r="S9" s="193">
        <f aca="true" t="shared" si="5" ref="S9:S51">L9/$L$6</f>
        <v>0.01012960708230448</v>
      </c>
    </row>
    <row r="10" spans="1:19" ht="26.25" customHeight="1">
      <c r="A10" s="31" t="s">
        <v>433</v>
      </c>
      <c r="B10" s="204" t="s">
        <v>28</v>
      </c>
      <c r="C10" s="86" t="s">
        <v>28</v>
      </c>
      <c r="D10" s="189" t="s">
        <v>28</v>
      </c>
      <c r="E10" s="189" t="s">
        <v>28</v>
      </c>
      <c r="F10" s="187" t="s">
        <v>28</v>
      </c>
      <c r="G10" s="187" t="s">
        <v>28</v>
      </c>
      <c r="H10" s="53" t="s">
        <v>28</v>
      </c>
      <c r="I10" s="53" t="s">
        <v>28</v>
      </c>
      <c r="J10" s="53">
        <v>302</v>
      </c>
      <c r="K10" s="53">
        <v>1743</v>
      </c>
      <c r="L10" s="142">
        <f>SUM(H10:K10)</f>
        <v>2045</v>
      </c>
      <c r="M10" s="556">
        <v>3228</v>
      </c>
      <c r="N10" s="54" t="s">
        <v>28</v>
      </c>
      <c r="O10" s="54">
        <f>(M10-K10)/K10</f>
        <v>0.8519793459552496</v>
      </c>
      <c r="P10" s="193">
        <f>M10/$M$6</f>
        <v>0.027144983475869723</v>
      </c>
      <c r="Q10" s="54" t="s">
        <v>28</v>
      </c>
      <c r="R10" s="54" t="s">
        <v>28</v>
      </c>
      <c r="S10" s="193">
        <f>L10/$L$6</f>
        <v>0.0023270103890488275</v>
      </c>
    </row>
    <row r="11" spans="1:19" ht="12.75">
      <c r="A11" s="31" t="s">
        <v>26</v>
      </c>
      <c r="B11" s="204">
        <v>666</v>
      </c>
      <c r="C11" s="86">
        <v>604</v>
      </c>
      <c r="D11" s="189">
        <v>574</v>
      </c>
      <c r="E11" s="189">
        <v>2003</v>
      </c>
      <c r="F11" s="187">
        <v>2217</v>
      </c>
      <c r="G11" s="187">
        <v>2155</v>
      </c>
      <c r="H11" s="53">
        <v>512</v>
      </c>
      <c r="I11" s="53">
        <v>538</v>
      </c>
      <c r="J11" s="53">
        <v>365</v>
      </c>
      <c r="K11" s="53">
        <v>269</v>
      </c>
      <c r="L11" s="50">
        <f>SUM(H11:K11)</f>
        <v>1684</v>
      </c>
      <c r="M11" s="189">
        <v>351</v>
      </c>
      <c r="N11" s="54">
        <f t="shared" si="1"/>
        <v>-0.314453125</v>
      </c>
      <c r="O11" s="54">
        <f t="shared" si="2"/>
        <v>0.3048327137546468</v>
      </c>
      <c r="P11" s="193">
        <f t="shared" si="3"/>
        <v>0.0029516385378036782</v>
      </c>
      <c r="Q11" s="54">
        <f>(L11-B11)/B11</f>
        <v>1.5285285285285286</v>
      </c>
      <c r="R11" s="54">
        <f t="shared" si="4"/>
        <v>-0.2185614849187935</v>
      </c>
      <c r="S11" s="193">
        <f t="shared" si="5"/>
        <v>0.0019162276259942423</v>
      </c>
    </row>
    <row r="12" spans="1:19" ht="12.75">
      <c r="A12" s="31" t="s">
        <v>27</v>
      </c>
      <c r="B12" s="204">
        <v>81857</v>
      </c>
      <c r="C12" s="86">
        <v>92018</v>
      </c>
      <c r="D12" s="189">
        <v>112364</v>
      </c>
      <c r="E12" s="189">
        <v>122792</v>
      </c>
      <c r="F12" s="187">
        <v>110769</v>
      </c>
      <c r="G12" s="187">
        <v>107420</v>
      </c>
      <c r="H12" s="53">
        <v>33738</v>
      </c>
      <c r="I12" s="53">
        <v>27260</v>
      </c>
      <c r="J12" s="53">
        <v>52101</v>
      </c>
      <c r="K12" s="53">
        <v>35288</v>
      </c>
      <c r="L12" s="50">
        <v>148387</v>
      </c>
      <c r="M12" s="238">
        <v>16797</v>
      </c>
      <c r="N12" s="54">
        <f t="shared" si="1"/>
        <v>-0.5021340921216433</v>
      </c>
      <c r="O12" s="54">
        <f t="shared" si="2"/>
        <v>-0.524002493765586</v>
      </c>
      <c r="P12" s="193">
        <f t="shared" si="3"/>
        <v>0.14124977925780166</v>
      </c>
      <c r="Q12" s="54">
        <f>(L12-B12)/B12</f>
        <v>0.812758835530254</v>
      </c>
      <c r="R12" s="54">
        <f t="shared" si="4"/>
        <v>0.38137218395084715</v>
      </c>
      <c r="S12" s="193">
        <f t="shared" si="5"/>
        <v>0.16884992205368624</v>
      </c>
    </row>
    <row r="13" spans="1:19" ht="12.75">
      <c r="A13" s="65" t="s">
        <v>426</v>
      </c>
      <c r="B13" s="222" t="s">
        <v>28</v>
      </c>
      <c r="C13" s="222" t="s">
        <v>28</v>
      </c>
      <c r="D13" s="229">
        <v>65018</v>
      </c>
      <c r="E13" s="229">
        <v>62887</v>
      </c>
      <c r="F13" s="230">
        <v>59402</v>
      </c>
      <c r="G13" s="230">
        <v>56011</v>
      </c>
      <c r="H13" s="113">
        <v>13304</v>
      </c>
      <c r="I13" s="113">
        <v>12595</v>
      </c>
      <c r="J13" s="113">
        <v>9809</v>
      </c>
      <c r="K13" s="53">
        <v>6457</v>
      </c>
      <c r="L13" s="50">
        <v>42165</v>
      </c>
      <c r="M13" s="189">
        <v>5698</v>
      </c>
      <c r="N13" s="54">
        <f t="shared" si="1"/>
        <v>-0.5717077570655442</v>
      </c>
      <c r="O13" s="54">
        <f t="shared" si="2"/>
        <v>-0.11754684838160136</v>
      </c>
      <c r="P13" s="193">
        <f t="shared" si="3"/>
        <v>0.04791577318634005</v>
      </c>
      <c r="Q13" s="54" t="s">
        <v>28</v>
      </c>
      <c r="R13" s="54">
        <f t="shared" si="4"/>
        <v>-0.24720144257378016</v>
      </c>
      <c r="S13" s="193">
        <f t="shared" si="5"/>
        <v>0.047979654305253694</v>
      </c>
    </row>
    <row r="14" spans="1:19" ht="12.75">
      <c r="A14" s="65" t="s">
        <v>427</v>
      </c>
      <c r="B14" s="222" t="s">
        <v>28</v>
      </c>
      <c r="C14" s="222" t="s">
        <v>28</v>
      </c>
      <c r="D14" s="229">
        <v>47346</v>
      </c>
      <c r="E14" s="229">
        <v>59905</v>
      </c>
      <c r="F14" s="230">
        <v>51367</v>
      </c>
      <c r="G14" s="230">
        <v>51409</v>
      </c>
      <c r="H14" s="113">
        <v>20434</v>
      </c>
      <c r="I14" s="113">
        <v>14665</v>
      </c>
      <c r="J14" s="113">
        <v>42292</v>
      </c>
      <c r="K14" s="53">
        <v>28831</v>
      </c>
      <c r="L14" s="50">
        <v>106222</v>
      </c>
      <c r="M14" s="189">
        <v>11099</v>
      </c>
      <c r="N14" s="54">
        <f t="shared" si="1"/>
        <v>-0.4568366448076735</v>
      </c>
      <c r="O14" s="54">
        <f t="shared" si="2"/>
        <v>-0.6150324303700877</v>
      </c>
      <c r="P14" s="193">
        <f t="shared" si="3"/>
        <v>0.09333400607146161</v>
      </c>
      <c r="Q14" s="54" t="s">
        <v>28</v>
      </c>
      <c r="R14" s="54">
        <f t="shared" si="4"/>
        <v>1.0662140870275634</v>
      </c>
      <c r="S14" s="193">
        <f t="shared" si="5"/>
        <v>0.12087026774843254</v>
      </c>
    </row>
    <row r="15" spans="1:19" ht="12.75">
      <c r="A15" s="66" t="s">
        <v>29</v>
      </c>
      <c r="B15" s="204">
        <v>256565</v>
      </c>
      <c r="C15" s="86">
        <v>245479</v>
      </c>
      <c r="D15" s="204">
        <v>279264</v>
      </c>
      <c r="E15" s="189">
        <v>380220</v>
      </c>
      <c r="F15" s="187">
        <v>433633</v>
      </c>
      <c r="G15" s="187">
        <v>465497</v>
      </c>
      <c r="H15" s="53">
        <v>139861</v>
      </c>
      <c r="I15" s="53">
        <v>150608</v>
      </c>
      <c r="J15" s="53">
        <v>144120</v>
      </c>
      <c r="K15" s="53">
        <v>111334</v>
      </c>
      <c r="L15" s="50">
        <v>545923</v>
      </c>
      <c r="M15" s="189">
        <v>54432</v>
      </c>
      <c r="N15" s="54">
        <f t="shared" si="1"/>
        <v>-0.6108135934964</v>
      </c>
      <c r="O15" s="54">
        <f t="shared" si="2"/>
        <v>-0.511092747947617</v>
      </c>
      <c r="P15" s="193">
        <f t="shared" si="3"/>
        <v>0.45773102247786274</v>
      </c>
      <c r="Q15" s="54">
        <f>(L15-B15)/B15</f>
        <v>1.127815563307544</v>
      </c>
      <c r="R15" s="54">
        <f>(L15-G15)/G15</f>
        <v>0.17277447545311786</v>
      </c>
      <c r="S15" s="193">
        <f t="shared" si="5"/>
        <v>0.6212070868560895</v>
      </c>
    </row>
    <row r="16" spans="1:19" ht="12.75">
      <c r="A16" s="31" t="s">
        <v>30</v>
      </c>
      <c r="B16" s="204">
        <v>18299</v>
      </c>
      <c r="C16" s="86">
        <v>24485</v>
      </c>
      <c r="D16" s="189">
        <v>25251</v>
      </c>
      <c r="E16" s="189">
        <v>26663</v>
      </c>
      <c r="F16" s="187">
        <v>28382</v>
      </c>
      <c r="G16" s="187">
        <v>29287</v>
      </c>
      <c r="H16" s="368">
        <v>7752</v>
      </c>
      <c r="I16" s="53">
        <v>8383</v>
      </c>
      <c r="J16" s="53">
        <v>7824</v>
      </c>
      <c r="K16" s="53">
        <v>7655</v>
      </c>
      <c r="L16" s="50">
        <v>31614</v>
      </c>
      <c r="M16" s="189">
        <v>7614</v>
      </c>
      <c r="N16" s="54">
        <f t="shared" si="1"/>
        <v>-0.01780185758513932</v>
      </c>
      <c r="O16" s="54">
        <f t="shared" si="2"/>
        <v>-0.005355976485956891</v>
      </c>
      <c r="P16" s="193">
        <f t="shared" si="3"/>
        <v>0.06402785135851055</v>
      </c>
      <c r="Q16" s="54">
        <f>(L16-B16)/B16</f>
        <v>0.727635389912017</v>
      </c>
      <c r="R16" s="54">
        <f t="shared" si="4"/>
        <v>0.07945504831495202</v>
      </c>
      <c r="S16" s="193">
        <f t="shared" si="5"/>
        <v>0.035973646180630627</v>
      </c>
    </row>
    <row r="17" spans="1:19" ht="20.25" customHeight="1">
      <c r="A17" s="56" t="s">
        <v>291</v>
      </c>
      <c r="B17" s="204">
        <v>2198</v>
      </c>
      <c r="C17" s="86">
        <v>2101</v>
      </c>
      <c r="D17" s="189">
        <v>2069</v>
      </c>
      <c r="E17" s="189">
        <v>1747</v>
      </c>
      <c r="F17" s="187">
        <v>1542</v>
      </c>
      <c r="G17" s="187">
        <v>1296</v>
      </c>
      <c r="H17" s="368">
        <v>313</v>
      </c>
      <c r="I17" s="53">
        <v>301</v>
      </c>
      <c r="J17" s="53">
        <v>267</v>
      </c>
      <c r="K17" s="53">
        <v>350</v>
      </c>
      <c r="L17" s="50">
        <v>1231</v>
      </c>
      <c r="M17" s="189">
        <v>301</v>
      </c>
      <c r="N17" s="54">
        <f t="shared" si="1"/>
        <v>-0.038338658146964855</v>
      </c>
      <c r="O17" s="54">
        <f t="shared" si="2"/>
        <v>-0.14</v>
      </c>
      <c r="P17" s="193">
        <f t="shared" si="3"/>
        <v>0.0025311772076322143</v>
      </c>
      <c r="Q17" s="54">
        <f>(L17-B17)/B17</f>
        <v>-0.43994540491355777</v>
      </c>
      <c r="R17" s="54">
        <f t="shared" si="4"/>
        <v>-0.05015432098765432</v>
      </c>
      <c r="S17" s="193">
        <f t="shared" si="5"/>
        <v>0.0014007578429922282</v>
      </c>
    </row>
    <row r="18" spans="1:19" ht="14.25">
      <c r="A18" s="56" t="s">
        <v>292</v>
      </c>
      <c r="B18" s="222" t="s">
        <v>28</v>
      </c>
      <c r="C18" s="222" t="s">
        <v>28</v>
      </c>
      <c r="D18" s="222" t="s">
        <v>28</v>
      </c>
      <c r="E18" s="222" t="s">
        <v>28</v>
      </c>
      <c r="F18" s="222" t="s">
        <v>28</v>
      </c>
      <c r="G18" s="187">
        <v>252</v>
      </c>
      <c r="H18" s="368">
        <v>53</v>
      </c>
      <c r="I18" s="53">
        <v>42</v>
      </c>
      <c r="J18" s="53">
        <v>72</v>
      </c>
      <c r="K18" s="53">
        <v>44</v>
      </c>
      <c r="L18" s="50">
        <v>211</v>
      </c>
      <c r="M18" s="189">
        <v>34</v>
      </c>
      <c r="N18" s="54">
        <f t="shared" si="1"/>
        <v>-0.3584905660377358</v>
      </c>
      <c r="O18" s="54">
        <f t="shared" si="2"/>
        <v>-0.22727272727272727</v>
      </c>
      <c r="P18" s="193">
        <f t="shared" si="3"/>
        <v>0.0002859137045165956</v>
      </c>
      <c r="Q18" s="54" t="s">
        <v>28</v>
      </c>
      <c r="R18" s="54">
        <f t="shared" si="4"/>
        <v>-0.1626984126984127</v>
      </c>
      <c r="S18" s="193">
        <f t="shared" si="5"/>
        <v>0.00024009740444464673</v>
      </c>
    </row>
    <row r="19" spans="1:19" ht="14.25">
      <c r="A19" s="56" t="s">
        <v>298</v>
      </c>
      <c r="B19" s="222" t="s">
        <v>28</v>
      </c>
      <c r="C19" s="222" t="s">
        <v>28</v>
      </c>
      <c r="D19" s="222" t="s">
        <v>28</v>
      </c>
      <c r="E19" s="222" t="s">
        <v>28</v>
      </c>
      <c r="F19" s="222" t="s">
        <v>28</v>
      </c>
      <c r="G19" s="187">
        <v>0</v>
      </c>
      <c r="H19" s="368">
        <v>0</v>
      </c>
      <c r="I19" s="53">
        <v>0</v>
      </c>
      <c r="J19" s="53">
        <v>0</v>
      </c>
      <c r="K19" s="53">
        <v>0</v>
      </c>
      <c r="L19" s="50">
        <v>0</v>
      </c>
      <c r="M19" s="189">
        <v>0</v>
      </c>
      <c r="N19" s="54" t="s">
        <v>321</v>
      </c>
      <c r="O19" s="704" t="s">
        <v>521</v>
      </c>
      <c r="P19" s="193">
        <f t="shared" si="3"/>
        <v>0</v>
      </c>
      <c r="Q19" s="54" t="s">
        <v>28</v>
      </c>
      <c r="R19" s="54" t="s">
        <v>338</v>
      </c>
      <c r="S19" s="193">
        <f t="shared" si="5"/>
        <v>0</v>
      </c>
    </row>
    <row r="20" spans="1:19" ht="12.75">
      <c r="A20" s="56" t="s">
        <v>38</v>
      </c>
      <c r="B20" s="204">
        <v>2368</v>
      </c>
      <c r="C20" s="86">
        <v>2010</v>
      </c>
      <c r="D20" s="189">
        <v>2801</v>
      </c>
      <c r="E20" s="189">
        <v>1959</v>
      </c>
      <c r="F20" s="187">
        <v>1774</v>
      </c>
      <c r="G20" s="187">
        <v>1486</v>
      </c>
      <c r="H20" s="368">
        <v>377</v>
      </c>
      <c r="I20" s="53">
        <v>287</v>
      </c>
      <c r="J20" s="53">
        <v>258</v>
      </c>
      <c r="K20" s="53">
        <v>289</v>
      </c>
      <c r="L20" s="50">
        <v>1211</v>
      </c>
      <c r="M20" s="189">
        <v>281</v>
      </c>
      <c r="N20" s="54">
        <f t="shared" si="1"/>
        <v>-0.2546419098143236</v>
      </c>
      <c r="O20" s="54">
        <f t="shared" si="2"/>
        <v>-0.02768166089965398</v>
      </c>
      <c r="P20" s="193">
        <f t="shared" si="3"/>
        <v>0.0023629926755636284</v>
      </c>
      <c r="Q20" s="54">
        <f>(L20-B20)/B20</f>
        <v>-0.48859797297297297</v>
      </c>
      <c r="R20" s="54">
        <f t="shared" si="4"/>
        <v>-0.18506056527590847</v>
      </c>
      <c r="S20" s="193">
        <f t="shared" si="5"/>
        <v>0.0013779997951775696</v>
      </c>
    </row>
    <row r="21" spans="1:19" ht="12.75">
      <c r="A21" s="56" t="s">
        <v>39</v>
      </c>
      <c r="B21" s="204">
        <v>264</v>
      </c>
      <c r="C21" s="86">
        <v>263</v>
      </c>
      <c r="D21" s="189">
        <v>227</v>
      </c>
      <c r="E21" s="189">
        <v>180</v>
      </c>
      <c r="F21" s="187">
        <v>85</v>
      </c>
      <c r="G21" s="187">
        <v>82</v>
      </c>
      <c r="H21" s="368">
        <v>24</v>
      </c>
      <c r="I21" s="53">
        <v>34</v>
      </c>
      <c r="J21" s="53">
        <v>36</v>
      </c>
      <c r="K21" s="53">
        <v>48</v>
      </c>
      <c r="L21" s="50">
        <v>142</v>
      </c>
      <c r="M21" s="189">
        <v>37</v>
      </c>
      <c r="N21" s="54">
        <f t="shared" si="1"/>
        <v>0.5416666666666666</v>
      </c>
      <c r="O21" s="54">
        <f t="shared" si="2"/>
        <v>-0.22916666666666666</v>
      </c>
      <c r="P21" s="193">
        <f t="shared" si="3"/>
        <v>0.00031114138432688344</v>
      </c>
      <c r="Q21" s="54">
        <f>(L21-B21)/B21</f>
        <v>-0.4621212121212121</v>
      </c>
      <c r="R21" s="54">
        <f t="shared" si="4"/>
        <v>0.7317073170731707</v>
      </c>
      <c r="S21" s="193">
        <f t="shared" si="5"/>
        <v>0.00016158213948407505</v>
      </c>
    </row>
    <row r="22" spans="1:19" ht="14.25">
      <c r="A22" s="56" t="s">
        <v>159</v>
      </c>
      <c r="B22" s="222" t="s">
        <v>28</v>
      </c>
      <c r="C22" s="86">
        <v>5</v>
      </c>
      <c r="D22" s="189">
        <v>7</v>
      </c>
      <c r="E22" s="189">
        <v>8</v>
      </c>
      <c r="F22" s="187">
        <v>9</v>
      </c>
      <c r="G22" s="187">
        <v>3</v>
      </c>
      <c r="H22" s="368">
        <v>3</v>
      </c>
      <c r="I22" s="53">
        <v>3</v>
      </c>
      <c r="J22" s="53">
        <v>6</v>
      </c>
      <c r="K22" s="53">
        <v>5</v>
      </c>
      <c r="L22" s="50">
        <v>17</v>
      </c>
      <c r="M22" s="189">
        <v>3</v>
      </c>
      <c r="N22" s="54">
        <f t="shared" si="1"/>
        <v>0</v>
      </c>
      <c r="O22" s="54">
        <f t="shared" si="2"/>
        <v>-0.4</v>
      </c>
      <c r="P22" s="193">
        <f t="shared" si="3"/>
        <v>2.5227679810287846E-05</v>
      </c>
      <c r="Q22" s="54" t="s">
        <v>28</v>
      </c>
      <c r="R22" s="54">
        <f t="shared" si="4"/>
        <v>4.666666666666667</v>
      </c>
      <c r="S22" s="193">
        <f t="shared" si="5"/>
        <v>1.934434064245969E-05</v>
      </c>
    </row>
    <row r="23" spans="1:19" ht="12.75">
      <c r="A23" s="56" t="s">
        <v>40</v>
      </c>
      <c r="B23" s="204">
        <v>2</v>
      </c>
      <c r="C23" s="86">
        <v>0</v>
      </c>
      <c r="D23" s="189">
        <v>4</v>
      </c>
      <c r="E23" s="189">
        <v>3</v>
      </c>
      <c r="F23" s="187">
        <v>8</v>
      </c>
      <c r="G23" s="187">
        <v>3</v>
      </c>
      <c r="H23" s="368">
        <v>2</v>
      </c>
      <c r="I23" s="53">
        <v>0</v>
      </c>
      <c r="J23" s="53">
        <v>0</v>
      </c>
      <c r="K23" s="53">
        <v>2</v>
      </c>
      <c r="L23" s="50">
        <v>4</v>
      </c>
      <c r="M23" s="189">
        <v>1</v>
      </c>
      <c r="N23" s="54">
        <f t="shared" si="1"/>
        <v>-0.5</v>
      </c>
      <c r="O23" s="54">
        <f t="shared" si="2"/>
        <v>-0.5</v>
      </c>
      <c r="P23" s="193">
        <f t="shared" si="3"/>
        <v>8.409226603429282E-06</v>
      </c>
      <c r="Q23" s="54">
        <f>(L23-B23)/B23</f>
        <v>1</v>
      </c>
      <c r="R23" s="54">
        <f t="shared" si="4"/>
        <v>0.3333333333333333</v>
      </c>
      <c r="S23" s="193">
        <f t="shared" si="5"/>
        <v>4.551609562931692E-06</v>
      </c>
    </row>
    <row r="24" spans="1:19" ht="14.25">
      <c r="A24" s="56" t="s">
        <v>160</v>
      </c>
      <c r="B24" s="222" t="s">
        <v>28</v>
      </c>
      <c r="C24" s="222" t="s">
        <v>28</v>
      </c>
      <c r="D24" s="222" t="s">
        <v>28</v>
      </c>
      <c r="E24" s="222" t="s">
        <v>28</v>
      </c>
      <c r="F24" s="222" t="s">
        <v>28</v>
      </c>
      <c r="G24" s="187">
        <v>0</v>
      </c>
      <c r="H24" s="368">
        <v>2</v>
      </c>
      <c r="I24" s="53">
        <v>0</v>
      </c>
      <c r="J24" s="53">
        <v>3</v>
      </c>
      <c r="K24" s="53">
        <v>3</v>
      </c>
      <c r="L24" s="50">
        <v>8</v>
      </c>
      <c r="M24" s="189">
        <v>4</v>
      </c>
      <c r="N24" s="54">
        <f t="shared" si="1"/>
        <v>1</v>
      </c>
      <c r="O24" s="54">
        <f t="shared" si="2"/>
        <v>0.3333333333333333</v>
      </c>
      <c r="P24" s="193">
        <f t="shared" si="3"/>
        <v>3.363690641371713E-05</v>
      </c>
      <c r="Q24" s="54" t="s">
        <v>28</v>
      </c>
      <c r="R24" s="54" t="s">
        <v>338</v>
      </c>
      <c r="S24" s="193">
        <f t="shared" si="5"/>
        <v>9.103219125863383E-06</v>
      </c>
    </row>
    <row r="25" spans="1:19" ht="14.25">
      <c r="A25" s="56" t="s">
        <v>161</v>
      </c>
      <c r="B25" s="204">
        <v>0</v>
      </c>
      <c r="C25" s="86">
        <v>2</v>
      </c>
      <c r="D25" s="189">
        <v>12</v>
      </c>
      <c r="E25" s="189">
        <v>9</v>
      </c>
      <c r="F25" s="187">
        <v>16</v>
      </c>
      <c r="G25" s="187">
        <v>15</v>
      </c>
      <c r="H25" s="368">
        <v>8</v>
      </c>
      <c r="I25" s="53">
        <v>3</v>
      </c>
      <c r="J25" s="53">
        <v>5</v>
      </c>
      <c r="K25" s="53">
        <v>5</v>
      </c>
      <c r="L25" s="50">
        <v>21</v>
      </c>
      <c r="M25" s="189">
        <v>4</v>
      </c>
      <c r="N25" s="54">
        <f t="shared" si="1"/>
        <v>-0.5</v>
      </c>
      <c r="O25" s="54">
        <f t="shared" si="2"/>
        <v>-0.2</v>
      </c>
      <c r="P25" s="193">
        <f t="shared" si="3"/>
        <v>3.363690641371713E-05</v>
      </c>
      <c r="Q25" s="54" t="s">
        <v>28</v>
      </c>
      <c r="R25" s="54">
        <f t="shared" si="4"/>
        <v>0.4</v>
      </c>
      <c r="S25" s="193">
        <f t="shared" si="5"/>
        <v>2.389595020539138E-05</v>
      </c>
    </row>
    <row r="26" spans="1:19" ht="14.25">
      <c r="A26" s="56" t="s">
        <v>519</v>
      </c>
      <c r="B26" s="200" t="s">
        <v>28</v>
      </c>
      <c r="C26" s="702" t="s">
        <v>28</v>
      </c>
      <c r="D26" s="222" t="s">
        <v>28</v>
      </c>
      <c r="E26" s="222" t="s">
        <v>28</v>
      </c>
      <c r="F26" s="353" t="s">
        <v>28</v>
      </c>
      <c r="G26" s="353" t="s">
        <v>28</v>
      </c>
      <c r="H26" s="369" t="s">
        <v>28</v>
      </c>
      <c r="I26" s="33" t="s">
        <v>28</v>
      </c>
      <c r="J26" s="33" t="s">
        <v>28</v>
      </c>
      <c r="K26" s="33" t="s">
        <v>28</v>
      </c>
      <c r="L26" s="28" t="s">
        <v>28</v>
      </c>
      <c r="M26" s="189">
        <v>0</v>
      </c>
      <c r="N26" s="54" t="s">
        <v>321</v>
      </c>
      <c r="O26" s="54" t="s">
        <v>321</v>
      </c>
      <c r="P26" s="193">
        <f>M26/$M$6</f>
        <v>0</v>
      </c>
      <c r="Q26" s="54" t="s">
        <v>28</v>
      </c>
      <c r="R26" s="54" t="s">
        <v>321</v>
      </c>
      <c r="S26" s="193" t="s">
        <v>321</v>
      </c>
    </row>
    <row r="27" spans="1:19" ht="12.75">
      <c r="A27" s="56" t="s">
        <v>41</v>
      </c>
      <c r="B27" s="204">
        <v>2634</v>
      </c>
      <c r="C27" s="86">
        <v>3116</v>
      </c>
      <c r="D27" s="189">
        <v>3265</v>
      </c>
      <c r="E27" s="189">
        <v>3571</v>
      </c>
      <c r="F27" s="187">
        <v>2856</v>
      </c>
      <c r="G27" s="187">
        <v>2811</v>
      </c>
      <c r="H27" s="368">
        <v>639</v>
      </c>
      <c r="I27" s="53">
        <v>680</v>
      </c>
      <c r="J27" s="53">
        <v>709</v>
      </c>
      <c r="K27" s="53">
        <v>627</v>
      </c>
      <c r="L27" s="50">
        <v>2655</v>
      </c>
      <c r="M27" s="189">
        <v>524</v>
      </c>
      <c r="N27" s="54">
        <f t="shared" si="1"/>
        <v>-0.17996870109546165</v>
      </c>
      <c r="O27" s="54">
        <f t="shared" si="2"/>
        <v>-0.16427432216905902</v>
      </c>
      <c r="P27" s="193">
        <f t="shared" si="3"/>
        <v>0.004406434740196944</v>
      </c>
      <c r="Q27" s="54">
        <f>(L27-B27)/B27</f>
        <v>0.007972665148063782</v>
      </c>
      <c r="R27" s="54">
        <f t="shared" si="4"/>
        <v>-0.05549626467449306</v>
      </c>
      <c r="S27" s="193">
        <f t="shared" si="5"/>
        <v>0.0030211308473959103</v>
      </c>
    </row>
    <row r="28" spans="1:19" ht="14.25">
      <c r="A28" s="56" t="s">
        <v>520</v>
      </c>
      <c r="B28" s="200" t="s">
        <v>28</v>
      </c>
      <c r="C28" s="200" t="s">
        <v>28</v>
      </c>
      <c r="D28" s="200" t="s">
        <v>28</v>
      </c>
      <c r="E28" s="200" t="s">
        <v>28</v>
      </c>
      <c r="F28" s="200" t="s">
        <v>28</v>
      </c>
      <c r="G28" s="200" t="s">
        <v>28</v>
      </c>
      <c r="H28" s="368">
        <v>0</v>
      </c>
      <c r="I28" s="53">
        <v>0</v>
      </c>
      <c r="J28" s="53">
        <v>0</v>
      </c>
      <c r="K28" s="53">
        <v>0</v>
      </c>
      <c r="L28" s="187">
        <v>0</v>
      </c>
      <c r="M28" s="189">
        <v>0</v>
      </c>
      <c r="N28" s="54" t="s">
        <v>321</v>
      </c>
      <c r="O28" s="54" t="s">
        <v>321</v>
      </c>
      <c r="P28" s="193">
        <f>M28/$M$6</f>
        <v>0</v>
      </c>
      <c r="Q28" s="54" t="s">
        <v>321</v>
      </c>
      <c r="R28" s="54" t="s">
        <v>321</v>
      </c>
      <c r="S28" s="193">
        <f>L28/$L$6</f>
        <v>0</v>
      </c>
    </row>
    <row r="29" spans="1:19" ht="14.25">
      <c r="A29" s="56" t="s">
        <v>162</v>
      </c>
      <c r="B29" s="222" t="s">
        <v>28</v>
      </c>
      <c r="C29" s="222" t="s">
        <v>28</v>
      </c>
      <c r="D29" s="189">
        <v>0</v>
      </c>
      <c r="E29" s="189">
        <v>0</v>
      </c>
      <c r="F29" s="187">
        <v>0</v>
      </c>
      <c r="G29" s="187">
        <v>428</v>
      </c>
      <c r="H29" s="368">
        <v>22</v>
      </c>
      <c r="I29" s="53">
        <v>3</v>
      </c>
      <c r="J29" s="53">
        <v>0</v>
      </c>
      <c r="K29" s="53">
        <v>0</v>
      </c>
      <c r="L29" s="50">
        <v>25</v>
      </c>
      <c r="M29" s="189">
        <v>0</v>
      </c>
      <c r="N29" s="54">
        <f t="shared" si="1"/>
        <v>-1</v>
      </c>
      <c r="O29" s="54" t="s">
        <v>321</v>
      </c>
      <c r="P29" s="193">
        <f t="shared" si="3"/>
        <v>0</v>
      </c>
      <c r="Q29" s="54" t="s">
        <v>28</v>
      </c>
      <c r="R29" s="54">
        <f t="shared" si="4"/>
        <v>-0.9415887850467289</v>
      </c>
      <c r="S29" s="193">
        <f t="shared" si="5"/>
        <v>2.8447559768323074E-05</v>
      </c>
    </row>
    <row r="30" spans="1:19" ht="14.25">
      <c r="A30" s="56" t="s">
        <v>163</v>
      </c>
      <c r="B30" s="222" t="s">
        <v>28</v>
      </c>
      <c r="C30" s="222" t="s">
        <v>28</v>
      </c>
      <c r="D30" s="189">
        <v>6</v>
      </c>
      <c r="E30" s="189">
        <v>3</v>
      </c>
      <c r="F30" s="187">
        <v>1</v>
      </c>
      <c r="G30" s="187">
        <v>2</v>
      </c>
      <c r="H30" s="368">
        <v>0</v>
      </c>
      <c r="I30" s="53">
        <v>1</v>
      </c>
      <c r="J30" s="53">
        <v>0</v>
      </c>
      <c r="K30" s="53">
        <v>1</v>
      </c>
      <c r="L30" s="50">
        <v>2</v>
      </c>
      <c r="M30" s="189">
        <v>0</v>
      </c>
      <c r="N30" s="54" t="s">
        <v>321</v>
      </c>
      <c r="O30" s="54">
        <f t="shared" si="2"/>
        <v>-1</v>
      </c>
      <c r="P30" s="193">
        <f t="shared" si="3"/>
        <v>0</v>
      </c>
      <c r="Q30" s="54" t="s">
        <v>28</v>
      </c>
      <c r="R30" s="54">
        <f t="shared" si="4"/>
        <v>0</v>
      </c>
      <c r="S30" s="193">
        <f t="shared" si="5"/>
        <v>2.275804781465846E-06</v>
      </c>
    </row>
    <row r="31" spans="1:19" ht="14.25">
      <c r="A31" s="56" t="s">
        <v>299</v>
      </c>
      <c r="B31" s="222" t="s">
        <v>28</v>
      </c>
      <c r="C31" s="222" t="s">
        <v>28</v>
      </c>
      <c r="D31" s="222" t="s">
        <v>28</v>
      </c>
      <c r="E31" s="222" t="s">
        <v>28</v>
      </c>
      <c r="F31" s="222" t="s">
        <v>28</v>
      </c>
      <c r="G31" s="187">
        <v>0</v>
      </c>
      <c r="H31" s="368">
        <v>0</v>
      </c>
      <c r="I31" s="53">
        <v>0</v>
      </c>
      <c r="J31" s="53">
        <v>0</v>
      </c>
      <c r="K31" s="53">
        <v>0</v>
      </c>
      <c r="L31" s="50">
        <v>0</v>
      </c>
      <c r="M31" s="189">
        <v>0</v>
      </c>
      <c r="N31" s="54" t="s">
        <v>321</v>
      </c>
      <c r="O31" s="54" t="s">
        <v>321</v>
      </c>
      <c r="P31" s="193">
        <f t="shared" si="3"/>
        <v>0</v>
      </c>
      <c r="Q31" s="54" t="s">
        <v>28</v>
      </c>
      <c r="R31" s="54" t="s">
        <v>338</v>
      </c>
      <c r="S31" s="193">
        <f t="shared" si="5"/>
        <v>0</v>
      </c>
    </row>
    <row r="32" spans="1:19" ht="12.75">
      <c r="A32" s="56" t="s">
        <v>42</v>
      </c>
      <c r="B32" s="204">
        <v>20</v>
      </c>
      <c r="C32" s="86">
        <v>25</v>
      </c>
      <c r="D32" s="189">
        <v>27</v>
      </c>
      <c r="E32" s="189">
        <v>24</v>
      </c>
      <c r="F32" s="187">
        <v>469</v>
      </c>
      <c r="G32" s="187">
        <v>723</v>
      </c>
      <c r="H32" s="368">
        <v>1</v>
      </c>
      <c r="I32" s="53">
        <v>2</v>
      </c>
      <c r="J32" s="53">
        <v>4</v>
      </c>
      <c r="K32" s="53">
        <v>3</v>
      </c>
      <c r="L32" s="50">
        <v>10</v>
      </c>
      <c r="M32" s="189">
        <v>4</v>
      </c>
      <c r="N32" s="54" t="s">
        <v>321</v>
      </c>
      <c r="O32" s="54">
        <f t="shared" si="2"/>
        <v>0.3333333333333333</v>
      </c>
      <c r="P32" s="193">
        <f t="shared" si="3"/>
        <v>3.363690641371713E-05</v>
      </c>
      <c r="Q32" s="54">
        <f>(L32-B32)/B32</f>
        <v>-0.5</v>
      </c>
      <c r="R32" s="54">
        <f t="shared" si="4"/>
        <v>-0.9861687413554634</v>
      </c>
      <c r="S32" s="193">
        <f t="shared" si="5"/>
        <v>1.137902390732923E-05</v>
      </c>
    </row>
    <row r="33" spans="1:19" ht="14.25">
      <c r="A33" s="56" t="s">
        <v>164</v>
      </c>
      <c r="B33" s="222" t="s">
        <v>28</v>
      </c>
      <c r="C33" s="222" t="s">
        <v>28</v>
      </c>
      <c r="D33" s="222" t="s">
        <v>28</v>
      </c>
      <c r="E33" s="222" t="s">
        <v>28</v>
      </c>
      <c r="F33" s="222" t="s">
        <v>28</v>
      </c>
      <c r="G33" s="187" t="s">
        <v>28</v>
      </c>
      <c r="H33" s="368">
        <v>0</v>
      </c>
      <c r="I33" s="53">
        <v>0</v>
      </c>
      <c r="J33" s="53">
        <v>0</v>
      </c>
      <c r="K33" s="53">
        <v>0</v>
      </c>
      <c r="L33" s="50">
        <v>0</v>
      </c>
      <c r="M33" s="189">
        <v>0</v>
      </c>
      <c r="N33" s="54" t="s">
        <v>321</v>
      </c>
      <c r="O33" s="54" t="s">
        <v>321</v>
      </c>
      <c r="P33" s="193">
        <f t="shared" si="3"/>
        <v>0</v>
      </c>
      <c r="Q33" s="54" t="s">
        <v>28</v>
      </c>
      <c r="R33" s="54" t="s">
        <v>28</v>
      </c>
      <c r="S33" s="193">
        <f t="shared" si="5"/>
        <v>0</v>
      </c>
    </row>
    <row r="34" spans="1:19" ht="12.75">
      <c r="A34" s="56" t="s">
        <v>43</v>
      </c>
      <c r="B34" s="204">
        <v>18</v>
      </c>
      <c r="C34" s="86">
        <v>11</v>
      </c>
      <c r="D34" s="189">
        <v>8</v>
      </c>
      <c r="E34" s="189">
        <v>7</v>
      </c>
      <c r="F34" s="187">
        <v>8</v>
      </c>
      <c r="G34" s="187">
        <v>8</v>
      </c>
      <c r="H34" s="368">
        <v>4</v>
      </c>
      <c r="I34" s="53">
        <v>3</v>
      </c>
      <c r="J34" s="53">
        <v>2</v>
      </c>
      <c r="K34" s="53">
        <v>1</v>
      </c>
      <c r="L34" s="50">
        <v>10</v>
      </c>
      <c r="M34" s="189">
        <v>7</v>
      </c>
      <c r="N34" s="54" t="s">
        <v>321</v>
      </c>
      <c r="O34" s="54" t="s">
        <v>321</v>
      </c>
      <c r="P34" s="193">
        <f t="shared" si="3"/>
        <v>5.886458622400498E-05</v>
      </c>
      <c r="Q34" s="54">
        <f>(L34-B34)/B34</f>
        <v>-0.4444444444444444</v>
      </c>
      <c r="R34" s="54">
        <f t="shared" si="4"/>
        <v>0.25</v>
      </c>
      <c r="S34" s="193">
        <f t="shared" si="5"/>
        <v>1.137902390732923E-05</v>
      </c>
    </row>
    <row r="35" spans="1:19" ht="12.75">
      <c r="A35" s="56" t="s">
        <v>44</v>
      </c>
      <c r="B35" s="204">
        <v>1</v>
      </c>
      <c r="C35" s="86">
        <v>0</v>
      </c>
      <c r="D35" s="189">
        <v>0</v>
      </c>
      <c r="E35" s="189">
        <v>3</v>
      </c>
      <c r="F35" s="187">
        <v>2</v>
      </c>
      <c r="G35" s="187">
        <v>5</v>
      </c>
      <c r="H35" s="368">
        <v>1</v>
      </c>
      <c r="I35" s="53">
        <v>1</v>
      </c>
      <c r="J35" s="53">
        <v>0</v>
      </c>
      <c r="K35" s="53">
        <v>2</v>
      </c>
      <c r="L35" s="50">
        <v>4</v>
      </c>
      <c r="M35" s="189">
        <v>2</v>
      </c>
      <c r="N35" s="54">
        <f t="shared" si="1"/>
        <v>1</v>
      </c>
      <c r="O35" s="54">
        <f t="shared" si="2"/>
        <v>0</v>
      </c>
      <c r="P35" s="193">
        <f t="shared" si="3"/>
        <v>1.6818453206858564E-05</v>
      </c>
      <c r="Q35" s="54">
        <f>(L35-B35)/B35</f>
        <v>3</v>
      </c>
      <c r="R35" s="54">
        <f t="shared" si="4"/>
        <v>-0.2</v>
      </c>
      <c r="S35" s="193">
        <f t="shared" si="5"/>
        <v>4.551609562931692E-06</v>
      </c>
    </row>
    <row r="36" spans="1:19" ht="14.25">
      <c r="A36" s="56" t="s">
        <v>165</v>
      </c>
      <c r="B36" s="204">
        <v>0</v>
      </c>
      <c r="C36" s="86">
        <v>0</v>
      </c>
      <c r="D36" s="189">
        <v>0</v>
      </c>
      <c r="E36" s="189">
        <v>0</v>
      </c>
      <c r="F36" s="187">
        <v>12</v>
      </c>
      <c r="G36" s="187">
        <v>8</v>
      </c>
      <c r="H36" s="368">
        <v>0</v>
      </c>
      <c r="I36" s="53">
        <v>7</v>
      </c>
      <c r="J36" s="53">
        <v>7</v>
      </c>
      <c r="K36" s="53">
        <v>4</v>
      </c>
      <c r="L36" s="50">
        <v>18</v>
      </c>
      <c r="M36" s="189">
        <v>7</v>
      </c>
      <c r="N36" s="54" t="s">
        <v>321</v>
      </c>
      <c r="O36" s="54">
        <f t="shared" si="2"/>
        <v>0.75</v>
      </c>
      <c r="P36" s="193">
        <f t="shared" si="3"/>
        <v>5.886458622400498E-05</v>
      </c>
      <c r="Q36" s="54" t="s">
        <v>28</v>
      </c>
      <c r="R36" s="54">
        <f t="shared" si="4"/>
        <v>1.25</v>
      </c>
      <c r="S36" s="193">
        <f t="shared" si="5"/>
        <v>2.0482243033192612E-05</v>
      </c>
    </row>
    <row r="37" spans="1:19" ht="14.25">
      <c r="A37" s="56" t="s">
        <v>319</v>
      </c>
      <c r="B37" s="204">
        <v>448</v>
      </c>
      <c r="C37" s="86">
        <v>274</v>
      </c>
      <c r="D37" s="189">
        <v>273</v>
      </c>
      <c r="E37" s="189">
        <v>316</v>
      </c>
      <c r="F37" s="187">
        <v>309</v>
      </c>
      <c r="G37" s="187">
        <v>277</v>
      </c>
      <c r="H37" s="368">
        <v>112</v>
      </c>
      <c r="I37" s="53">
        <v>107</v>
      </c>
      <c r="J37" s="53">
        <v>77</v>
      </c>
      <c r="K37" s="53">
        <v>75</v>
      </c>
      <c r="L37" s="50">
        <v>371</v>
      </c>
      <c r="M37" s="189">
        <v>68</v>
      </c>
      <c r="N37" s="54">
        <f t="shared" si="1"/>
        <v>-0.39285714285714285</v>
      </c>
      <c r="O37" s="54">
        <f t="shared" si="2"/>
        <v>-0.09333333333333334</v>
      </c>
      <c r="P37" s="193">
        <f t="shared" si="3"/>
        <v>0.0005718274090331912</v>
      </c>
      <c r="Q37" s="54">
        <f>(L37-B37)/B37</f>
        <v>-0.171875</v>
      </c>
      <c r="R37" s="54">
        <f t="shared" si="4"/>
        <v>0.33935018050541516</v>
      </c>
      <c r="S37" s="193">
        <f t="shared" si="5"/>
        <v>0.0004221617869619144</v>
      </c>
    </row>
    <row r="38" spans="1:19" ht="12.75">
      <c r="A38" s="56" t="s">
        <v>45</v>
      </c>
      <c r="B38" s="204">
        <v>124</v>
      </c>
      <c r="C38" s="86">
        <v>119</v>
      </c>
      <c r="D38" s="189">
        <v>127</v>
      </c>
      <c r="E38" s="189">
        <v>195</v>
      </c>
      <c r="F38" s="187">
        <v>257</v>
      </c>
      <c r="G38" s="187">
        <v>293</v>
      </c>
      <c r="H38" s="368">
        <v>58</v>
      </c>
      <c r="I38" s="53">
        <v>52</v>
      </c>
      <c r="J38" s="53">
        <v>74</v>
      </c>
      <c r="K38" s="53">
        <v>94</v>
      </c>
      <c r="L38" s="50">
        <v>278</v>
      </c>
      <c r="M38" s="189">
        <v>82</v>
      </c>
      <c r="N38" s="54">
        <f t="shared" si="1"/>
        <v>0.41379310344827586</v>
      </c>
      <c r="O38" s="54">
        <f t="shared" si="2"/>
        <v>-0.1276595744680851</v>
      </c>
      <c r="P38" s="193">
        <f t="shared" si="3"/>
        <v>0.0006895565814812012</v>
      </c>
      <c r="Q38" s="54">
        <f>(L38-B38)/B38</f>
        <v>1.2419354838709677</v>
      </c>
      <c r="R38" s="54">
        <f t="shared" si="4"/>
        <v>-0.051194539249146756</v>
      </c>
      <c r="S38" s="193">
        <f t="shared" si="5"/>
        <v>0.0003163368646237526</v>
      </c>
    </row>
    <row r="39" spans="1:19" ht="12.75">
      <c r="A39" s="56" t="s">
        <v>46</v>
      </c>
      <c r="B39" s="204">
        <v>1002</v>
      </c>
      <c r="C39" s="86">
        <v>950</v>
      </c>
      <c r="D39" s="189">
        <v>1030</v>
      </c>
      <c r="E39" s="189">
        <v>1759</v>
      </c>
      <c r="F39" s="187">
        <v>663</v>
      </c>
      <c r="G39" s="187">
        <v>513</v>
      </c>
      <c r="H39" s="368">
        <v>138</v>
      </c>
      <c r="I39" s="53">
        <v>215</v>
      </c>
      <c r="J39" s="53">
        <v>158</v>
      </c>
      <c r="K39" s="53">
        <v>185</v>
      </c>
      <c r="L39" s="50">
        <v>696</v>
      </c>
      <c r="M39" s="189">
        <v>144</v>
      </c>
      <c r="N39" s="54">
        <f t="shared" si="1"/>
        <v>0.043478260869565216</v>
      </c>
      <c r="O39" s="54">
        <f t="shared" si="2"/>
        <v>-0.22162162162162163</v>
      </c>
      <c r="P39" s="193">
        <f t="shared" si="3"/>
        <v>0.0012109286308938168</v>
      </c>
      <c r="Q39" s="54">
        <f>(L39-B39)/B39</f>
        <v>-0.30538922155688625</v>
      </c>
      <c r="R39" s="54">
        <f t="shared" si="4"/>
        <v>0.3567251461988304</v>
      </c>
      <c r="S39" s="193">
        <f t="shared" si="5"/>
        <v>0.0007919800639501144</v>
      </c>
    </row>
    <row r="40" spans="1:19" ht="14.25">
      <c r="A40" s="56" t="s">
        <v>166</v>
      </c>
      <c r="B40" s="222" t="s">
        <v>28</v>
      </c>
      <c r="C40" s="222" t="s">
        <v>28</v>
      </c>
      <c r="D40" s="189">
        <v>70</v>
      </c>
      <c r="E40" s="189">
        <v>57</v>
      </c>
      <c r="F40" s="187">
        <v>35</v>
      </c>
      <c r="G40" s="187">
        <v>23</v>
      </c>
      <c r="H40" s="368">
        <v>1</v>
      </c>
      <c r="I40" s="53">
        <v>0</v>
      </c>
      <c r="J40" s="53">
        <v>0</v>
      </c>
      <c r="K40" s="53">
        <v>0</v>
      </c>
      <c r="L40" s="50">
        <v>1</v>
      </c>
      <c r="M40" s="189">
        <v>0</v>
      </c>
      <c r="N40" s="54">
        <f t="shared" si="1"/>
        <v>-1</v>
      </c>
      <c r="O40" s="54" t="s">
        <v>321</v>
      </c>
      <c r="P40" s="193">
        <f t="shared" si="3"/>
        <v>0</v>
      </c>
      <c r="Q40" s="54" t="s">
        <v>28</v>
      </c>
      <c r="R40" s="54">
        <f t="shared" si="4"/>
        <v>-0.9565217391304348</v>
      </c>
      <c r="S40" s="193">
        <f t="shared" si="5"/>
        <v>1.137902390732923E-06</v>
      </c>
    </row>
    <row r="41" spans="1:19" ht="14.25">
      <c r="A41" s="56" t="s">
        <v>167</v>
      </c>
      <c r="B41" s="222" t="s">
        <v>28</v>
      </c>
      <c r="C41" s="222" t="s">
        <v>28</v>
      </c>
      <c r="D41" s="189">
        <v>78</v>
      </c>
      <c r="E41" s="189">
        <v>109</v>
      </c>
      <c r="F41" s="187">
        <v>117</v>
      </c>
      <c r="G41" s="187">
        <v>86</v>
      </c>
      <c r="H41" s="368">
        <v>15</v>
      </c>
      <c r="I41" s="53">
        <v>5</v>
      </c>
      <c r="J41" s="53">
        <v>12</v>
      </c>
      <c r="K41" s="53">
        <v>8</v>
      </c>
      <c r="L41" s="50">
        <v>40</v>
      </c>
      <c r="M41" s="189">
        <v>9</v>
      </c>
      <c r="N41" s="54">
        <f t="shared" si="1"/>
        <v>-0.4</v>
      </c>
      <c r="O41" s="54">
        <f t="shared" si="2"/>
        <v>0.125</v>
      </c>
      <c r="P41" s="193">
        <f t="shared" si="3"/>
        <v>7.568303943086355E-05</v>
      </c>
      <c r="Q41" s="54" t="s">
        <v>28</v>
      </c>
      <c r="R41" s="54">
        <f t="shared" si="4"/>
        <v>-0.5348837209302325</v>
      </c>
      <c r="S41" s="193">
        <f t="shared" si="5"/>
        <v>4.551609562931692E-05</v>
      </c>
    </row>
    <row r="42" spans="1:19" ht="14.25">
      <c r="A42" s="56" t="s">
        <v>168</v>
      </c>
      <c r="B42" s="222" t="s">
        <v>28</v>
      </c>
      <c r="C42" s="222" t="s">
        <v>28</v>
      </c>
      <c r="D42" s="189">
        <v>13</v>
      </c>
      <c r="E42" s="189">
        <v>11</v>
      </c>
      <c r="F42" s="187">
        <v>5</v>
      </c>
      <c r="G42" s="187">
        <v>9</v>
      </c>
      <c r="H42" s="368">
        <v>0</v>
      </c>
      <c r="I42" s="53">
        <v>4</v>
      </c>
      <c r="J42" s="53">
        <v>1</v>
      </c>
      <c r="K42" s="53">
        <v>2</v>
      </c>
      <c r="L42" s="50">
        <v>7</v>
      </c>
      <c r="M42" s="189">
        <v>0</v>
      </c>
      <c r="N42" s="54" t="s">
        <v>321</v>
      </c>
      <c r="O42" s="54">
        <f t="shared" si="2"/>
        <v>-1</v>
      </c>
      <c r="P42" s="193">
        <f t="shared" si="3"/>
        <v>0</v>
      </c>
      <c r="Q42" s="54" t="s">
        <v>28</v>
      </c>
      <c r="R42" s="54">
        <f t="shared" si="4"/>
        <v>-0.2222222222222222</v>
      </c>
      <c r="S42" s="193">
        <f t="shared" si="5"/>
        <v>7.965316735130461E-06</v>
      </c>
    </row>
    <row r="43" spans="1:19" ht="14.25">
      <c r="A43" s="56" t="s">
        <v>169</v>
      </c>
      <c r="B43" s="222" t="s">
        <v>28</v>
      </c>
      <c r="C43" s="222" t="s">
        <v>28</v>
      </c>
      <c r="D43" s="222" t="s">
        <v>28</v>
      </c>
      <c r="E43" s="222" t="s">
        <v>28</v>
      </c>
      <c r="F43" s="187">
        <v>7388</v>
      </c>
      <c r="G43" s="187">
        <v>10023</v>
      </c>
      <c r="H43" s="368">
        <v>2477</v>
      </c>
      <c r="I43" s="53">
        <v>2597</v>
      </c>
      <c r="J43" s="53">
        <v>2237</v>
      </c>
      <c r="K43" s="53">
        <v>2297</v>
      </c>
      <c r="L43" s="50">
        <v>9608</v>
      </c>
      <c r="M43" s="189">
        <v>2460</v>
      </c>
      <c r="N43" s="54">
        <f t="shared" si="1"/>
        <v>-0.006863140896245458</v>
      </c>
      <c r="O43" s="54">
        <f t="shared" si="2"/>
        <v>0.07096212451023073</v>
      </c>
      <c r="P43" s="193">
        <f t="shared" si="3"/>
        <v>0.020686697444436034</v>
      </c>
      <c r="Q43" s="54" t="s">
        <v>28</v>
      </c>
      <c r="R43" s="54">
        <f t="shared" si="4"/>
        <v>-0.041404769031228174</v>
      </c>
      <c r="S43" s="193">
        <f t="shared" si="5"/>
        <v>0.010932966170161923</v>
      </c>
    </row>
    <row r="44" spans="1:19" ht="14.25">
      <c r="A44" s="56" t="s">
        <v>330</v>
      </c>
      <c r="B44" s="204">
        <v>263</v>
      </c>
      <c r="C44" s="86">
        <v>278</v>
      </c>
      <c r="D44" s="222" t="s">
        <v>28</v>
      </c>
      <c r="E44" s="222" t="s">
        <v>28</v>
      </c>
      <c r="F44" s="353" t="s">
        <v>28</v>
      </c>
      <c r="G44" s="353" t="s">
        <v>28</v>
      </c>
      <c r="H44" s="369" t="s">
        <v>28</v>
      </c>
      <c r="I44" s="33" t="s">
        <v>28</v>
      </c>
      <c r="J44" s="33" t="s">
        <v>28</v>
      </c>
      <c r="K44" s="33" t="s">
        <v>28</v>
      </c>
      <c r="L44" s="28" t="s">
        <v>28</v>
      </c>
      <c r="M44" s="353" t="s">
        <v>28</v>
      </c>
      <c r="N44" s="54" t="s">
        <v>321</v>
      </c>
      <c r="O44" s="54" t="s">
        <v>321</v>
      </c>
      <c r="P44" s="193" t="s">
        <v>321</v>
      </c>
      <c r="Q44" s="54" t="s">
        <v>28</v>
      </c>
      <c r="R44" s="54" t="s">
        <v>28</v>
      </c>
      <c r="S44" s="193" t="s">
        <v>28</v>
      </c>
    </row>
    <row r="45" spans="1:19" ht="12.75">
      <c r="A45" s="56" t="s">
        <v>47</v>
      </c>
      <c r="B45" s="204">
        <v>3090</v>
      </c>
      <c r="C45" s="86">
        <v>3305</v>
      </c>
      <c r="D45" s="189">
        <v>2879</v>
      </c>
      <c r="E45" s="189">
        <v>2948</v>
      </c>
      <c r="F45" s="187">
        <v>3756</v>
      </c>
      <c r="G45" s="187">
        <v>3557</v>
      </c>
      <c r="H45" s="368">
        <v>914</v>
      </c>
      <c r="I45" s="53">
        <v>823</v>
      </c>
      <c r="J45" s="53">
        <v>909</v>
      </c>
      <c r="K45" s="53">
        <v>969</v>
      </c>
      <c r="L45" s="50">
        <v>3615</v>
      </c>
      <c r="M45" s="189">
        <v>1039</v>
      </c>
      <c r="N45" s="54">
        <f t="shared" si="1"/>
        <v>0.13676148796498905</v>
      </c>
      <c r="O45" s="54">
        <f t="shared" si="2"/>
        <v>0.07223942208462332</v>
      </c>
      <c r="P45" s="193">
        <f t="shared" si="3"/>
        <v>0.008737186440963024</v>
      </c>
      <c r="Q45" s="54">
        <f>(L45-B45)/B45</f>
        <v>0.16990291262135923</v>
      </c>
      <c r="R45" s="54">
        <f t="shared" si="4"/>
        <v>0.016305875737981444</v>
      </c>
      <c r="S45" s="193">
        <f t="shared" si="5"/>
        <v>0.004113517142499516</v>
      </c>
    </row>
    <row r="46" spans="1:19" ht="14.25">
      <c r="A46" s="56" t="s">
        <v>170</v>
      </c>
      <c r="B46" s="204">
        <v>0</v>
      </c>
      <c r="C46" s="86">
        <v>0</v>
      </c>
      <c r="D46" s="189">
        <v>6492</v>
      </c>
      <c r="E46" s="189">
        <v>6087</v>
      </c>
      <c r="F46" s="187">
        <v>6130</v>
      </c>
      <c r="G46" s="187">
        <v>6980</v>
      </c>
      <c r="H46" s="368">
        <v>2214</v>
      </c>
      <c r="I46" s="53">
        <v>2505</v>
      </c>
      <c r="J46" s="53">
        <v>2138</v>
      </c>
      <c r="K46" s="53">
        <v>3370</v>
      </c>
      <c r="L46" s="50">
        <v>10227</v>
      </c>
      <c r="M46" s="189">
        <v>1662</v>
      </c>
      <c r="N46" s="54">
        <f t="shared" si="1"/>
        <v>-0.24932249322493225</v>
      </c>
      <c r="O46" s="54">
        <f t="shared" si="2"/>
        <v>-0.5068249258160238</v>
      </c>
      <c r="P46" s="193">
        <f t="shared" si="3"/>
        <v>0.013976134614899468</v>
      </c>
      <c r="Q46" s="54" t="s">
        <v>37</v>
      </c>
      <c r="R46" s="54">
        <f t="shared" si="4"/>
        <v>0.4651862464183381</v>
      </c>
      <c r="S46" s="193">
        <f t="shared" si="5"/>
        <v>0.011637327750025604</v>
      </c>
    </row>
    <row r="47" spans="1:19" ht="14.25">
      <c r="A47" s="56" t="s">
        <v>171</v>
      </c>
      <c r="B47" s="204">
        <v>534</v>
      </c>
      <c r="C47" s="86">
        <v>912</v>
      </c>
      <c r="D47" s="189">
        <v>869</v>
      </c>
      <c r="E47" s="189">
        <v>543</v>
      </c>
      <c r="F47" s="187">
        <v>443</v>
      </c>
      <c r="G47" s="187">
        <v>529</v>
      </c>
      <c r="H47" s="368">
        <v>105</v>
      </c>
      <c r="I47" s="53">
        <v>98</v>
      </c>
      <c r="J47" s="53">
        <v>74</v>
      </c>
      <c r="K47" s="53">
        <v>110</v>
      </c>
      <c r="L47" s="50">
        <v>387</v>
      </c>
      <c r="M47" s="189">
        <v>70</v>
      </c>
      <c r="N47" s="54">
        <f t="shared" si="1"/>
        <v>-0.3333333333333333</v>
      </c>
      <c r="O47" s="54">
        <f t="shared" si="2"/>
        <v>-0.36363636363636365</v>
      </c>
      <c r="P47" s="193">
        <f t="shared" si="3"/>
        <v>0.0005886458622400498</v>
      </c>
      <c r="Q47" s="54">
        <f>(L47-B47)/B47</f>
        <v>-0.2752808988764045</v>
      </c>
      <c r="R47" s="54">
        <f t="shared" si="4"/>
        <v>-0.2684310018903592</v>
      </c>
      <c r="S47" s="193">
        <f t="shared" si="5"/>
        <v>0.00044036822521364115</v>
      </c>
    </row>
    <row r="48" spans="1:19" ht="12.75">
      <c r="A48" s="56" t="s">
        <v>48</v>
      </c>
      <c r="B48" s="204">
        <v>5807</v>
      </c>
      <c r="C48" s="86">
        <v>5602</v>
      </c>
      <c r="D48" s="189">
        <v>3574</v>
      </c>
      <c r="E48" s="189">
        <v>4177</v>
      </c>
      <c r="F48" s="187">
        <v>4369</v>
      </c>
      <c r="G48" s="187">
        <v>6280</v>
      </c>
      <c r="H48" s="368">
        <v>1558</v>
      </c>
      <c r="I48" s="53">
        <v>1692</v>
      </c>
      <c r="J48" s="53">
        <v>2024</v>
      </c>
      <c r="K48" s="53">
        <v>1694</v>
      </c>
      <c r="L48" s="50">
        <v>6968</v>
      </c>
      <c r="M48" s="189">
        <v>1676</v>
      </c>
      <c r="N48" s="54">
        <f t="shared" si="1"/>
        <v>0.07573812580231065</v>
      </c>
      <c r="O48" s="54">
        <f t="shared" si="2"/>
        <v>-0.010625737898465172</v>
      </c>
      <c r="P48" s="193">
        <f t="shared" si="3"/>
        <v>0.014093863787347477</v>
      </c>
      <c r="Q48" s="54">
        <f>(L48-B48)/B48</f>
        <v>0.19993111761666954</v>
      </c>
      <c r="R48" s="54">
        <f t="shared" si="4"/>
        <v>0.10955414012738854</v>
      </c>
      <c r="S48" s="193">
        <f t="shared" si="5"/>
        <v>0.007928903858627007</v>
      </c>
    </row>
    <row r="49" spans="1:19" ht="14.25">
      <c r="A49" s="56" t="s">
        <v>172</v>
      </c>
      <c r="B49" s="222" t="s">
        <v>28</v>
      </c>
      <c r="C49" s="222" t="s">
        <v>28</v>
      </c>
      <c r="D49" s="204">
        <v>10</v>
      </c>
      <c r="E49" s="204">
        <v>0</v>
      </c>
      <c r="F49" s="231">
        <v>140</v>
      </c>
      <c r="G49" s="187">
        <v>122</v>
      </c>
      <c r="H49" s="368">
        <v>48</v>
      </c>
      <c r="I49" s="53">
        <v>39</v>
      </c>
      <c r="J49" s="53">
        <v>41</v>
      </c>
      <c r="K49" s="53">
        <v>72</v>
      </c>
      <c r="L49" s="50">
        <v>200</v>
      </c>
      <c r="M49" s="189">
        <v>97</v>
      </c>
      <c r="N49" s="54">
        <f t="shared" si="1"/>
        <v>1.0208333333333333</v>
      </c>
      <c r="O49" s="54">
        <f t="shared" si="2"/>
        <v>0.3472222222222222</v>
      </c>
      <c r="P49" s="193">
        <f t="shared" si="3"/>
        <v>0.0008156949805326404</v>
      </c>
      <c r="Q49" s="54" t="s">
        <v>28</v>
      </c>
      <c r="R49" s="54">
        <f t="shared" si="4"/>
        <v>0.639344262295082</v>
      </c>
      <c r="S49" s="193">
        <f t="shared" si="5"/>
        <v>0.0002275804781465846</v>
      </c>
    </row>
    <row r="50" spans="1:19" ht="14.25">
      <c r="A50" s="56" t="s">
        <v>329</v>
      </c>
      <c r="B50" s="204">
        <v>2432</v>
      </c>
      <c r="C50" s="86">
        <v>3455</v>
      </c>
      <c r="D50" s="222" t="s">
        <v>28</v>
      </c>
      <c r="E50" s="222" t="s">
        <v>28</v>
      </c>
      <c r="F50" s="353" t="s">
        <v>28</v>
      </c>
      <c r="G50" s="353" t="s">
        <v>28</v>
      </c>
      <c r="H50" s="369" t="s">
        <v>28</v>
      </c>
      <c r="I50" s="33" t="s">
        <v>28</v>
      </c>
      <c r="J50" s="33" t="s">
        <v>28</v>
      </c>
      <c r="K50" s="33" t="s">
        <v>28</v>
      </c>
      <c r="L50" s="28" t="s">
        <v>28</v>
      </c>
      <c r="M50" s="353" t="s">
        <v>28</v>
      </c>
      <c r="N50" s="54" t="s">
        <v>321</v>
      </c>
      <c r="O50" s="54" t="s">
        <v>321</v>
      </c>
      <c r="P50" s="193" t="s">
        <v>321</v>
      </c>
      <c r="Q50" s="54" t="s">
        <v>28</v>
      </c>
      <c r="R50" s="54" t="s">
        <v>28</v>
      </c>
      <c r="S50" s="193" t="s">
        <v>28</v>
      </c>
    </row>
    <row r="51" spans="1:19" ht="12.75">
      <c r="A51" s="69" t="s">
        <v>49</v>
      </c>
      <c r="B51" s="206">
        <v>2866</v>
      </c>
      <c r="C51" s="201">
        <v>2569</v>
      </c>
      <c r="D51" s="221">
        <v>2204</v>
      </c>
      <c r="E51" s="221">
        <v>1727</v>
      </c>
      <c r="F51" s="211">
        <v>2187</v>
      </c>
      <c r="G51" s="211">
        <v>1810</v>
      </c>
      <c r="H51" s="331">
        <v>525</v>
      </c>
      <c r="I51" s="58">
        <v>520</v>
      </c>
      <c r="J51" s="58">
        <v>518</v>
      </c>
      <c r="K51" s="58">
        <v>603</v>
      </c>
      <c r="L51" s="59">
        <v>2166</v>
      </c>
      <c r="M51" s="221">
        <v>592</v>
      </c>
      <c r="N51" s="194">
        <f t="shared" si="1"/>
        <v>0.12761904761904763</v>
      </c>
      <c r="O51" s="60">
        <f t="shared" si="2"/>
        <v>-0.01824212271973466</v>
      </c>
      <c r="P51" s="195">
        <f t="shared" si="3"/>
        <v>0.004978262149230135</v>
      </c>
      <c r="Q51" s="60">
        <f>(L51-B51)/B51</f>
        <v>-0.24424284717376135</v>
      </c>
      <c r="R51" s="60">
        <f t="shared" si="4"/>
        <v>0.19668508287292819</v>
      </c>
      <c r="S51" s="195">
        <f t="shared" si="5"/>
        <v>0.002464696578327511</v>
      </c>
    </row>
    <row r="52" spans="1:19" ht="12.75">
      <c r="A52" s="98" t="s">
        <v>507</v>
      </c>
      <c r="B52" s="50">
        <f>IF(B6="..","",IF(B6=SUM(B15:B51,B8:B12),"","ERROR"))</f>
      </c>
      <c r="C52" s="50">
        <f aca="true" t="shared" si="6" ref="C52:M52">IF(C6="..","",IF(C6=SUM(C15:C51,C8:C12),"","ERROR"))</f>
      </c>
      <c r="D52" s="50">
        <f t="shared" si="6"/>
      </c>
      <c r="E52" s="50">
        <f t="shared" si="6"/>
      </c>
      <c r="F52" s="50">
        <f t="shared" si="6"/>
      </c>
      <c r="G52" s="50">
        <f t="shared" si="6"/>
      </c>
      <c r="H52" s="50">
        <f t="shared" si="6"/>
      </c>
      <c r="I52" s="50">
        <f t="shared" si="6"/>
      </c>
      <c r="J52" s="50">
        <f t="shared" si="6"/>
      </c>
      <c r="K52" s="50">
        <f t="shared" si="6"/>
      </c>
      <c r="L52" s="50">
        <f t="shared" si="6"/>
      </c>
      <c r="M52" s="50">
        <f t="shared" si="6"/>
      </c>
      <c r="N52" s="54"/>
      <c r="O52" s="279"/>
      <c r="P52" s="279"/>
      <c r="Q52" s="54"/>
      <c r="R52" s="54"/>
      <c r="S52" s="54"/>
    </row>
    <row r="53" spans="1:19" ht="12.75">
      <c r="A53" s="98" t="s">
        <v>508</v>
      </c>
      <c r="B53" s="50"/>
      <c r="C53" s="50"/>
      <c r="D53" s="50"/>
      <c r="E53" s="50">
        <f>IF(D12=D13+D14,"","ERROR")</f>
      </c>
      <c r="F53" s="50">
        <f aca="true" t="shared" si="7" ref="F53:M53">IF(E12=E13+E14,"","ERROR")</f>
      </c>
      <c r="G53" s="50">
        <f>IF(F12=F13+F14,"","ERROR")</f>
      </c>
      <c r="H53" s="50">
        <f t="shared" si="7"/>
      </c>
      <c r="I53" s="50">
        <f t="shared" si="7"/>
      </c>
      <c r="J53" s="50">
        <f t="shared" si="7"/>
      </c>
      <c r="K53" s="50">
        <f t="shared" si="7"/>
      </c>
      <c r="L53" s="50">
        <f t="shared" si="7"/>
      </c>
      <c r="M53" s="50">
        <f t="shared" si="7"/>
      </c>
      <c r="N53" s="54"/>
      <c r="O53" s="279"/>
      <c r="P53" s="279"/>
      <c r="Q53" s="54"/>
      <c r="R53" s="54"/>
      <c r="S53" s="54"/>
    </row>
    <row r="54" spans="1:19" ht="12.75">
      <c r="A54" s="419" t="s">
        <v>32</v>
      </c>
      <c r="B54" s="435"/>
      <c r="C54" s="435"/>
      <c r="D54" s="438"/>
      <c r="E54" s="438"/>
      <c r="F54" s="226"/>
      <c r="G54" s="303"/>
      <c r="H54" s="303"/>
      <c r="I54" s="303"/>
      <c r="J54" s="303"/>
      <c r="K54" s="19"/>
      <c r="L54" s="19"/>
      <c r="M54" s="19"/>
      <c r="N54" s="83"/>
      <c r="O54" s="83"/>
      <c r="P54" s="9"/>
      <c r="Q54" s="9"/>
      <c r="R54" s="9"/>
      <c r="S54" s="9"/>
    </row>
    <row r="55" spans="1:19" ht="12.75">
      <c r="A55" s="90" t="s">
        <v>328</v>
      </c>
      <c r="B55" s="90"/>
      <c r="C55" s="90"/>
      <c r="D55" s="90"/>
      <c r="E55" s="90"/>
      <c r="F55" s="226"/>
      <c r="G55" s="303"/>
      <c r="H55" s="303"/>
      <c r="I55" s="303"/>
      <c r="J55" s="303"/>
      <c r="K55" s="324"/>
      <c r="L55" s="324"/>
      <c r="M55" s="324"/>
      <c r="N55" s="9"/>
      <c r="O55" s="9"/>
      <c r="P55" s="9"/>
      <c r="Q55" s="9"/>
      <c r="R55" s="9"/>
      <c r="S55" s="9"/>
    </row>
    <row r="56" spans="1:19" ht="12.75">
      <c r="A56" s="83"/>
      <c r="B56" s="83"/>
      <c r="C56" s="83"/>
      <c r="D56" s="83"/>
      <c r="E56" s="83"/>
      <c r="F56" s="41"/>
      <c r="G56" s="703"/>
      <c r="H56" s="703"/>
      <c r="I56" s="703"/>
      <c r="J56" s="703"/>
      <c r="K56" s="9"/>
      <c r="L56" s="9"/>
      <c r="M56" s="9"/>
      <c r="N56" s="9"/>
      <c r="O56" s="9"/>
      <c r="P56" s="9"/>
      <c r="Q56" s="9"/>
      <c r="R56" s="9"/>
      <c r="S56" s="9"/>
    </row>
    <row r="57" spans="1:19" ht="12.75">
      <c r="A57" s="419" t="s">
        <v>33</v>
      </c>
      <c r="B57" s="83"/>
      <c r="C57" s="83"/>
      <c r="D57" s="83"/>
      <c r="E57" s="83"/>
      <c r="F57" s="41"/>
      <c r="G57" s="703"/>
      <c r="H57" s="703"/>
      <c r="I57" s="703"/>
      <c r="J57" s="703"/>
      <c r="K57" s="9"/>
      <c r="L57" s="9"/>
      <c r="M57" s="9"/>
      <c r="N57" s="9"/>
      <c r="O57" s="9"/>
      <c r="P57" s="9"/>
      <c r="Q57" s="9"/>
      <c r="R57" s="9"/>
      <c r="S57" s="9"/>
    </row>
    <row r="58" spans="1:19" ht="12.75">
      <c r="A58" s="64" t="s">
        <v>157</v>
      </c>
      <c r="B58" s="177"/>
      <c r="C58" s="177"/>
      <c r="D58" s="177"/>
      <c r="E58" s="177"/>
      <c r="F58" s="177"/>
      <c r="G58" s="177"/>
      <c r="H58" s="177"/>
      <c r="I58" s="177"/>
      <c r="J58" s="177"/>
      <c r="K58" s="177"/>
      <c r="L58" s="177"/>
      <c r="M58" s="177"/>
      <c r="N58" s="177"/>
      <c r="O58" s="177"/>
      <c r="P58" s="177"/>
      <c r="Q58" s="177"/>
      <c r="R58" s="177"/>
      <c r="S58" s="177"/>
    </row>
    <row r="59" spans="1:19" ht="12.75">
      <c r="A59" s="64" t="s">
        <v>158</v>
      </c>
      <c r="B59" s="177"/>
      <c r="C59" s="177"/>
      <c r="D59" s="177"/>
      <c r="E59" s="177"/>
      <c r="F59" s="177"/>
      <c r="G59" s="177"/>
      <c r="H59" s="177"/>
      <c r="I59" s="177"/>
      <c r="J59" s="177"/>
      <c r="K59" s="177"/>
      <c r="L59" s="177"/>
      <c r="M59" s="177"/>
      <c r="N59" s="177"/>
      <c r="O59" s="177"/>
      <c r="P59" s="177"/>
      <c r="Q59" s="177"/>
      <c r="R59" s="177"/>
      <c r="S59" s="177"/>
    </row>
    <row r="60" spans="1:19" ht="12.75">
      <c r="A60" s="64" t="s">
        <v>178</v>
      </c>
      <c r="B60" s="64"/>
      <c r="C60" s="64"/>
      <c r="D60" s="64"/>
      <c r="E60" s="64"/>
      <c r="F60" s="64"/>
      <c r="G60" s="177"/>
      <c r="H60" s="177"/>
      <c r="I60" s="177"/>
      <c r="J60" s="177"/>
      <c r="K60" s="177"/>
      <c r="L60" s="177"/>
      <c r="M60" s="177"/>
      <c r="N60" s="177"/>
      <c r="O60" s="177"/>
      <c r="P60" s="177"/>
      <c r="Q60" s="177"/>
      <c r="R60" s="177"/>
      <c r="S60" s="177"/>
    </row>
    <row r="61" spans="1:19" ht="12.75">
      <c r="A61" s="64" t="s">
        <v>179</v>
      </c>
      <c r="B61" s="64"/>
      <c r="C61" s="64"/>
      <c r="D61" s="64"/>
      <c r="E61" s="64"/>
      <c r="F61" s="64"/>
      <c r="G61" s="177"/>
      <c r="H61" s="177"/>
      <c r="I61" s="177"/>
      <c r="J61" s="177"/>
      <c r="K61" s="177"/>
      <c r="L61" s="177"/>
      <c r="M61" s="177"/>
      <c r="N61" s="177"/>
      <c r="O61" s="177"/>
      <c r="P61" s="177"/>
      <c r="Q61" s="177"/>
      <c r="R61" s="177"/>
      <c r="S61" s="177"/>
    </row>
    <row r="62" spans="1:19" ht="12.75">
      <c r="A62" s="325" t="s">
        <v>175</v>
      </c>
      <c r="B62" s="64"/>
      <c r="C62" s="64"/>
      <c r="D62" s="64"/>
      <c r="E62" s="64"/>
      <c r="F62" s="227"/>
      <c r="G62" s="177"/>
      <c r="H62" s="177"/>
      <c r="I62" s="177"/>
      <c r="J62" s="177"/>
      <c r="K62" s="177"/>
      <c r="L62" s="177"/>
      <c r="M62" s="177"/>
      <c r="N62" s="177"/>
      <c r="O62" s="177"/>
      <c r="P62" s="177"/>
      <c r="Q62" s="177"/>
      <c r="R62" s="177"/>
      <c r="S62" s="177"/>
    </row>
    <row r="63" spans="1:19" ht="12.75">
      <c r="A63" s="64" t="s">
        <v>176</v>
      </c>
      <c r="B63" s="177"/>
      <c r="C63" s="177"/>
      <c r="D63" s="177"/>
      <c r="E63" s="177"/>
      <c r="F63" s="177"/>
      <c r="G63" s="177"/>
      <c r="H63" s="177"/>
      <c r="I63" s="177"/>
      <c r="J63" s="177"/>
      <c r="K63" s="177"/>
      <c r="L63" s="177"/>
      <c r="M63" s="177"/>
      <c r="N63" s="177"/>
      <c r="O63" s="177"/>
      <c r="P63" s="177"/>
      <c r="Q63" s="177"/>
      <c r="R63" s="177"/>
      <c r="S63" s="177"/>
    </row>
    <row r="64" spans="1:19" ht="12.75">
      <c r="A64" s="64" t="s">
        <v>177</v>
      </c>
      <c r="B64" s="177"/>
      <c r="C64" s="177"/>
      <c r="D64" s="177"/>
      <c r="E64" s="177"/>
      <c r="F64" s="700"/>
      <c r="G64" s="177"/>
      <c r="H64" s="177"/>
      <c r="I64" s="177"/>
      <c r="J64" s="177"/>
      <c r="K64" s="177"/>
      <c r="L64" s="177"/>
      <c r="M64" s="177"/>
      <c r="N64" s="177"/>
      <c r="O64" s="177"/>
      <c r="P64" s="177"/>
      <c r="Q64" s="177"/>
      <c r="R64" s="177"/>
      <c r="S64" s="177"/>
    </row>
    <row r="65" spans="1:19" ht="12.75">
      <c r="A65" s="64" t="s">
        <v>295</v>
      </c>
      <c r="B65" s="177"/>
      <c r="C65" s="177"/>
      <c r="D65" s="177"/>
      <c r="E65" s="177"/>
      <c r="F65" s="177"/>
      <c r="G65" s="177"/>
      <c r="H65" s="177"/>
      <c r="I65" s="177"/>
      <c r="J65" s="177"/>
      <c r="K65" s="177"/>
      <c r="L65" s="177"/>
      <c r="M65" s="177"/>
      <c r="N65" s="177"/>
      <c r="O65" s="177"/>
      <c r="P65" s="177"/>
      <c r="Q65" s="177"/>
      <c r="R65" s="177"/>
      <c r="S65" s="9"/>
    </row>
    <row r="66" spans="1:19" ht="12.75">
      <c r="A66" s="64" t="s">
        <v>331</v>
      </c>
      <c r="B66" s="420"/>
      <c r="C66" s="420"/>
      <c r="D66" s="420"/>
      <c r="E66" s="420"/>
      <c r="F66" s="420"/>
      <c r="G66" s="9"/>
      <c r="H66" s="9"/>
      <c r="I66" s="9"/>
      <c r="J66" s="9"/>
      <c r="K66" s="9"/>
      <c r="L66" s="9"/>
      <c r="M66" s="9"/>
      <c r="N66" s="9"/>
      <c r="O66" s="9"/>
      <c r="P66" s="9"/>
      <c r="Q66" s="9"/>
      <c r="R66" s="9"/>
      <c r="S66" s="9"/>
    </row>
    <row r="67" spans="1:7" ht="12.75">
      <c r="A67" s="64" t="s">
        <v>436</v>
      </c>
      <c r="B67" s="9"/>
      <c r="C67" s="9"/>
      <c r="D67" s="9"/>
      <c r="E67" s="9"/>
      <c r="F67" s="9"/>
      <c r="G67" s="9"/>
    </row>
    <row r="68" spans="1:19" ht="12.75">
      <c r="A68" s="64" t="s">
        <v>445</v>
      </c>
      <c r="B68" s="420"/>
      <c r="C68" s="420"/>
      <c r="D68" s="420"/>
      <c r="E68" s="420"/>
      <c r="F68" s="420"/>
      <c r="G68" s="9"/>
      <c r="H68" s="9"/>
      <c r="I68" s="9"/>
      <c r="J68" s="9"/>
      <c r="K68" s="9"/>
      <c r="L68" s="9"/>
      <c r="M68" s="9"/>
      <c r="N68" s="9"/>
      <c r="O68" s="9"/>
      <c r="P68" s="9"/>
      <c r="Q68" s="9"/>
      <c r="R68" s="9"/>
      <c r="S68" s="9"/>
    </row>
    <row r="69" spans="1:19" ht="12.75">
      <c r="A69" s="64" t="s">
        <v>446</v>
      </c>
      <c r="B69" s="420"/>
      <c r="C69" s="420"/>
      <c r="D69" s="420"/>
      <c r="E69" s="420"/>
      <c r="F69" s="420"/>
      <c r="G69" s="9"/>
      <c r="H69" s="9"/>
      <c r="I69" s="9"/>
      <c r="J69" s="9"/>
      <c r="K69" s="9"/>
      <c r="L69" s="9"/>
      <c r="M69" s="9"/>
      <c r="N69" s="9"/>
      <c r="O69" s="9"/>
      <c r="P69" s="9"/>
      <c r="Q69" s="9"/>
      <c r="R69" s="9"/>
      <c r="S69" s="9"/>
    </row>
    <row r="70" spans="1:19" ht="12.75">
      <c r="A70" s="64"/>
      <c r="B70" s="420"/>
      <c r="C70" s="420"/>
      <c r="D70" s="420"/>
      <c r="E70" s="420"/>
      <c r="F70" s="420"/>
      <c r="G70" s="9"/>
      <c r="H70" s="9"/>
      <c r="I70" s="9"/>
      <c r="J70" s="9"/>
      <c r="K70" s="9"/>
      <c r="L70" s="9"/>
      <c r="M70" s="9"/>
      <c r="N70" s="9"/>
      <c r="O70" s="9"/>
      <c r="P70" s="9"/>
      <c r="Q70" s="9"/>
      <c r="R70" s="9"/>
      <c r="S70" s="9"/>
    </row>
    <row r="71" spans="1:19" ht="12.75">
      <c r="A71" s="64"/>
      <c r="B71" s="420"/>
      <c r="C71" s="420"/>
      <c r="D71" s="420"/>
      <c r="E71" s="420"/>
      <c r="F71" s="420"/>
      <c r="G71" s="9"/>
      <c r="H71" s="9"/>
      <c r="I71" s="9"/>
      <c r="J71" s="9"/>
      <c r="K71" s="9"/>
      <c r="L71" s="9"/>
      <c r="M71" s="9"/>
      <c r="N71" s="9"/>
      <c r="O71" s="9"/>
      <c r="P71" s="9"/>
      <c r="Q71" s="9"/>
      <c r="R71" s="9"/>
      <c r="S71" s="9"/>
    </row>
    <row r="72" spans="1:19" ht="12.75">
      <c r="A72" s="64" t="s">
        <v>34</v>
      </c>
      <c r="B72" s="420"/>
      <c r="C72" s="420"/>
      <c r="D72" s="420"/>
      <c r="E72" s="420"/>
      <c r="F72" s="420"/>
      <c r="G72" s="83"/>
      <c r="H72" s="83"/>
      <c r="I72" s="83"/>
      <c r="J72" s="83"/>
      <c r="K72" s="9"/>
      <c r="L72" s="9"/>
      <c r="M72" s="9"/>
      <c r="N72" s="9"/>
      <c r="O72" s="9"/>
      <c r="P72" s="9"/>
      <c r="Q72" s="9"/>
      <c r="R72" s="9"/>
      <c r="S72" s="9"/>
    </row>
    <row r="73" spans="1:19" ht="12.75">
      <c r="A73" s="9"/>
      <c r="B73" s="9"/>
      <c r="C73" s="9"/>
      <c r="D73" s="9"/>
      <c r="E73" s="9"/>
      <c r="F73" s="37"/>
      <c r="G73" s="9"/>
      <c r="H73" s="9"/>
      <c r="I73" s="9"/>
      <c r="J73" s="9"/>
      <c r="K73" s="9"/>
      <c r="L73" s="9"/>
      <c r="M73" s="9"/>
      <c r="N73" s="9"/>
      <c r="O73" s="9"/>
      <c r="P73" s="9"/>
      <c r="Q73" s="9"/>
      <c r="R73" s="9"/>
      <c r="S73" s="9"/>
    </row>
    <row r="74" spans="1:19" ht="12.75">
      <c r="A74" s="9" t="s">
        <v>320</v>
      </c>
      <c r="B74" s="9"/>
      <c r="C74" s="9"/>
      <c r="D74" s="9"/>
      <c r="E74" s="9"/>
      <c r="F74" s="37"/>
      <c r="G74" s="9"/>
      <c r="H74" s="9"/>
      <c r="I74" s="9"/>
      <c r="J74" s="9"/>
      <c r="K74" s="9"/>
      <c r="L74" s="9"/>
      <c r="M74" s="9"/>
      <c r="N74" s="9"/>
      <c r="O74" s="9"/>
      <c r="P74" s="9"/>
      <c r="Q74" s="9"/>
      <c r="R74" s="9"/>
      <c r="S74" s="9"/>
    </row>
    <row r="75" spans="1:19" ht="12.75">
      <c r="A75" s="9"/>
      <c r="B75" s="9"/>
      <c r="C75" s="9"/>
      <c r="D75" s="9"/>
      <c r="E75" s="9"/>
      <c r="F75" s="37"/>
      <c r="G75" s="9"/>
      <c r="H75" s="9"/>
      <c r="I75" s="9"/>
      <c r="J75" s="9"/>
      <c r="K75" s="9"/>
      <c r="L75" s="9"/>
      <c r="M75" s="9"/>
      <c r="N75" s="9"/>
      <c r="O75" s="9"/>
      <c r="P75" s="9"/>
      <c r="Q75" s="9"/>
      <c r="R75" s="9"/>
      <c r="S75" s="9"/>
    </row>
    <row r="76" spans="1:19" ht="12.75">
      <c r="A76" s="64" t="s">
        <v>327</v>
      </c>
      <c r="B76" s="9"/>
      <c r="C76" s="9"/>
      <c r="D76" s="9"/>
      <c r="E76" s="9"/>
      <c r="F76" s="37"/>
      <c r="G76" s="9"/>
      <c r="H76" s="9"/>
      <c r="I76" s="9"/>
      <c r="J76" s="9"/>
      <c r="K76" s="9"/>
      <c r="L76" s="9"/>
      <c r="M76" s="9"/>
      <c r="N76" s="9"/>
      <c r="O76" s="9"/>
      <c r="P76" s="9"/>
      <c r="Q76" s="9"/>
      <c r="R76" s="9"/>
      <c r="S76" s="9"/>
    </row>
    <row r="77" spans="1:19" ht="12.75">
      <c r="A77" s="64" t="s">
        <v>326</v>
      </c>
      <c r="B77" s="9"/>
      <c r="C77" s="9"/>
      <c r="D77" s="9"/>
      <c r="E77" s="9"/>
      <c r="F77" s="37"/>
      <c r="G77" s="9"/>
      <c r="H77" s="9"/>
      <c r="I77" s="9"/>
      <c r="J77" s="9"/>
      <c r="N77" s="9"/>
      <c r="O77" s="9"/>
      <c r="P77" s="9"/>
      <c r="Q77" s="9"/>
      <c r="R77" s="9"/>
      <c r="S77" s="9"/>
    </row>
  </sheetData>
  <sheetProtection/>
  <protectedRanges>
    <protectedRange sqref="G3:J3" name="Range1"/>
    <protectedRange sqref="E7 G7:J7" name="Range1_1"/>
    <protectedRange sqref="G56:J57" name="Range1_2"/>
    <protectedRange sqref="E16" name="Range1_3"/>
    <protectedRange sqref="E20:E23 E25 E27" name="Range1_4"/>
    <protectedRange sqref="E30 E32 E34:E35" name="Range1_5"/>
    <protectedRange sqref="E44:E48 E37:E42 E50:E51" name="Range1_6"/>
    <protectedRange sqref="D20:D23 D25 D27 D29" name="Range1_8"/>
    <protectedRange sqref="D32 D34:D35" name="Range1_9"/>
    <protectedRange sqref="B6:M6 H11:I14 G8 J11 G11:G25 G27 G29:G51" name="Range1_1_2"/>
    <protectedRange sqref="E4" name="Range1_7"/>
    <protectedRange sqref="B5:F5" name="Range1_1_3"/>
    <protectedRange sqref="E15" name="Range1_3_1"/>
    <protectedRange sqref="D61:E61" name="Range1_1_2_1"/>
    <protectedRange sqref="E58:E59" name="Range1_1_1_1"/>
    <protectedRange sqref="G5" name="Range1_10"/>
    <protectedRange sqref="J12:J14" name="Range1_1_2_3"/>
    <protectedRange sqref="E9:E10" name="Range1_4_1"/>
    <protectedRange sqref="K55:M55 K3:M3 L5:M5" name="Range1_11"/>
    <protectedRange sqref="E67" name="Range1_1_1_1_1"/>
    <protectedRange sqref="H8:J8" name="Range1_1_2_4"/>
    <protectedRange sqref="H15:J15" name="Range1_1_2_2_1"/>
    <protectedRange sqref="B52:M53" name="Range1_1_1"/>
  </protectedRanges>
  <mergeCells count="8">
    <mergeCell ref="S4:S5"/>
    <mergeCell ref="O4:O5"/>
    <mergeCell ref="P4:P5"/>
    <mergeCell ref="R4:R5"/>
    <mergeCell ref="A1:E1"/>
    <mergeCell ref="Q4:Q5"/>
    <mergeCell ref="N4:N5"/>
    <mergeCell ref="H4:L4"/>
  </mergeCells>
  <hyperlinks>
    <hyperlink ref="S1" location="Index!A1" display="Index"/>
  </hyperlinks>
  <printOptions horizontalCentered="1"/>
  <pageMargins left="0" right="0" top="0.3937007874015748" bottom="0.3937007874015748" header="0.5118110236220472" footer="0.5118110236220472"/>
  <pageSetup fitToHeight="1" fitToWidth="1" horizontalDpi="600" verticalDpi="600" orientation="landscape" paperSize="9" scale="49" r:id="rId1"/>
  <headerFooter alignWithMargins="0">
    <oddHeader>&amp;CTribunal Statistics Quarterly
April to June 2014</oddHead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5"/>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T10" sqref="T10"/>
    </sheetView>
  </sheetViews>
  <sheetFormatPr defaultColWidth="9.140625" defaultRowHeight="12.75"/>
  <cols>
    <col min="1" max="1" width="51.57421875" style="0" customWidth="1"/>
    <col min="2" max="4" width="9.28125" style="0" customWidth="1"/>
    <col min="5" max="6" width="9.28125" style="91" customWidth="1"/>
    <col min="7" max="13" width="9.28125" style="448" customWidth="1"/>
    <col min="14" max="14" width="11.421875" style="91" customWidth="1"/>
    <col min="15" max="15" width="11.421875" style="0" customWidth="1"/>
    <col min="16" max="16" width="8.7109375" style="0" customWidth="1"/>
    <col min="17" max="19" width="10.7109375" style="0" customWidth="1"/>
    <col min="20" max="20" width="9.140625" style="91" customWidth="1"/>
  </cols>
  <sheetData>
    <row r="1" spans="1:20" ht="12.75">
      <c r="A1" s="104" t="s">
        <v>114</v>
      </c>
      <c r="B1" s="115"/>
      <c r="C1" s="115"/>
      <c r="D1" s="115"/>
      <c r="E1" s="115"/>
      <c r="F1" s="115"/>
      <c r="G1" s="233"/>
      <c r="H1" s="233"/>
      <c r="I1" s="233"/>
      <c r="J1" s="233"/>
      <c r="K1" s="233"/>
      <c r="L1" s="233"/>
      <c r="M1" s="233"/>
      <c r="N1" s="47"/>
      <c r="O1" s="47"/>
      <c r="P1" s="47"/>
      <c r="Q1" s="16"/>
      <c r="R1" s="16"/>
      <c r="S1" s="7" t="s">
        <v>12</v>
      </c>
      <c r="T1" s="115"/>
    </row>
    <row r="2" spans="1:19" ht="12.75">
      <c r="A2" s="104" t="s">
        <v>261</v>
      </c>
      <c r="B2" s="115"/>
      <c r="C2" s="115"/>
      <c r="D2" s="115"/>
      <c r="E2" s="115"/>
      <c r="F2" s="115"/>
      <c r="G2" s="233"/>
      <c r="H2" s="233"/>
      <c r="I2" s="233"/>
      <c r="J2" s="233"/>
      <c r="K2" s="233"/>
      <c r="L2" s="233"/>
      <c r="M2" s="233"/>
      <c r="N2" s="39"/>
      <c r="O2" s="39"/>
      <c r="P2" s="47"/>
      <c r="Q2" s="16"/>
      <c r="R2" s="16"/>
      <c r="S2" s="16"/>
    </row>
    <row r="3" spans="1:19" ht="12.75">
      <c r="A3" s="115"/>
      <c r="B3" s="115"/>
      <c r="C3" s="115"/>
      <c r="D3" s="115"/>
      <c r="E3" s="116"/>
      <c r="F3" s="116"/>
      <c r="G3" s="234"/>
      <c r="H3" s="234"/>
      <c r="I3" s="234"/>
      <c r="J3" s="234"/>
      <c r="K3" s="234"/>
      <c r="L3" s="234"/>
      <c r="M3" s="234"/>
      <c r="N3" s="47"/>
      <c r="O3" s="47"/>
      <c r="P3" s="47"/>
      <c r="Q3" s="16"/>
      <c r="R3" s="16"/>
      <c r="S3" s="16"/>
    </row>
    <row r="4" spans="1:19" ht="12.75" customHeight="1">
      <c r="A4" s="814" t="s">
        <v>115</v>
      </c>
      <c r="B4" s="196" t="s">
        <v>13</v>
      </c>
      <c r="C4" s="29" t="s">
        <v>318</v>
      </c>
      <c r="D4" s="196" t="s">
        <v>15</v>
      </c>
      <c r="E4" s="198" t="s">
        <v>16</v>
      </c>
      <c r="F4" s="292" t="s">
        <v>17</v>
      </c>
      <c r="G4" s="625" t="s">
        <v>18</v>
      </c>
      <c r="H4" s="839" t="s">
        <v>255</v>
      </c>
      <c r="I4" s="840"/>
      <c r="J4" s="840"/>
      <c r="K4" s="840"/>
      <c r="L4" s="786"/>
      <c r="M4" s="198" t="s">
        <v>397</v>
      </c>
      <c r="N4" s="817" t="s">
        <v>415</v>
      </c>
      <c r="O4" s="817" t="s">
        <v>416</v>
      </c>
      <c r="P4" s="822" t="s">
        <v>417</v>
      </c>
      <c r="Q4" s="819" t="s">
        <v>344</v>
      </c>
      <c r="R4" s="817" t="s">
        <v>346</v>
      </c>
      <c r="S4" s="822" t="s">
        <v>343</v>
      </c>
    </row>
    <row r="5" spans="1:20" ht="25.5">
      <c r="A5" s="838"/>
      <c r="B5" s="237" t="s">
        <v>23</v>
      </c>
      <c r="C5" s="117" t="s">
        <v>23</v>
      </c>
      <c r="D5" s="237" t="s">
        <v>23</v>
      </c>
      <c r="E5" s="117" t="s">
        <v>23</v>
      </c>
      <c r="F5" s="385" t="s">
        <v>23</v>
      </c>
      <c r="G5" s="294" t="s">
        <v>23</v>
      </c>
      <c r="H5" s="348" t="s">
        <v>283</v>
      </c>
      <c r="I5" s="49" t="s">
        <v>284</v>
      </c>
      <c r="J5" s="49" t="s">
        <v>285</v>
      </c>
      <c r="K5" s="49" t="s">
        <v>286</v>
      </c>
      <c r="L5" s="294" t="s">
        <v>23</v>
      </c>
      <c r="M5" s="198" t="s">
        <v>283</v>
      </c>
      <c r="N5" s="821"/>
      <c r="O5" s="821"/>
      <c r="P5" s="833"/>
      <c r="Q5" s="820"/>
      <c r="R5" s="821"/>
      <c r="S5" s="823"/>
      <c r="T5" s="676"/>
    </row>
    <row r="6" spans="1:20" ht="20.25" customHeight="1">
      <c r="A6" s="79" t="s">
        <v>116</v>
      </c>
      <c r="B6" s="238">
        <v>81857</v>
      </c>
      <c r="C6" s="118">
        <v>92018</v>
      </c>
      <c r="D6" s="238">
        <v>112364</v>
      </c>
      <c r="E6" s="118">
        <v>122792</v>
      </c>
      <c r="F6" s="384">
        <v>110769</v>
      </c>
      <c r="G6" s="240">
        <v>107420</v>
      </c>
      <c r="H6" s="409">
        <v>33738</v>
      </c>
      <c r="I6" s="410">
        <v>27260</v>
      </c>
      <c r="J6" s="410">
        <v>52101</v>
      </c>
      <c r="K6" s="118">
        <v>35288</v>
      </c>
      <c r="L6" s="240">
        <v>148387</v>
      </c>
      <c r="M6" s="238">
        <v>16797</v>
      </c>
      <c r="N6" s="51">
        <f>(M6-H6)/H6</f>
        <v>-0.5021340921216433</v>
      </c>
      <c r="O6" s="51">
        <f>(M6-K6)/K6</f>
        <v>-0.524002493765586</v>
      </c>
      <c r="P6" s="191"/>
      <c r="Q6" s="51">
        <f>(L6-B6)/B6</f>
        <v>0.812758835530254</v>
      </c>
      <c r="R6" s="51">
        <f>(L6-G6)/G6</f>
        <v>0.38137218395084715</v>
      </c>
      <c r="S6" s="191"/>
      <c r="T6" s="153"/>
    </row>
    <row r="7" spans="1:20" ht="36" customHeight="1">
      <c r="A7" s="79" t="s">
        <v>305</v>
      </c>
      <c r="B7" s="335">
        <v>5693</v>
      </c>
      <c r="C7" s="335">
        <v>5912</v>
      </c>
      <c r="D7" s="335">
        <v>6697</v>
      </c>
      <c r="E7" s="337">
        <v>6136</v>
      </c>
      <c r="F7" s="337">
        <v>5856</v>
      </c>
      <c r="G7" s="334">
        <v>6681</v>
      </c>
      <c r="H7" s="335">
        <v>1591</v>
      </c>
      <c r="I7" s="334">
        <v>1487</v>
      </c>
      <c r="J7" s="334">
        <v>1506</v>
      </c>
      <c r="K7" s="334">
        <v>1388</v>
      </c>
      <c r="L7" s="336">
        <v>5972</v>
      </c>
      <c r="M7" s="337">
        <v>1004</v>
      </c>
      <c r="N7" s="51">
        <f>(M7-H7)/H7</f>
        <v>-0.3689503456945317</v>
      </c>
      <c r="O7" s="51">
        <f>(M7-K7)/K7</f>
        <v>-0.276657060518732</v>
      </c>
      <c r="P7" s="191"/>
      <c r="Q7" s="51">
        <f>(L7-B7)/B7</f>
        <v>0.049007553135429475</v>
      </c>
      <c r="R7" s="51">
        <f>(L7-G7)/G7</f>
        <v>-0.10612183804819637</v>
      </c>
      <c r="S7" s="706"/>
      <c r="T7" s="153"/>
    </row>
    <row r="8" spans="1:20" ht="21" customHeight="1">
      <c r="A8" s="338" t="s">
        <v>306</v>
      </c>
      <c r="B8" s="354" t="s">
        <v>28</v>
      </c>
      <c r="C8" s="630" t="s">
        <v>28</v>
      </c>
      <c r="D8" s="342">
        <v>7.069732716141556</v>
      </c>
      <c r="E8" s="343">
        <v>9.762874837027379</v>
      </c>
      <c r="F8" s="343">
        <v>8.771687158469945</v>
      </c>
      <c r="G8" s="342">
        <v>7.694806166741506</v>
      </c>
      <c r="H8" s="340">
        <v>12.843494657448145</v>
      </c>
      <c r="I8" s="341">
        <v>9.862138533960996</v>
      </c>
      <c r="J8" s="341">
        <v>28.08233731739708</v>
      </c>
      <c r="K8" s="341">
        <v>20.771613832853024</v>
      </c>
      <c r="L8" s="342">
        <v>17.786671131949095</v>
      </c>
      <c r="M8" s="343">
        <v>11.054780876494023</v>
      </c>
      <c r="N8" s="51"/>
      <c r="O8" s="51"/>
      <c r="P8" s="356"/>
      <c r="Q8" s="84"/>
      <c r="R8" s="84"/>
      <c r="S8" s="356"/>
      <c r="T8" s="153"/>
    </row>
    <row r="9" spans="1:20" ht="20.25" customHeight="1">
      <c r="A9" s="119" t="s">
        <v>115</v>
      </c>
      <c r="B9" s="239"/>
      <c r="C9" s="120"/>
      <c r="D9" s="631"/>
      <c r="E9" s="120"/>
      <c r="F9" s="239"/>
      <c r="G9" s="241"/>
      <c r="H9" s="411"/>
      <c r="I9" s="120"/>
      <c r="J9" s="120"/>
      <c r="K9" s="539"/>
      <c r="L9" s="540"/>
      <c r="M9" s="632"/>
      <c r="N9" s="51"/>
      <c r="O9" s="51"/>
      <c r="P9" s="191"/>
      <c r="Q9" s="386"/>
      <c r="R9" s="386"/>
      <c r="S9" s="387"/>
      <c r="T9" s="153"/>
    </row>
    <row r="10" spans="1:20" ht="12.75">
      <c r="A10" s="121" t="s">
        <v>120</v>
      </c>
      <c r="B10" s="222">
        <v>1778</v>
      </c>
      <c r="C10" s="28">
        <v>2472</v>
      </c>
      <c r="D10" s="222">
        <v>3873</v>
      </c>
      <c r="E10" s="28">
        <v>3651</v>
      </c>
      <c r="F10" s="222">
        <v>3820</v>
      </c>
      <c r="G10" s="240">
        <v>2674</v>
      </c>
      <c r="H10" s="412">
        <v>623</v>
      </c>
      <c r="I10" s="344">
        <v>2573</v>
      </c>
      <c r="J10" s="344">
        <v>640</v>
      </c>
      <c r="K10" s="344">
        <v>423</v>
      </c>
      <c r="L10" s="240">
        <v>4259</v>
      </c>
      <c r="M10" s="238">
        <v>506</v>
      </c>
      <c r="N10" s="54">
        <f>(M10-H10)/H10</f>
        <v>-0.18780096308186195</v>
      </c>
      <c r="O10" s="54">
        <f>(M10-K10)/K10</f>
        <v>0.19621749408983452</v>
      </c>
      <c r="P10" s="193">
        <f>M10/$M$31</f>
        <v>0.013092866199187517</v>
      </c>
      <c r="Q10" s="54">
        <f>(L10-B10)/B10</f>
        <v>1.3953880764904387</v>
      </c>
      <c r="R10" s="54">
        <f>(L10-G10)/G10</f>
        <v>0.5927449513836949</v>
      </c>
      <c r="S10" s="193">
        <f>L10/L$31</f>
        <v>0.015455743011529207</v>
      </c>
      <c r="T10" s="153"/>
    </row>
    <row r="11" spans="1:20" ht="12.75">
      <c r="A11" s="121" t="s">
        <v>53</v>
      </c>
      <c r="B11" s="222">
        <v>22516</v>
      </c>
      <c r="C11" s="28">
        <v>25252</v>
      </c>
      <c r="D11" s="222">
        <v>32053</v>
      </c>
      <c r="E11" s="28">
        <v>31838</v>
      </c>
      <c r="F11" s="222">
        <v>32198</v>
      </c>
      <c r="G11" s="240">
        <v>28700</v>
      </c>
      <c r="H11" s="412">
        <v>6977</v>
      </c>
      <c r="I11" s="344">
        <v>6230</v>
      </c>
      <c r="J11" s="344">
        <v>5501</v>
      </c>
      <c r="K11" s="344">
        <v>3601</v>
      </c>
      <c r="L11" s="240">
        <v>22309</v>
      </c>
      <c r="M11" s="238">
        <v>4042</v>
      </c>
      <c r="N11" s="54">
        <f aca="true" t="shared" si="0" ref="N11:N31">(M11-H11)/H11</f>
        <v>-0.42066790884334243</v>
      </c>
      <c r="O11" s="54">
        <f aca="true" t="shared" si="1" ref="O11:O31">(M11-K11)/K11</f>
        <v>0.12246598167175785</v>
      </c>
      <c r="P11" s="193">
        <f>M11/$M$31</f>
        <v>0.10458767821564416</v>
      </c>
      <c r="Q11" s="54">
        <f>(L11-B11)/B11</f>
        <v>-0.009193462426718778</v>
      </c>
      <c r="R11" s="54">
        <f aca="true" t="shared" si="2" ref="R11:R31">(L11-G11)/G11</f>
        <v>-0.2226829268292683</v>
      </c>
      <c r="S11" s="193">
        <f aca="true" t="shared" si="3" ref="S11:S30">L11/L$31</f>
        <v>0.08095848106226933</v>
      </c>
      <c r="T11" s="153"/>
    </row>
    <row r="12" spans="1:20" ht="12.75">
      <c r="A12" s="121" t="s">
        <v>56</v>
      </c>
      <c r="B12" s="222">
        <v>5133</v>
      </c>
      <c r="C12" s="28">
        <v>5460</v>
      </c>
      <c r="D12" s="222">
        <v>6098</v>
      </c>
      <c r="E12" s="28">
        <v>6791</v>
      </c>
      <c r="F12" s="222">
        <v>7273</v>
      </c>
      <c r="G12" s="240">
        <v>7260</v>
      </c>
      <c r="H12" s="412">
        <v>2047</v>
      </c>
      <c r="I12" s="344">
        <v>1745</v>
      </c>
      <c r="J12" s="344">
        <v>1762</v>
      </c>
      <c r="K12" s="344">
        <v>1318</v>
      </c>
      <c r="L12" s="240">
        <v>6872</v>
      </c>
      <c r="M12" s="238">
        <v>1087</v>
      </c>
      <c r="N12" s="54">
        <f t="shared" si="0"/>
        <v>-0.4689789936492428</v>
      </c>
      <c r="O12" s="54">
        <f t="shared" si="1"/>
        <v>-0.17526555386949924</v>
      </c>
      <c r="P12" s="193">
        <f aca="true" t="shared" si="4" ref="P12:P30">M12/$M$31</f>
        <v>0.028126374621574766</v>
      </c>
      <c r="Q12" s="54">
        <f>(L12-B12)/B12</f>
        <v>0.338788233002143</v>
      </c>
      <c r="R12" s="54">
        <f t="shared" si="2"/>
        <v>-0.0534435261707989</v>
      </c>
      <c r="S12" s="193">
        <f t="shared" si="3"/>
        <v>0.024938216946520007</v>
      </c>
      <c r="T12" s="153"/>
    </row>
    <row r="13" spans="1:20" ht="12.75">
      <c r="A13" s="121" t="s">
        <v>58</v>
      </c>
      <c r="B13" s="222">
        <v>9471</v>
      </c>
      <c r="C13" s="28">
        <v>20148</v>
      </c>
      <c r="D13" s="222">
        <v>20140</v>
      </c>
      <c r="E13" s="28">
        <v>25645</v>
      </c>
      <c r="F13" s="222">
        <v>23797</v>
      </c>
      <c r="G13" s="240">
        <v>24626</v>
      </c>
      <c r="H13" s="412">
        <v>9165</v>
      </c>
      <c r="I13" s="344">
        <v>8614</v>
      </c>
      <c r="J13" s="344">
        <v>7934</v>
      </c>
      <c r="K13" s="344">
        <v>5676</v>
      </c>
      <c r="L13" s="240">
        <v>31389</v>
      </c>
      <c r="M13" s="238">
        <v>4943</v>
      </c>
      <c r="N13" s="54">
        <f t="shared" si="0"/>
        <v>-0.4606655755591926</v>
      </c>
      <c r="O13" s="54">
        <f t="shared" si="1"/>
        <v>-0.1291402396053559</v>
      </c>
      <c r="P13" s="193">
        <f t="shared" si="4"/>
        <v>0.1279012601236836</v>
      </c>
      <c r="Q13" s="54">
        <f>(L13-B13)/B13</f>
        <v>2.314222363002851</v>
      </c>
      <c r="R13" s="54">
        <f t="shared" si="2"/>
        <v>0.27462844148460974</v>
      </c>
      <c r="S13" s="193">
        <f t="shared" si="3"/>
        <v>0.11390944291826492</v>
      </c>
      <c r="T13" s="153"/>
    </row>
    <row r="14" spans="1:20" ht="12.75">
      <c r="A14" s="121" t="s">
        <v>65</v>
      </c>
      <c r="B14" s="222">
        <v>511</v>
      </c>
      <c r="C14" s="28">
        <v>508</v>
      </c>
      <c r="D14" s="222">
        <v>414</v>
      </c>
      <c r="E14" s="28">
        <v>599</v>
      </c>
      <c r="F14" s="222">
        <v>520</v>
      </c>
      <c r="G14" s="240">
        <v>496</v>
      </c>
      <c r="H14" s="412">
        <v>107</v>
      </c>
      <c r="I14" s="344">
        <v>122</v>
      </c>
      <c r="J14" s="344">
        <v>93</v>
      </c>
      <c r="K14" s="344">
        <v>59</v>
      </c>
      <c r="L14" s="240">
        <v>381</v>
      </c>
      <c r="M14" s="238">
        <v>36</v>
      </c>
      <c r="N14" s="54">
        <f t="shared" si="0"/>
        <v>-0.6635514018691588</v>
      </c>
      <c r="O14" s="54">
        <f t="shared" si="1"/>
        <v>-0.3898305084745763</v>
      </c>
      <c r="P14" s="193">
        <f t="shared" si="4"/>
        <v>0.0009315082671358709</v>
      </c>
      <c r="Q14" s="54">
        <f>(L14-B14)/B14</f>
        <v>-0.25440313111545987</v>
      </c>
      <c r="R14" s="54">
        <f t="shared" si="2"/>
        <v>-0.2318548387096774</v>
      </c>
      <c r="S14" s="193">
        <f t="shared" si="3"/>
        <v>0.0013826339721513567</v>
      </c>
      <c r="T14" s="153"/>
    </row>
    <row r="15" spans="1:20" ht="14.25">
      <c r="A15" s="121" t="s">
        <v>311</v>
      </c>
      <c r="B15" s="375" t="s">
        <v>28</v>
      </c>
      <c r="C15" s="375" t="s">
        <v>28</v>
      </c>
      <c r="D15" s="375" t="s">
        <v>28</v>
      </c>
      <c r="E15" s="375" t="s">
        <v>28</v>
      </c>
      <c r="F15" s="407" t="s">
        <v>28</v>
      </c>
      <c r="G15" s="281" t="s">
        <v>28</v>
      </c>
      <c r="H15" s="371">
        <v>95</v>
      </c>
      <c r="I15" s="552">
        <v>115</v>
      </c>
      <c r="J15" s="344">
        <v>107</v>
      </c>
      <c r="K15" s="344">
        <v>106</v>
      </c>
      <c r="L15" s="240">
        <v>423</v>
      </c>
      <c r="M15" s="238">
        <v>436</v>
      </c>
      <c r="N15" s="54">
        <f t="shared" si="0"/>
        <v>3.5894736842105264</v>
      </c>
      <c r="O15" s="54">
        <f t="shared" si="1"/>
        <v>3.1132075471698113</v>
      </c>
      <c r="P15" s="193">
        <f t="shared" si="4"/>
        <v>0.011281600124201102</v>
      </c>
      <c r="Q15" s="54" t="s">
        <v>28</v>
      </c>
      <c r="R15" s="54"/>
      <c r="S15" s="193">
        <f t="shared" si="3"/>
        <v>0.0015350503155381204</v>
      </c>
      <c r="T15" s="153"/>
    </row>
    <row r="16" spans="1:20" ht="12.75">
      <c r="A16" s="396" t="s">
        <v>59</v>
      </c>
      <c r="B16" s="353">
        <v>3535</v>
      </c>
      <c r="C16" s="28">
        <v>3970</v>
      </c>
      <c r="D16" s="222">
        <v>4549</v>
      </c>
      <c r="E16" s="28">
        <v>4853</v>
      </c>
      <c r="F16" s="222">
        <v>4740</v>
      </c>
      <c r="G16" s="240">
        <v>4887</v>
      </c>
      <c r="H16" s="412">
        <v>1198</v>
      </c>
      <c r="I16" s="344">
        <v>1061</v>
      </c>
      <c r="J16" s="344">
        <v>1027</v>
      </c>
      <c r="K16" s="344">
        <v>882</v>
      </c>
      <c r="L16" s="240">
        <v>4168</v>
      </c>
      <c r="M16" s="238">
        <v>626</v>
      </c>
      <c r="N16" s="54">
        <f t="shared" si="0"/>
        <v>-0.4774624373956594</v>
      </c>
      <c r="O16" s="54">
        <f t="shared" si="1"/>
        <v>-0.29024943310657597</v>
      </c>
      <c r="P16" s="193">
        <f t="shared" si="4"/>
        <v>0.016197893756307088</v>
      </c>
      <c r="Q16" s="54">
        <f>(L16-B16)/B16</f>
        <v>0.17906647807637907</v>
      </c>
      <c r="R16" s="54">
        <f t="shared" si="2"/>
        <v>-0.14712502557806426</v>
      </c>
      <c r="S16" s="193">
        <f t="shared" si="3"/>
        <v>0.015125507600857886</v>
      </c>
      <c r="T16" s="153"/>
    </row>
    <row r="17" spans="1:20" ht="14.25">
      <c r="A17" s="396" t="s">
        <v>312</v>
      </c>
      <c r="B17" s="375" t="s">
        <v>28</v>
      </c>
      <c r="C17" s="375" t="s">
        <v>28</v>
      </c>
      <c r="D17" s="375" t="s">
        <v>28</v>
      </c>
      <c r="E17" s="375" t="s">
        <v>28</v>
      </c>
      <c r="F17" s="375" t="s">
        <v>28</v>
      </c>
      <c r="G17" s="281" t="s">
        <v>28</v>
      </c>
      <c r="H17" s="371">
        <v>1589</v>
      </c>
      <c r="I17" s="552">
        <v>1787</v>
      </c>
      <c r="J17" s="344">
        <v>1978</v>
      </c>
      <c r="K17" s="344">
        <v>1389</v>
      </c>
      <c r="L17" s="240">
        <v>6743</v>
      </c>
      <c r="M17" s="238">
        <v>3091</v>
      </c>
      <c r="N17" s="54">
        <f t="shared" si="0"/>
        <v>0.9452485840151038</v>
      </c>
      <c r="O17" s="54">
        <f t="shared" si="1"/>
        <v>1.2253419726421886</v>
      </c>
      <c r="P17" s="193">
        <f t="shared" si="4"/>
        <v>0.07998033482547158</v>
      </c>
      <c r="Q17" s="54" t="s">
        <v>28</v>
      </c>
      <c r="R17" s="54"/>
      <c r="S17" s="193">
        <f t="shared" si="3"/>
        <v>0.024470081034689235</v>
      </c>
      <c r="T17" s="153"/>
    </row>
    <row r="18" spans="1:20" ht="12.75">
      <c r="A18" s="396" t="s">
        <v>55</v>
      </c>
      <c r="B18" s="353">
        <v>6559</v>
      </c>
      <c r="C18" s="28">
        <v>7388</v>
      </c>
      <c r="D18" s="222">
        <v>12417</v>
      </c>
      <c r="E18" s="28">
        <v>14066</v>
      </c>
      <c r="F18" s="222">
        <v>13178</v>
      </c>
      <c r="G18" s="240">
        <v>12023</v>
      </c>
      <c r="H18" s="412">
        <v>2714</v>
      </c>
      <c r="I18" s="344">
        <v>2465</v>
      </c>
      <c r="J18" s="344">
        <v>2377</v>
      </c>
      <c r="K18" s="344">
        <v>1609</v>
      </c>
      <c r="L18" s="240">
        <v>9165</v>
      </c>
      <c r="M18" s="238">
        <v>1366</v>
      </c>
      <c r="N18" s="54">
        <f t="shared" si="0"/>
        <v>-0.496683861459101</v>
      </c>
      <c r="O18" s="54">
        <f t="shared" si="1"/>
        <v>-0.15102548166563082</v>
      </c>
      <c r="P18" s="193">
        <f t="shared" si="4"/>
        <v>0.03534556369187777</v>
      </c>
      <c r="Q18" s="54">
        <f>(L18-B18)/B18</f>
        <v>0.3973166641256289</v>
      </c>
      <c r="R18" s="54">
        <f t="shared" si="2"/>
        <v>-0.2377110538135241</v>
      </c>
      <c r="S18" s="193">
        <f t="shared" si="3"/>
        <v>0.03325942350332594</v>
      </c>
      <c r="T18" s="153"/>
    </row>
    <row r="19" spans="1:20" ht="12.75">
      <c r="A19" s="595" t="s">
        <v>430</v>
      </c>
      <c r="B19" s="353">
        <v>608</v>
      </c>
      <c r="C19" s="28">
        <v>620</v>
      </c>
      <c r="D19" s="222">
        <v>763</v>
      </c>
      <c r="E19" s="28">
        <v>845</v>
      </c>
      <c r="F19" s="222">
        <v>851</v>
      </c>
      <c r="G19" s="240">
        <v>1024</v>
      </c>
      <c r="H19" s="412">
        <v>241</v>
      </c>
      <c r="I19" s="344">
        <v>196</v>
      </c>
      <c r="J19" s="344">
        <v>217</v>
      </c>
      <c r="K19" s="344">
        <v>164</v>
      </c>
      <c r="L19" s="240">
        <v>818</v>
      </c>
      <c r="M19" s="238">
        <v>117</v>
      </c>
      <c r="N19" s="54">
        <f t="shared" si="0"/>
        <v>-0.5145228215767634</v>
      </c>
      <c r="O19" s="54">
        <f t="shared" si="1"/>
        <v>-0.2865853658536585</v>
      </c>
      <c r="P19" s="193">
        <f t="shared" si="4"/>
        <v>0.00302740186819158</v>
      </c>
      <c r="Q19" s="54">
        <f>(L19-B19)/B19</f>
        <v>0.34539473684210525</v>
      </c>
      <c r="R19" s="54">
        <f t="shared" si="2"/>
        <v>-0.201171875</v>
      </c>
      <c r="S19" s="193">
        <f t="shared" si="3"/>
        <v>0.002968489735485065</v>
      </c>
      <c r="T19" s="153"/>
    </row>
    <row r="20" spans="1:20" ht="12.75">
      <c r="A20" s="396" t="s">
        <v>54</v>
      </c>
      <c r="B20" s="353">
        <v>16184</v>
      </c>
      <c r="C20" s="222">
        <v>10804</v>
      </c>
      <c r="D20" s="353">
        <v>17537</v>
      </c>
      <c r="E20" s="222">
        <v>15560</v>
      </c>
      <c r="F20" s="222">
        <v>14735</v>
      </c>
      <c r="G20" s="240">
        <v>14271</v>
      </c>
      <c r="H20" s="412">
        <v>2586</v>
      </c>
      <c r="I20" s="344">
        <v>5939</v>
      </c>
      <c r="J20" s="344">
        <v>2871</v>
      </c>
      <c r="K20" s="344">
        <v>2141</v>
      </c>
      <c r="L20" s="240">
        <v>13537</v>
      </c>
      <c r="M20" s="238">
        <v>2886</v>
      </c>
      <c r="N20" s="54">
        <f t="shared" si="0"/>
        <v>0.11600928074245939</v>
      </c>
      <c r="O20" s="54">
        <f t="shared" si="1"/>
        <v>0.3479682391405885</v>
      </c>
      <c r="P20" s="193">
        <f t="shared" si="4"/>
        <v>0.07467591274872565</v>
      </c>
      <c r="Q20" s="54">
        <f>(L20-B20)/B20</f>
        <v>-0.16355659911023232</v>
      </c>
      <c r="R20" s="54">
        <f t="shared" si="2"/>
        <v>-0.0514329759652442</v>
      </c>
      <c r="S20" s="193">
        <f t="shared" si="3"/>
        <v>0.04912523905777668</v>
      </c>
      <c r="T20" s="153"/>
    </row>
    <row r="21" spans="1:20" ht="12.75">
      <c r="A21" s="396" t="s">
        <v>119</v>
      </c>
      <c r="B21" s="353">
        <v>516</v>
      </c>
      <c r="C21" s="222">
        <v>533</v>
      </c>
      <c r="D21" s="222">
        <v>535</v>
      </c>
      <c r="E21" s="222">
        <v>656</v>
      </c>
      <c r="F21" s="222">
        <v>586</v>
      </c>
      <c r="G21" s="240">
        <v>603</v>
      </c>
      <c r="H21" s="412">
        <v>155</v>
      </c>
      <c r="I21" s="344">
        <v>143</v>
      </c>
      <c r="J21" s="344">
        <v>125</v>
      </c>
      <c r="K21" s="344">
        <v>86</v>
      </c>
      <c r="L21" s="240">
        <v>509</v>
      </c>
      <c r="M21" s="238">
        <v>76</v>
      </c>
      <c r="N21" s="54">
        <f t="shared" si="0"/>
        <v>-0.5096774193548387</v>
      </c>
      <c r="O21" s="54">
        <f t="shared" si="1"/>
        <v>-0.11627906976744186</v>
      </c>
      <c r="P21" s="193">
        <f t="shared" si="4"/>
        <v>0.001966517452842394</v>
      </c>
      <c r="Q21" s="54">
        <f>(L21-B21)/B21</f>
        <v>-0.013565891472868217</v>
      </c>
      <c r="R21" s="54">
        <f t="shared" si="2"/>
        <v>-0.1558872305140962</v>
      </c>
      <c r="S21" s="193">
        <f t="shared" si="3"/>
        <v>0.0018471409234253034</v>
      </c>
      <c r="T21" s="153"/>
    </row>
    <row r="22" spans="1:20" ht="14.25">
      <c r="A22" s="396" t="s">
        <v>313</v>
      </c>
      <c r="B22" s="375" t="s">
        <v>28</v>
      </c>
      <c r="C22" s="375" t="s">
        <v>28</v>
      </c>
      <c r="D22" s="375" t="s">
        <v>28</v>
      </c>
      <c r="E22" s="375" t="s">
        <v>28</v>
      </c>
      <c r="F22" s="375" t="s">
        <v>28</v>
      </c>
      <c r="G22" s="281" t="s">
        <v>28</v>
      </c>
      <c r="H22" s="371">
        <v>408</v>
      </c>
      <c r="I22" s="552">
        <v>376</v>
      </c>
      <c r="J22" s="344">
        <v>322</v>
      </c>
      <c r="K22" s="344">
        <v>320</v>
      </c>
      <c r="L22" s="240">
        <v>1426</v>
      </c>
      <c r="M22" s="238">
        <v>293</v>
      </c>
      <c r="N22" s="54">
        <f t="shared" si="0"/>
        <v>-0.2818627450980392</v>
      </c>
      <c r="O22" s="54">
        <f t="shared" si="1"/>
        <v>-0.084375</v>
      </c>
      <c r="P22" s="193">
        <f t="shared" si="4"/>
        <v>0.007581442285300282</v>
      </c>
      <c r="Q22" s="54" t="s">
        <v>28</v>
      </c>
      <c r="R22" s="54"/>
      <c r="S22" s="193">
        <f t="shared" si="3"/>
        <v>0.005174897754036311</v>
      </c>
      <c r="T22" s="153"/>
    </row>
    <row r="23" spans="1:20" ht="14.25">
      <c r="A23" s="396" t="s">
        <v>314</v>
      </c>
      <c r="B23" s="375" t="s">
        <v>28</v>
      </c>
      <c r="C23" s="375" t="s">
        <v>28</v>
      </c>
      <c r="D23" s="375" t="s">
        <v>28</v>
      </c>
      <c r="E23" s="375" t="s">
        <v>28</v>
      </c>
      <c r="F23" s="375" t="s">
        <v>28</v>
      </c>
      <c r="G23" s="281" t="s">
        <v>28</v>
      </c>
      <c r="H23" s="371">
        <v>362</v>
      </c>
      <c r="I23" s="552">
        <v>410</v>
      </c>
      <c r="J23" s="344">
        <v>281</v>
      </c>
      <c r="K23" s="344">
        <v>273</v>
      </c>
      <c r="L23" s="240">
        <v>1326</v>
      </c>
      <c r="M23" s="238">
        <v>226</v>
      </c>
      <c r="N23" s="54">
        <f t="shared" si="0"/>
        <v>-0.3756906077348066</v>
      </c>
      <c r="O23" s="54">
        <f t="shared" si="1"/>
        <v>-0.17216117216117216</v>
      </c>
      <c r="P23" s="193">
        <f t="shared" si="4"/>
        <v>0.005847801899241856</v>
      </c>
      <c r="Q23" s="54" t="s">
        <v>28</v>
      </c>
      <c r="R23" s="54"/>
      <c r="S23" s="193">
        <f t="shared" si="3"/>
        <v>0.004812001698353541</v>
      </c>
      <c r="T23" s="153"/>
    </row>
    <row r="24" spans="1:20" ht="12.75">
      <c r="A24" s="396" t="s">
        <v>118</v>
      </c>
      <c r="B24" s="353">
        <v>23022</v>
      </c>
      <c r="C24" s="222">
        <v>24945</v>
      </c>
      <c r="D24" s="222">
        <v>35241</v>
      </c>
      <c r="E24" s="222">
        <v>38247</v>
      </c>
      <c r="F24" s="222">
        <v>36235</v>
      </c>
      <c r="G24" s="240">
        <v>36323</v>
      </c>
      <c r="H24" s="412">
        <v>11178</v>
      </c>
      <c r="I24" s="344">
        <v>10437</v>
      </c>
      <c r="J24" s="344">
        <v>9379</v>
      </c>
      <c r="K24" s="344">
        <v>11193</v>
      </c>
      <c r="L24" s="240">
        <v>42187</v>
      </c>
      <c r="M24" s="238">
        <v>6144</v>
      </c>
      <c r="N24" s="54">
        <f t="shared" si="0"/>
        <v>-0.45034889962426194</v>
      </c>
      <c r="O24" s="54">
        <f t="shared" si="1"/>
        <v>-0.45108549986598767</v>
      </c>
      <c r="P24" s="193">
        <f t="shared" si="4"/>
        <v>0.15897741092452194</v>
      </c>
      <c r="Q24" s="54">
        <f>(L24-B24)/B24</f>
        <v>0.8324645990791417</v>
      </c>
      <c r="R24" s="54">
        <f t="shared" si="2"/>
        <v>0.16144040965779258</v>
      </c>
      <c r="S24" s="193">
        <f t="shared" si="3"/>
        <v>0.1530949590108905</v>
      </c>
      <c r="T24" s="153"/>
    </row>
    <row r="25" spans="1:20" ht="12.75">
      <c r="A25" s="396" t="s">
        <v>117</v>
      </c>
      <c r="B25" s="353">
        <v>37004</v>
      </c>
      <c r="C25" s="222">
        <v>39247</v>
      </c>
      <c r="D25" s="222">
        <v>50892</v>
      </c>
      <c r="E25" s="222">
        <v>49649</v>
      </c>
      <c r="F25" s="222">
        <v>46107</v>
      </c>
      <c r="G25" s="240">
        <v>43956</v>
      </c>
      <c r="H25" s="412">
        <v>11763</v>
      </c>
      <c r="I25" s="344">
        <v>10387</v>
      </c>
      <c r="J25" s="344">
        <v>18638</v>
      </c>
      <c r="K25" s="344">
        <v>6159</v>
      </c>
      <c r="L25" s="240">
        <v>46947</v>
      </c>
      <c r="M25" s="238">
        <v>5891</v>
      </c>
      <c r="N25" s="54">
        <f t="shared" si="0"/>
        <v>-0.49919238289551987</v>
      </c>
      <c r="O25" s="54">
        <f t="shared" si="1"/>
        <v>-0.043513557395681114</v>
      </c>
      <c r="P25" s="193">
        <f t="shared" si="4"/>
        <v>0.1524309778249282</v>
      </c>
      <c r="Q25" s="54">
        <f>(L25-B25)/B25</f>
        <v>0.26870068100745864</v>
      </c>
      <c r="R25" s="54">
        <f t="shared" si="2"/>
        <v>0.06804531804531805</v>
      </c>
      <c r="S25" s="193">
        <f t="shared" si="3"/>
        <v>0.1703688112613904</v>
      </c>
      <c r="T25" s="153"/>
    </row>
    <row r="26" spans="1:20" ht="12.75">
      <c r="A26" s="396" t="s">
        <v>121</v>
      </c>
      <c r="B26" s="353">
        <v>13263</v>
      </c>
      <c r="C26" s="222">
        <v>14376</v>
      </c>
      <c r="D26" s="222">
        <v>20526</v>
      </c>
      <c r="E26" s="222">
        <v>24122</v>
      </c>
      <c r="F26" s="222">
        <v>23608</v>
      </c>
      <c r="G26" s="240">
        <v>24719</v>
      </c>
      <c r="H26" s="412">
        <v>11328</v>
      </c>
      <c r="I26" s="344">
        <v>5393</v>
      </c>
      <c r="J26" s="344">
        <v>32342</v>
      </c>
      <c r="K26" s="344">
        <v>21802</v>
      </c>
      <c r="L26" s="240">
        <v>70865</v>
      </c>
      <c r="M26" s="238">
        <v>4168</v>
      </c>
      <c r="N26" s="54">
        <f t="shared" si="0"/>
        <v>-0.6320621468926554</v>
      </c>
      <c r="O26" s="54">
        <f t="shared" si="1"/>
        <v>-0.8088248784515182</v>
      </c>
      <c r="P26" s="193">
        <f>M26/$M$31</f>
        <v>0.1078479571506197</v>
      </c>
      <c r="Q26" s="54">
        <f>(L26-B26)/B26</f>
        <v>4.343059639598884</v>
      </c>
      <c r="R26" s="54">
        <f t="shared" si="2"/>
        <v>1.866823091549011</v>
      </c>
      <c r="S26" s="193">
        <f t="shared" si="3"/>
        <v>0.2571662898595955</v>
      </c>
      <c r="T26" s="153"/>
    </row>
    <row r="27" spans="1:20" ht="14.25">
      <c r="A27" s="396" t="s">
        <v>315</v>
      </c>
      <c r="B27" s="375" t="s">
        <v>28</v>
      </c>
      <c r="C27" s="375" t="s">
        <v>28</v>
      </c>
      <c r="D27" s="375" t="s">
        <v>28</v>
      </c>
      <c r="E27" s="375" t="s">
        <v>28</v>
      </c>
      <c r="F27" s="375" t="s">
        <v>28</v>
      </c>
      <c r="G27" s="281" t="s">
        <v>28</v>
      </c>
      <c r="H27" s="371">
        <v>353</v>
      </c>
      <c r="I27" s="552">
        <v>341</v>
      </c>
      <c r="J27" s="344">
        <v>226</v>
      </c>
      <c r="K27" s="344">
        <v>122</v>
      </c>
      <c r="L27" s="240">
        <v>1042</v>
      </c>
      <c r="M27" s="238">
        <v>129</v>
      </c>
      <c r="N27" s="54">
        <f t="shared" si="0"/>
        <v>-0.6345609065155807</v>
      </c>
      <c r="O27" s="54">
        <f t="shared" si="1"/>
        <v>0.05737704918032787</v>
      </c>
      <c r="P27" s="193">
        <f t="shared" si="4"/>
        <v>0.003337904623903537</v>
      </c>
      <c r="Q27" s="54" t="s">
        <v>28</v>
      </c>
      <c r="R27" s="54"/>
      <c r="S27" s="193">
        <f t="shared" si="3"/>
        <v>0.0037813769002144715</v>
      </c>
      <c r="T27" s="153"/>
    </row>
    <row r="28" spans="1:20" ht="14.25">
      <c r="A28" s="396" t="s">
        <v>316</v>
      </c>
      <c r="B28" s="375" t="s">
        <v>28</v>
      </c>
      <c r="C28" s="375" t="s">
        <v>28</v>
      </c>
      <c r="D28" s="375" t="s">
        <v>28</v>
      </c>
      <c r="E28" s="375" t="s">
        <v>28</v>
      </c>
      <c r="F28" s="375" t="s">
        <v>28</v>
      </c>
      <c r="G28" s="281" t="s">
        <v>28</v>
      </c>
      <c r="H28" s="371">
        <v>195</v>
      </c>
      <c r="I28" s="552">
        <v>181</v>
      </c>
      <c r="J28" s="344">
        <v>139</v>
      </c>
      <c r="K28" s="344">
        <v>100</v>
      </c>
      <c r="L28" s="240">
        <v>615</v>
      </c>
      <c r="M28" s="238">
        <v>94</v>
      </c>
      <c r="N28" s="54">
        <f t="shared" si="0"/>
        <v>-0.517948717948718</v>
      </c>
      <c r="O28" s="54">
        <f t="shared" si="1"/>
        <v>-0.06</v>
      </c>
      <c r="P28" s="193">
        <f t="shared" si="4"/>
        <v>0.0024322715864103293</v>
      </c>
      <c r="Q28" s="54" t="s">
        <v>28</v>
      </c>
      <c r="R28" s="54"/>
      <c r="S28" s="193">
        <f t="shared" si="3"/>
        <v>0.0022318107424490405</v>
      </c>
      <c r="T28" s="153"/>
    </row>
    <row r="29" spans="1:20" ht="14.25">
      <c r="A29" s="121" t="s">
        <v>317</v>
      </c>
      <c r="B29" s="375" t="s">
        <v>28</v>
      </c>
      <c r="C29" s="375" t="s">
        <v>28</v>
      </c>
      <c r="D29" s="375" t="s">
        <v>28</v>
      </c>
      <c r="E29" s="375" t="s">
        <v>28</v>
      </c>
      <c r="F29" s="375" t="s">
        <v>28</v>
      </c>
      <c r="G29" s="281" t="s">
        <v>28</v>
      </c>
      <c r="H29" s="371">
        <v>863</v>
      </c>
      <c r="I29" s="552">
        <v>903</v>
      </c>
      <c r="J29" s="344">
        <v>608</v>
      </c>
      <c r="K29" s="344">
        <v>431</v>
      </c>
      <c r="L29" s="240">
        <v>2805</v>
      </c>
      <c r="M29" s="238">
        <v>360</v>
      </c>
      <c r="N29" s="54">
        <f t="shared" si="0"/>
        <v>-0.5828505214368482</v>
      </c>
      <c r="O29" s="54">
        <f t="shared" si="1"/>
        <v>-0.16473317865429235</v>
      </c>
      <c r="P29" s="193">
        <f t="shared" si="4"/>
        <v>0.009315082671358709</v>
      </c>
      <c r="Q29" s="54" t="s">
        <v>28</v>
      </c>
      <c r="R29" s="54"/>
      <c r="S29" s="193">
        <f t="shared" si="3"/>
        <v>0.010179234361901721</v>
      </c>
      <c r="T29" s="153"/>
    </row>
    <row r="30" spans="1:20" ht="12.75">
      <c r="A30" s="121" t="s">
        <v>67</v>
      </c>
      <c r="B30" s="222">
        <v>17393</v>
      </c>
      <c r="C30" s="28">
        <v>17041</v>
      </c>
      <c r="D30" s="222">
        <v>21930</v>
      </c>
      <c r="E30" s="222">
        <v>27430</v>
      </c>
      <c r="F30" s="222">
        <v>22320</v>
      </c>
      <c r="G30" s="240">
        <v>24334</v>
      </c>
      <c r="H30" s="412">
        <v>1589</v>
      </c>
      <c r="I30" s="344">
        <v>1733</v>
      </c>
      <c r="J30" s="344">
        <v>2635</v>
      </c>
      <c r="K30" s="344">
        <v>1818</v>
      </c>
      <c r="L30" s="240">
        <v>7775</v>
      </c>
      <c r="M30" s="238">
        <v>2130</v>
      </c>
      <c r="N30" s="54">
        <f t="shared" si="0"/>
        <v>0.3404657016991819</v>
      </c>
      <c r="O30" s="54">
        <f t="shared" si="1"/>
        <v>0.1716171617161716</v>
      </c>
      <c r="P30" s="193">
        <f t="shared" si="4"/>
        <v>0.05511423913887236</v>
      </c>
      <c r="Q30" s="54">
        <f>(L30-B30)/B30</f>
        <v>-0.5529810843442764</v>
      </c>
      <c r="R30" s="54">
        <f t="shared" si="2"/>
        <v>-0.6804882058025807</v>
      </c>
      <c r="S30" s="193">
        <f t="shared" si="3"/>
        <v>0.02821516832933543</v>
      </c>
      <c r="T30" s="153"/>
    </row>
    <row r="31" spans="1:20" ht="12.75">
      <c r="A31" s="119" t="s">
        <v>122</v>
      </c>
      <c r="B31" s="222">
        <v>157493</v>
      </c>
      <c r="C31" s="28">
        <v>172944</v>
      </c>
      <c r="D31" s="222">
        <v>226968</v>
      </c>
      <c r="E31" s="28">
        <v>243952</v>
      </c>
      <c r="F31" s="222">
        <v>229968</v>
      </c>
      <c r="G31" s="240">
        <v>225896</v>
      </c>
      <c r="H31" s="412">
        <v>65536</v>
      </c>
      <c r="I31" s="344">
        <v>61151</v>
      </c>
      <c r="J31" s="344">
        <v>89202</v>
      </c>
      <c r="K31" s="344">
        <v>59672</v>
      </c>
      <c r="L31" s="240">
        <v>275561</v>
      </c>
      <c r="M31" s="238">
        <v>38647</v>
      </c>
      <c r="N31" s="54">
        <f t="shared" si="0"/>
        <v>-0.4102935791015625</v>
      </c>
      <c r="O31" s="54">
        <f t="shared" si="1"/>
        <v>-0.3523428073468293</v>
      </c>
      <c r="P31" s="193"/>
      <c r="Q31" s="54">
        <f>(L31-B31)/B31</f>
        <v>0.749671413967605</v>
      </c>
      <c r="R31" s="54">
        <f t="shared" si="2"/>
        <v>0.21985781067393845</v>
      </c>
      <c r="S31" s="193"/>
      <c r="T31" s="153"/>
    </row>
    <row r="32" spans="1:19" ht="27.75" customHeight="1">
      <c r="A32" s="87" t="s">
        <v>123</v>
      </c>
      <c r="B32" s="345">
        <v>1.9</v>
      </c>
      <c r="C32" s="345">
        <f>C31/C6</f>
        <v>1.87945836684127</v>
      </c>
      <c r="D32" s="345">
        <f>D31/D6</f>
        <v>2.0199352105656616</v>
      </c>
      <c r="E32" s="345">
        <f>E31/E6</f>
        <v>1.9867092318717832</v>
      </c>
      <c r="F32" s="345">
        <f>F31/F6</f>
        <v>2.076104325217344</v>
      </c>
      <c r="G32" s="347">
        <v>2.1029231055669335</v>
      </c>
      <c r="H32" s="397">
        <v>1.919611877053459</v>
      </c>
      <c r="I32" s="346">
        <f>I31/I6</f>
        <v>2.2432501834189287</v>
      </c>
      <c r="J32" s="346">
        <f>J31/J6</f>
        <v>1.7120976564749237</v>
      </c>
      <c r="K32" s="346">
        <f>K31/K6</f>
        <v>1.6909997732940376</v>
      </c>
      <c r="L32" s="538">
        <f>L31/L6</f>
        <v>1.8570427328539563</v>
      </c>
      <c r="M32" s="345">
        <v>2.3008275287253674</v>
      </c>
      <c r="N32" s="388"/>
      <c r="O32" s="388"/>
      <c r="P32" s="389"/>
      <c r="Q32" s="355"/>
      <c r="R32" s="390"/>
      <c r="S32" s="389"/>
    </row>
    <row r="33" spans="1:19" ht="27.75" customHeight="1">
      <c r="A33" s="439"/>
      <c r="B33" s="669"/>
      <c r="C33" s="669"/>
      <c r="D33" s="669"/>
      <c r="E33" s="669"/>
      <c r="F33" s="669"/>
      <c r="G33" s="669"/>
      <c r="H33" s="669"/>
      <c r="I33" s="669"/>
      <c r="J33" s="669"/>
      <c r="K33" s="669"/>
      <c r="L33" s="669"/>
      <c r="M33" s="669"/>
      <c r="N33" s="426"/>
      <c r="O33" s="426"/>
      <c r="P33" s="426"/>
      <c r="Q33" s="427"/>
      <c r="R33" s="426"/>
      <c r="S33" s="426"/>
    </row>
    <row r="34" spans="1:19" ht="14.25">
      <c r="A34" s="419" t="s">
        <v>32</v>
      </c>
      <c r="B34" s="705"/>
      <c r="C34" s="705"/>
      <c r="D34" s="705"/>
      <c r="E34" s="705"/>
      <c r="F34" s="705"/>
      <c r="G34" s="705"/>
      <c r="H34" s="705"/>
      <c r="I34" s="705"/>
      <c r="J34" s="705"/>
      <c r="K34" s="705"/>
      <c r="L34" s="705"/>
      <c r="M34" s="705"/>
      <c r="N34" s="122"/>
      <c r="O34" s="122"/>
      <c r="P34" s="422"/>
      <c r="Q34" s="422"/>
      <c r="R34" s="422"/>
      <c r="S34" s="422"/>
    </row>
    <row r="35" spans="1:19" ht="14.25">
      <c r="A35" s="90" t="s">
        <v>328</v>
      </c>
      <c r="B35" s="553"/>
      <c r="C35" s="101"/>
      <c r="D35" s="101"/>
      <c r="E35" s="101"/>
      <c r="F35" s="101"/>
      <c r="G35" s="101"/>
      <c r="H35" s="101"/>
      <c r="I35" s="101"/>
      <c r="J35" s="101"/>
      <c r="K35" s="553"/>
      <c r="L35" s="101"/>
      <c r="M35" s="101"/>
      <c r="N35" s="123"/>
      <c r="O35" s="123"/>
      <c r="P35" s="95"/>
      <c r="Q35" s="95"/>
      <c r="R35" s="95"/>
      <c r="S35" s="95"/>
    </row>
    <row r="36" spans="1:19" ht="14.25">
      <c r="A36" s="422"/>
      <c r="B36" s="422"/>
      <c r="C36" s="422"/>
      <c r="D36" s="422"/>
      <c r="E36" s="422"/>
      <c r="F36" s="422"/>
      <c r="G36" s="440"/>
      <c r="H36" s="235"/>
      <c r="I36" s="235"/>
      <c r="J36" s="235"/>
      <c r="K36" s="235"/>
      <c r="L36" s="235"/>
      <c r="M36" s="235"/>
      <c r="N36" s="123"/>
      <c r="O36" s="123"/>
      <c r="P36" s="16"/>
      <c r="Q36" s="16"/>
      <c r="R36" s="16"/>
      <c r="S36" s="16"/>
    </row>
    <row r="37" spans="1:19" ht="14.25">
      <c r="A37" s="421" t="s">
        <v>33</v>
      </c>
      <c r="B37" s="422"/>
      <c r="C37" s="422"/>
      <c r="D37" s="422"/>
      <c r="E37" s="422"/>
      <c r="F37" s="422"/>
      <c r="G37" s="440"/>
      <c r="H37" s="235"/>
      <c r="I37" s="235"/>
      <c r="J37" s="235"/>
      <c r="K37" s="235"/>
      <c r="L37" s="235"/>
      <c r="M37" s="235"/>
      <c r="N37" s="123"/>
      <c r="O37" s="123"/>
      <c r="P37" s="16"/>
      <c r="Q37" s="16"/>
      <c r="R37" s="16"/>
      <c r="S37" s="16"/>
    </row>
    <row r="38" spans="1:19" ht="14.25">
      <c r="A38" s="329" t="s">
        <v>124</v>
      </c>
      <c r="B38" s="122"/>
      <c r="C38" s="122"/>
      <c r="D38" s="122"/>
      <c r="E38" s="122"/>
      <c r="F38" s="122"/>
      <c r="G38" s="441"/>
      <c r="H38" s="236"/>
      <c r="I38" s="236"/>
      <c r="J38" s="236"/>
      <c r="K38" s="236"/>
      <c r="L38" s="236"/>
      <c r="M38" s="236"/>
      <c r="N38" s="123"/>
      <c r="O38" s="123"/>
      <c r="P38" s="16"/>
      <c r="Q38" s="16"/>
      <c r="R38" s="16"/>
      <c r="S38" s="16"/>
    </row>
    <row r="39" spans="1:19" ht="12.75">
      <c r="A39" s="23" t="s">
        <v>396</v>
      </c>
      <c r="B39" s="23"/>
      <c r="C39" s="23"/>
      <c r="D39" s="23"/>
      <c r="E39" s="23"/>
      <c r="F39" s="23"/>
      <c r="G39" s="23"/>
      <c r="H39" s="23"/>
      <c r="I39" s="23"/>
      <c r="J39" s="23"/>
      <c r="K39" s="23"/>
      <c r="L39" s="23"/>
      <c r="M39" s="23"/>
      <c r="N39" s="23"/>
      <c r="O39" s="23"/>
      <c r="P39" s="16"/>
      <c r="Q39" s="16"/>
      <c r="R39" s="16"/>
      <c r="S39" s="16"/>
    </row>
    <row r="40" spans="1:19" ht="14.25">
      <c r="A40" s="23" t="s">
        <v>34</v>
      </c>
      <c r="B40" s="73"/>
      <c r="C40" s="73"/>
      <c r="D40" s="73"/>
      <c r="E40" s="445"/>
      <c r="F40" s="445"/>
      <c r="G40" s="441"/>
      <c r="H40" s="236"/>
      <c r="I40" s="236"/>
      <c r="J40" s="236"/>
      <c r="K40" s="236"/>
      <c r="L40" s="236"/>
      <c r="M40" s="236"/>
      <c r="N40" s="123"/>
      <c r="O40" s="123"/>
      <c r="P40" s="16"/>
      <c r="Q40" s="16"/>
      <c r="R40" s="16"/>
      <c r="S40" s="16"/>
    </row>
    <row r="41" spans="1:19" ht="14.25">
      <c r="A41" s="122"/>
      <c r="B41" s="122"/>
      <c r="C41" s="122"/>
      <c r="D41" s="122"/>
      <c r="E41" s="122"/>
      <c r="F41" s="122"/>
      <c r="G41" s="441"/>
      <c r="H41" s="236"/>
      <c r="I41" s="236"/>
      <c r="J41" s="236"/>
      <c r="K41" s="236"/>
      <c r="L41" s="236"/>
      <c r="M41" s="236"/>
      <c r="N41" s="123"/>
      <c r="O41" s="123"/>
      <c r="P41" s="16"/>
      <c r="Q41" s="16"/>
      <c r="R41" s="16"/>
      <c r="S41" s="16"/>
    </row>
    <row r="42" spans="1:7" ht="12.75">
      <c r="A42" s="64" t="s">
        <v>327</v>
      </c>
      <c r="B42" s="417"/>
      <c r="C42" s="417"/>
      <c r="D42" s="417"/>
      <c r="E42" s="423"/>
      <c r="F42" s="423"/>
      <c r="G42" s="447"/>
    </row>
    <row r="43" spans="1:7" ht="12.75">
      <c r="A43" s="64" t="s">
        <v>326</v>
      </c>
      <c r="B43" s="417"/>
      <c r="C43" s="417"/>
      <c r="D43" s="417"/>
      <c r="E43" s="423"/>
      <c r="F43" s="423"/>
      <c r="G43" s="447"/>
    </row>
    <row r="44" spans="1:7" ht="12.75">
      <c r="A44" s="442"/>
      <c r="B44" s="633"/>
      <c r="C44" s="417"/>
      <c r="D44" s="417"/>
      <c r="E44" s="423"/>
      <c r="F44" s="423"/>
      <c r="G44" s="447"/>
    </row>
    <row r="45" spans="1:7" ht="12.75">
      <c r="A45" s="442"/>
      <c r="B45" s="417"/>
      <c r="C45" s="417"/>
      <c r="D45" s="417"/>
      <c r="E45" s="423"/>
      <c r="F45" s="423"/>
      <c r="G45" s="447"/>
    </row>
  </sheetData>
  <sheetProtection/>
  <protectedRanges>
    <protectedRange sqref="E4" name="Range1_7"/>
    <protectedRange sqref="G5 L5:M5" name="Range1_1"/>
  </protectedRanges>
  <mergeCells count="8">
    <mergeCell ref="N4:N5"/>
    <mergeCell ref="A4:A5"/>
    <mergeCell ref="H4:L4"/>
    <mergeCell ref="R4:R5"/>
    <mergeCell ref="S4:S5"/>
    <mergeCell ref="O4:O5"/>
    <mergeCell ref="P4:P5"/>
    <mergeCell ref="Q4:Q5"/>
  </mergeCells>
  <hyperlinks>
    <hyperlink ref="S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&amp;CTribunal Statistics Quarterly
April to June 2014</oddHead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V38"/>
  <sheetViews>
    <sheetView workbookViewId="0" topLeftCell="A13">
      <selection activeCell="CE1" sqref="BW1:CE16384"/>
    </sheetView>
  </sheetViews>
  <sheetFormatPr defaultColWidth="9.140625" defaultRowHeight="12.75"/>
  <cols>
    <col min="1" max="1" width="50.28125" style="139" customWidth="1"/>
    <col min="2" max="11" width="5.00390625" style="139" customWidth="1"/>
    <col min="12" max="12" width="3.57421875" style="139" bestFit="1" customWidth="1"/>
    <col min="13" max="36" width="5.00390625" style="139" customWidth="1"/>
    <col min="37" max="43" width="5.00390625" style="126" customWidth="1"/>
    <col min="44" max="44" width="6.140625" style="139" customWidth="1"/>
    <col min="45" max="45" width="5.28125" style="139" customWidth="1"/>
    <col min="46" max="46" width="4.7109375" style="139" customWidth="1"/>
    <col min="47" max="48" width="4.421875" style="139" customWidth="1"/>
    <col min="49" max="49" width="4.57421875" style="139" customWidth="1"/>
    <col min="50" max="53" width="5.00390625" style="139" customWidth="1"/>
    <col min="54" max="54" width="5.140625" style="126" customWidth="1"/>
    <col min="55" max="60" width="5.00390625" style="126" customWidth="1"/>
    <col min="61" max="61" width="4.421875" style="126" customWidth="1"/>
    <col min="62" max="62" width="5.28125" style="126" customWidth="1"/>
    <col min="63" max="64" width="5.140625" style="126" customWidth="1"/>
    <col min="65" max="70" width="5.00390625" style="126" customWidth="1"/>
    <col min="71" max="71" width="4.421875" style="126" customWidth="1"/>
    <col min="72" max="72" width="5.28125" style="126" customWidth="1"/>
    <col min="73" max="74" width="5.140625" style="126" customWidth="1"/>
    <col min="75" max="16384" width="9.140625" style="126" customWidth="1"/>
  </cols>
  <sheetData>
    <row r="1" spans="1:70" ht="12.75">
      <c r="A1" s="104" t="s">
        <v>125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5"/>
      <c r="AL1" s="125"/>
      <c r="AM1" s="125"/>
      <c r="AN1" s="125"/>
      <c r="AO1" s="125"/>
      <c r="AP1" s="125"/>
      <c r="AQ1" s="125"/>
      <c r="BA1" s="7" t="s">
        <v>12</v>
      </c>
      <c r="BB1" s="125"/>
      <c r="BC1" s="125"/>
      <c r="BD1" s="125"/>
      <c r="BE1" s="125"/>
      <c r="BF1" s="125"/>
      <c r="BG1" s="125"/>
      <c r="BH1" s="125"/>
      <c r="BL1" s="125"/>
      <c r="BM1" s="125"/>
      <c r="BN1" s="125"/>
      <c r="BO1" s="125"/>
      <c r="BP1" s="125"/>
      <c r="BQ1" s="125"/>
      <c r="BR1" s="125"/>
    </row>
    <row r="2" spans="1:70" ht="12.75">
      <c r="A2" s="104" t="s">
        <v>262</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5"/>
      <c r="AL2" s="125"/>
      <c r="AM2" s="125"/>
      <c r="AN2" s="125"/>
      <c r="AO2" s="125"/>
      <c r="AP2" s="125"/>
      <c r="AQ2" s="125"/>
      <c r="BB2" s="125"/>
      <c r="BC2" s="125"/>
      <c r="BD2" s="125"/>
      <c r="BE2" s="125"/>
      <c r="BF2" s="125"/>
      <c r="BG2" s="125"/>
      <c r="BH2" s="125"/>
      <c r="BL2" s="125"/>
      <c r="BM2" s="125"/>
      <c r="BN2" s="125"/>
      <c r="BO2" s="125"/>
      <c r="BP2" s="125"/>
      <c r="BQ2" s="125"/>
      <c r="BR2" s="125"/>
    </row>
    <row r="3" spans="1:70" ht="12.75">
      <c r="A3" s="127"/>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5"/>
      <c r="AL3" s="125"/>
      <c r="AM3" s="125"/>
      <c r="AN3" s="125"/>
      <c r="AO3" s="125"/>
      <c r="AP3" s="125"/>
      <c r="AQ3" s="125"/>
      <c r="BB3" s="125"/>
      <c r="BC3" s="125"/>
      <c r="BD3" s="125"/>
      <c r="BE3" s="125"/>
      <c r="BF3" s="125"/>
      <c r="BG3" s="125"/>
      <c r="BH3" s="125"/>
      <c r="BL3" s="125"/>
      <c r="BM3" s="125"/>
      <c r="BN3" s="125"/>
      <c r="BO3" s="125"/>
      <c r="BP3" s="125"/>
      <c r="BQ3" s="125"/>
      <c r="BR3" s="125"/>
    </row>
    <row r="4" spans="1:74" ht="12.75" customHeight="1">
      <c r="A4" s="651" t="s">
        <v>115</v>
      </c>
      <c r="B4" s="787" t="s">
        <v>13</v>
      </c>
      <c r="C4" s="788"/>
      <c r="D4" s="788"/>
      <c r="E4" s="788"/>
      <c r="F4" s="788"/>
      <c r="G4" s="788"/>
      <c r="H4" s="789"/>
      <c r="I4" s="787" t="s">
        <v>14</v>
      </c>
      <c r="J4" s="788"/>
      <c r="K4" s="788"/>
      <c r="L4" s="788"/>
      <c r="M4" s="788"/>
      <c r="N4" s="788"/>
      <c r="O4" s="789"/>
      <c r="P4" s="787" t="s">
        <v>15</v>
      </c>
      <c r="Q4" s="788"/>
      <c r="R4" s="788"/>
      <c r="S4" s="788"/>
      <c r="T4" s="788"/>
      <c r="U4" s="788"/>
      <c r="V4" s="789"/>
      <c r="W4" s="787" t="s">
        <v>74</v>
      </c>
      <c r="X4" s="788"/>
      <c r="Y4" s="788"/>
      <c r="Z4" s="788"/>
      <c r="AA4" s="788"/>
      <c r="AB4" s="788"/>
      <c r="AC4" s="789"/>
      <c r="AD4" s="656" t="s">
        <v>17</v>
      </c>
      <c r="AE4" s="654"/>
      <c r="AF4" s="654"/>
      <c r="AG4" s="654"/>
      <c r="AH4" s="654"/>
      <c r="AI4" s="654"/>
      <c r="AJ4" s="655"/>
      <c r="AK4" s="654" t="s">
        <v>18</v>
      </c>
      <c r="AL4" s="654"/>
      <c r="AM4" s="654"/>
      <c r="AN4" s="654"/>
      <c r="AO4" s="654"/>
      <c r="AP4" s="654"/>
      <c r="AQ4" s="655"/>
      <c r="AR4" s="710" t="s">
        <v>255</v>
      </c>
      <c r="AS4" s="682"/>
      <c r="AT4" s="682"/>
      <c r="AU4" s="682"/>
      <c r="AV4" s="682"/>
      <c r="AW4" s="682"/>
      <c r="AX4" s="682"/>
      <c r="AY4" s="682"/>
      <c r="AZ4" s="682"/>
      <c r="BA4" s="682"/>
      <c r="BB4" s="682"/>
      <c r="BC4" s="682"/>
      <c r="BD4" s="682"/>
      <c r="BE4" s="682"/>
      <c r="BF4" s="682"/>
      <c r="BG4" s="682"/>
      <c r="BH4" s="682"/>
      <c r="BI4" s="682"/>
      <c r="BJ4" s="682"/>
      <c r="BK4" s="683"/>
      <c r="BL4" s="710" t="s">
        <v>397</v>
      </c>
      <c r="BM4" s="682"/>
      <c r="BN4" s="682"/>
      <c r="BO4" s="682"/>
      <c r="BP4" s="682"/>
      <c r="BQ4" s="682"/>
      <c r="BR4" s="682"/>
      <c r="BS4" s="682"/>
      <c r="BT4" s="682"/>
      <c r="BU4" s="683"/>
      <c r="BV4" s="627"/>
    </row>
    <row r="5" spans="1:74" ht="12.75" customHeight="1">
      <c r="A5" s="652"/>
      <c r="B5" s="787" t="s">
        <v>23</v>
      </c>
      <c r="C5" s="788"/>
      <c r="D5" s="788"/>
      <c r="E5" s="788"/>
      <c r="F5" s="788"/>
      <c r="G5" s="788"/>
      <c r="H5" s="789"/>
      <c r="I5" s="787" t="s">
        <v>23</v>
      </c>
      <c r="J5" s="788"/>
      <c r="K5" s="788"/>
      <c r="L5" s="788"/>
      <c r="M5" s="788"/>
      <c r="N5" s="788"/>
      <c r="O5" s="789"/>
      <c r="P5" s="787" t="s">
        <v>23</v>
      </c>
      <c r="Q5" s="788"/>
      <c r="R5" s="788"/>
      <c r="S5" s="788"/>
      <c r="T5" s="788"/>
      <c r="U5" s="788"/>
      <c r="V5" s="789"/>
      <c r="W5" s="787" t="s">
        <v>23</v>
      </c>
      <c r="X5" s="788"/>
      <c r="Y5" s="788"/>
      <c r="Z5" s="788"/>
      <c r="AA5" s="788"/>
      <c r="AB5" s="788"/>
      <c r="AC5" s="788"/>
      <c r="AD5" s="657" t="s">
        <v>23</v>
      </c>
      <c r="AE5" s="657"/>
      <c r="AF5" s="657"/>
      <c r="AG5" s="657"/>
      <c r="AH5" s="657"/>
      <c r="AI5" s="657"/>
      <c r="AJ5" s="658"/>
      <c r="AK5" s="787" t="s">
        <v>23</v>
      </c>
      <c r="AL5" s="788"/>
      <c r="AM5" s="788"/>
      <c r="AN5" s="788"/>
      <c r="AO5" s="788"/>
      <c r="AP5" s="788"/>
      <c r="AQ5" s="789"/>
      <c r="AR5" s="787" t="s">
        <v>283</v>
      </c>
      <c r="AS5" s="788"/>
      <c r="AT5" s="788"/>
      <c r="AU5" s="788"/>
      <c r="AV5" s="788"/>
      <c r="AW5" s="788"/>
      <c r="AX5" s="788"/>
      <c r="AY5" s="788"/>
      <c r="AZ5" s="788"/>
      <c r="BA5" s="789"/>
      <c r="BB5" s="787" t="s">
        <v>23</v>
      </c>
      <c r="BC5" s="788"/>
      <c r="BD5" s="788"/>
      <c r="BE5" s="788"/>
      <c r="BF5" s="788"/>
      <c r="BG5" s="788"/>
      <c r="BH5" s="788"/>
      <c r="BI5" s="788"/>
      <c r="BJ5" s="788"/>
      <c r="BK5" s="789"/>
      <c r="BL5" s="787" t="s">
        <v>283</v>
      </c>
      <c r="BM5" s="788"/>
      <c r="BN5" s="788"/>
      <c r="BO5" s="788"/>
      <c r="BP5" s="788"/>
      <c r="BQ5" s="788"/>
      <c r="BR5" s="788"/>
      <c r="BS5" s="788"/>
      <c r="BT5" s="788"/>
      <c r="BU5" s="789"/>
      <c r="BV5" s="120"/>
    </row>
    <row r="6" spans="1:74" ht="159">
      <c r="A6" s="653"/>
      <c r="B6" s="243" t="s">
        <v>126</v>
      </c>
      <c r="C6" s="128" t="s">
        <v>129</v>
      </c>
      <c r="D6" s="128" t="s">
        <v>127</v>
      </c>
      <c r="E6" s="128" t="s">
        <v>128</v>
      </c>
      <c r="F6" s="128" t="s">
        <v>130</v>
      </c>
      <c r="G6" s="636" t="s">
        <v>132</v>
      </c>
      <c r="H6" s="244" t="s">
        <v>131</v>
      </c>
      <c r="I6" s="128" t="s">
        <v>126</v>
      </c>
      <c r="J6" s="128" t="s">
        <v>129</v>
      </c>
      <c r="K6" s="128" t="s">
        <v>127</v>
      </c>
      <c r="L6" s="128" t="s">
        <v>128</v>
      </c>
      <c r="M6" s="128" t="s">
        <v>130</v>
      </c>
      <c r="N6" s="128" t="s">
        <v>132</v>
      </c>
      <c r="O6" s="128" t="s">
        <v>131</v>
      </c>
      <c r="P6" s="243" t="s">
        <v>126</v>
      </c>
      <c r="Q6" s="128" t="s">
        <v>129</v>
      </c>
      <c r="R6" s="128" t="s">
        <v>127</v>
      </c>
      <c r="S6" s="128" t="s">
        <v>128</v>
      </c>
      <c r="T6" s="128" t="s">
        <v>130</v>
      </c>
      <c r="U6" s="636" t="s">
        <v>132</v>
      </c>
      <c r="V6" s="244" t="s">
        <v>131</v>
      </c>
      <c r="W6" s="128" t="s">
        <v>126</v>
      </c>
      <c r="X6" s="128" t="s">
        <v>129</v>
      </c>
      <c r="Y6" s="128" t="s">
        <v>127</v>
      </c>
      <c r="Z6" s="128" t="s">
        <v>128</v>
      </c>
      <c r="AA6" s="128" t="s">
        <v>130</v>
      </c>
      <c r="AB6" s="327" t="s">
        <v>132</v>
      </c>
      <c r="AC6" s="244" t="s">
        <v>131</v>
      </c>
      <c r="AD6" s="128" t="s">
        <v>126</v>
      </c>
      <c r="AE6" s="128" t="s">
        <v>129</v>
      </c>
      <c r="AF6" s="128" t="s">
        <v>127</v>
      </c>
      <c r="AG6" s="128" t="s">
        <v>128</v>
      </c>
      <c r="AH6" s="128" t="s">
        <v>130</v>
      </c>
      <c r="AI6" s="128" t="s">
        <v>132</v>
      </c>
      <c r="AJ6" s="296" t="s">
        <v>131</v>
      </c>
      <c r="AK6" s="128" t="s">
        <v>126</v>
      </c>
      <c r="AL6" s="128" t="s">
        <v>129</v>
      </c>
      <c r="AM6" s="128" t="s">
        <v>127</v>
      </c>
      <c r="AN6" s="128" t="s">
        <v>128</v>
      </c>
      <c r="AO6" s="128" t="s">
        <v>130</v>
      </c>
      <c r="AP6" s="128" t="s">
        <v>132</v>
      </c>
      <c r="AQ6" s="296" t="s">
        <v>131</v>
      </c>
      <c r="AR6" s="128" t="s">
        <v>126</v>
      </c>
      <c r="AS6" s="327" t="s">
        <v>129</v>
      </c>
      <c r="AT6" s="327" t="s">
        <v>127</v>
      </c>
      <c r="AU6" s="327" t="s">
        <v>128</v>
      </c>
      <c r="AV6" s="327" t="s">
        <v>131</v>
      </c>
      <c r="AW6" s="327" t="s">
        <v>130</v>
      </c>
      <c r="AX6" s="327" t="s">
        <v>132</v>
      </c>
      <c r="AY6" s="332" t="s">
        <v>301</v>
      </c>
      <c r="AZ6" s="332" t="s">
        <v>302</v>
      </c>
      <c r="BA6" s="333" t="s">
        <v>303</v>
      </c>
      <c r="BB6" s="128" t="s">
        <v>126</v>
      </c>
      <c r="BC6" s="327" t="s">
        <v>129</v>
      </c>
      <c r="BD6" s="327" t="s">
        <v>127</v>
      </c>
      <c r="BE6" s="327" t="s">
        <v>128</v>
      </c>
      <c r="BF6" s="327" t="s">
        <v>131</v>
      </c>
      <c r="BG6" s="327" t="s">
        <v>130</v>
      </c>
      <c r="BH6" s="327" t="s">
        <v>132</v>
      </c>
      <c r="BI6" s="332" t="s">
        <v>301</v>
      </c>
      <c r="BJ6" s="332" t="s">
        <v>302</v>
      </c>
      <c r="BK6" s="333" t="s">
        <v>303</v>
      </c>
      <c r="BL6" s="128" t="s">
        <v>126</v>
      </c>
      <c r="BM6" s="327" t="s">
        <v>129</v>
      </c>
      <c r="BN6" s="327" t="s">
        <v>127</v>
      </c>
      <c r="BO6" s="327" t="s">
        <v>128</v>
      </c>
      <c r="BP6" s="327" t="s">
        <v>131</v>
      </c>
      <c r="BQ6" s="327" t="s">
        <v>130</v>
      </c>
      <c r="BR6" s="327" t="s">
        <v>132</v>
      </c>
      <c r="BS6" s="332" t="s">
        <v>301</v>
      </c>
      <c r="BT6" s="332" t="s">
        <v>302</v>
      </c>
      <c r="BU6" s="333" t="s">
        <v>303</v>
      </c>
      <c r="BV6" s="626"/>
    </row>
    <row r="7" spans="1:74" ht="12.75">
      <c r="A7" s="121" t="s">
        <v>120</v>
      </c>
      <c r="B7" s="245">
        <v>45</v>
      </c>
      <c r="C7" s="129">
        <v>35</v>
      </c>
      <c r="D7" s="129">
        <v>3</v>
      </c>
      <c r="E7" s="129">
        <v>8</v>
      </c>
      <c r="F7" s="129">
        <v>4</v>
      </c>
      <c r="G7" s="175">
        <v>1</v>
      </c>
      <c r="H7" s="246">
        <v>5</v>
      </c>
      <c r="I7" s="129">
        <v>40</v>
      </c>
      <c r="J7" s="129">
        <v>32</v>
      </c>
      <c r="K7" s="129">
        <v>2</v>
      </c>
      <c r="L7" s="129">
        <v>10</v>
      </c>
      <c r="M7" s="129">
        <v>10</v>
      </c>
      <c r="N7" s="129">
        <v>1</v>
      </c>
      <c r="O7" s="129">
        <v>5</v>
      </c>
      <c r="P7" s="245">
        <v>39</v>
      </c>
      <c r="Q7" s="129">
        <v>39</v>
      </c>
      <c r="R7" s="129">
        <v>2</v>
      </c>
      <c r="S7" s="129">
        <v>9</v>
      </c>
      <c r="T7" s="129">
        <v>7</v>
      </c>
      <c r="U7" s="175">
        <v>1</v>
      </c>
      <c r="V7" s="246">
        <v>3</v>
      </c>
      <c r="W7" s="129">
        <v>35</v>
      </c>
      <c r="X7" s="249">
        <v>40</v>
      </c>
      <c r="Y7" s="249">
        <v>2</v>
      </c>
      <c r="Z7" s="249">
        <v>8</v>
      </c>
      <c r="AA7" s="249">
        <v>10</v>
      </c>
      <c r="AB7" s="129">
        <v>1</v>
      </c>
      <c r="AC7" s="320">
        <v>3</v>
      </c>
      <c r="AD7" s="129">
        <v>33</v>
      </c>
      <c r="AE7" s="129">
        <v>42</v>
      </c>
      <c r="AF7" s="129">
        <v>1</v>
      </c>
      <c r="AG7" s="129">
        <v>8</v>
      </c>
      <c r="AH7" s="129">
        <v>13</v>
      </c>
      <c r="AI7" s="129">
        <v>1</v>
      </c>
      <c r="AJ7" s="276">
        <v>3</v>
      </c>
      <c r="AK7" s="114">
        <v>43</v>
      </c>
      <c r="AL7" s="130">
        <v>32</v>
      </c>
      <c r="AM7" s="113">
        <v>4</v>
      </c>
      <c r="AN7" s="113">
        <v>11</v>
      </c>
      <c r="AO7" s="131">
        <v>6</v>
      </c>
      <c r="AP7" s="131">
        <v>0.8601346297681376</v>
      </c>
      <c r="AQ7" s="452">
        <v>4</v>
      </c>
      <c r="AR7" s="130">
        <v>36.75762439807384</v>
      </c>
      <c r="AS7" s="130">
        <v>35.15248796147672</v>
      </c>
      <c r="AT7" s="130">
        <v>2.7287319422150884</v>
      </c>
      <c r="AU7" s="130">
        <v>13.32263242375602</v>
      </c>
      <c r="AV7" s="130">
        <v>3.3707865168539324</v>
      </c>
      <c r="AW7" s="130">
        <v>7.704654895666131</v>
      </c>
      <c r="AX7" s="130">
        <v>0.32102728731942215</v>
      </c>
      <c r="AY7" s="130">
        <v>0.16051364365971107</v>
      </c>
      <c r="AZ7" s="130">
        <v>0.16051364365971107</v>
      </c>
      <c r="BA7" s="514">
        <v>0.4815409309791332</v>
      </c>
      <c r="BB7" s="130">
        <v>18.646864686468646</v>
      </c>
      <c r="BC7" s="130">
        <v>63.03630363036304</v>
      </c>
      <c r="BD7" s="130">
        <v>1.7444601603017444</v>
      </c>
      <c r="BE7" s="130">
        <v>6.5535124941065535</v>
      </c>
      <c r="BF7" s="130">
        <v>1.8387553041018387</v>
      </c>
      <c r="BG7" s="130">
        <v>3.771805752003772</v>
      </c>
      <c r="BH7" s="130">
        <v>0.14144271570014144</v>
      </c>
      <c r="BI7" s="130">
        <v>0.1885902876001886</v>
      </c>
      <c r="BJ7" s="130">
        <v>4.0075436115040075</v>
      </c>
      <c r="BK7" s="514">
        <v>0.07072135785007072</v>
      </c>
      <c r="BL7" s="130">
        <v>23.715415019762844</v>
      </c>
      <c r="BM7" s="130">
        <v>47.82608695652174</v>
      </c>
      <c r="BN7" s="130">
        <v>2.5691699604743086</v>
      </c>
      <c r="BO7" s="130">
        <v>8.49802371541502</v>
      </c>
      <c r="BP7" s="130">
        <v>2.766798418972332</v>
      </c>
      <c r="BQ7" s="130">
        <v>5.7312252964426875</v>
      </c>
      <c r="BR7" s="130">
        <v>0</v>
      </c>
      <c r="BS7" s="130">
        <v>0</v>
      </c>
      <c r="BT7" s="130">
        <v>0</v>
      </c>
      <c r="BU7" s="514">
        <v>8.695652173913043</v>
      </c>
      <c r="BV7" s="130"/>
    </row>
    <row r="8" spans="1:74" ht="12.75">
      <c r="A8" s="121" t="s">
        <v>53</v>
      </c>
      <c r="B8" s="245">
        <v>30</v>
      </c>
      <c r="C8" s="129">
        <v>29</v>
      </c>
      <c r="D8" s="129">
        <v>17</v>
      </c>
      <c r="E8" s="129">
        <v>8</v>
      </c>
      <c r="F8" s="129">
        <v>8</v>
      </c>
      <c r="G8" s="129">
        <v>6</v>
      </c>
      <c r="H8" s="246">
        <v>2</v>
      </c>
      <c r="I8" s="129">
        <v>33</v>
      </c>
      <c r="J8" s="129">
        <v>24</v>
      </c>
      <c r="K8" s="129">
        <v>18</v>
      </c>
      <c r="L8" s="129">
        <v>10</v>
      </c>
      <c r="M8" s="129">
        <v>6</v>
      </c>
      <c r="N8" s="129">
        <v>7</v>
      </c>
      <c r="O8" s="129">
        <v>2</v>
      </c>
      <c r="P8" s="245">
        <v>32</v>
      </c>
      <c r="Q8" s="129">
        <v>22</v>
      </c>
      <c r="R8" s="129">
        <v>18</v>
      </c>
      <c r="S8" s="129">
        <v>7</v>
      </c>
      <c r="T8" s="129">
        <v>7</v>
      </c>
      <c r="U8" s="129">
        <v>12</v>
      </c>
      <c r="V8" s="246">
        <v>2</v>
      </c>
      <c r="W8" s="129">
        <v>32</v>
      </c>
      <c r="X8" s="249">
        <v>23</v>
      </c>
      <c r="Y8" s="249">
        <v>17</v>
      </c>
      <c r="Z8" s="249">
        <v>7</v>
      </c>
      <c r="AA8" s="249">
        <v>8</v>
      </c>
      <c r="AB8" s="129">
        <v>10</v>
      </c>
      <c r="AC8" s="320">
        <v>2</v>
      </c>
      <c r="AD8" s="129">
        <v>32</v>
      </c>
      <c r="AE8" s="129">
        <v>21</v>
      </c>
      <c r="AF8" s="129">
        <v>16</v>
      </c>
      <c r="AG8" s="129">
        <v>7</v>
      </c>
      <c r="AH8" s="129">
        <v>14</v>
      </c>
      <c r="AI8" s="129">
        <v>9</v>
      </c>
      <c r="AJ8" s="246">
        <v>2</v>
      </c>
      <c r="AK8" s="114">
        <v>32</v>
      </c>
      <c r="AL8" s="130">
        <v>24</v>
      </c>
      <c r="AM8" s="113">
        <v>15</v>
      </c>
      <c r="AN8" s="113">
        <v>8</v>
      </c>
      <c r="AO8" s="131">
        <v>9</v>
      </c>
      <c r="AP8" s="131">
        <v>8.97212543554007</v>
      </c>
      <c r="AQ8" s="251">
        <v>2</v>
      </c>
      <c r="AR8" s="130">
        <v>33.400171870524204</v>
      </c>
      <c r="AS8" s="130">
        <v>22.085362360355198</v>
      </c>
      <c r="AT8" s="130">
        <v>16.571183042108277</v>
      </c>
      <c r="AU8" s="130">
        <v>7.662560870810656</v>
      </c>
      <c r="AV8" s="130">
        <v>4.812374677742767</v>
      </c>
      <c r="AW8" s="130">
        <v>6.9177885992552275</v>
      </c>
      <c r="AX8" s="130">
        <v>7.820108851331997</v>
      </c>
      <c r="AY8" s="130">
        <v>0.1575479805213406</v>
      </c>
      <c r="AZ8" s="130">
        <v>0.028645087367516472</v>
      </c>
      <c r="BA8" s="514">
        <v>0.7018046405041535</v>
      </c>
      <c r="BB8" s="130">
        <v>32.36910876813553</v>
      </c>
      <c r="BC8" s="130">
        <v>20.98765432098765</v>
      </c>
      <c r="BD8" s="130">
        <v>15.364512931422908</v>
      </c>
      <c r="BE8" s="130">
        <v>8.11480580337028</v>
      </c>
      <c r="BF8" s="130">
        <v>3.0323510858790663</v>
      </c>
      <c r="BG8" s="130">
        <v>8.28151752725962</v>
      </c>
      <c r="BH8" s="130">
        <v>7.001892403352258</v>
      </c>
      <c r="BI8" s="130">
        <v>0.22528611336397225</v>
      </c>
      <c r="BJ8" s="130">
        <v>4.361539154726503</v>
      </c>
      <c r="BK8" s="514">
        <v>0.2613318915022078</v>
      </c>
      <c r="BL8" s="130">
        <v>26.224641266699656</v>
      </c>
      <c r="BM8" s="130">
        <v>37.753587333003466</v>
      </c>
      <c r="BN8" s="130">
        <v>9.797130133597229</v>
      </c>
      <c r="BO8" s="130">
        <v>5.591291439881247</v>
      </c>
      <c r="BP8" s="130">
        <v>1.1380504700643246</v>
      </c>
      <c r="BQ8" s="130">
        <v>9.475507174666006</v>
      </c>
      <c r="BR8" s="130">
        <v>5.912914398812469</v>
      </c>
      <c r="BS8" s="130">
        <v>0.04948045522018803</v>
      </c>
      <c r="BT8" s="130">
        <v>0.09896091044037605</v>
      </c>
      <c r="BU8" s="514">
        <v>3.8099950519544783</v>
      </c>
      <c r="BV8" s="130"/>
    </row>
    <row r="9" spans="1:74" ht="12.75">
      <c r="A9" s="121" t="s">
        <v>56</v>
      </c>
      <c r="B9" s="245">
        <v>44</v>
      </c>
      <c r="C9" s="129">
        <v>34</v>
      </c>
      <c r="D9" s="129">
        <v>3</v>
      </c>
      <c r="E9" s="129">
        <v>9</v>
      </c>
      <c r="F9" s="129">
        <v>6</v>
      </c>
      <c r="G9" s="129">
        <v>0</v>
      </c>
      <c r="H9" s="246">
        <v>3</v>
      </c>
      <c r="I9" s="129">
        <v>44</v>
      </c>
      <c r="J9" s="129">
        <v>33</v>
      </c>
      <c r="K9" s="129">
        <v>3</v>
      </c>
      <c r="L9" s="129">
        <v>10</v>
      </c>
      <c r="M9" s="129">
        <v>6</v>
      </c>
      <c r="N9" s="129">
        <v>0</v>
      </c>
      <c r="O9" s="129">
        <v>3</v>
      </c>
      <c r="P9" s="245">
        <v>45</v>
      </c>
      <c r="Q9" s="129">
        <v>32</v>
      </c>
      <c r="R9" s="129">
        <v>3</v>
      </c>
      <c r="S9" s="129">
        <v>9</v>
      </c>
      <c r="T9" s="129">
        <v>7</v>
      </c>
      <c r="U9" s="129">
        <v>1</v>
      </c>
      <c r="V9" s="246">
        <v>3</v>
      </c>
      <c r="W9" s="129">
        <v>46</v>
      </c>
      <c r="X9" s="249">
        <v>31</v>
      </c>
      <c r="Y9" s="249">
        <v>3</v>
      </c>
      <c r="Z9" s="249">
        <v>9</v>
      </c>
      <c r="AA9" s="249">
        <v>7</v>
      </c>
      <c r="AB9" s="129">
        <v>1</v>
      </c>
      <c r="AC9" s="320">
        <v>3</v>
      </c>
      <c r="AD9" s="129">
        <v>45</v>
      </c>
      <c r="AE9" s="129">
        <v>31</v>
      </c>
      <c r="AF9" s="129">
        <v>3</v>
      </c>
      <c r="AG9" s="129">
        <v>10</v>
      </c>
      <c r="AH9" s="129">
        <v>7</v>
      </c>
      <c r="AI9" s="129">
        <v>0</v>
      </c>
      <c r="AJ9" s="246">
        <v>3</v>
      </c>
      <c r="AK9" s="114">
        <v>45</v>
      </c>
      <c r="AL9" s="130">
        <v>31</v>
      </c>
      <c r="AM9" s="113">
        <v>3</v>
      </c>
      <c r="AN9" s="113">
        <v>10</v>
      </c>
      <c r="AO9" s="131">
        <v>7</v>
      </c>
      <c r="AP9" s="131">
        <v>0.46831955922865015</v>
      </c>
      <c r="AQ9" s="251">
        <v>3</v>
      </c>
      <c r="AR9" s="130">
        <v>40.175097276264594</v>
      </c>
      <c r="AS9" s="130">
        <v>28.98832684824903</v>
      </c>
      <c r="AT9" s="130">
        <v>2.480544747081712</v>
      </c>
      <c r="AU9" s="130">
        <v>9.922178988326849</v>
      </c>
      <c r="AV9" s="130">
        <v>6.857976653696499</v>
      </c>
      <c r="AW9" s="130">
        <v>7.344357976653697</v>
      </c>
      <c r="AX9" s="130">
        <v>0.19455252918287938</v>
      </c>
      <c r="AY9" s="130">
        <v>0</v>
      </c>
      <c r="AZ9" s="130">
        <v>3.599221789883268</v>
      </c>
      <c r="BA9" s="514">
        <v>0.38910505836575876</v>
      </c>
      <c r="BB9" s="130">
        <v>41.66911117629803</v>
      </c>
      <c r="BC9" s="130">
        <v>25.051334702258725</v>
      </c>
      <c r="BD9" s="130">
        <v>3.4907597535934287</v>
      </c>
      <c r="BE9" s="130">
        <v>10.692285127603403</v>
      </c>
      <c r="BF9" s="130">
        <v>4.0481079495453205</v>
      </c>
      <c r="BG9" s="130">
        <v>6.864183044881197</v>
      </c>
      <c r="BH9" s="130">
        <v>0.27867409797594606</v>
      </c>
      <c r="BI9" s="130">
        <v>1.3200352009386918</v>
      </c>
      <c r="BJ9" s="130">
        <v>6.46817248459959</v>
      </c>
      <c r="BK9" s="514">
        <v>0.11733646230566148</v>
      </c>
      <c r="BL9" s="130">
        <v>44.61821527138915</v>
      </c>
      <c r="BM9" s="130">
        <v>22.079116835326587</v>
      </c>
      <c r="BN9" s="130">
        <v>6.163753449862005</v>
      </c>
      <c r="BO9" s="130">
        <v>11.959521619135234</v>
      </c>
      <c r="BP9" s="130">
        <v>2.391904323827047</v>
      </c>
      <c r="BQ9" s="130">
        <v>6.531738730450782</v>
      </c>
      <c r="BR9" s="130">
        <v>0.45998160073597055</v>
      </c>
      <c r="BS9" s="130">
        <v>0</v>
      </c>
      <c r="BT9" s="130">
        <v>0.36798528058877644</v>
      </c>
      <c r="BU9" s="514">
        <v>5.427782888684453</v>
      </c>
      <c r="BV9" s="130"/>
    </row>
    <row r="10" spans="1:74" ht="12.75">
      <c r="A10" s="121" t="s">
        <v>58</v>
      </c>
      <c r="B10" s="245">
        <v>16</v>
      </c>
      <c r="C10" s="129">
        <v>52</v>
      </c>
      <c r="D10" s="129">
        <v>7</v>
      </c>
      <c r="E10" s="129">
        <v>1</v>
      </c>
      <c r="F10" s="129">
        <v>23</v>
      </c>
      <c r="G10" s="129">
        <v>0</v>
      </c>
      <c r="H10" s="246">
        <v>1</v>
      </c>
      <c r="I10" s="129">
        <v>10</v>
      </c>
      <c r="J10" s="129">
        <v>81</v>
      </c>
      <c r="K10" s="129">
        <v>0</v>
      </c>
      <c r="L10" s="129">
        <v>0</v>
      </c>
      <c r="M10" s="129">
        <v>8</v>
      </c>
      <c r="N10" s="129">
        <v>0</v>
      </c>
      <c r="O10" s="129">
        <v>0</v>
      </c>
      <c r="P10" s="245">
        <v>11</v>
      </c>
      <c r="Q10" s="129">
        <v>71</v>
      </c>
      <c r="R10" s="129">
        <v>1</v>
      </c>
      <c r="S10" s="129">
        <v>0</v>
      </c>
      <c r="T10" s="129">
        <v>16</v>
      </c>
      <c r="U10" s="129">
        <v>0</v>
      </c>
      <c r="V10" s="246">
        <v>1</v>
      </c>
      <c r="W10" s="129">
        <v>12</v>
      </c>
      <c r="X10" s="249">
        <v>60</v>
      </c>
      <c r="Y10" s="249">
        <v>1</v>
      </c>
      <c r="Z10" s="249">
        <v>7</v>
      </c>
      <c r="AA10" s="249">
        <v>21</v>
      </c>
      <c r="AB10" s="129">
        <v>0</v>
      </c>
      <c r="AC10" s="320">
        <v>0</v>
      </c>
      <c r="AD10" s="129">
        <v>37</v>
      </c>
      <c r="AE10" s="129">
        <v>43</v>
      </c>
      <c r="AF10" s="129">
        <v>0</v>
      </c>
      <c r="AG10" s="129">
        <v>0</v>
      </c>
      <c r="AH10" s="129">
        <v>19</v>
      </c>
      <c r="AI10" s="129">
        <v>0</v>
      </c>
      <c r="AJ10" s="246">
        <v>0</v>
      </c>
      <c r="AK10" s="114">
        <v>27</v>
      </c>
      <c r="AL10" s="130">
        <v>50</v>
      </c>
      <c r="AM10" s="113">
        <v>0</v>
      </c>
      <c r="AN10" s="113">
        <v>0</v>
      </c>
      <c r="AO10" s="131">
        <v>23</v>
      </c>
      <c r="AP10" s="131">
        <v>0.01218224640623731</v>
      </c>
      <c r="AQ10" s="251">
        <v>0</v>
      </c>
      <c r="AR10" s="130">
        <v>18.78887070376432</v>
      </c>
      <c r="AS10" s="130">
        <v>37.4468085106383</v>
      </c>
      <c r="AT10" s="130">
        <v>0.0436442989634479</v>
      </c>
      <c r="AU10" s="130">
        <v>0.1745771958537916</v>
      </c>
      <c r="AV10" s="130">
        <v>0.09819967266775777</v>
      </c>
      <c r="AW10" s="130">
        <v>33.96617566830333</v>
      </c>
      <c r="AX10" s="130">
        <v>0.010911074740861976</v>
      </c>
      <c r="AY10" s="130">
        <v>0</v>
      </c>
      <c r="AZ10" s="130">
        <v>0</v>
      </c>
      <c r="BA10" s="514">
        <v>9.470812875068194</v>
      </c>
      <c r="BB10" s="130">
        <v>16.08440647711335</v>
      </c>
      <c r="BC10" s="130">
        <v>40.94415402269539</v>
      </c>
      <c r="BD10" s="130">
        <v>0.17850312380466657</v>
      </c>
      <c r="BE10" s="130">
        <v>0.28369246461813086</v>
      </c>
      <c r="BF10" s="130">
        <v>0.117939563942369</v>
      </c>
      <c r="BG10" s="130">
        <v>25.78413872242764</v>
      </c>
      <c r="BH10" s="130">
        <v>0.006375111564452377</v>
      </c>
      <c r="BI10" s="130">
        <v>0.041438225168940454</v>
      </c>
      <c r="BJ10" s="130">
        <v>16.527476730842793</v>
      </c>
      <c r="BK10" s="514">
        <v>0.03187555782226189</v>
      </c>
      <c r="BL10" s="130">
        <v>15.55735383370423</v>
      </c>
      <c r="BM10" s="130">
        <v>48.69512441836941</v>
      </c>
      <c r="BN10" s="130">
        <v>0.04046125834513453</v>
      </c>
      <c r="BO10" s="130">
        <v>0.08092251669026906</v>
      </c>
      <c r="BP10" s="130">
        <v>0.1820756625531054</v>
      </c>
      <c r="BQ10" s="130">
        <v>31.236091442443858</v>
      </c>
      <c r="BR10" s="130">
        <v>0</v>
      </c>
      <c r="BS10" s="130">
        <v>0</v>
      </c>
      <c r="BT10" s="130">
        <v>0.020230629172567266</v>
      </c>
      <c r="BU10" s="514">
        <v>4.187740238721424</v>
      </c>
      <c r="BV10" s="130"/>
    </row>
    <row r="11" spans="1:74" ht="12.75">
      <c r="A11" s="121" t="s">
        <v>65</v>
      </c>
      <c r="B11" s="245">
        <v>22</v>
      </c>
      <c r="C11" s="129">
        <v>45</v>
      </c>
      <c r="D11" s="129">
        <v>11</v>
      </c>
      <c r="E11" s="129">
        <v>5</v>
      </c>
      <c r="F11" s="129">
        <v>7</v>
      </c>
      <c r="G11" s="129">
        <v>8</v>
      </c>
      <c r="H11" s="246">
        <v>1</v>
      </c>
      <c r="I11" s="129">
        <v>26</v>
      </c>
      <c r="J11" s="129">
        <v>50</v>
      </c>
      <c r="K11" s="129">
        <v>10</v>
      </c>
      <c r="L11" s="129">
        <v>5</v>
      </c>
      <c r="M11" s="129">
        <v>5</v>
      </c>
      <c r="N11" s="129">
        <v>2</v>
      </c>
      <c r="O11" s="246">
        <v>1</v>
      </c>
      <c r="P11" s="245">
        <v>37</v>
      </c>
      <c r="Q11" s="129">
        <v>25</v>
      </c>
      <c r="R11" s="129">
        <v>12</v>
      </c>
      <c r="S11" s="129">
        <v>11</v>
      </c>
      <c r="T11" s="129">
        <v>6</v>
      </c>
      <c r="U11" s="129">
        <v>6</v>
      </c>
      <c r="V11" s="246">
        <v>2</v>
      </c>
      <c r="W11" s="129">
        <v>33</v>
      </c>
      <c r="X11" s="249">
        <v>20</v>
      </c>
      <c r="Y11" s="249">
        <v>13</v>
      </c>
      <c r="Z11" s="249">
        <v>22</v>
      </c>
      <c r="AA11" s="249">
        <v>6</v>
      </c>
      <c r="AB11" s="129">
        <v>5</v>
      </c>
      <c r="AC11" s="320">
        <v>2</v>
      </c>
      <c r="AD11" s="129">
        <v>32</v>
      </c>
      <c r="AE11" s="129">
        <v>27</v>
      </c>
      <c r="AF11" s="129">
        <v>15</v>
      </c>
      <c r="AG11" s="129">
        <v>11</v>
      </c>
      <c r="AH11" s="129">
        <v>8</v>
      </c>
      <c r="AI11" s="129">
        <v>5</v>
      </c>
      <c r="AJ11" s="246">
        <v>2</v>
      </c>
      <c r="AK11" s="114">
        <v>36</v>
      </c>
      <c r="AL11" s="130">
        <v>21</v>
      </c>
      <c r="AM11" s="113">
        <v>15</v>
      </c>
      <c r="AN11" s="113">
        <v>10</v>
      </c>
      <c r="AO11" s="131">
        <v>10</v>
      </c>
      <c r="AP11" s="131">
        <v>5.64516129032258</v>
      </c>
      <c r="AQ11" s="251">
        <v>2</v>
      </c>
      <c r="AR11" s="130">
        <v>44.85981308411215</v>
      </c>
      <c r="AS11" s="130">
        <v>24.299065420560748</v>
      </c>
      <c r="AT11" s="130">
        <v>11.214953271028037</v>
      </c>
      <c r="AU11" s="130">
        <v>9.345794392523365</v>
      </c>
      <c r="AV11" s="130">
        <v>1.8691588785046727</v>
      </c>
      <c r="AW11" s="130">
        <v>3.7383177570093453</v>
      </c>
      <c r="AX11" s="130">
        <v>4.672897196261682</v>
      </c>
      <c r="AY11" s="130">
        <v>0</v>
      </c>
      <c r="AZ11" s="130">
        <v>0</v>
      </c>
      <c r="BA11" s="514">
        <v>0</v>
      </c>
      <c r="BB11" s="130">
        <v>38.05774278215223</v>
      </c>
      <c r="BC11" s="130">
        <v>21.25984251968504</v>
      </c>
      <c r="BD11" s="130">
        <v>16.79790026246719</v>
      </c>
      <c r="BE11" s="130">
        <v>10.236220472440944</v>
      </c>
      <c r="BF11" s="130">
        <v>1.3123359580052494</v>
      </c>
      <c r="BG11" s="130">
        <v>6.299212598425196</v>
      </c>
      <c r="BH11" s="130">
        <v>3.4120734908136483</v>
      </c>
      <c r="BI11" s="130">
        <v>0.7874015748031495</v>
      </c>
      <c r="BJ11" s="130">
        <v>1.837270341207349</v>
      </c>
      <c r="BK11" s="514">
        <v>0</v>
      </c>
      <c r="BL11" s="130">
        <v>30.555555555555557</v>
      </c>
      <c r="BM11" s="130">
        <v>8.333333333333332</v>
      </c>
      <c r="BN11" s="130">
        <v>25</v>
      </c>
      <c r="BO11" s="130">
        <v>11.11111111111111</v>
      </c>
      <c r="BP11" s="130">
        <v>2.7777777777777777</v>
      </c>
      <c r="BQ11" s="130">
        <v>16.666666666666664</v>
      </c>
      <c r="BR11" s="130">
        <v>2.7777777777777777</v>
      </c>
      <c r="BS11" s="130">
        <v>0</v>
      </c>
      <c r="BT11" s="130">
        <v>0</v>
      </c>
      <c r="BU11" s="514">
        <v>2.7777777777777777</v>
      </c>
      <c r="BV11" s="130"/>
    </row>
    <row r="12" spans="1:74" ht="14.25">
      <c r="A12" s="121" t="s">
        <v>311</v>
      </c>
      <c r="B12" s="413" t="s">
        <v>321</v>
      </c>
      <c r="C12" s="162" t="s">
        <v>321</v>
      </c>
      <c r="D12" s="162" t="s">
        <v>321</v>
      </c>
      <c r="E12" s="162" t="s">
        <v>321</v>
      </c>
      <c r="F12" s="162" t="s">
        <v>321</v>
      </c>
      <c r="G12" s="162" t="s">
        <v>321</v>
      </c>
      <c r="H12" s="414" t="s">
        <v>321</v>
      </c>
      <c r="I12" s="162" t="s">
        <v>321</v>
      </c>
      <c r="J12" s="162" t="s">
        <v>321</v>
      </c>
      <c r="K12" s="162" t="s">
        <v>321</v>
      </c>
      <c r="L12" s="162" t="s">
        <v>321</v>
      </c>
      <c r="M12" s="162" t="s">
        <v>321</v>
      </c>
      <c r="N12" s="162" t="s">
        <v>321</v>
      </c>
      <c r="O12" s="414" t="s">
        <v>321</v>
      </c>
      <c r="P12" s="413" t="s">
        <v>321</v>
      </c>
      <c r="Q12" s="162" t="s">
        <v>321</v>
      </c>
      <c r="R12" s="162" t="s">
        <v>321</v>
      </c>
      <c r="S12" s="162" t="s">
        <v>321</v>
      </c>
      <c r="T12" s="162" t="s">
        <v>321</v>
      </c>
      <c r="U12" s="162" t="s">
        <v>321</v>
      </c>
      <c r="V12" s="414" t="s">
        <v>321</v>
      </c>
      <c r="W12" s="162" t="s">
        <v>321</v>
      </c>
      <c r="X12" s="162" t="s">
        <v>321</v>
      </c>
      <c r="Y12" s="162" t="s">
        <v>321</v>
      </c>
      <c r="Z12" s="162" t="s">
        <v>321</v>
      </c>
      <c r="AA12" s="162" t="s">
        <v>321</v>
      </c>
      <c r="AB12" s="162" t="s">
        <v>321</v>
      </c>
      <c r="AC12" s="414" t="s">
        <v>321</v>
      </c>
      <c r="AD12" s="162" t="s">
        <v>321</v>
      </c>
      <c r="AE12" s="162" t="s">
        <v>321</v>
      </c>
      <c r="AF12" s="162" t="s">
        <v>321</v>
      </c>
      <c r="AG12" s="162" t="s">
        <v>321</v>
      </c>
      <c r="AH12" s="162" t="s">
        <v>321</v>
      </c>
      <c r="AI12" s="162" t="s">
        <v>321</v>
      </c>
      <c r="AJ12" s="414" t="s">
        <v>321</v>
      </c>
      <c r="AK12" s="162" t="s">
        <v>321</v>
      </c>
      <c r="AL12" s="162" t="s">
        <v>321</v>
      </c>
      <c r="AM12" s="162" t="s">
        <v>321</v>
      </c>
      <c r="AN12" s="162" t="s">
        <v>321</v>
      </c>
      <c r="AO12" s="162" t="s">
        <v>321</v>
      </c>
      <c r="AP12" s="162" t="s">
        <v>321</v>
      </c>
      <c r="AQ12" s="414" t="s">
        <v>321</v>
      </c>
      <c r="AR12" s="130">
        <v>49.473684210526315</v>
      </c>
      <c r="AS12" s="130">
        <v>28.421052631578945</v>
      </c>
      <c r="AT12" s="130">
        <v>2.1052631578947367</v>
      </c>
      <c r="AU12" s="130">
        <v>8.421052631578947</v>
      </c>
      <c r="AV12" s="130">
        <v>7.368421052631578</v>
      </c>
      <c r="AW12" s="130">
        <v>4.2105263157894735</v>
      </c>
      <c r="AX12" s="130">
        <v>0</v>
      </c>
      <c r="AY12" s="130">
        <v>0</v>
      </c>
      <c r="AZ12" s="130">
        <v>0</v>
      </c>
      <c r="BA12" s="514">
        <v>0</v>
      </c>
      <c r="BB12" s="130">
        <v>41.80522565320665</v>
      </c>
      <c r="BC12" s="130">
        <v>30.403800475059384</v>
      </c>
      <c r="BD12" s="130">
        <v>2.137767220902613</v>
      </c>
      <c r="BE12" s="130">
        <v>7.363420427553444</v>
      </c>
      <c r="BF12" s="130">
        <v>2.6128266033254155</v>
      </c>
      <c r="BG12" s="130">
        <v>3.32541567695962</v>
      </c>
      <c r="BH12" s="130">
        <v>0</v>
      </c>
      <c r="BI12" s="130">
        <v>0</v>
      </c>
      <c r="BJ12" s="130">
        <v>12.351543942992874</v>
      </c>
      <c r="BK12" s="514">
        <v>0</v>
      </c>
      <c r="BL12" s="130">
        <v>10.091743119266056</v>
      </c>
      <c r="BM12" s="130">
        <v>5.5045871559633035</v>
      </c>
      <c r="BN12" s="130">
        <v>0.22935779816513763</v>
      </c>
      <c r="BO12" s="130">
        <v>2.293577981651376</v>
      </c>
      <c r="BP12" s="130">
        <v>0.22935779816513763</v>
      </c>
      <c r="BQ12" s="130">
        <v>2.064220183486239</v>
      </c>
      <c r="BR12" s="130">
        <v>0.22935779816513763</v>
      </c>
      <c r="BS12" s="130">
        <v>0</v>
      </c>
      <c r="BT12" s="130">
        <v>0</v>
      </c>
      <c r="BU12" s="514">
        <v>79.35779816513761</v>
      </c>
      <c r="BV12" s="130"/>
    </row>
    <row r="13" spans="1:74" ht="12.75">
      <c r="A13" s="396" t="s">
        <v>59</v>
      </c>
      <c r="B13" s="245">
        <v>37</v>
      </c>
      <c r="C13" s="129">
        <v>31</v>
      </c>
      <c r="D13" s="129">
        <v>3</v>
      </c>
      <c r="E13" s="129">
        <v>15</v>
      </c>
      <c r="F13" s="129">
        <v>8</v>
      </c>
      <c r="G13" s="129">
        <v>0</v>
      </c>
      <c r="H13" s="246">
        <v>6</v>
      </c>
      <c r="I13" s="129">
        <v>38</v>
      </c>
      <c r="J13" s="129">
        <v>28</v>
      </c>
      <c r="K13" s="129">
        <v>3</v>
      </c>
      <c r="L13" s="129">
        <v>17</v>
      </c>
      <c r="M13" s="129">
        <v>7</v>
      </c>
      <c r="N13" s="129">
        <v>0</v>
      </c>
      <c r="O13" s="129">
        <v>6</v>
      </c>
      <c r="P13" s="245">
        <v>38</v>
      </c>
      <c r="Q13" s="129">
        <v>30</v>
      </c>
      <c r="R13" s="129">
        <v>3</v>
      </c>
      <c r="S13" s="129">
        <v>15</v>
      </c>
      <c r="T13" s="129">
        <v>7</v>
      </c>
      <c r="U13" s="129">
        <v>1</v>
      </c>
      <c r="V13" s="246">
        <v>5</v>
      </c>
      <c r="W13" s="129">
        <v>36</v>
      </c>
      <c r="X13" s="249">
        <v>28</v>
      </c>
      <c r="Y13" s="249">
        <v>3</v>
      </c>
      <c r="Z13" s="249">
        <v>16</v>
      </c>
      <c r="AA13" s="249">
        <v>10</v>
      </c>
      <c r="AB13" s="129">
        <v>1</v>
      </c>
      <c r="AC13" s="320">
        <v>5</v>
      </c>
      <c r="AD13" s="129">
        <v>36</v>
      </c>
      <c r="AE13" s="129">
        <v>30</v>
      </c>
      <c r="AF13" s="129">
        <v>3</v>
      </c>
      <c r="AG13" s="129">
        <v>17</v>
      </c>
      <c r="AH13" s="129">
        <v>9</v>
      </c>
      <c r="AI13" s="129">
        <v>1</v>
      </c>
      <c r="AJ13" s="246">
        <v>5</v>
      </c>
      <c r="AK13" s="114">
        <v>34</v>
      </c>
      <c r="AL13" s="130">
        <v>29</v>
      </c>
      <c r="AM13" s="113">
        <v>3</v>
      </c>
      <c r="AN13" s="113">
        <v>16</v>
      </c>
      <c r="AO13" s="131">
        <v>12</v>
      </c>
      <c r="AP13" s="131">
        <v>0.5320237364436259</v>
      </c>
      <c r="AQ13" s="251">
        <v>6</v>
      </c>
      <c r="AR13" s="130">
        <v>34.77178423236514</v>
      </c>
      <c r="AS13" s="130">
        <v>28.962655601659755</v>
      </c>
      <c r="AT13" s="130">
        <v>3.4024896265560165</v>
      </c>
      <c r="AU13" s="130">
        <v>16.431535269709542</v>
      </c>
      <c r="AV13" s="130">
        <v>5.477178423236515</v>
      </c>
      <c r="AW13" s="130">
        <v>9.377593360995851</v>
      </c>
      <c r="AX13" s="130">
        <v>0.7468879668049793</v>
      </c>
      <c r="AY13" s="130">
        <v>0.08298755186721991</v>
      </c>
      <c r="AZ13" s="130">
        <v>0.08298755186721991</v>
      </c>
      <c r="BA13" s="514">
        <v>0.7468879668049793</v>
      </c>
      <c r="BB13" s="130">
        <v>33.19642425706692</v>
      </c>
      <c r="BC13" s="130">
        <v>26.117419666586134</v>
      </c>
      <c r="BD13" s="130">
        <v>3.309978255617299</v>
      </c>
      <c r="BE13" s="130">
        <v>17.371345735684947</v>
      </c>
      <c r="BF13" s="130">
        <v>5.387774824836917</v>
      </c>
      <c r="BG13" s="130">
        <v>9.350084561488282</v>
      </c>
      <c r="BH13" s="130">
        <v>0.41072722879922685</v>
      </c>
      <c r="BI13" s="130">
        <v>0.362406378352259</v>
      </c>
      <c r="BJ13" s="130">
        <v>4.203913988886204</v>
      </c>
      <c r="BK13" s="514">
        <v>0.2899251026818072</v>
      </c>
      <c r="BL13" s="130">
        <v>34.34504792332269</v>
      </c>
      <c r="BM13" s="130">
        <v>21.405750798722046</v>
      </c>
      <c r="BN13" s="130">
        <v>4.792332268370607</v>
      </c>
      <c r="BO13" s="130">
        <v>19.329073482428115</v>
      </c>
      <c r="BP13" s="130">
        <v>4.313099041533546</v>
      </c>
      <c r="BQ13" s="130">
        <v>9.424920127795527</v>
      </c>
      <c r="BR13" s="130">
        <v>0.6389776357827476</v>
      </c>
      <c r="BS13" s="130">
        <v>0</v>
      </c>
      <c r="BT13" s="130">
        <v>0</v>
      </c>
      <c r="BU13" s="514">
        <v>5.431309904153355</v>
      </c>
      <c r="BV13" s="130"/>
    </row>
    <row r="14" spans="1:74" ht="14.25">
      <c r="A14" s="396" t="s">
        <v>312</v>
      </c>
      <c r="B14" s="413" t="s">
        <v>321</v>
      </c>
      <c r="C14" s="162" t="s">
        <v>321</v>
      </c>
      <c r="D14" s="162" t="s">
        <v>321</v>
      </c>
      <c r="E14" s="162" t="s">
        <v>321</v>
      </c>
      <c r="F14" s="162" t="s">
        <v>321</v>
      </c>
      <c r="G14" s="162" t="s">
        <v>321</v>
      </c>
      <c r="H14" s="414" t="s">
        <v>321</v>
      </c>
      <c r="I14" s="162" t="s">
        <v>321</v>
      </c>
      <c r="J14" s="162" t="s">
        <v>321</v>
      </c>
      <c r="K14" s="162" t="s">
        <v>321</v>
      </c>
      <c r="L14" s="162" t="s">
        <v>321</v>
      </c>
      <c r="M14" s="162" t="s">
        <v>321</v>
      </c>
      <c r="N14" s="162" t="s">
        <v>321</v>
      </c>
      <c r="O14" s="414" t="s">
        <v>321</v>
      </c>
      <c r="P14" s="413" t="s">
        <v>321</v>
      </c>
      <c r="Q14" s="162" t="s">
        <v>321</v>
      </c>
      <c r="R14" s="162" t="s">
        <v>321</v>
      </c>
      <c r="S14" s="162" t="s">
        <v>321</v>
      </c>
      <c r="T14" s="162" t="s">
        <v>321</v>
      </c>
      <c r="U14" s="162" t="s">
        <v>321</v>
      </c>
      <c r="V14" s="414" t="s">
        <v>321</v>
      </c>
      <c r="W14" s="162" t="s">
        <v>321</v>
      </c>
      <c r="X14" s="162" t="s">
        <v>321</v>
      </c>
      <c r="Y14" s="162" t="s">
        <v>321</v>
      </c>
      <c r="Z14" s="162" t="s">
        <v>321</v>
      </c>
      <c r="AA14" s="162" t="s">
        <v>321</v>
      </c>
      <c r="AB14" s="162" t="s">
        <v>321</v>
      </c>
      <c r="AC14" s="414" t="s">
        <v>321</v>
      </c>
      <c r="AD14" s="162" t="s">
        <v>321</v>
      </c>
      <c r="AE14" s="162" t="s">
        <v>321</v>
      </c>
      <c r="AF14" s="162" t="s">
        <v>321</v>
      </c>
      <c r="AG14" s="162" t="s">
        <v>321</v>
      </c>
      <c r="AH14" s="162" t="s">
        <v>321</v>
      </c>
      <c r="AI14" s="162" t="s">
        <v>321</v>
      </c>
      <c r="AJ14" s="414" t="s">
        <v>321</v>
      </c>
      <c r="AK14" s="162" t="s">
        <v>321</v>
      </c>
      <c r="AL14" s="162" t="s">
        <v>321</v>
      </c>
      <c r="AM14" s="162" t="s">
        <v>321</v>
      </c>
      <c r="AN14" s="162" t="s">
        <v>321</v>
      </c>
      <c r="AO14" s="162" t="s">
        <v>321</v>
      </c>
      <c r="AP14" s="162" t="s">
        <v>321</v>
      </c>
      <c r="AQ14" s="414" t="s">
        <v>321</v>
      </c>
      <c r="AR14" s="130">
        <v>16.492949110974862</v>
      </c>
      <c r="AS14" s="130">
        <v>11.526670754138566</v>
      </c>
      <c r="AT14" s="130">
        <v>56.897608828939305</v>
      </c>
      <c r="AU14" s="130">
        <v>3.5561005518087065</v>
      </c>
      <c r="AV14" s="130">
        <v>1.471489883507051</v>
      </c>
      <c r="AW14" s="130">
        <v>6.499080318822808</v>
      </c>
      <c r="AX14" s="130">
        <v>3.494788473329246</v>
      </c>
      <c r="AY14" s="130">
        <v>0.06131207847946045</v>
      </c>
      <c r="AZ14" s="130">
        <v>0</v>
      </c>
      <c r="BA14" s="514">
        <v>0.06131207847946045</v>
      </c>
      <c r="BB14" s="130">
        <v>12.985638699924415</v>
      </c>
      <c r="BC14" s="130">
        <v>8.17838246409675</v>
      </c>
      <c r="BD14" s="130">
        <v>53.34845049130763</v>
      </c>
      <c r="BE14" s="130">
        <v>2.932728647014361</v>
      </c>
      <c r="BF14" s="130">
        <v>0.7709750566893424</v>
      </c>
      <c r="BG14" s="130">
        <v>9.100529100529101</v>
      </c>
      <c r="BH14" s="130">
        <v>8.208616780045352</v>
      </c>
      <c r="BI14" s="130">
        <v>0.12093726379440665</v>
      </c>
      <c r="BJ14" s="130">
        <v>3.9153439153439153</v>
      </c>
      <c r="BK14" s="514">
        <v>0.4383975812547241</v>
      </c>
      <c r="BL14" s="130">
        <v>3.0087350372047883</v>
      </c>
      <c r="BM14" s="130">
        <v>3.170494985441605</v>
      </c>
      <c r="BN14" s="130">
        <v>88.22387576835975</v>
      </c>
      <c r="BO14" s="130">
        <v>0.7764477515367195</v>
      </c>
      <c r="BP14" s="130">
        <v>0.06470397929472663</v>
      </c>
      <c r="BQ14" s="130">
        <v>4.0116467162730505</v>
      </c>
      <c r="BR14" s="130">
        <v>0.5499838240051763</v>
      </c>
      <c r="BS14" s="130">
        <v>0</v>
      </c>
      <c r="BT14" s="130">
        <v>0</v>
      </c>
      <c r="BU14" s="514">
        <v>0.19411193788417988</v>
      </c>
      <c r="BV14" s="130"/>
    </row>
    <row r="15" spans="1:74" ht="12.75">
      <c r="A15" s="396" t="s">
        <v>55</v>
      </c>
      <c r="B15" s="245">
        <v>16</v>
      </c>
      <c r="C15" s="129">
        <v>26</v>
      </c>
      <c r="D15" s="129">
        <v>24</v>
      </c>
      <c r="E15" s="129">
        <v>5</v>
      </c>
      <c r="F15" s="129">
        <v>15</v>
      </c>
      <c r="G15" s="129">
        <v>12</v>
      </c>
      <c r="H15" s="246">
        <v>2</v>
      </c>
      <c r="I15" s="129">
        <v>19</v>
      </c>
      <c r="J15" s="129">
        <v>24</v>
      </c>
      <c r="K15" s="129">
        <v>29</v>
      </c>
      <c r="L15" s="129">
        <v>5</v>
      </c>
      <c r="M15" s="129">
        <v>8</v>
      </c>
      <c r="N15" s="129">
        <v>14</v>
      </c>
      <c r="O15" s="129">
        <v>1</v>
      </c>
      <c r="P15" s="245">
        <v>19</v>
      </c>
      <c r="Q15" s="129">
        <v>22</v>
      </c>
      <c r="R15" s="129">
        <v>24</v>
      </c>
      <c r="S15" s="129">
        <v>6</v>
      </c>
      <c r="T15" s="129">
        <v>8</v>
      </c>
      <c r="U15" s="129">
        <v>21</v>
      </c>
      <c r="V15" s="246">
        <v>1</v>
      </c>
      <c r="W15" s="129">
        <v>18</v>
      </c>
      <c r="X15" s="249">
        <v>27</v>
      </c>
      <c r="Y15" s="249">
        <v>23</v>
      </c>
      <c r="Z15" s="249">
        <v>5</v>
      </c>
      <c r="AA15" s="249">
        <v>10</v>
      </c>
      <c r="AB15" s="129">
        <v>16</v>
      </c>
      <c r="AC15" s="320">
        <v>1</v>
      </c>
      <c r="AD15" s="129">
        <v>18</v>
      </c>
      <c r="AE15" s="129">
        <v>21</v>
      </c>
      <c r="AF15" s="129">
        <v>22</v>
      </c>
      <c r="AG15" s="129">
        <v>5</v>
      </c>
      <c r="AH15" s="129">
        <v>16</v>
      </c>
      <c r="AI15" s="129">
        <v>16</v>
      </c>
      <c r="AJ15" s="246">
        <v>2</v>
      </c>
      <c r="AK15" s="114">
        <v>20</v>
      </c>
      <c r="AL15" s="130">
        <v>22</v>
      </c>
      <c r="AM15" s="113">
        <v>21</v>
      </c>
      <c r="AN15" s="113">
        <v>7</v>
      </c>
      <c r="AO15" s="131">
        <v>12</v>
      </c>
      <c r="AP15" s="131">
        <v>16.867670298594362</v>
      </c>
      <c r="AQ15" s="251">
        <v>2</v>
      </c>
      <c r="AR15" s="130">
        <v>24.934677118327734</v>
      </c>
      <c r="AS15" s="130">
        <v>21.27659574468085</v>
      </c>
      <c r="AT15" s="130">
        <v>17.543859649122805</v>
      </c>
      <c r="AU15" s="130">
        <v>5.599104143337066</v>
      </c>
      <c r="AV15" s="130">
        <v>4.068682344158268</v>
      </c>
      <c r="AW15" s="130">
        <v>9.518477043673013</v>
      </c>
      <c r="AX15" s="130">
        <v>15.565509518477045</v>
      </c>
      <c r="AY15" s="130">
        <v>0.22396416573348266</v>
      </c>
      <c r="AZ15" s="130">
        <v>0.07465472191116088</v>
      </c>
      <c r="BA15" s="514">
        <v>1.4184397163120568</v>
      </c>
      <c r="BB15" s="130">
        <v>21.63594215697097</v>
      </c>
      <c r="BC15" s="130">
        <v>18.94248813334805</v>
      </c>
      <c r="BD15" s="130">
        <v>19.32884424329396</v>
      </c>
      <c r="BE15" s="130">
        <v>5.751186665194834</v>
      </c>
      <c r="BF15" s="130">
        <v>2.34021415167237</v>
      </c>
      <c r="BG15" s="130">
        <v>11.932884424329396</v>
      </c>
      <c r="BH15" s="130">
        <v>13.65492880008831</v>
      </c>
      <c r="BI15" s="130">
        <v>0.33116237995363723</v>
      </c>
      <c r="BJ15" s="130">
        <v>5.894690363174743</v>
      </c>
      <c r="BK15" s="514">
        <v>0.1876586819737278</v>
      </c>
      <c r="BL15" s="130">
        <v>22.547584187408493</v>
      </c>
      <c r="BM15" s="130">
        <v>23.938506588579795</v>
      </c>
      <c r="BN15" s="130">
        <v>14.494875549048317</v>
      </c>
      <c r="BO15" s="130">
        <v>3.806734992679356</v>
      </c>
      <c r="BP15" s="130">
        <v>1.0980966325036603</v>
      </c>
      <c r="BQ15" s="130">
        <v>12.591508052708638</v>
      </c>
      <c r="BR15" s="130">
        <v>16.764275256222547</v>
      </c>
      <c r="BS15" s="130">
        <v>0</v>
      </c>
      <c r="BT15" s="130">
        <v>0</v>
      </c>
      <c r="BU15" s="514">
        <v>4.538799414348463</v>
      </c>
      <c r="BV15" s="130"/>
    </row>
    <row r="16" spans="1:74" ht="12.75">
      <c r="A16" s="396" t="s">
        <v>430</v>
      </c>
      <c r="B16" s="245">
        <v>38</v>
      </c>
      <c r="C16" s="129">
        <v>33</v>
      </c>
      <c r="D16" s="129">
        <v>2</v>
      </c>
      <c r="E16" s="129">
        <v>14</v>
      </c>
      <c r="F16" s="129">
        <v>6</v>
      </c>
      <c r="G16" s="129">
        <v>0</v>
      </c>
      <c r="H16" s="246">
        <v>7</v>
      </c>
      <c r="I16" s="129">
        <v>34</v>
      </c>
      <c r="J16" s="129">
        <v>30</v>
      </c>
      <c r="K16" s="129">
        <v>3</v>
      </c>
      <c r="L16" s="129">
        <v>18</v>
      </c>
      <c r="M16" s="129">
        <v>8</v>
      </c>
      <c r="N16" s="129">
        <v>1</v>
      </c>
      <c r="O16" s="129">
        <v>7</v>
      </c>
      <c r="P16" s="245">
        <v>33</v>
      </c>
      <c r="Q16" s="129">
        <v>32</v>
      </c>
      <c r="R16" s="129">
        <v>2</v>
      </c>
      <c r="S16" s="129">
        <v>12</v>
      </c>
      <c r="T16" s="129">
        <v>11</v>
      </c>
      <c r="U16" s="129">
        <v>1</v>
      </c>
      <c r="V16" s="246">
        <v>8</v>
      </c>
      <c r="W16" s="129">
        <v>34</v>
      </c>
      <c r="X16" s="249">
        <v>29</v>
      </c>
      <c r="Y16" s="249">
        <v>3</v>
      </c>
      <c r="Z16" s="249">
        <v>14</v>
      </c>
      <c r="AA16" s="249">
        <v>11</v>
      </c>
      <c r="AB16" s="129">
        <v>1</v>
      </c>
      <c r="AC16" s="320">
        <v>6</v>
      </c>
      <c r="AD16" s="129">
        <v>34</v>
      </c>
      <c r="AE16" s="129">
        <v>31</v>
      </c>
      <c r="AF16" s="129">
        <v>3</v>
      </c>
      <c r="AG16" s="129">
        <v>17</v>
      </c>
      <c r="AH16" s="129">
        <v>10</v>
      </c>
      <c r="AI16" s="129">
        <v>0</v>
      </c>
      <c r="AJ16" s="246">
        <v>5</v>
      </c>
      <c r="AK16" s="114">
        <v>29</v>
      </c>
      <c r="AL16" s="130">
        <v>27</v>
      </c>
      <c r="AM16" s="113">
        <v>3</v>
      </c>
      <c r="AN16" s="113">
        <v>14</v>
      </c>
      <c r="AO16" s="131">
        <v>17</v>
      </c>
      <c r="AP16" s="131">
        <v>0.1953125</v>
      </c>
      <c r="AQ16" s="251">
        <v>10</v>
      </c>
      <c r="AR16" s="130">
        <v>28.63070539419087</v>
      </c>
      <c r="AS16" s="130">
        <v>30.70539419087137</v>
      </c>
      <c r="AT16" s="130">
        <v>1.2448132780082988</v>
      </c>
      <c r="AU16" s="130">
        <v>16.182572614107883</v>
      </c>
      <c r="AV16" s="130">
        <v>5.809128630705394</v>
      </c>
      <c r="AW16" s="130">
        <v>16.182572614107883</v>
      </c>
      <c r="AX16" s="130">
        <v>0.4149377593360996</v>
      </c>
      <c r="AY16" s="130">
        <v>0</v>
      </c>
      <c r="AZ16" s="130">
        <v>0</v>
      </c>
      <c r="BA16" s="514">
        <v>0.8298755186721992</v>
      </c>
      <c r="BB16" s="130">
        <v>31.119311193111933</v>
      </c>
      <c r="BC16" s="130">
        <v>27.060270602706026</v>
      </c>
      <c r="BD16" s="130">
        <v>2.706027060270603</v>
      </c>
      <c r="BE16" s="130">
        <v>15.252152521525215</v>
      </c>
      <c r="BF16" s="130">
        <v>6.027060270602706</v>
      </c>
      <c r="BG16" s="130">
        <v>12.423124231242312</v>
      </c>
      <c r="BH16" s="130">
        <v>0.12300123001230012</v>
      </c>
      <c r="BI16" s="130">
        <v>0.24600246002460024</v>
      </c>
      <c r="BJ16" s="130">
        <v>4.674046740467404</v>
      </c>
      <c r="BK16" s="514">
        <v>0.36900369003690037</v>
      </c>
      <c r="BL16" s="130">
        <v>28.205128205128204</v>
      </c>
      <c r="BM16" s="130">
        <v>21.367521367521366</v>
      </c>
      <c r="BN16" s="130">
        <v>4.273504273504273</v>
      </c>
      <c r="BO16" s="130">
        <v>19.65811965811966</v>
      </c>
      <c r="BP16" s="130">
        <v>6.837606837606838</v>
      </c>
      <c r="BQ16" s="130">
        <v>12.82051282051282</v>
      </c>
      <c r="BR16" s="130">
        <v>0</v>
      </c>
      <c r="BS16" s="130">
        <v>0</v>
      </c>
      <c r="BT16" s="130">
        <v>0</v>
      </c>
      <c r="BU16" s="514">
        <v>6.837606837606838</v>
      </c>
      <c r="BV16" s="130"/>
    </row>
    <row r="17" spans="1:74" ht="12.75">
      <c r="A17" s="396" t="s">
        <v>54</v>
      </c>
      <c r="B17" s="245">
        <v>19</v>
      </c>
      <c r="C17" s="129">
        <v>42</v>
      </c>
      <c r="D17" s="129">
        <v>3</v>
      </c>
      <c r="E17" s="129">
        <v>4</v>
      </c>
      <c r="F17" s="129">
        <v>30</v>
      </c>
      <c r="G17" s="129">
        <v>0</v>
      </c>
      <c r="H17" s="246">
        <v>1</v>
      </c>
      <c r="I17" s="129">
        <v>34</v>
      </c>
      <c r="J17" s="129">
        <v>42</v>
      </c>
      <c r="K17" s="129">
        <v>3</v>
      </c>
      <c r="L17" s="129">
        <v>6</v>
      </c>
      <c r="M17" s="129">
        <v>13</v>
      </c>
      <c r="N17" s="129">
        <v>0</v>
      </c>
      <c r="O17" s="129">
        <v>2</v>
      </c>
      <c r="P17" s="245">
        <v>20</v>
      </c>
      <c r="Q17" s="129">
        <v>57</v>
      </c>
      <c r="R17" s="129">
        <v>2</v>
      </c>
      <c r="S17" s="129">
        <v>3</v>
      </c>
      <c r="T17" s="129">
        <v>15</v>
      </c>
      <c r="U17" s="129">
        <v>1</v>
      </c>
      <c r="V17" s="246">
        <v>1</v>
      </c>
      <c r="W17" s="129">
        <v>28</v>
      </c>
      <c r="X17" s="249">
        <v>49</v>
      </c>
      <c r="Y17" s="249">
        <v>2</v>
      </c>
      <c r="Z17" s="249">
        <v>4</v>
      </c>
      <c r="AA17" s="249">
        <v>16</v>
      </c>
      <c r="AB17" s="129">
        <v>1</v>
      </c>
      <c r="AC17" s="320">
        <v>1</v>
      </c>
      <c r="AD17" s="129">
        <v>30</v>
      </c>
      <c r="AE17" s="129">
        <v>33</v>
      </c>
      <c r="AF17" s="129">
        <v>2</v>
      </c>
      <c r="AG17" s="129">
        <v>4</v>
      </c>
      <c r="AH17" s="129">
        <v>29</v>
      </c>
      <c r="AI17" s="129">
        <v>0</v>
      </c>
      <c r="AJ17" s="246">
        <v>1</v>
      </c>
      <c r="AK17" s="114">
        <v>29</v>
      </c>
      <c r="AL17" s="130">
        <v>40</v>
      </c>
      <c r="AM17" s="113">
        <v>2</v>
      </c>
      <c r="AN17" s="113">
        <v>4</v>
      </c>
      <c r="AO17" s="131">
        <v>23</v>
      </c>
      <c r="AP17" s="131">
        <v>0.3293392193959778</v>
      </c>
      <c r="AQ17" s="251">
        <v>1</v>
      </c>
      <c r="AR17" s="130">
        <v>34.003091190108194</v>
      </c>
      <c r="AS17" s="130">
        <v>38.3693972179289</v>
      </c>
      <c r="AT17" s="130">
        <v>2.58887171561051</v>
      </c>
      <c r="AU17" s="130">
        <v>5.950540958268934</v>
      </c>
      <c r="AV17" s="130">
        <v>1.3910355486862442</v>
      </c>
      <c r="AW17" s="130">
        <v>16.76970633693972</v>
      </c>
      <c r="AX17" s="130">
        <v>0.19319938176197837</v>
      </c>
      <c r="AY17" s="130">
        <v>0</v>
      </c>
      <c r="AZ17" s="130">
        <v>0.03863987635239567</v>
      </c>
      <c r="BA17" s="514">
        <v>0.6955177743431221</v>
      </c>
      <c r="BB17" s="130">
        <v>23.190229459659513</v>
      </c>
      <c r="BC17" s="130">
        <v>51.5840118430792</v>
      </c>
      <c r="BD17" s="130">
        <v>1.687638786084382</v>
      </c>
      <c r="BE17" s="130">
        <v>3.7823834196891193</v>
      </c>
      <c r="BF17" s="130">
        <v>1.014063656550703</v>
      </c>
      <c r="BG17" s="130">
        <v>11.221317542561065</v>
      </c>
      <c r="BH17" s="130">
        <v>0.11843079200592153</v>
      </c>
      <c r="BI17" s="130">
        <v>0.7031828275351591</v>
      </c>
      <c r="BJ17" s="130">
        <v>6.639526276831977</v>
      </c>
      <c r="BK17" s="514">
        <v>0.05921539600296077</v>
      </c>
      <c r="BL17" s="130">
        <v>18.295218295218298</v>
      </c>
      <c r="BM17" s="130">
        <v>57.06860706860707</v>
      </c>
      <c r="BN17" s="130">
        <v>1.4553014553014554</v>
      </c>
      <c r="BO17" s="130">
        <v>2.8413028413028414</v>
      </c>
      <c r="BP17" s="130">
        <v>0.7623007623007623</v>
      </c>
      <c r="BQ17" s="130">
        <v>15.86971586971587</v>
      </c>
      <c r="BR17" s="130">
        <v>0.10395010395010396</v>
      </c>
      <c r="BS17" s="130">
        <v>0</v>
      </c>
      <c r="BT17" s="130">
        <v>0.03465003465003465</v>
      </c>
      <c r="BU17" s="514">
        <v>3.4996534996535</v>
      </c>
      <c r="BV17" s="130"/>
    </row>
    <row r="18" spans="1:74" ht="12.75">
      <c r="A18" s="396" t="s">
        <v>119</v>
      </c>
      <c r="B18" s="245">
        <v>45</v>
      </c>
      <c r="C18" s="129">
        <v>31</v>
      </c>
      <c r="D18" s="129">
        <v>6</v>
      </c>
      <c r="E18" s="129">
        <v>10</v>
      </c>
      <c r="F18" s="129">
        <v>5</v>
      </c>
      <c r="G18" s="129">
        <v>0</v>
      </c>
      <c r="H18" s="246">
        <v>3</v>
      </c>
      <c r="I18" s="129">
        <v>40</v>
      </c>
      <c r="J18" s="129">
        <v>31</v>
      </c>
      <c r="K18" s="129">
        <v>2</v>
      </c>
      <c r="L18" s="129">
        <v>12</v>
      </c>
      <c r="M18" s="129">
        <v>6</v>
      </c>
      <c r="N18" s="129">
        <v>0</v>
      </c>
      <c r="O18" s="129">
        <v>8</v>
      </c>
      <c r="P18" s="245">
        <v>40</v>
      </c>
      <c r="Q18" s="129">
        <v>30</v>
      </c>
      <c r="R18" s="129">
        <v>5</v>
      </c>
      <c r="S18" s="129">
        <v>9</v>
      </c>
      <c r="T18" s="129">
        <v>9</v>
      </c>
      <c r="U18" s="129">
        <v>2</v>
      </c>
      <c r="V18" s="246">
        <v>5</v>
      </c>
      <c r="W18" s="129">
        <v>41</v>
      </c>
      <c r="X18" s="249">
        <v>31</v>
      </c>
      <c r="Y18" s="249">
        <v>3</v>
      </c>
      <c r="Z18" s="249">
        <v>9</v>
      </c>
      <c r="AA18" s="249">
        <v>11</v>
      </c>
      <c r="AB18" s="129">
        <v>1</v>
      </c>
      <c r="AC18" s="320">
        <v>3</v>
      </c>
      <c r="AD18" s="129">
        <v>42</v>
      </c>
      <c r="AE18" s="129">
        <v>29</v>
      </c>
      <c r="AF18" s="129">
        <v>3</v>
      </c>
      <c r="AG18" s="129">
        <v>10</v>
      </c>
      <c r="AH18" s="129">
        <v>10</v>
      </c>
      <c r="AI18" s="129">
        <v>0</v>
      </c>
      <c r="AJ18" s="246">
        <v>5</v>
      </c>
      <c r="AK18" s="114">
        <v>39</v>
      </c>
      <c r="AL18" s="130">
        <v>33</v>
      </c>
      <c r="AM18" s="113">
        <v>3</v>
      </c>
      <c r="AN18" s="113">
        <v>8</v>
      </c>
      <c r="AO18" s="131">
        <v>11</v>
      </c>
      <c r="AP18" s="131">
        <v>0.8291873963515755</v>
      </c>
      <c r="AQ18" s="251">
        <v>4</v>
      </c>
      <c r="AR18" s="130">
        <v>38.70967741935484</v>
      </c>
      <c r="AS18" s="130">
        <v>32.25806451612903</v>
      </c>
      <c r="AT18" s="130">
        <v>3.225806451612903</v>
      </c>
      <c r="AU18" s="130">
        <v>11.612903225806452</v>
      </c>
      <c r="AV18" s="130">
        <v>5.806451612903226</v>
      </c>
      <c r="AW18" s="130">
        <v>7.741935483870968</v>
      </c>
      <c r="AX18" s="130">
        <v>0.6451612903225806</v>
      </c>
      <c r="AY18" s="130">
        <v>0</v>
      </c>
      <c r="AZ18" s="130">
        <v>0</v>
      </c>
      <c r="BA18" s="514">
        <v>0</v>
      </c>
      <c r="BB18" s="130">
        <v>38.70333988212181</v>
      </c>
      <c r="BC18" s="130">
        <v>26.91552062868369</v>
      </c>
      <c r="BD18" s="130">
        <v>2.9469548133595285</v>
      </c>
      <c r="BE18" s="130">
        <v>12.37721021611002</v>
      </c>
      <c r="BF18" s="130">
        <v>4.12573673870334</v>
      </c>
      <c r="BG18" s="130">
        <v>9.233791748526523</v>
      </c>
      <c r="BH18" s="130">
        <v>0.19646365422396855</v>
      </c>
      <c r="BI18" s="130">
        <v>0.3929273084479371</v>
      </c>
      <c r="BJ18" s="130">
        <v>4.911591355599214</v>
      </c>
      <c r="BK18" s="514">
        <v>0.19646365422396855</v>
      </c>
      <c r="BL18" s="130">
        <v>42.10526315789473</v>
      </c>
      <c r="BM18" s="130">
        <v>22.36842105263158</v>
      </c>
      <c r="BN18" s="130">
        <v>5.263157894736842</v>
      </c>
      <c r="BO18" s="130">
        <v>2.631578947368421</v>
      </c>
      <c r="BP18" s="130">
        <v>3.9473684210526314</v>
      </c>
      <c r="BQ18" s="130">
        <v>15.789473684210526</v>
      </c>
      <c r="BR18" s="130">
        <v>1.3157894736842104</v>
      </c>
      <c r="BS18" s="130">
        <v>0</v>
      </c>
      <c r="BT18" s="130">
        <v>0</v>
      </c>
      <c r="BU18" s="514">
        <v>6.578947368421052</v>
      </c>
      <c r="BV18" s="130"/>
    </row>
    <row r="19" spans="1:74" ht="14.25">
      <c r="A19" s="396" t="s">
        <v>313</v>
      </c>
      <c r="B19" s="413" t="s">
        <v>321</v>
      </c>
      <c r="C19" s="162" t="s">
        <v>321</v>
      </c>
      <c r="D19" s="162" t="s">
        <v>321</v>
      </c>
      <c r="E19" s="162" t="s">
        <v>321</v>
      </c>
      <c r="F19" s="162" t="s">
        <v>321</v>
      </c>
      <c r="G19" s="162" t="s">
        <v>321</v>
      </c>
      <c r="H19" s="414" t="s">
        <v>321</v>
      </c>
      <c r="I19" s="162" t="s">
        <v>321</v>
      </c>
      <c r="J19" s="162" t="s">
        <v>321</v>
      </c>
      <c r="K19" s="162" t="s">
        <v>321</v>
      </c>
      <c r="L19" s="162" t="s">
        <v>321</v>
      </c>
      <c r="M19" s="162" t="s">
        <v>321</v>
      </c>
      <c r="N19" s="162" t="s">
        <v>321</v>
      </c>
      <c r="O19" s="414" t="s">
        <v>321</v>
      </c>
      <c r="P19" s="413" t="s">
        <v>321</v>
      </c>
      <c r="Q19" s="162" t="s">
        <v>321</v>
      </c>
      <c r="R19" s="162" t="s">
        <v>321</v>
      </c>
      <c r="S19" s="162" t="s">
        <v>321</v>
      </c>
      <c r="T19" s="162" t="s">
        <v>321</v>
      </c>
      <c r="U19" s="162" t="s">
        <v>321</v>
      </c>
      <c r="V19" s="414" t="s">
        <v>321</v>
      </c>
      <c r="W19" s="162" t="s">
        <v>321</v>
      </c>
      <c r="X19" s="162" t="s">
        <v>321</v>
      </c>
      <c r="Y19" s="162" t="s">
        <v>321</v>
      </c>
      <c r="Z19" s="162" t="s">
        <v>321</v>
      </c>
      <c r="AA19" s="162" t="s">
        <v>321</v>
      </c>
      <c r="AB19" s="162" t="s">
        <v>321</v>
      </c>
      <c r="AC19" s="414" t="s">
        <v>321</v>
      </c>
      <c r="AD19" s="162" t="s">
        <v>321</v>
      </c>
      <c r="AE19" s="162" t="s">
        <v>321</v>
      </c>
      <c r="AF19" s="162" t="s">
        <v>321</v>
      </c>
      <c r="AG19" s="162" t="s">
        <v>321</v>
      </c>
      <c r="AH19" s="162" t="s">
        <v>321</v>
      </c>
      <c r="AI19" s="162" t="s">
        <v>321</v>
      </c>
      <c r="AJ19" s="414" t="s">
        <v>321</v>
      </c>
      <c r="AK19" s="162" t="s">
        <v>321</v>
      </c>
      <c r="AL19" s="162" t="s">
        <v>321</v>
      </c>
      <c r="AM19" s="162" t="s">
        <v>321</v>
      </c>
      <c r="AN19" s="162" t="s">
        <v>321</v>
      </c>
      <c r="AO19" s="162" t="s">
        <v>321</v>
      </c>
      <c r="AP19" s="162" t="s">
        <v>321</v>
      </c>
      <c r="AQ19" s="414" t="s">
        <v>321</v>
      </c>
      <c r="AR19" s="130">
        <v>54.278728606356964</v>
      </c>
      <c r="AS19" s="130">
        <v>22.982885085574573</v>
      </c>
      <c r="AT19" s="130">
        <v>7.334963325183375</v>
      </c>
      <c r="AU19" s="130">
        <v>9.290953545232274</v>
      </c>
      <c r="AV19" s="130">
        <v>1.2224938875305624</v>
      </c>
      <c r="AW19" s="130">
        <v>4.156479217603912</v>
      </c>
      <c r="AX19" s="130">
        <v>0.4889975550122249</v>
      </c>
      <c r="AY19" s="130">
        <v>0</v>
      </c>
      <c r="AZ19" s="130">
        <v>0</v>
      </c>
      <c r="BA19" s="514">
        <v>0.24449877750611246</v>
      </c>
      <c r="BB19" s="130">
        <v>50.17692852087756</v>
      </c>
      <c r="BC19" s="130">
        <v>21.231422505307858</v>
      </c>
      <c r="BD19" s="130">
        <v>7.784854918612881</v>
      </c>
      <c r="BE19" s="130">
        <v>8.138711960368012</v>
      </c>
      <c r="BF19" s="130">
        <v>1.556970983722576</v>
      </c>
      <c r="BG19" s="130">
        <v>5.024769992922859</v>
      </c>
      <c r="BH19" s="130">
        <v>0.5661712668082095</v>
      </c>
      <c r="BI19" s="130">
        <v>0.28308563340410475</v>
      </c>
      <c r="BJ19" s="130">
        <v>4.953998584571833</v>
      </c>
      <c r="BK19" s="514">
        <v>0.28308563340410475</v>
      </c>
      <c r="BL19" s="130">
        <v>53.242320819112635</v>
      </c>
      <c r="BM19" s="130">
        <v>19.453924914675767</v>
      </c>
      <c r="BN19" s="130">
        <v>7.167235494880546</v>
      </c>
      <c r="BO19" s="130">
        <v>8.19112627986348</v>
      </c>
      <c r="BP19" s="130">
        <v>1.3651877133105803</v>
      </c>
      <c r="BQ19" s="130">
        <v>6.143344709897611</v>
      </c>
      <c r="BR19" s="130">
        <v>0.3412969283276451</v>
      </c>
      <c r="BS19" s="130">
        <v>0</v>
      </c>
      <c r="BT19" s="130">
        <v>0</v>
      </c>
      <c r="BU19" s="514">
        <v>4.09556313993174</v>
      </c>
      <c r="BV19" s="130"/>
    </row>
    <row r="20" spans="1:74" ht="14.25">
      <c r="A20" s="396" t="s">
        <v>314</v>
      </c>
      <c r="B20" s="413" t="s">
        <v>321</v>
      </c>
      <c r="C20" s="162" t="s">
        <v>321</v>
      </c>
      <c r="D20" s="162" t="s">
        <v>321</v>
      </c>
      <c r="E20" s="162" t="s">
        <v>321</v>
      </c>
      <c r="F20" s="162" t="s">
        <v>321</v>
      </c>
      <c r="G20" s="162" t="s">
        <v>321</v>
      </c>
      <c r="H20" s="414" t="s">
        <v>321</v>
      </c>
      <c r="I20" s="162" t="s">
        <v>321</v>
      </c>
      <c r="J20" s="162" t="s">
        <v>321</v>
      </c>
      <c r="K20" s="162" t="s">
        <v>321</v>
      </c>
      <c r="L20" s="162" t="s">
        <v>321</v>
      </c>
      <c r="M20" s="162" t="s">
        <v>321</v>
      </c>
      <c r="N20" s="162" t="s">
        <v>321</v>
      </c>
      <c r="O20" s="414" t="s">
        <v>321</v>
      </c>
      <c r="P20" s="413" t="s">
        <v>321</v>
      </c>
      <c r="Q20" s="162" t="s">
        <v>321</v>
      </c>
      <c r="R20" s="162" t="s">
        <v>321</v>
      </c>
      <c r="S20" s="162" t="s">
        <v>321</v>
      </c>
      <c r="T20" s="162" t="s">
        <v>321</v>
      </c>
      <c r="U20" s="162" t="s">
        <v>321</v>
      </c>
      <c r="V20" s="414" t="s">
        <v>321</v>
      </c>
      <c r="W20" s="162" t="s">
        <v>321</v>
      </c>
      <c r="X20" s="162" t="s">
        <v>321</v>
      </c>
      <c r="Y20" s="162" t="s">
        <v>321</v>
      </c>
      <c r="Z20" s="162" t="s">
        <v>321</v>
      </c>
      <c r="AA20" s="162" t="s">
        <v>321</v>
      </c>
      <c r="AB20" s="162" t="s">
        <v>321</v>
      </c>
      <c r="AC20" s="414" t="s">
        <v>321</v>
      </c>
      <c r="AD20" s="162" t="s">
        <v>321</v>
      </c>
      <c r="AE20" s="162" t="s">
        <v>321</v>
      </c>
      <c r="AF20" s="162" t="s">
        <v>321</v>
      </c>
      <c r="AG20" s="162" t="s">
        <v>321</v>
      </c>
      <c r="AH20" s="162" t="s">
        <v>321</v>
      </c>
      <c r="AI20" s="162" t="s">
        <v>321</v>
      </c>
      <c r="AJ20" s="414" t="s">
        <v>321</v>
      </c>
      <c r="AK20" s="162" t="s">
        <v>321</v>
      </c>
      <c r="AL20" s="162" t="s">
        <v>321</v>
      </c>
      <c r="AM20" s="162" t="s">
        <v>321</v>
      </c>
      <c r="AN20" s="162" t="s">
        <v>321</v>
      </c>
      <c r="AO20" s="162" t="s">
        <v>321</v>
      </c>
      <c r="AP20" s="162" t="s">
        <v>321</v>
      </c>
      <c r="AQ20" s="414" t="s">
        <v>321</v>
      </c>
      <c r="AR20" s="130">
        <v>57.18157181571816</v>
      </c>
      <c r="AS20" s="130">
        <v>24.119241192411923</v>
      </c>
      <c r="AT20" s="130">
        <v>4.878048780487805</v>
      </c>
      <c r="AU20" s="130">
        <v>4.0650406504065035</v>
      </c>
      <c r="AV20" s="130">
        <v>1.8970189701897018</v>
      </c>
      <c r="AW20" s="130">
        <v>3.523035230352303</v>
      </c>
      <c r="AX20" s="130">
        <v>1.3550135501355014</v>
      </c>
      <c r="AY20" s="130">
        <v>0</v>
      </c>
      <c r="AZ20" s="130">
        <v>0</v>
      </c>
      <c r="BA20" s="514">
        <v>2.9810298102981028</v>
      </c>
      <c r="BB20" s="130">
        <v>42.867924528301884</v>
      </c>
      <c r="BC20" s="130">
        <v>14.49056603773585</v>
      </c>
      <c r="BD20" s="130">
        <v>11.245283018867925</v>
      </c>
      <c r="BE20" s="130">
        <v>2.943396226415094</v>
      </c>
      <c r="BF20" s="130">
        <v>11.622641509433961</v>
      </c>
      <c r="BG20" s="130">
        <v>4.754716981132075</v>
      </c>
      <c r="BH20" s="130">
        <v>0.7547169811320755</v>
      </c>
      <c r="BI20" s="130">
        <v>0.07547169811320754</v>
      </c>
      <c r="BJ20" s="130">
        <v>11.09433962264151</v>
      </c>
      <c r="BK20" s="514">
        <v>0.1509433962264151</v>
      </c>
      <c r="BL20" s="130">
        <v>40.707964601769916</v>
      </c>
      <c r="BM20" s="130">
        <v>18.58407079646018</v>
      </c>
      <c r="BN20" s="130">
        <v>4.867256637168142</v>
      </c>
      <c r="BO20" s="130">
        <v>2.2123893805309733</v>
      </c>
      <c r="BP20" s="130">
        <v>1.3274336283185841</v>
      </c>
      <c r="BQ20" s="130">
        <v>14.15929203539823</v>
      </c>
      <c r="BR20" s="130">
        <v>0</v>
      </c>
      <c r="BS20" s="130">
        <v>0</v>
      </c>
      <c r="BT20" s="130">
        <v>0</v>
      </c>
      <c r="BU20" s="514">
        <v>18.141592920353983</v>
      </c>
      <c r="BV20" s="130"/>
    </row>
    <row r="21" spans="1:74" ht="12.75">
      <c r="A21" s="396" t="s">
        <v>118</v>
      </c>
      <c r="B21" s="129">
        <v>27</v>
      </c>
      <c r="C21" s="129">
        <v>32</v>
      </c>
      <c r="D21" s="129">
        <v>17</v>
      </c>
      <c r="E21" s="129">
        <v>6</v>
      </c>
      <c r="F21" s="129">
        <v>8</v>
      </c>
      <c r="G21" s="129">
        <v>8</v>
      </c>
      <c r="H21" s="246">
        <v>2</v>
      </c>
      <c r="I21" s="129">
        <v>30</v>
      </c>
      <c r="J21" s="129">
        <v>26</v>
      </c>
      <c r="K21" s="129">
        <v>18</v>
      </c>
      <c r="L21" s="129">
        <v>9</v>
      </c>
      <c r="M21" s="129">
        <v>5</v>
      </c>
      <c r="N21" s="129">
        <v>9</v>
      </c>
      <c r="O21" s="246">
        <v>2</v>
      </c>
      <c r="P21" s="129">
        <v>26</v>
      </c>
      <c r="Q21" s="129">
        <v>31</v>
      </c>
      <c r="R21" s="129">
        <v>14</v>
      </c>
      <c r="S21" s="129">
        <v>5</v>
      </c>
      <c r="T21" s="129">
        <v>9</v>
      </c>
      <c r="U21" s="129">
        <v>11</v>
      </c>
      <c r="V21" s="246">
        <v>2</v>
      </c>
      <c r="W21" s="129">
        <v>27</v>
      </c>
      <c r="X21" s="249">
        <v>33</v>
      </c>
      <c r="Y21" s="249">
        <v>14</v>
      </c>
      <c r="Z21" s="249">
        <v>6</v>
      </c>
      <c r="AA21" s="249">
        <v>9</v>
      </c>
      <c r="AB21" s="129">
        <v>9</v>
      </c>
      <c r="AC21" s="320">
        <v>2</v>
      </c>
      <c r="AD21" s="129">
        <v>27</v>
      </c>
      <c r="AE21" s="129">
        <v>26</v>
      </c>
      <c r="AF21" s="129">
        <v>14</v>
      </c>
      <c r="AG21" s="129">
        <v>6</v>
      </c>
      <c r="AH21" s="129">
        <v>14</v>
      </c>
      <c r="AI21" s="129">
        <v>9</v>
      </c>
      <c r="AJ21" s="246">
        <v>3</v>
      </c>
      <c r="AK21" s="114">
        <v>27</v>
      </c>
      <c r="AL21" s="130">
        <v>29</v>
      </c>
      <c r="AM21" s="113">
        <v>13</v>
      </c>
      <c r="AN21" s="113">
        <v>6</v>
      </c>
      <c r="AO21" s="131">
        <v>13</v>
      </c>
      <c r="AP21" s="131">
        <v>9.29713955345098</v>
      </c>
      <c r="AQ21" s="251">
        <v>3</v>
      </c>
      <c r="AR21" s="130">
        <v>19.263720417338195</v>
      </c>
      <c r="AS21" s="130">
        <v>51.59046568835355</v>
      </c>
      <c r="AT21" s="130">
        <v>8.847230469081346</v>
      </c>
      <c r="AU21" s="130">
        <v>4.470268894732378</v>
      </c>
      <c r="AV21" s="130">
        <v>2.527780134023242</v>
      </c>
      <c r="AW21" s="130">
        <v>6.879294257358555</v>
      </c>
      <c r="AX21" s="130">
        <v>5.310034778183052</v>
      </c>
      <c r="AY21" s="130">
        <v>0.06785986936975147</v>
      </c>
      <c r="AZ21" s="130">
        <v>0.6531512426838578</v>
      </c>
      <c r="BA21" s="514">
        <v>0.4580541182458224</v>
      </c>
      <c r="BB21" s="130">
        <v>13.784775888717157</v>
      </c>
      <c r="BC21" s="130">
        <v>63.82148377125193</v>
      </c>
      <c r="BD21" s="130">
        <v>6.309891808346213</v>
      </c>
      <c r="BE21" s="130">
        <v>3.57032457496136</v>
      </c>
      <c r="BF21" s="130">
        <v>1.5108191653786707</v>
      </c>
      <c r="BG21" s="130">
        <v>5.108191653786708</v>
      </c>
      <c r="BH21" s="130">
        <v>3.268933539412674</v>
      </c>
      <c r="BI21" s="130">
        <v>0.2472952086553323</v>
      </c>
      <c r="BJ21" s="130">
        <v>2.266228748068006</v>
      </c>
      <c r="BK21" s="514">
        <v>0.11205564142194745</v>
      </c>
      <c r="BL21" s="130">
        <v>24.739583333333336</v>
      </c>
      <c r="BM21" s="130">
        <v>36.53971354166667</v>
      </c>
      <c r="BN21" s="130">
        <v>6.884765625</v>
      </c>
      <c r="BO21" s="130">
        <v>3.3203125</v>
      </c>
      <c r="BP21" s="130">
        <v>0.6673177083333333</v>
      </c>
      <c r="BQ21" s="130">
        <v>14.713541666666666</v>
      </c>
      <c r="BR21" s="130">
        <v>3.3365885416666665</v>
      </c>
      <c r="BS21" s="130">
        <v>0</v>
      </c>
      <c r="BT21" s="130">
        <v>0.08138020833333334</v>
      </c>
      <c r="BU21" s="514">
        <v>9.635416666666668</v>
      </c>
      <c r="BV21" s="130"/>
    </row>
    <row r="22" spans="1:74" ht="12.75">
      <c r="A22" s="396" t="s">
        <v>117</v>
      </c>
      <c r="B22" s="129">
        <v>37</v>
      </c>
      <c r="C22" s="129">
        <v>32</v>
      </c>
      <c r="D22" s="129">
        <v>10</v>
      </c>
      <c r="E22" s="129">
        <v>9</v>
      </c>
      <c r="F22" s="129">
        <v>7</v>
      </c>
      <c r="G22" s="129">
        <v>2</v>
      </c>
      <c r="H22" s="246">
        <v>3</v>
      </c>
      <c r="I22" s="129">
        <v>42</v>
      </c>
      <c r="J22" s="129">
        <v>25</v>
      </c>
      <c r="K22" s="129">
        <v>10</v>
      </c>
      <c r="L22" s="129">
        <v>11</v>
      </c>
      <c r="M22" s="129">
        <v>7</v>
      </c>
      <c r="N22" s="129">
        <v>2</v>
      </c>
      <c r="O22" s="246">
        <v>3</v>
      </c>
      <c r="P22" s="129">
        <v>44</v>
      </c>
      <c r="Q22" s="129">
        <v>24</v>
      </c>
      <c r="R22" s="129">
        <v>10</v>
      </c>
      <c r="S22" s="129">
        <v>9</v>
      </c>
      <c r="T22" s="129">
        <v>8</v>
      </c>
      <c r="U22" s="129">
        <v>3</v>
      </c>
      <c r="V22" s="246">
        <v>2</v>
      </c>
      <c r="W22" s="129">
        <v>41</v>
      </c>
      <c r="X22" s="249">
        <v>25</v>
      </c>
      <c r="Y22" s="249">
        <v>8</v>
      </c>
      <c r="Z22" s="249">
        <v>9</v>
      </c>
      <c r="AA22" s="249">
        <v>11</v>
      </c>
      <c r="AB22" s="129">
        <v>2</v>
      </c>
      <c r="AC22" s="320">
        <v>3</v>
      </c>
      <c r="AD22" s="129">
        <v>42</v>
      </c>
      <c r="AE22" s="129">
        <v>25</v>
      </c>
      <c r="AF22" s="129">
        <v>9</v>
      </c>
      <c r="AG22" s="129">
        <v>10</v>
      </c>
      <c r="AH22" s="129">
        <v>9</v>
      </c>
      <c r="AI22" s="129">
        <v>3</v>
      </c>
      <c r="AJ22" s="246">
        <v>3</v>
      </c>
      <c r="AK22" s="114">
        <v>44</v>
      </c>
      <c r="AL22" s="130">
        <v>23</v>
      </c>
      <c r="AM22" s="113">
        <v>8</v>
      </c>
      <c r="AN22" s="113">
        <v>11</v>
      </c>
      <c r="AO22" s="131">
        <v>9</v>
      </c>
      <c r="AP22" s="131">
        <v>2.284102284102284</v>
      </c>
      <c r="AQ22" s="251">
        <v>3</v>
      </c>
      <c r="AR22" s="130">
        <v>41.715193223928004</v>
      </c>
      <c r="AS22" s="130">
        <v>27.368978295394385</v>
      </c>
      <c r="AT22" s="130">
        <v>7.428974766190224</v>
      </c>
      <c r="AU22" s="130">
        <v>10.967001941062291</v>
      </c>
      <c r="AV22" s="130">
        <v>3.5292041644609142</v>
      </c>
      <c r="AW22" s="130">
        <v>7.296629610022939</v>
      </c>
      <c r="AX22" s="130">
        <v>1.1381683430386447</v>
      </c>
      <c r="AY22" s="130">
        <v>0.05293806246691372</v>
      </c>
      <c r="AZ22" s="130">
        <v>0.01764602082230457</v>
      </c>
      <c r="BA22" s="514">
        <v>0.5382036350802895</v>
      </c>
      <c r="BB22" s="130">
        <v>39.42125494017649</v>
      </c>
      <c r="BC22" s="130">
        <v>23.13085377077581</v>
      </c>
      <c r="BD22" s="130">
        <v>7.725623951058417</v>
      </c>
      <c r="BE22" s="130">
        <v>11.13096204861675</v>
      </c>
      <c r="BF22" s="130">
        <v>2.7610849439662175</v>
      </c>
      <c r="BG22" s="130">
        <v>8.605381408694711</v>
      </c>
      <c r="BH22" s="130">
        <v>2.0843484380921447</v>
      </c>
      <c r="BI22" s="130">
        <v>0.2192626279031996</v>
      </c>
      <c r="BJ22" s="130">
        <v>4.710086080883547</v>
      </c>
      <c r="BK22" s="514">
        <v>0.21114178983271076</v>
      </c>
      <c r="BL22" s="130">
        <v>34.11984382957053</v>
      </c>
      <c r="BM22" s="130">
        <v>31.777287387540316</v>
      </c>
      <c r="BN22" s="130">
        <v>10.202003055508403</v>
      </c>
      <c r="BO22" s="130">
        <v>9.28535053471397</v>
      </c>
      <c r="BP22" s="130">
        <v>2.0879307418095396</v>
      </c>
      <c r="BQ22" s="130">
        <v>6.959769139365133</v>
      </c>
      <c r="BR22" s="130">
        <v>1.0524528942454592</v>
      </c>
      <c r="BS22" s="130">
        <v>0</v>
      </c>
      <c r="BT22" s="130">
        <v>0.1188253267696486</v>
      </c>
      <c r="BU22" s="514">
        <v>4.209811576981837</v>
      </c>
      <c r="BV22" s="130"/>
    </row>
    <row r="23" spans="1:74" ht="12.75">
      <c r="A23" s="396" t="s">
        <v>121</v>
      </c>
      <c r="B23" s="129">
        <v>30</v>
      </c>
      <c r="C23" s="129">
        <v>29</v>
      </c>
      <c r="D23" s="129">
        <v>19</v>
      </c>
      <c r="E23" s="129">
        <v>6</v>
      </c>
      <c r="F23" s="129">
        <v>7</v>
      </c>
      <c r="G23" s="129">
        <v>8</v>
      </c>
      <c r="H23" s="246">
        <v>2</v>
      </c>
      <c r="I23" s="129">
        <v>32</v>
      </c>
      <c r="J23" s="129">
        <v>25</v>
      </c>
      <c r="K23" s="129">
        <v>20</v>
      </c>
      <c r="L23" s="129">
        <v>7</v>
      </c>
      <c r="M23" s="129">
        <v>5</v>
      </c>
      <c r="N23" s="129">
        <v>9</v>
      </c>
      <c r="O23" s="246">
        <v>2</v>
      </c>
      <c r="P23" s="129">
        <v>33</v>
      </c>
      <c r="Q23" s="129">
        <v>22</v>
      </c>
      <c r="R23" s="129">
        <v>18</v>
      </c>
      <c r="S23" s="129">
        <v>6</v>
      </c>
      <c r="T23" s="129">
        <v>6</v>
      </c>
      <c r="U23" s="129">
        <v>14</v>
      </c>
      <c r="V23" s="246">
        <v>1</v>
      </c>
      <c r="W23" s="129">
        <v>29</v>
      </c>
      <c r="X23" s="249">
        <v>26</v>
      </c>
      <c r="Y23" s="249">
        <v>18</v>
      </c>
      <c r="Z23" s="249">
        <v>6</v>
      </c>
      <c r="AA23" s="249">
        <v>8</v>
      </c>
      <c r="AB23" s="129">
        <v>11</v>
      </c>
      <c r="AC23" s="320">
        <v>2</v>
      </c>
      <c r="AD23" s="129">
        <v>32</v>
      </c>
      <c r="AE23" s="129">
        <v>23</v>
      </c>
      <c r="AF23" s="129">
        <v>17</v>
      </c>
      <c r="AG23" s="129">
        <v>6</v>
      </c>
      <c r="AH23" s="129">
        <v>9</v>
      </c>
      <c r="AI23" s="129">
        <v>11</v>
      </c>
      <c r="AJ23" s="246">
        <v>2</v>
      </c>
      <c r="AK23" s="114">
        <v>35</v>
      </c>
      <c r="AL23" s="130">
        <v>22</v>
      </c>
      <c r="AM23" s="113">
        <v>16</v>
      </c>
      <c r="AN23" s="113">
        <v>6</v>
      </c>
      <c r="AO23" s="131">
        <v>9</v>
      </c>
      <c r="AP23" s="131">
        <v>9.454265949269793</v>
      </c>
      <c r="AQ23" s="251">
        <v>2</v>
      </c>
      <c r="AR23" s="130">
        <v>16.1213510891613</v>
      </c>
      <c r="AS23" s="130">
        <v>62.227709674574484</v>
      </c>
      <c r="AT23" s="130">
        <v>8.42225945850604</v>
      </c>
      <c r="AU23" s="130">
        <v>3.2454361054766734</v>
      </c>
      <c r="AV23" s="130">
        <v>1.5080694946644324</v>
      </c>
      <c r="AW23" s="130">
        <v>3.6511156186612577</v>
      </c>
      <c r="AX23" s="130">
        <v>4.559484963400653</v>
      </c>
      <c r="AY23" s="130">
        <v>0.12346767792574302</v>
      </c>
      <c r="AZ23" s="130">
        <v>0.017638239703677575</v>
      </c>
      <c r="BA23" s="514">
        <v>0.24693535585148604</v>
      </c>
      <c r="BB23" s="130">
        <v>10.283005518607613</v>
      </c>
      <c r="BC23" s="130">
        <v>77.09494835149286</v>
      </c>
      <c r="BD23" s="130">
        <v>4.051223998867978</v>
      </c>
      <c r="BE23" s="130">
        <v>1.6937880288665628</v>
      </c>
      <c r="BF23" s="130">
        <v>0.6127069477854818</v>
      </c>
      <c r="BG23" s="130">
        <v>2.6984576199235883</v>
      </c>
      <c r="BH23" s="130">
        <v>2.046129899533041</v>
      </c>
      <c r="BI23" s="130">
        <v>0.06367624168671289</v>
      </c>
      <c r="BJ23" s="130">
        <v>1.386727041177303</v>
      </c>
      <c r="BK23" s="514">
        <v>0.06933635205886515</v>
      </c>
      <c r="BL23" s="130">
        <v>38.963531669865645</v>
      </c>
      <c r="BM23" s="130">
        <v>33.46928982725528</v>
      </c>
      <c r="BN23" s="130">
        <v>7.893474088291747</v>
      </c>
      <c r="BO23" s="130">
        <v>3.6468330134357005</v>
      </c>
      <c r="BP23" s="130">
        <v>0.9117082533589251</v>
      </c>
      <c r="BQ23" s="130">
        <v>7.917466410748561</v>
      </c>
      <c r="BR23" s="130">
        <v>4.558541266794626</v>
      </c>
      <c r="BS23" s="130">
        <v>0.04798464491362764</v>
      </c>
      <c r="BT23" s="130">
        <v>0.07197696737044146</v>
      </c>
      <c r="BU23" s="514">
        <v>2.375239923224568</v>
      </c>
      <c r="BV23" s="130"/>
    </row>
    <row r="24" spans="1:74" ht="14.25">
      <c r="A24" s="396" t="s">
        <v>315</v>
      </c>
      <c r="B24" s="413" t="s">
        <v>321</v>
      </c>
      <c r="C24" s="162" t="s">
        <v>321</v>
      </c>
      <c r="D24" s="162" t="s">
        <v>321</v>
      </c>
      <c r="E24" s="162" t="s">
        <v>321</v>
      </c>
      <c r="F24" s="162" t="s">
        <v>321</v>
      </c>
      <c r="G24" s="162" t="s">
        <v>321</v>
      </c>
      <c r="H24" s="414" t="s">
        <v>321</v>
      </c>
      <c r="I24" s="162" t="s">
        <v>321</v>
      </c>
      <c r="J24" s="162" t="s">
        <v>321</v>
      </c>
      <c r="K24" s="162" t="s">
        <v>321</v>
      </c>
      <c r="L24" s="162" t="s">
        <v>321</v>
      </c>
      <c r="M24" s="162" t="s">
        <v>321</v>
      </c>
      <c r="N24" s="162" t="s">
        <v>321</v>
      </c>
      <c r="O24" s="414" t="s">
        <v>321</v>
      </c>
      <c r="P24" s="413" t="s">
        <v>321</v>
      </c>
      <c r="Q24" s="162" t="s">
        <v>321</v>
      </c>
      <c r="R24" s="162" t="s">
        <v>321</v>
      </c>
      <c r="S24" s="162" t="s">
        <v>321</v>
      </c>
      <c r="T24" s="162" t="s">
        <v>321</v>
      </c>
      <c r="U24" s="162" t="s">
        <v>321</v>
      </c>
      <c r="V24" s="414" t="s">
        <v>321</v>
      </c>
      <c r="W24" s="162" t="s">
        <v>321</v>
      </c>
      <c r="X24" s="162" t="s">
        <v>321</v>
      </c>
      <c r="Y24" s="162" t="s">
        <v>321</v>
      </c>
      <c r="Z24" s="162" t="s">
        <v>321</v>
      </c>
      <c r="AA24" s="162" t="s">
        <v>321</v>
      </c>
      <c r="AB24" s="162" t="s">
        <v>321</v>
      </c>
      <c r="AC24" s="414" t="s">
        <v>321</v>
      </c>
      <c r="AD24" s="162" t="s">
        <v>321</v>
      </c>
      <c r="AE24" s="162" t="s">
        <v>321</v>
      </c>
      <c r="AF24" s="162" t="s">
        <v>321</v>
      </c>
      <c r="AG24" s="162" t="s">
        <v>321</v>
      </c>
      <c r="AH24" s="162" t="s">
        <v>321</v>
      </c>
      <c r="AI24" s="162" t="s">
        <v>321</v>
      </c>
      <c r="AJ24" s="414" t="s">
        <v>321</v>
      </c>
      <c r="AK24" s="162" t="s">
        <v>321</v>
      </c>
      <c r="AL24" s="162" t="s">
        <v>321</v>
      </c>
      <c r="AM24" s="162" t="s">
        <v>321</v>
      </c>
      <c r="AN24" s="162" t="s">
        <v>321</v>
      </c>
      <c r="AO24" s="162" t="s">
        <v>321</v>
      </c>
      <c r="AP24" s="162" t="s">
        <v>321</v>
      </c>
      <c r="AQ24" s="414" t="s">
        <v>321</v>
      </c>
      <c r="AR24" s="130">
        <v>32.86118980169972</v>
      </c>
      <c r="AS24" s="130">
        <v>21.529745042492916</v>
      </c>
      <c r="AT24" s="130">
        <v>14.44759206798867</v>
      </c>
      <c r="AU24" s="130">
        <v>6.79886685552408</v>
      </c>
      <c r="AV24" s="130">
        <v>1.9830028328611897</v>
      </c>
      <c r="AW24" s="130">
        <v>9.34844192634561</v>
      </c>
      <c r="AX24" s="130">
        <v>13.031161473087819</v>
      </c>
      <c r="AY24" s="130">
        <v>0.56657223796034</v>
      </c>
      <c r="AZ24" s="130">
        <v>0</v>
      </c>
      <c r="BA24" s="514">
        <v>0</v>
      </c>
      <c r="BB24" s="130">
        <v>33.84763741562198</v>
      </c>
      <c r="BC24" s="130">
        <v>17.55062680810029</v>
      </c>
      <c r="BD24" s="130">
        <v>17.83992285438766</v>
      </c>
      <c r="BE24" s="130">
        <v>7.618129218900675</v>
      </c>
      <c r="BF24" s="130">
        <v>1.7357762777242043</v>
      </c>
      <c r="BG24" s="130">
        <v>9.257473481195758</v>
      </c>
      <c r="BH24" s="130">
        <v>8.96817743490839</v>
      </c>
      <c r="BI24" s="130">
        <v>0</v>
      </c>
      <c r="BJ24" s="130">
        <v>3.085824493731919</v>
      </c>
      <c r="BK24" s="514">
        <v>0.09643201542912247</v>
      </c>
      <c r="BL24" s="130">
        <v>46.51162790697674</v>
      </c>
      <c r="BM24" s="130">
        <v>8.527131782945736</v>
      </c>
      <c r="BN24" s="130">
        <v>13.178294573643413</v>
      </c>
      <c r="BO24" s="130">
        <v>6.976744186046512</v>
      </c>
      <c r="BP24" s="130">
        <v>0</v>
      </c>
      <c r="BQ24" s="130">
        <v>7.751937984496124</v>
      </c>
      <c r="BR24" s="130">
        <v>10.077519379844961</v>
      </c>
      <c r="BS24" s="130">
        <v>0.7751937984496124</v>
      </c>
      <c r="BT24" s="130">
        <v>0</v>
      </c>
      <c r="BU24" s="514">
        <v>5.426356589147287</v>
      </c>
      <c r="BV24" s="130"/>
    </row>
    <row r="25" spans="1:74" ht="14.25">
      <c r="A25" s="396" t="s">
        <v>316</v>
      </c>
      <c r="B25" s="413" t="s">
        <v>321</v>
      </c>
      <c r="C25" s="162" t="s">
        <v>321</v>
      </c>
      <c r="D25" s="162" t="s">
        <v>321</v>
      </c>
      <c r="E25" s="162" t="s">
        <v>321</v>
      </c>
      <c r="F25" s="162" t="s">
        <v>321</v>
      </c>
      <c r="G25" s="162" t="s">
        <v>321</v>
      </c>
      <c r="H25" s="414" t="s">
        <v>321</v>
      </c>
      <c r="I25" s="162" t="s">
        <v>321</v>
      </c>
      <c r="J25" s="162" t="s">
        <v>321</v>
      </c>
      <c r="K25" s="162" t="s">
        <v>321</v>
      </c>
      <c r="L25" s="162" t="s">
        <v>321</v>
      </c>
      <c r="M25" s="162" t="s">
        <v>321</v>
      </c>
      <c r="N25" s="162" t="s">
        <v>321</v>
      </c>
      <c r="O25" s="414" t="s">
        <v>321</v>
      </c>
      <c r="P25" s="413" t="s">
        <v>321</v>
      </c>
      <c r="Q25" s="162" t="s">
        <v>321</v>
      </c>
      <c r="R25" s="162" t="s">
        <v>321</v>
      </c>
      <c r="S25" s="162" t="s">
        <v>321</v>
      </c>
      <c r="T25" s="162" t="s">
        <v>321</v>
      </c>
      <c r="U25" s="162" t="s">
        <v>321</v>
      </c>
      <c r="V25" s="414" t="s">
        <v>321</v>
      </c>
      <c r="W25" s="162" t="s">
        <v>321</v>
      </c>
      <c r="X25" s="162" t="s">
        <v>321</v>
      </c>
      <c r="Y25" s="162" t="s">
        <v>321</v>
      </c>
      <c r="Z25" s="162" t="s">
        <v>321</v>
      </c>
      <c r="AA25" s="162" t="s">
        <v>321</v>
      </c>
      <c r="AB25" s="162" t="s">
        <v>321</v>
      </c>
      <c r="AC25" s="414" t="s">
        <v>321</v>
      </c>
      <c r="AD25" s="162" t="s">
        <v>321</v>
      </c>
      <c r="AE25" s="162" t="s">
        <v>321</v>
      </c>
      <c r="AF25" s="162" t="s">
        <v>321</v>
      </c>
      <c r="AG25" s="162" t="s">
        <v>321</v>
      </c>
      <c r="AH25" s="162" t="s">
        <v>321</v>
      </c>
      <c r="AI25" s="162" t="s">
        <v>321</v>
      </c>
      <c r="AJ25" s="414" t="s">
        <v>321</v>
      </c>
      <c r="AK25" s="162" t="s">
        <v>321</v>
      </c>
      <c r="AL25" s="162" t="s">
        <v>321</v>
      </c>
      <c r="AM25" s="162" t="s">
        <v>321</v>
      </c>
      <c r="AN25" s="162" t="s">
        <v>321</v>
      </c>
      <c r="AO25" s="162" t="s">
        <v>321</v>
      </c>
      <c r="AP25" s="162" t="s">
        <v>321</v>
      </c>
      <c r="AQ25" s="414" t="s">
        <v>321</v>
      </c>
      <c r="AR25" s="130">
        <v>47.69230769230769</v>
      </c>
      <c r="AS25" s="130">
        <v>18.461538461538463</v>
      </c>
      <c r="AT25" s="130">
        <v>13.333333333333334</v>
      </c>
      <c r="AU25" s="130">
        <v>7.6923076923076925</v>
      </c>
      <c r="AV25" s="130">
        <v>2.051282051282051</v>
      </c>
      <c r="AW25" s="130">
        <v>6.153846153846154</v>
      </c>
      <c r="AX25" s="130">
        <v>4.615384615384616</v>
      </c>
      <c r="AY25" s="130">
        <v>1.0256410256410255</v>
      </c>
      <c r="AZ25" s="130">
        <v>0</v>
      </c>
      <c r="BA25" s="514">
        <v>0</v>
      </c>
      <c r="BB25" s="130">
        <v>44.462540716612374</v>
      </c>
      <c r="BC25" s="130">
        <v>17.91530944625407</v>
      </c>
      <c r="BD25" s="130">
        <v>13.355048859934854</v>
      </c>
      <c r="BE25" s="130">
        <v>8.306188925081432</v>
      </c>
      <c r="BF25" s="130">
        <v>1.9543973941368076</v>
      </c>
      <c r="BG25" s="130">
        <v>7.81758957654723</v>
      </c>
      <c r="BH25" s="130">
        <v>2.931596091205212</v>
      </c>
      <c r="BI25" s="130">
        <v>0</v>
      </c>
      <c r="BJ25" s="130">
        <v>3.0944625407166124</v>
      </c>
      <c r="BK25" s="514">
        <v>0.16286644951140067</v>
      </c>
      <c r="BL25" s="130">
        <v>54.25531914893617</v>
      </c>
      <c r="BM25" s="130">
        <v>9.574468085106384</v>
      </c>
      <c r="BN25" s="130">
        <v>6.382978723404255</v>
      </c>
      <c r="BO25" s="130">
        <v>10.638297872340425</v>
      </c>
      <c r="BP25" s="130">
        <v>3.1914893617021276</v>
      </c>
      <c r="BQ25" s="130">
        <v>6.382978723404255</v>
      </c>
      <c r="BR25" s="130">
        <v>5.319148936170213</v>
      </c>
      <c r="BS25" s="130">
        <v>0</v>
      </c>
      <c r="BT25" s="130">
        <v>1.0638297872340425</v>
      </c>
      <c r="BU25" s="514">
        <v>2.127659574468085</v>
      </c>
      <c r="BV25" s="130"/>
    </row>
    <row r="26" spans="1:74" ht="14.25">
      <c r="A26" s="396" t="s">
        <v>317</v>
      </c>
      <c r="B26" s="413" t="s">
        <v>321</v>
      </c>
      <c r="C26" s="162" t="s">
        <v>321</v>
      </c>
      <c r="D26" s="162" t="s">
        <v>321</v>
      </c>
      <c r="E26" s="162" t="s">
        <v>321</v>
      </c>
      <c r="F26" s="162" t="s">
        <v>321</v>
      </c>
      <c r="G26" s="162" t="s">
        <v>321</v>
      </c>
      <c r="H26" s="414" t="s">
        <v>321</v>
      </c>
      <c r="I26" s="162" t="s">
        <v>321</v>
      </c>
      <c r="J26" s="162" t="s">
        <v>321</v>
      </c>
      <c r="K26" s="162" t="s">
        <v>321</v>
      </c>
      <c r="L26" s="162" t="s">
        <v>321</v>
      </c>
      <c r="M26" s="162" t="s">
        <v>321</v>
      </c>
      <c r="N26" s="162" t="s">
        <v>321</v>
      </c>
      <c r="O26" s="414" t="s">
        <v>321</v>
      </c>
      <c r="P26" s="413" t="s">
        <v>321</v>
      </c>
      <c r="Q26" s="162" t="s">
        <v>321</v>
      </c>
      <c r="R26" s="162" t="s">
        <v>321</v>
      </c>
      <c r="S26" s="162" t="s">
        <v>321</v>
      </c>
      <c r="T26" s="162" t="s">
        <v>321</v>
      </c>
      <c r="U26" s="162" t="s">
        <v>321</v>
      </c>
      <c r="V26" s="414" t="s">
        <v>321</v>
      </c>
      <c r="W26" s="162" t="s">
        <v>321</v>
      </c>
      <c r="X26" s="162" t="s">
        <v>321</v>
      </c>
      <c r="Y26" s="162" t="s">
        <v>321</v>
      </c>
      <c r="Z26" s="162" t="s">
        <v>321</v>
      </c>
      <c r="AA26" s="162" t="s">
        <v>321</v>
      </c>
      <c r="AB26" s="162" t="s">
        <v>321</v>
      </c>
      <c r="AC26" s="414" t="s">
        <v>321</v>
      </c>
      <c r="AD26" s="162" t="s">
        <v>321</v>
      </c>
      <c r="AE26" s="162" t="s">
        <v>321</v>
      </c>
      <c r="AF26" s="162" t="s">
        <v>321</v>
      </c>
      <c r="AG26" s="162" t="s">
        <v>321</v>
      </c>
      <c r="AH26" s="162" t="s">
        <v>321</v>
      </c>
      <c r="AI26" s="162" t="s">
        <v>321</v>
      </c>
      <c r="AJ26" s="414" t="s">
        <v>321</v>
      </c>
      <c r="AK26" s="162" t="s">
        <v>321</v>
      </c>
      <c r="AL26" s="162" t="s">
        <v>321</v>
      </c>
      <c r="AM26" s="162" t="s">
        <v>321</v>
      </c>
      <c r="AN26" s="162" t="s">
        <v>321</v>
      </c>
      <c r="AO26" s="162" t="s">
        <v>321</v>
      </c>
      <c r="AP26" s="162" t="s">
        <v>321</v>
      </c>
      <c r="AQ26" s="414" t="s">
        <v>321</v>
      </c>
      <c r="AR26" s="130">
        <v>40.69364161849711</v>
      </c>
      <c r="AS26" s="130">
        <v>25.549132947976876</v>
      </c>
      <c r="AT26" s="130">
        <v>12.83236994219653</v>
      </c>
      <c r="AU26" s="130">
        <v>6.011560693641618</v>
      </c>
      <c r="AV26" s="130">
        <v>0.6936416184971098</v>
      </c>
      <c r="AW26" s="130">
        <v>9.479768786127167</v>
      </c>
      <c r="AX26" s="130">
        <v>4.393063583815029</v>
      </c>
      <c r="AY26" s="130">
        <v>0.11560693641618498</v>
      </c>
      <c r="AZ26" s="130">
        <v>0</v>
      </c>
      <c r="BA26" s="514">
        <v>0.3468208092485549</v>
      </c>
      <c r="BB26" s="130">
        <v>43.04659498207885</v>
      </c>
      <c r="BC26" s="130">
        <v>18.566308243727597</v>
      </c>
      <c r="BD26" s="130">
        <v>14.516129032258066</v>
      </c>
      <c r="BE26" s="130">
        <v>7.311827956989248</v>
      </c>
      <c r="BF26" s="130">
        <v>1.3978494623655915</v>
      </c>
      <c r="BG26" s="130">
        <v>6.881720430107527</v>
      </c>
      <c r="BH26" s="130">
        <v>3.8709677419354835</v>
      </c>
      <c r="BI26" s="130">
        <v>0.17921146953405018</v>
      </c>
      <c r="BJ26" s="130">
        <v>4.121863799283155</v>
      </c>
      <c r="BK26" s="514">
        <v>0.10752688172043011</v>
      </c>
      <c r="BL26" s="130">
        <v>42.22222222222222</v>
      </c>
      <c r="BM26" s="130">
        <v>14.166666666666666</v>
      </c>
      <c r="BN26" s="130">
        <v>15</v>
      </c>
      <c r="BO26" s="130">
        <v>9.166666666666666</v>
      </c>
      <c r="BP26" s="130">
        <v>1.3888888888888888</v>
      </c>
      <c r="BQ26" s="130">
        <v>6.111111111111111</v>
      </c>
      <c r="BR26" s="130">
        <v>6.388888888888888</v>
      </c>
      <c r="BS26" s="130">
        <v>0.2777777777777778</v>
      </c>
      <c r="BT26" s="130">
        <v>0.2777777777777778</v>
      </c>
      <c r="BU26" s="514">
        <v>5</v>
      </c>
      <c r="BV26" s="130"/>
    </row>
    <row r="27" spans="1:74" ht="12.75">
      <c r="A27" s="121" t="s">
        <v>67</v>
      </c>
      <c r="B27" s="245">
        <v>29</v>
      </c>
      <c r="C27" s="129">
        <v>31</v>
      </c>
      <c r="D27" s="129">
        <v>19</v>
      </c>
      <c r="E27" s="129">
        <v>6</v>
      </c>
      <c r="F27" s="129">
        <v>9</v>
      </c>
      <c r="G27" s="129">
        <v>2</v>
      </c>
      <c r="H27" s="246">
        <v>3</v>
      </c>
      <c r="I27" s="129">
        <v>34</v>
      </c>
      <c r="J27" s="129">
        <v>26</v>
      </c>
      <c r="K27" s="129">
        <v>22</v>
      </c>
      <c r="L27" s="129">
        <v>8</v>
      </c>
      <c r="M27" s="129">
        <v>6</v>
      </c>
      <c r="N27" s="129">
        <v>2</v>
      </c>
      <c r="O27" s="129">
        <v>2</v>
      </c>
      <c r="P27" s="245">
        <v>31</v>
      </c>
      <c r="Q27" s="129">
        <v>25</v>
      </c>
      <c r="R27" s="129">
        <v>22</v>
      </c>
      <c r="S27" s="129">
        <v>6</v>
      </c>
      <c r="T27" s="129">
        <v>7</v>
      </c>
      <c r="U27" s="129">
        <v>5</v>
      </c>
      <c r="V27" s="246">
        <v>3</v>
      </c>
      <c r="W27" s="129">
        <v>23</v>
      </c>
      <c r="X27" s="249">
        <v>28</v>
      </c>
      <c r="Y27" s="249">
        <v>16</v>
      </c>
      <c r="Z27" s="249">
        <v>21</v>
      </c>
      <c r="AA27" s="249">
        <v>5</v>
      </c>
      <c r="AB27" s="129">
        <v>5</v>
      </c>
      <c r="AC27" s="320">
        <v>2</v>
      </c>
      <c r="AD27" s="129">
        <v>29</v>
      </c>
      <c r="AE27" s="129">
        <v>24</v>
      </c>
      <c r="AF27" s="129">
        <v>23</v>
      </c>
      <c r="AG27" s="129">
        <v>7</v>
      </c>
      <c r="AH27" s="129">
        <v>10</v>
      </c>
      <c r="AI27" s="129">
        <v>5</v>
      </c>
      <c r="AJ27" s="246">
        <v>2</v>
      </c>
      <c r="AK27" s="114">
        <v>30</v>
      </c>
      <c r="AL27" s="130">
        <v>24</v>
      </c>
      <c r="AM27" s="113">
        <v>20</v>
      </c>
      <c r="AN27" s="113">
        <v>8</v>
      </c>
      <c r="AO27" s="131">
        <v>7</v>
      </c>
      <c r="AP27" s="131">
        <v>7.060080545738473</v>
      </c>
      <c r="AQ27" s="251">
        <v>5</v>
      </c>
      <c r="AR27" s="130">
        <v>33.83116883116883</v>
      </c>
      <c r="AS27" s="130">
        <v>27.66233766233766</v>
      </c>
      <c r="AT27" s="130">
        <v>2.987012987012987</v>
      </c>
      <c r="AU27" s="130">
        <v>11.103896103896103</v>
      </c>
      <c r="AV27" s="130">
        <v>4.415584415584416</v>
      </c>
      <c r="AW27" s="130">
        <v>19.025974025974026</v>
      </c>
      <c r="AX27" s="130">
        <v>0.6493506493506493</v>
      </c>
      <c r="AY27" s="130">
        <v>0</v>
      </c>
      <c r="AZ27" s="130">
        <v>0</v>
      </c>
      <c r="BA27" s="514">
        <v>0.3246753246753247</v>
      </c>
      <c r="BB27" s="130">
        <v>30.185519196083483</v>
      </c>
      <c r="BC27" s="130">
        <v>33.1744395774285</v>
      </c>
      <c r="BD27" s="130">
        <v>2.7699046637464573</v>
      </c>
      <c r="BE27" s="130">
        <v>15.369750064416387</v>
      </c>
      <c r="BF27" s="130">
        <v>2.0226745684102037</v>
      </c>
      <c r="BG27" s="130">
        <v>9.533625354290132</v>
      </c>
      <c r="BH27" s="130">
        <v>0.4380314351971142</v>
      </c>
      <c r="BI27" s="130">
        <v>0.18036588508116463</v>
      </c>
      <c r="BJ27" s="130">
        <v>6.106673537748003</v>
      </c>
      <c r="BK27" s="514">
        <v>0.21901571759855706</v>
      </c>
      <c r="BL27" s="130">
        <v>13.943661971830986</v>
      </c>
      <c r="BM27" s="130">
        <v>38.59154929577465</v>
      </c>
      <c r="BN27" s="130">
        <v>2.0657276995305165</v>
      </c>
      <c r="BO27" s="130">
        <v>5.305164319248826</v>
      </c>
      <c r="BP27" s="130">
        <v>0.892018779342723</v>
      </c>
      <c r="BQ27" s="130">
        <v>4.037558685446009</v>
      </c>
      <c r="BR27" s="130">
        <v>0.18779342723004694</v>
      </c>
      <c r="BS27" s="130">
        <v>0</v>
      </c>
      <c r="BT27" s="130">
        <v>0</v>
      </c>
      <c r="BU27" s="514">
        <v>34.694835680751176</v>
      </c>
      <c r="BV27" s="130"/>
    </row>
    <row r="28" spans="1:74" ht="12.75">
      <c r="A28" s="132" t="s">
        <v>122</v>
      </c>
      <c r="B28" s="247">
        <v>29</v>
      </c>
      <c r="C28" s="133">
        <v>33</v>
      </c>
      <c r="D28" s="133">
        <v>13</v>
      </c>
      <c r="E28" s="133">
        <v>7</v>
      </c>
      <c r="F28" s="133">
        <v>11</v>
      </c>
      <c r="G28" s="133">
        <v>4</v>
      </c>
      <c r="H28" s="248">
        <v>2</v>
      </c>
      <c r="I28" s="133">
        <v>32</v>
      </c>
      <c r="J28" s="133">
        <v>33</v>
      </c>
      <c r="K28" s="133">
        <v>13</v>
      </c>
      <c r="L28" s="133">
        <v>8</v>
      </c>
      <c r="M28" s="133">
        <v>7</v>
      </c>
      <c r="N28" s="133">
        <v>4</v>
      </c>
      <c r="O28" s="133">
        <v>2</v>
      </c>
      <c r="P28" s="247">
        <v>31</v>
      </c>
      <c r="Q28" s="133">
        <v>32</v>
      </c>
      <c r="R28" s="133">
        <v>13</v>
      </c>
      <c r="S28" s="136">
        <v>6.300007049451906</v>
      </c>
      <c r="T28" s="133">
        <v>9</v>
      </c>
      <c r="U28" s="429">
        <v>7</v>
      </c>
      <c r="V28" s="248">
        <v>2</v>
      </c>
      <c r="W28" s="133">
        <v>29</v>
      </c>
      <c r="X28" s="250">
        <v>32</v>
      </c>
      <c r="Y28" s="250">
        <v>12</v>
      </c>
      <c r="Z28" s="250">
        <v>7</v>
      </c>
      <c r="AA28" s="250">
        <v>11</v>
      </c>
      <c r="AB28" s="429">
        <v>6</v>
      </c>
      <c r="AC28" s="322">
        <v>2</v>
      </c>
      <c r="AD28" s="133">
        <v>33</v>
      </c>
      <c r="AE28" s="133">
        <v>27</v>
      </c>
      <c r="AF28" s="133">
        <v>12</v>
      </c>
      <c r="AG28" s="133">
        <v>7</v>
      </c>
      <c r="AH28" s="133">
        <v>13</v>
      </c>
      <c r="AI28" s="133">
        <v>6</v>
      </c>
      <c r="AJ28" s="248">
        <v>2</v>
      </c>
      <c r="AK28" s="134">
        <v>32.78322767999433</v>
      </c>
      <c r="AL28" s="136">
        <v>28.49098700286858</v>
      </c>
      <c r="AM28" s="135">
        <v>11.09758472925594</v>
      </c>
      <c r="AN28" s="135">
        <v>7.1324857456528665</v>
      </c>
      <c r="AO28" s="137">
        <v>12.027216064029465</v>
      </c>
      <c r="AP28" s="137">
        <v>5.846495732549492</v>
      </c>
      <c r="AQ28" s="252">
        <v>2.6220030456493255</v>
      </c>
      <c r="AR28" s="136">
        <v>27.253499695678634</v>
      </c>
      <c r="AS28" s="136">
        <v>38.41752891052952</v>
      </c>
      <c r="AT28" s="136">
        <v>8.945526475958612</v>
      </c>
      <c r="AU28" s="136">
        <v>5.973828362751065</v>
      </c>
      <c r="AV28" s="136">
        <v>2.6475958612294583</v>
      </c>
      <c r="AW28" s="136">
        <v>11.05295191722459</v>
      </c>
      <c r="AX28" s="136">
        <v>3.6975045648204503</v>
      </c>
      <c r="AY28" s="136">
        <v>0.08064516129032258</v>
      </c>
      <c r="AZ28" s="136">
        <v>0.24650030432136336</v>
      </c>
      <c r="BA28" s="551">
        <v>1.7635423006695068</v>
      </c>
      <c r="BB28" s="136">
        <v>21.272586793786854</v>
      </c>
      <c r="BC28" s="136">
        <v>48.361432434599436</v>
      </c>
      <c r="BD28" s="136">
        <v>7.165817497977302</v>
      </c>
      <c r="BE28" s="136">
        <v>5.079340782692995</v>
      </c>
      <c r="BF28" s="516">
        <v>1.6072248584111433</v>
      </c>
      <c r="BG28" s="516">
        <v>8.47966004096419</v>
      </c>
      <c r="BH28" s="136">
        <v>2.7654472166947293</v>
      </c>
      <c r="BI28" s="136">
        <v>0.2164833482757867</v>
      </c>
      <c r="BJ28" s="136">
        <v>4.9200760971769695</v>
      </c>
      <c r="BK28" s="551">
        <v>0.13193092942059725</v>
      </c>
      <c r="BL28" s="136">
        <v>24.995471834812534</v>
      </c>
      <c r="BM28" s="136">
        <v>34.139777990529666</v>
      </c>
      <c r="BN28" s="136">
        <v>12.93761482133154</v>
      </c>
      <c r="BO28" s="136">
        <v>4.704116749036148</v>
      </c>
      <c r="BP28" s="516">
        <v>1.0608844153491863</v>
      </c>
      <c r="BQ28" s="516">
        <v>12.161357932051647</v>
      </c>
      <c r="BR28" s="136">
        <v>2.5952855331591067</v>
      </c>
      <c r="BS28" s="136">
        <v>0.015525137785597847</v>
      </c>
      <c r="BT28" s="136">
        <v>0.06986312003519031</v>
      </c>
      <c r="BU28" s="551">
        <v>7.2062514554816675</v>
      </c>
      <c r="BV28" s="430"/>
    </row>
    <row r="29" spans="1:72" ht="12.75">
      <c r="A29" s="428"/>
      <c r="B29" s="429"/>
      <c r="C29" s="429"/>
      <c r="D29" s="429"/>
      <c r="E29" s="429"/>
      <c r="F29" s="429"/>
      <c r="G29" s="429"/>
      <c r="H29" s="429"/>
      <c r="I29" s="429"/>
      <c r="J29" s="429"/>
      <c r="K29" s="429"/>
      <c r="L29" s="429"/>
      <c r="M29" s="429"/>
      <c r="N29" s="429"/>
      <c r="O29" s="429"/>
      <c r="P29" s="429"/>
      <c r="Q29" s="429"/>
      <c r="R29" s="429"/>
      <c r="S29" s="430"/>
      <c r="T29" s="429"/>
      <c r="U29" s="635"/>
      <c r="V29" s="429"/>
      <c r="W29" s="429"/>
      <c r="X29" s="323"/>
      <c r="Y29" s="323"/>
      <c r="Z29" s="323"/>
      <c r="AA29" s="323"/>
      <c r="AB29" s="635"/>
      <c r="AC29" s="323"/>
      <c r="AD29" s="429"/>
      <c r="AE29" s="429"/>
      <c r="AF29" s="429"/>
      <c r="AG29" s="429"/>
      <c r="AH29" s="429"/>
      <c r="AI29" s="429"/>
      <c r="AJ29" s="429"/>
      <c r="AK29" s="431"/>
      <c r="AL29" s="432"/>
      <c r="AM29" s="432"/>
      <c r="AN29" s="430"/>
      <c r="AO29" s="391"/>
      <c r="AP29" s="391"/>
      <c r="AQ29" s="391"/>
      <c r="AR29" s="429"/>
      <c r="AS29" s="429"/>
      <c r="AT29" s="429"/>
      <c r="AU29" s="429"/>
      <c r="AV29" s="430"/>
      <c r="AW29" s="430"/>
      <c r="AX29" s="430"/>
      <c r="AY29" s="449"/>
      <c r="AZ29" s="449"/>
      <c r="BA29" s="449"/>
      <c r="BB29" s="431"/>
      <c r="BC29" s="432"/>
      <c r="BD29" s="432"/>
      <c r="BE29" s="430"/>
      <c r="BF29" s="391"/>
      <c r="BG29" s="391"/>
      <c r="BH29" s="391"/>
      <c r="BI29" s="391"/>
      <c r="BJ29" s="391"/>
      <c r="BL29" s="431"/>
      <c r="BM29" s="432"/>
      <c r="BN29" s="432"/>
      <c r="BO29" s="430"/>
      <c r="BP29" s="391"/>
      <c r="BQ29" s="391"/>
      <c r="BR29" s="391"/>
      <c r="BS29" s="391"/>
      <c r="BT29" s="391"/>
    </row>
    <row r="30" spans="1:70" ht="12.75">
      <c r="A30" s="20" t="s">
        <v>32</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5"/>
      <c r="AM30" s="125"/>
      <c r="AN30" s="125"/>
      <c r="AO30" s="125"/>
      <c r="AP30" s="125"/>
      <c r="AQ30" s="125"/>
      <c r="BB30" s="125"/>
      <c r="BC30" s="125"/>
      <c r="BD30" s="125"/>
      <c r="BE30" s="125"/>
      <c r="BF30" s="125"/>
      <c r="BG30" s="125"/>
      <c r="BH30" s="125"/>
      <c r="BL30" s="125"/>
      <c r="BM30" s="125"/>
      <c r="BN30" s="125"/>
      <c r="BO30" s="125"/>
      <c r="BP30" s="125"/>
      <c r="BQ30" s="125"/>
      <c r="BR30" s="125"/>
    </row>
    <row r="31" spans="1:70" ht="12.75">
      <c r="A31" s="398" t="s">
        <v>328</v>
      </c>
      <c r="B31" s="124"/>
      <c r="C31" s="124"/>
      <c r="D31" s="124"/>
      <c r="E31" s="124"/>
      <c r="F31" s="124"/>
      <c r="G31" s="124"/>
      <c r="H31" s="124"/>
      <c r="I31" s="124"/>
      <c r="J31" s="124"/>
      <c r="K31" s="124"/>
      <c r="L31" s="124"/>
      <c r="M31" s="124"/>
      <c r="N31" s="124"/>
      <c r="O31" s="124"/>
      <c r="P31" s="124"/>
      <c r="Q31" s="124"/>
      <c r="R31" s="124"/>
      <c r="S31" s="124"/>
      <c r="T31" s="124"/>
      <c r="U31" s="124"/>
      <c r="V31" s="124"/>
      <c r="W31" s="138"/>
      <c r="X31" s="124"/>
      <c r="Y31" s="124"/>
      <c r="Z31" s="124"/>
      <c r="AA31" s="124"/>
      <c r="AB31" s="124"/>
      <c r="AC31" s="124"/>
      <c r="AD31" s="124"/>
      <c r="AE31" s="124"/>
      <c r="AF31" s="124"/>
      <c r="AG31" s="124"/>
      <c r="AH31" s="124"/>
      <c r="AI31" s="124"/>
      <c r="AJ31" s="124"/>
      <c r="AK31" s="124"/>
      <c r="AL31" s="124"/>
      <c r="AM31" s="125"/>
      <c r="AN31" s="125"/>
      <c r="AO31" s="125"/>
      <c r="AP31" s="125"/>
      <c r="AQ31" s="125"/>
      <c r="BB31" s="124"/>
      <c r="BC31" s="124"/>
      <c r="BD31" s="125"/>
      <c r="BE31" s="125"/>
      <c r="BF31" s="125"/>
      <c r="BG31" s="125"/>
      <c r="BH31" s="125"/>
      <c r="BL31" s="124"/>
      <c r="BM31" s="124"/>
      <c r="BN31" s="125"/>
      <c r="BO31" s="125"/>
      <c r="BP31" s="125"/>
      <c r="BQ31" s="125"/>
      <c r="BR31" s="125"/>
    </row>
    <row r="33" ht="12.75">
      <c r="A33" s="100" t="s">
        <v>33</v>
      </c>
    </row>
    <row r="34" ht="12.75">
      <c r="A34" s="329" t="s">
        <v>124</v>
      </c>
    </row>
    <row r="35" ht="12.75">
      <c r="A35" s="23" t="s">
        <v>396</v>
      </c>
    </row>
    <row r="36" ht="12.75">
      <c r="A36" s="23"/>
    </row>
    <row r="37" ht="12.75">
      <c r="A37" s="64" t="s">
        <v>327</v>
      </c>
    </row>
    <row r="38" ht="12.75">
      <c r="A38" s="64" t="s">
        <v>326</v>
      </c>
    </row>
  </sheetData>
  <mergeCells count="18">
    <mergeCell ref="A4:A6"/>
    <mergeCell ref="W4:AC4"/>
    <mergeCell ref="AK4:AQ4"/>
    <mergeCell ref="AK5:AQ5"/>
    <mergeCell ref="AD4:AJ4"/>
    <mergeCell ref="AD5:AJ5"/>
    <mergeCell ref="W5:AC5"/>
    <mergeCell ref="P5:V5"/>
    <mergeCell ref="P4:V4"/>
    <mergeCell ref="I5:O5"/>
    <mergeCell ref="I4:O4"/>
    <mergeCell ref="B5:H5"/>
    <mergeCell ref="B4:H4"/>
    <mergeCell ref="BL5:BU5"/>
    <mergeCell ref="BL4:BU4"/>
    <mergeCell ref="AR4:BK4"/>
    <mergeCell ref="AR5:BA5"/>
    <mergeCell ref="BB5:BK5"/>
  </mergeCells>
  <hyperlinks>
    <hyperlink ref="BA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26" r:id="rId1"/>
  <headerFooter alignWithMargins="0">
    <oddHeader>&amp;CTribunal Statistics Quarterly
April to June 2014</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Goncalves</dc:creator>
  <cp:keywords/>
  <dc:description/>
  <cp:lastModifiedBy>Colquhoun</cp:lastModifiedBy>
  <cp:lastPrinted>2014-08-26T08:24:50Z</cp:lastPrinted>
  <dcterms:created xsi:type="dcterms:W3CDTF">2013-06-14T13:50:33Z</dcterms:created>
  <dcterms:modified xsi:type="dcterms:W3CDTF">2014-09-10T12:41:28Z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